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531"/>
  <workbookPr/>
  <mc:AlternateContent xmlns:mc="http://schemas.openxmlformats.org/markup-compatibility/2006">
    <mc:Choice Requires="x15">
      <x15ac:absPath xmlns:x15ac="http://schemas.microsoft.com/office/spreadsheetml/2010/11/ac" url="C:\Users\dannermatos\Desktop\LICITAÇÕES 2024\LICITAÇÃO 022-2024\DOCUMENTOS DE HABILITAÇÃO\"/>
    </mc:Choice>
  </mc:AlternateContent>
  <xr:revisionPtr revIDLastSave="0" documentId="8_{3FB5097E-F759-4826-B90E-843271E62CE3}" xr6:coauthVersionLast="47" xr6:coauthVersionMax="47" xr10:uidLastSave="{00000000-0000-0000-0000-000000000000}"/>
  <bookViews>
    <workbookView xWindow="28680" yWindow="-120" windowWidth="29040" windowHeight="15720" tabRatio="896" firstSheet="1" activeTab="11" xr2:uid="{00000000-000D-0000-FFFF-FFFF00000000}"/>
  </bookViews>
  <sheets>
    <sheet name="24.FEV N_DES" sheetId="1" state="hidden" r:id="rId1"/>
    <sheet name="00-INT" sheetId="2" r:id="rId2"/>
    <sheet name="01-RES" sheetId="3" r:id="rId3"/>
    <sheet name="03-CP" sheetId="5" r:id="rId4"/>
    <sheet name="04-CFF" sheetId="6" r:id="rId5"/>
    <sheet name="05 - ABC" sheetId="7" r:id="rId6"/>
    <sheet name="06- BDI" sheetId="8" r:id="rId7"/>
    <sheet name="07 - MC" sheetId="9" r:id="rId8"/>
    <sheet name="08 - ES" sheetId="10" r:id="rId9"/>
    <sheet name="09 - QT_AL" sheetId="11" r:id="rId10"/>
    <sheet name="10-EV" sheetId="12" r:id="rId11"/>
    <sheet name="02-ORÇ" sheetId="4" r:id="rId12"/>
    <sheet name="MODELO DE PLANILHA DE MEDIÇÃO" sheetId="16" state="hidden" r:id="rId13"/>
    <sheet name="CDHU" sheetId="13" state="hidden" r:id="rId14"/>
    <sheet name="• CIs EXT" sheetId="14" state="hidden" r:id="rId15"/>
    <sheet name="MC_SINT" sheetId="15" state="hidden" r:id="rId16"/>
  </sheets>
  <definedNames>
    <definedName name="_xlnm._FilterDatabase" localSheetId="14" hidden="1">'• CIs EXT'!$E$2:$E$8</definedName>
    <definedName name="_xlnm._FilterDatabase" localSheetId="3" hidden="1">'03-CP'!$B$7:$B$1003</definedName>
    <definedName name="_xlnm.Print_Area" localSheetId="11">'02-ORÇ'!$A$7:$N$47</definedName>
    <definedName name="_xlnm.Print_Area" localSheetId="3">'03-CP'!$A$2:$H$132</definedName>
    <definedName name="_xlnm.Print_Area" localSheetId="5">'05 - ABC'!$A$2:$K$67</definedName>
    <definedName name="_xlnm.Print_Area" localSheetId="7">'07 - MC'!$A$2:$H$49</definedName>
    <definedName name="_xlnm.Print_Area" localSheetId="9">'09 - QT_AL'!$A$2:$F$799</definedName>
    <definedName name="_xlnm.Print_Area" localSheetId="10">'10-EV'!$A$2:$AE$56</definedName>
    <definedName name="EXTENSO">LAMBDA(CONCATENATE('01-RES'!$C$14, "  (",(UPPER(EXTENSO('01-RES'!$C$14))),")"))</definedName>
    <definedName name="MCSINT">MC_SINT!$A$3:$F$1000</definedName>
    <definedName name="_xlnm.Print_Titles" localSheetId="11">'02-ORÇ'!$A:$N,'02-ORÇ'!$2:$7</definedName>
    <definedName name="_xlnm.Print_Titles" localSheetId="3">'03-CP'!$A:$H,'03-CP'!$7:$7</definedName>
    <definedName name="_xlnm.Print_Titles" localSheetId="5">'05 - ABC'!$A:$K,'05 - ABC'!$2:$6</definedName>
    <definedName name="_xlnm.Print_Titles" localSheetId="9">'09 - QT_AL'!$A:$F,'09 - QT_AL'!$2:$6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Q14" i="6" l="1"/>
  <c r="Q12" i="6"/>
  <c r="Q18" i="6"/>
  <c r="K17" i="6"/>
  <c r="J17" i="6"/>
  <c r="I17" i="6"/>
  <c r="H17" i="6"/>
  <c r="G17" i="6"/>
  <c r="F17" i="6"/>
  <c r="C17" i="6"/>
  <c r="M47" i="4"/>
  <c r="M52" i="4"/>
  <c r="H34" i="4"/>
  <c r="I34" i="4" s="1"/>
  <c r="K40" i="16"/>
  <c r="I40" i="16"/>
  <c r="G40" i="16"/>
  <c r="E40" i="16"/>
  <c r="H34" i="16"/>
  <c r="I34" i="16" s="1"/>
  <c r="K33" i="16"/>
  <c r="I33" i="16"/>
  <c r="G33" i="16"/>
  <c r="E33" i="16"/>
  <c r="K21" i="16"/>
  <c r="I21" i="16"/>
  <c r="G21" i="16"/>
  <c r="E21" i="16"/>
  <c r="K14" i="16"/>
  <c r="I14" i="16"/>
  <c r="G14" i="16"/>
  <c r="E14" i="16"/>
  <c r="G8" i="16"/>
  <c r="E8" i="16"/>
  <c r="I4" i="16"/>
  <c r="G4" i="16"/>
  <c r="K34" i="16" l="1"/>
  <c r="J34" i="16"/>
  <c r="H34" i="7" l="1"/>
  <c r="H43" i="7"/>
  <c r="G43" i="7"/>
  <c r="I4" i="4" l="1"/>
  <c r="I17" i="8" l="1"/>
  <c r="M17" i="8"/>
  <c r="I18" i="8"/>
  <c r="M18" i="8"/>
  <c r="I19" i="8"/>
  <c r="M19" i="8"/>
  <c r="I20" i="8"/>
  <c r="M20" i="8"/>
  <c r="I21" i="8"/>
  <c r="M21" i="8"/>
  <c r="N23" i="8"/>
  <c r="N25" i="8" s="1"/>
  <c r="N24" i="8"/>
  <c r="O24" i="8" s="1"/>
  <c r="I35" i="8"/>
  <c r="M35" i="8"/>
  <c r="I36" i="8"/>
  <c r="M36" i="8"/>
  <c r="I37" i="8"/>
  <c r="M37" i="8"/>
  <c r="I38" i="8"/>
  <c r="M38" i="8"/>
  <c r="I39" i="8"/>
  <c r="M39" i="8"/>
  <c r="N41" i="8"/>
  <c r="N42" i="8"/>
  <c r="O42" i="8" s="1"/>
  <c r="K14" i="4"/>
  <c r="K21" i="4"/>
  <c r="K33" i="4"/>
  <c r="I40" i="4"/>
  <c r="K40" i="4"/>
  <c r="N26" i="8" l="1"/>
  <c r="B5" i="11" l="1"/>
  <c r="A5" i="11"/>
  <c r="B4" i="11"/>
  <c r="A4" i="11"/>
  <c r="B3" i="11"/>
  <c r="A3" i="11"/>
  <c r="B2" i="11"/>
  <c r="A2" i="11"/>
  <c r="AE51" i="12"/>
  <c r="AD51" i="12"/>
  <c r="AE50" i="12"/>
  <c r="AD50" i="12"/>
  <c r="AE49" i="12"/>
  <c r="AD49" i="12"/>
  <c r="AE48" i="12"/>
  <c r="AD48" i="12"/>
  <c r="AE47" i="12"/>
  <c r="AD47" i="12"/>
  <c r="AE44" i="12"/>
  <c r="AD44" i="12"/>
  <c r="AE43" i="12"/>
  <c r="AD43" i="12"/>
  <c r="AE42" i="12"/>
  <c r="AD42" i="12"/>
  <c r="AE41" i="12"/>
  <c r="AD41" i="12"/>
  <c r="AE40" i="12"/>
  <c r="AD40" i="12"/>
  <c r="AE39" i="12"/>
  <c r="AD39" i="12"/>
  <c r="AE36" i="12"/>
  <c r="AE35" i="12"/>
  <c r="AE34" i="12"/>
  <c r="AE33" i="12"/>
  <c r="AE32" i="12"/>
  <c r="AE31" i="12"/>
  <c r="AE30" i="12"/>
  <c r="AE29" i="12"/>
  <c r="AE28" i="12"/>
  <c r="AE27" i="12"/>
  <c r="AE26" i="12"/>
  <c r="AC23" i="12"/>
  <c r="Y23" i="12"/>
  <c r="U23" i="12"/>
  <c r="Q23" i="12"/>
  <c r="M23" i="12"/>
  <c r="I23" i="12"/>
  <c r="AE22" i="12"/>
  <c r="AC21" i="12"/>
  <c r="AA21" i="12"/>
  <c r="Y21" i="12"/>
  <c r="W21" i="12"/>
  <c r="U21" i="12"/>
  <c r="S21" i="12"/>
  <c r="Q21" i="12"/>
  <c r="O21" i="12"/>
  <c r="M21" i="12"/>
  <c r="K21" i="12"/>
  <c r="I21" i="12"/>
  <c r="G21" i="12"/>
  <c r="AC20" i="12"/>
  <c r="AA20" i="12"/>
  <c r="Y20" i="12"/>
  <c r="W20" i="12"/>
  <c r="U20" i="12"/>
  <c r="S20" i="12"/>
  <c r="Q20" i="12"/>
  <c r="O20" i="12"/>
  <c r="M20" i="12"/>
  <c r="K20" i="12"/>
  <c r="I20" i="12"/>
  <c r="G20" i="12"/>
  <c r="AE19" i="12"/>
  <c r="AE18" i="12"/>
  <c r="AC15" i="12"/>
  <c r="AA15" i="12"/>
  <c r="Y15" i="12"/>
  <c r="W15" i="12"/>
  <c r="U15" i="12"/>
  <c r="S15" i="12"/>
  <c r="Q15" i="12"/>
  <c r="O15" i="12"/>
  <c r="M15" i="12"/>
  <c r="K15" i="12"/>
  <c r="I15" i="12"/>
  <c r="G15" i="12"/>
  <c r="AC14" i="12"/>
  <c r="AA14" i="12"/>
  <c r="Y14" i="12"/>
  <c r="W14" i="12"/>
  <c r="U14" i="12"/>
  <c r="S14" i="12"/>
  <c r="Q14" i="12"/>
  <c r="O14" i="12"/>
  <c r="M14" i="12"/>
  <c r="K14" i="12"/>
  <c r="I14" i="12"/>
  <c r="G14" i="12"/>
  <c r="AC13" i="12"/>
  <c r="AA13" i="12"/>
  <c r="Y13" i="12"/>
  <c r="W13" i="12"/>
  <c r="U13" i="12"/>
  <c r="S13" i="12"/>
  <c r="Q13" i="12"/>
  <c r="O13" i="12"/>
  <c r="M13" i="12"/>
  <c r="K13" i="12"/>
  <c r="I13" i="12"/>
  <c r="G13" i="12"/>
  <c r="AC12" i="12"/>
  <c r="AA12" i="12"/>
  <c r="Y12" i="12"/>
  <c r="W12" i="12"/>
  <c r="U12" i="12"/>
  <c r="S12" i="12"/>
  <c r="Q12" i="12"/>
  <c r="O12" i="12"/>
  <c r="M12" i="12"/>
  <c r="K12" i="12"/>
  <c r="I12" i="12"/>
  <c r="G12" i="12"/>
  <c r="AC11" i="12"/>
  <c r="AA11" i="12"/>
  <c r="Y11" i="12"/>
  <c r="W11" i="12"/>
  <c r="U11" i="12"/>
  <c r="S11" i="12"/>
  <c r="Q11" i="12"/>
  <c r="O11" i="12"/>
  <c r="M11" i="12"/>
  <c r="K11" i="12"/>
  <c r="I11" i="12"/>
  <c r="G11" i="12"/>
  <c r="B799" i="11"/>
  <c r="E799" i="11" s="1"/>
  <c r="E798" i="11"/>
  <c r="D798" i="11"/>
  <c r="E797" i="11"/>
  <c r="D797" i="11"/>
  <c r="E796" i="11"/>
  <c r="D796" i="11"/>
  <c r="E795" i="11"/>
  <c r="D795" i="11"/>
  <c r="E693" i="11"/>
  <c r="D693" i="11"/>
  <c r="F42" i="11"/>
  <c r="E42" i="11" s="1"/>
  <c r="E41" i="11"/>
  <c r="D41" i="11"/>
  <c r="I40" i="11"/>
  <c r="I41" i="11" s="1"/>
  <c r="E40" i="11"/>
  <c r="D40" i="11"/>
  <c r="E39" i="11"/>
  <c r="D39" i="11"/>
  <c r="I38" i="11"/>
  <c r="I39" i="11" s="1"/>
  <c r="E38" i="11"/>
  <c r="D38" i="11"/>
  <c r="E37" i="11"/>
  <c r="D37" i="11"/>
  <c r="J36" i="11"/>
  <c r="F36" i="11"/>
  <c r="F40" i="11" s="1"/>
  <c r="F41" i="11" s="1"/>
  <c r="E36" i="11"/>
  <c r="D36" i="11"/>
  <c r="J34" i="11"/>
  <c r="K34" i="11" s="1"/>
  <c r="B34" i="11"/>
  <c r="E34" i="11" s="1"/>
  <c r="H33" i="11"/>
  <c r="I33" i="11" s="1"/>
  <c r="B33" i="11"/>
  <c r="E33" i="11" s="1"/>
  <c r="H32" i="11"/>
  <c r="I32" i="11" s="1"/>
  <c r="B32" i="11"/>
  <c r="D32" i="11" s="1"/>
  <c r="F31" i="11"/>
  <c r="E31" i="11"/>
  <c r="D31" i="11"/>
  <c r="E30" i="11"/>
  <c r="D30" i="11"/>
  <c r="E29" i="11"/>
  <c r="D29" i="11"/>
  <c r="E28" i="11"/>
  <c r="D28" i="11"/>
  <c r="E27" i="11"/>
  <c r="D27" i="11"/>
  <c r="B26" i="11"/>
  <c r="E26" i="11" s="1"/>
  <c r="B25" i="11"/>
  <c r="E25" i="11" s="1"/>
  <c r="F24" i="11"/>
  <c r="B24" i="11"/>
  <c r="E24" i="11" s="1"/>
  <c r="B22" i="11"/>
  <c r="E22" i="11" s="1"/>
  <c r="B21" i="11"/>
  <c r="E21" i="11" s="1"/>
  <c r="B20" i="11"/>
  <c r="E20" i="11" s="1"/>
  <c r="B19" i="11"/>
  <c r="E18" i="11"/>
  <c r="D18" i="11"/>
  <c r="E17" i="11"/>
  <c r="D17" i="11"/>
  <c r="E15" i="11"/>
  <c r="D15" i="11"/>
  <c r="E14" i="11"/>
  <c r="D14" i="11"/>
  <c r="F13" i="11"/>
  <c r="F14" i="11" s="1"/>
  <c r="E13" i="11"/>
  <c r="D13" i="11"/>
  <c r="E12" i="11"/>
  <c r="D12" i="11"/>
  <c r="F11" i="11"/>
  <c r="E11" i="11"/>
  <c r="D11" i="11"/>
  <c r="F40" i="10"/>
  <c r="E40" i="10"/>
  <c r="D40" i="10"/>
  <c r="C40" i="10"/>
  <c r="F36" i="10"/>
  <c r="E36" i="10"/>
  <c r="D36" i="10"/>
  <c r="C36" i="10"/>
  <c r="F29" i="10"/>
  <c r="E29" i="10"/>
  <c r="D29" i="10"/>
  <c r="C29" i="10"/>
  <c r="F17" i="10"/>
  <c r="E17" i="10"/>
  <c r="D17" i="10"/>
  <c r="C17" i="10"/>
  <c r="B6" i="9"/>
  <c r="A6" i="9"/>
  <c r="B5" i="9"/>
  <c r="A5" i="9"/>
  <c r="B4" i="9"/>
  <c r="A4" i="9"/>
  <c r="B3" i="9"/>
  <c r="A3" i="9"/>
  <c r="A70" i="8"/>
  <c r="A71" i="8" s="1"/>
  <c r="C71" i="8" s="1"/>
  <c r="A69" i="8"/>
  <c r="C69" i="8" s="1"/>
  <c r="M67" i="8"/>
  <c r="M65" i="8"/>
  <c r="I65" i="8"/>
  <c r="N61" i="8"/>
  <c r="O61" i="8" s="1"/>
  <c r="N60" i="8"/>
  <c r="M58" i="8"/>
  <c r="I58" i="8"/>
  <c r="M57" i="8"/>
  <c r="I57" i="8"/>
  <c r="M56" i="8"/>
  <c r="I56" i="8"/>
  <c r="M55" i="8"/>
  <c r="I55" i="8"/>
  <c r="M54" i="8"/>
  <c r="I54" i="8"/>
  <c r="N43" i="8"/>
  <c r="A21" i="8"/>
  <c r="A22" i="8" s="1"/>
  <c r="C20" i="8"/>
  <c r="A14" i="8"/>
  <c r="A16" i="8" s="1"/>
  <c r="C13" i="8"/>
  <c r="C12" i="8"/>
  <c r="C11" i="8"/>
  <c r="C10" i="8"/>
  <c r="C9" i="8"/>
  <c r="C8" i="8"/>
  <c r="A3" i="8"/>
  <c r="A4" i="8" s="1"/>
  <c r="C2" i="8"/>
  <c r="B6" i="7"/>
  <c r="A6" i="7"/>
  <c r="B5" i="7"/>
  <c r="A5" i="7"/>
  <c r="B4" i="7"/>
  <c r="A4" i="7"/>
  <c r="B3" i="7"/>
  <c r="A3" i="7"/>
  <c r="H132" i="5"/>
  <c r="G131" i="5"/>
  <c r="H131" i="5" s="1"/>
  <c r="E131" i="5"/>
  <c r="D131" i="5"/>
  <c r="G130" i="5"/>
  <c r="H130" i="5" s="1"/>
  <c r="E130" i="5"/>
  <c r="D130" i="5"/>
  <c r="G126" i="5"/>
  <c r="H126" i="5" s="1"/>
  <c r="E126" i="5"/>
  <c r="D126" i="5"/>
  <c r="G125" i="5"/>
  <c r="H125" i="5" s="1"/>
  <c r="E125" i="5"/>
  <c r="D125" i="5"/>
  <c r="G124" i="5"/>
  <c r="H124" i="5" s="1"/>
  <c r="E124" i="5"/>
  <c r="D124" i="5"/>
  <c r="G120" i="5"/>
  <c r="H120" i="5" s="1"/>
  <c r="E120" i="5"/>
  <c r="D120" i="5"/>
  <c r="G119" i="5"/>
  <c r="H119" i="5" s="1"/>
  <c r="E119" i="5"/>
  <c r="D119" i="5"/>
  <c r="G118" i="5"/>
  <c r="H118" i="5" s="1"/>
  <c r="E118" i="5"/>
  <c r="D118" i="5"/>
  <c r="G114" i="5"/>
  <c r="H114" i="5" s="1"/>
  <c r="E114" i="5"/>
  <c r="D114" i="5"/>
  <c r="G113" i="5"/>
  <c r="H113" i="5" s="1"/>
  <c r="E113" i="5"/>
  <c r="D113" i="5"/>
  <c r="G112" i="5"/>
  <c r="H112" i="5" s="1"/>
  <c r="E112" i="5"/>
  <c r="D112" i="5"/>
  <c r="G111" i="5"/>
  <c r="H111" i="5" s="1"/>
  <c r="E111" i="5"/>
  <c r="D111" i="5"/>
  <c r="G107" i="5"/>
  <c r="H107" i="5" s="1"/>
  <c r="E107" i="5"/>
  <c r="D107" i="5"/>
  <c r="G106" i="5"/>
  <c r="H106" i="5" s="1"/>
  <c r="E106" i="5"/>
  <c r="D106" i="5"/>
  <c r="G105" i="5"/>
  <c r="H105" i="5" s="1"/>
  <c r="E105" i="5"/>
  <c r="D105" i="5"/>
  <c r="G104" i="5"/>
  <c r="H104" i="5" s="1"/>
  <c r="E104" i="5"/>
  <c r="D104" i="5"/>
  <c r="G100" i="5"/>
  <c r="H100" i="5" s="1"/>
  <c r="E100" i="5"/>
  <c r="D100" i="5"/>
  <c r="G99" i="5"/>
  <c r="H99" i="5" s="1"/>
  <c r="E99" i="5"/>
  <c r="D99" i="5"/>
  <c r="G98" i="5"/>
  <c r="H98" i="5" s="1"/>
  <c r="E98" i="5"/>
  <c r="D98" i="5"/>
  <c r="G97" i="5"/>
  <c r="H97" i="5" s="1"/>
  <c r="E97" i="5"/>
  <c r="D97" i="5"/>
  <c r="G96" i="5"/>
  <c r="H96" i="5" s="1"/>
  <c r="E96" i="5"/>
  <c r="D96" i="5"/>
  <c r="G95" i="5"/>
  <c r="H95" i="5" s="1"/>
  <c r="E95" i="5"/>
  <c r="D95" i="5"/>
  <c r="G91" i="5"/>
  <c r="H91" i="5" s="1"/>
  <c r="E91" i="5"/>
  <c r="D91" i="5"/>
  <c r="G90" i="5"/>
  <c r="H90" i="5" s="1"/>
  <c r="E90" i="5"/>
  <c r="D90" i="5"/>
  <c r="G89" i="5"/>
  <c r="H89" i="5" s="1"/>
  <c r="E89" i="5"/>
  <c r="D89" i="5"/>
  <c r="G88" i="5"/>
  <c r="H88" i="5" s="1"/>
  <c r="E88" i="5"/>
  <c r="D88" i="5"/>
  <c r="G87" i="5"/>
  <c r="H87" i="5" s="1"/>
  <c r="E87" i="5"/>
  <c r="D87" i="5"/>
  <c r="G86" i="5"/>
  <c r="H86" i="5" s="1"/>
  <c r="E86" i="5"/>
  <c r="D86" i="5"/>
  <c r="G82" i="5"/>
  <c r="H82" i="5" s="1"/>
  <c r="E82" i="5"/>
  <c r="D82" i="5"/>
  <c r="G81" i="5"/>
  <c r="H81" i="5" s="1"/>
  <c r="E81" i="5"/>
  <c r="D81" i="5"/>
  <c r="G77" i="5"/>
  <c r="H77" i="5" s="1"/>
  <c r="E77" i="5"/>
  <c r="D77" i="5"/>
  <c r="G76" i="5"/>
  <c r="H76" i="5" s="1"/>
  <c r="E76" i="5"/>
  <c r="D76" i="5"/>
  <c r="G75" i="5"/>
  <c r="H75" i="5" s="1"/>
  <c r="E75" i="5"/>
  <c r="D75" i="5"/>
  <c r="G74" i="5"/>
  <c r="H74" i="5" s="1"/>
  <c r="E74" i="5"/>
  <c r="D74" i="5"/>
  <c r="G73" i="5"/>
  <c r="H73" i="5" s="1"/>
  <c r="E73" i="5"/>
  <c r="D73" i="5"/>
  <c r="G72" i="5"/>
  <c r="H72" i="5" s="1"/>
  <c r="E72" i="5"/>
  <c r="D72" i="5"/>
  <c r="G71" i="5"/>
  <c r="H71" i="5" s="1"/>
  <c r="E71" i="5"/>
  <c r="D71" i="5"/>
  <c r="G70" i="5"/>
  <c r="H70" i="5" s="1"/>
  <c r="E70" i="5"/>
  <c r="D70" i="5"/>
  <c r="G69" i="5"/>
  <c r="H69" i="5" s="1"/>
  <c r="E69" i="5"/>
  <c r="D69" i="5"/>
  <c r="G68" i="5"/>
  <c r="H68" i="5" s="1"/>
  <c r="E68" i="5"/>
  <c r="D68" i="5"/>
  <c r="G67" i="5"/>
  <c r="H67" i="5" s="1"/>
  <c r="E67" i="5"/>
  <c r="D67" i="5"/>
  <c r="G66" i="5"/>
  <c r="H66" i="5" s="1"/>
  <c r="E66" i="5"/>
  <c r="D66" i="5"/>
  <c r="G62" i="5"/>
  <c r="H62" i="5" s="1"/>
  <c r="H60" i="5" s="1"/>
  <c r="E62" i="5"/>
  <c r="D62" i="5"/>
  <c r="G58" i="5"/>
  <c r="H58" i="5" s="1"/>
  <c r="G57" i="5"/>
  <c r="H57" i="5" s="1"/>
  <c r="E57" i="5"/>
  <c r="D57" i="5"/>
  <c r="G56" i="5"/>
  <c r="H56" i="5" s="1"/>
  <c r="E56" i="5"/>
  <c r="D56" i="5"/>
  <c r="G52" i="5"/>
  <c r="F52" i="5"/>
  <c r="E52" i="5"/>
  <c r="D52" i="5"/>
  <c r="G51" i="5"/>
  <c r="F51" i="5"/>
  <c r="H51" i="5" s="1"/>
  <c r="E51" i="5"/>
  <c r="D51" i="5"/>
  <c r="G50" i="5"/>
  <c r="F50" i="5"/>
  <c r="E50" i="5"/>
  <c r="D50" i="5"/>
  <c r="G49" i="5"/>
  <c r="H49" i="5" s="1"/>
  <c r="E49" i="5"/>
  <c r="D49" i="5"/>
  <c r="G48" i="5"/>
  <c r="H48" i="5" s="1"/>
  <c r="E48" i="5"/>
  <c r="D48" i="5"/>
  <c r="G47" i="5"/>
  <c r="H47" i="5" s="1"/>
  <c r="E47" i="5"/>
  <c r="D47" i="5"/>
  <c r="G46" i="5"/>
  <c r="H46" i="5" s="1"/>
  <c r="E46" i="5"/>
  <c r="D46" i="5"/>
  <c r="G45" i="5"/>
  <c r="H45" i="5" s="1"/>
  <c r="E45" i="5"/>
  <c r="D45" i="5"/>
  <c r="G44" i="5"/>
  <c r="H44" i="5" s="1"/>
  <c r="E44" i="5"/>
  <c r="D44" i="5"/>
  <c r="G43" i="5"/>
  <c r="H43" i="5" s="1"/>
  <c r="E43" i="5"/>
  <c r="D43" i="5"/>
  <c r="G42" i="5"/>
  <c r="H42" i="5" s="1"/>
  <c r="E42" i="5"/>
  <c r="D42" i="5"/>
  <c r="G41" i="5"/>
  <c r="H41" i="5" s="1"/>
  <c r="E41" i="5"/>
  <c r="D41" i="5"/>
  <c r="G40" i="5"/>
  <c r="H40" i="5" s="1"/>
  <c r="E40" i="5"/>
  <c r="D40" i="5"/>
  <c r="G36" i="5"/>
  <c r="F36" i="5"/>
  <c r="E36" i="5"/>
  <c r="D36" i="5"/>
  <c r="G35" i="5"/>
  <c r="H35" i="5" s="1"/>
  <c r="E35" i="5"/>
  <c r="D35" i="5"/>
  <c r="G34" i="5"/>
  <c r="F34" i="5"/>
  <c r="E34" i="5"/>
  <c r="D34" i="5"/>
  <c r="G33" i="5"/>
  <c r="H33" i="5" s="1"/>
  <c r="E33" i="5"/>
  <c r="D33" i="5"/>
  <c r="G32" i="5"/>
  <c r="H32" i="5" s="1"/>
  <c r="E32" i="5"/>
  <c r="D32" i="5"/>
  <c r="G31" i="5"/>
  <c r="H31" i="5" s="1"/>
  <c r="E31" i="5"/>
  <c r="D31" i="5"/>
  <c r="G30" i="5"/>
  <c r="H30" i="5" s="1"/>
  <c r="E30" i="5"/>
  <c r="D30" i="5"/>
  <c r="G29" i="5"/>
  <c r="H29" i="5" s="1"/>
  <c r="E29" i="5"/>
  <c r="D29" i="5"/>
  <c r="G28" i="5"/>
  <c r="H28" i="5" s="1"/>
  <c r="E28" i="5"/>
  <c r="D28" i="5"/>
  <c r="G27" i="5"/>
  <c r="H27" i="5" s="1"/>
  <c r="E27" i="5"/>
  <c r="D27" i="5"/>
  <c r="G26" i="5"/>
  <c r="H26" i="5" s="1"/>
  <c r="E26" i="5"/>
  <c r="D26" i="5"/>
  <c r="G25" i="5"/>
  <c r="H25" i="5" s="1"/>
  <c r="E25" i="5"/>
  <c r="D25" i="5"/>
  <c r="G24" i="5"/>
  <c r="H24" i="5" s="1"/>
  <c r="E24" i="5"/>
  <c r="D24" i="5"/>
  <c r="G20" i="5"/>
  <c r="H20" i="5" s="1"/>
  <c r="E20" i="5"/>
  <c r="D20" i="5"/>
  <c r="G19" i="5"/>
  <c r="H19" i="5" s="1"/>
  <c r="E19" i="5"/>
  <c r="D19" i="5"/>
  <c r="G18" i="5"/>
  <c r="H18" i="5" s="1"/>
  <c r="E18" i="5"/>
  <c r="D18" i="5"/>
  <c r="G17" i="5"/>
  <c r="H17" i="5" s="1"/>
  <c r="E17" i="5"/>
  <c r="D17" i="5"/>
  <c r="G16" i="5"/>
  <c r="H16" i="5" s="1"/>
  <c r="E16" i="5"/>
  <c r="D16" i="5"/>
  <c r="G12" i="5"/>
  <c r="H12" i="5" s="1"/>
  <c r="E12" i="5"/>
  <c r="D12" i="5"/>
  <c r="G11" i="5"/>
  <c r="H11" i="5" s="1"/>
  <c r="E11" i="5"/>
  <c r="D11" i="5"/>
  <c r="G10" i="5"/>
  <c r="H10" i="5" s="1"/>
  <c r="E10" i="5"/>
  <c r="D10" i="5"/>
  <c r="E40" i="4"/>
  <c r="E33" i="4"/>
  <c r="E21" i="4"/>
  <c r="E14" i="4"/>
  <c r="G8" i="4"/>
  <c r="E8" i="4"/>
  <c r="G4" i="4"/>
  <c r="A6" i="3"/>
  <c r="D5" i="3"/>
  <c r="C5" i="3"/>
  <c r="B5" i="3"/>
  <c r="A5" i="3"/>
  <c r="D4" i="3"/>
  <c r="C4" i="3"/>
  <c r="B4" i="3"/>
  <c r="A4" i="3"/>
  <c r="C3" i="3"/>
  <c r="B3" i="3"/>
  <c r="A3" i="3"/>
  <c r="D2" i="3"/>
  <c r="C2" i="3"/>
  <c r="B2" i="3"/>
  <c r="A2" i="3"/>
  <c r="B103" i="2"/>
  <c r="A103" i="2"/>
  <c r="B102" i="2"/>
  <c r="A102" i="2"/>
  <c r="B101" i="2"/>
  <c r="A101" i="2"/>
  <c r="B100" i="2"/>
  <c r="A100" i="2"/>
  <c r="B46" i="2"/>
  <c r="A46" i="2"/>
  <c r="B45" i="2"/>
  <c r="A45" i="2"/>
  <c r="B44" i="2"/>
  <c r="A44" i="2"/>
  <c r="B43" i="2"/>
  <c r="A43" i="2"/>
  <c r="B6" i="2"/>
  <c r="A6" i="2"/>
  <c r="B5" i="2"/>
  <c r="A5" i="2"/>
  <c r="B4" i="2"/>
  <c r="A4" i="2"/>
  <c r="B3" i="2"/>
  <c r="A3" i="2"/>
  <c r="R54" i="8" l="1"/>
  <c r="H54" i="5"/>
  <c r="D22" i="11"/>
  <c r="B42" i="16"/>
  <c r="F38" i="16"/>
  <c r="F31" i="16"/>
  <c r="F27" i="16"/>
  <c r="F23" i="16"/>
  <c r="C20" i="16"/>
  <c r="C16" i="16"/>
  <c r="B13" i="16"/>
  <c r="B9" i="16"/>
  <c r="C30" i="16"/>
  <c r="C26" i="16"/>
  <c r="C22" i="16"/>
  <c r="B19" i="16"/>
  <c r="B15" i="16"/>
  <c r="F11" i="16"/>
  <c r="C44" i="16"/>
  <c r="C11" i="16"/>
  <c r="F45" i="16"/>
  <c r="F41" i="16"/>
  <c r="C38" i="16"/>
  <c r="F34" i="16"/>
  <c r="C31" i="16"/>
  <c r="C27" i="16"/>
  <c r="C23" i="16"/>
  <c r="B20" i="16"/>
  <c r="B16" i="16"/>
  <c r="F12" i="16"/>
  <c r="B30" i="16"/>
  <c r="F25" i="16"/>
  <c r="B11" i="16"/>
  <c r="F43" i="16"/>
  <c r="F10" i="16"/>
  <c r="C45" i="16"/>
  <c r="C41" i="16"/>
  <c r="B38" i="16"/>
  <c r="C34" i="16"/>
  <c r="B31" i="16"/>
  <c r="B27" i="16"/>
  <c r="B23" i="16"/>
  <c r="F19" i="16"/>
  <c r="F15" i="16"/>
  <c r="C12" i="16"/>
  <c r="F18" i="16"/>
  <c r="B44" i="16"/>
  <c r="F36" i="16"/>
  <c r="F29" i="16"/>
  <c r="C18" i="16"/>
  <c r="C36" i="16"/>
  <c r="C29" i="16"/>
  <c r="B45" i="16"/>
  <c r="B41" i="16"/>
  <c r="B34" i="16"/>
  <c r="F30" i="16"/>
  <c r="F26" i="16"/>
  <c r="F22" i="16"/>
  <c r="C19" i="16"/>
  <c r="C15" i="16"/>
  <c r="B12" i="16"/>
  <c r="D8" i="16"/>
  <c r="C37" i="16"/>
  <c r="C25" i="16"/>
  <c r="B18" i="16"/>
  <c r="F44" i="16"/>
  <c r="B26" i="16"/>
  <c r="C10" i="16"/>
  <c r="C43" i="16"/>
  <c r="D40" i="16"/>
  <c r="B36" i="16"/>
  <c r="D33" i="16"/>
  <c r="B29" i="16"/>
  <c r="B25" i="16"/>
  <c r="F17" i="16"/>
  <c r="B43" i="16"/>
  <c r="F39" i="16"/>
  <c r="F35" i="16"/>
  <c r="F32" i="16"/>
  <c r="F28" i="16"/>
  <c r="F24" i="16"/>
  <c r="C17" i="16"/>
  <c r="D14" i="16"/>
  <c r="B10" i="16"/>
  <c r="F42" i="16"/>
  <c r="C39" i="16"/>
  <c r="C35" i="16"/>
  <c r="C32" i="16"/>
  <c r="C28" i="16"/>
  <c r="C24" i="16"/>
  <c r="D21" i="16"/>
  <c r="B17" i="16"/>
  <c r="F13" i="16"/>
  <c r="F9" i="16"/>
  <c r="C42" i="16"/>
  <c r="B39" i="16"/>
  <c r="B35" i="16"/>
  <c r="B32" i="16"/>
  <c r="B28" i="16"/>
  <c r="B24" i="16"/>
  <c r="F20" i="16"/>
  <c r="F16" i="16"/>
  <c r="C13" i="16"/>
  <c r="C9" i="16"/>
  <c r="B37" i="16"/>
  <c r="B22" i="16"/>
  <c r="N63" i="8"/>
  <c r="H64" i="5"/>
  <c r="R35" i="8"/>
  <c r="Q35" i="8"/>
  <c r="R17" i="8"/>
  <c r="P35" i="8"/>
  <c r="Q17" i="8"/>
  <c r="P17" i="8"/>
  <c r="E41" i="10"/>
  <c r="F41" i="10"/>
  <c r="H50" i="5"/>
  <c r="AE21" i="12"/>
  <c r="AE20" i="12"/>
  <c r="K36" i="11"/>
  <c r="C41" i="10"/>
  <c r="D41" i="10"/>
  <c r="C70" i="8"/>
  <c r="Q54" i="8"/>
  <c r="N62" i="8"/>
  <c r="C14" i="8"/>
  <c r="C21" i="8"/>
  <c r="C3" i="8"/>
  <c r="R55" i="8" s="1"/>
  <c r="B12" i="4"/>
  <c r="E12" i="4" s="1"/>
  <c r="B41" i="4"/>
  <c r="E41" i="4" s="1"/>
  <c r="C42" i="4"/>
  <c r="C13" i="4"/>
  <c r="B16" i="4"/>
  <c r="E16" i="4" s="1"/>
  <c r="F43" i="4"/>
  <c r="F25" i="4"/>
  <c r="B27" i="4"/>
  <c r="D27" i="4" s="1"/>
  <c r="B31" i="12" s="1"/>
  <c r="C28" i="4"/>
  <c r="F29" i="4"/>
  <c r="B31" i="4"/>
  <c r="E31" i="4" s="1"/>
  <c r="F44" i="4"/>
  <c r="F17" i="4"/>
  <c r="C32" i="4"/>
  <c r="B45" i="4"/>
  <c r="B19" i="4"/>
  <c r="D19" i="4" s="1"/>
  <c r="B22" i="12" s="1"/>
  <c r="B35" i="4"/>
  <c r="D8" i="4"/>
  <c r="B11" i="6" s="1"/>
  <c r="C20" i="4"/>
  <c r="C36" i="4"/>
  <c r="C9" i="4"/>
  <c r="B23" i="4"/>
  <c r="E23" i="4" s="1"/>
  <c r="C38" i="4"/>
  <c r="F10" i="4"/>
  <c r="C24" i="4"/>
  <c r="F39" i="4"/>
  <c r="AE11" i="12"/>
  <c r="AE12" i="12"/>
  <c r="AE13" i="12"/>
  <c r="AE14" i="12"/>
  <c r="AE15" i="12"/>
  <c r="AE23" i="12"/>
  <c r="D40" i="4"/>
  <c r="B46" i="12" s="1"/>
  <c r="C12" i="4"/>
  <c r="B15" i="4"/>
  <c r="D15" i="4" s="1"/>
  <c r="B18" i="12" s="1"/>
  <c r="B18" i="4"/>
  <c r="E18" i="4" s="1"/>
  <c r="F20" i="4"/>
  <c r="C23" i="4"/>
  <c r="B26" i="4"/>
  <c r="E26" i="4" s="1"/>
  <c r="F28" i="4"/>
  <c r="C31" i="4"/>
  <c r="B34" i="4"/>
  <c r="C35" i="4"/>
  <c r="B37" i="4"/>
  <c r="E37" i="4" s="1"/>
  <c r="F38" i="4"/>
  <c r="C41" i="4"/>
  <c r="F42" i="4"/>
  <c r="B44" i="4"/>
  <c r="C45" i="4"/>
  <c r="B10" i="4"/>
  <c r="D10" i="4" s="1"/>
  <c r="B12" i="12" s="1"/>
  <c r="C11" i="4"/>
  <c r="F12" i="4"/>
  <c r="D14" i="4"/>
  <c r="B10" i="3" s="1"/>
  <c r="C15" i="4"/>
  <c r="F16" i="4"/>
  <c r="C18" i="4"/>
  <c r="F19" i="4"/>
  <c r="D21" i="4"/>
  <c r="B11" i="3" s="1"/>
  <c r="C22" i="4"/>
  <c r="F23" i="4"/>
  <c r="B25" i="4"/>
  <c r="D25" i="4" s="1"/>
  <c r="B29" i="12" s="1"/>
  <c r="C26" i="4"/>
  <c r="F27" i="4"/>
  <c r="B29" i="4"/>
  <c r="E29" i="4" s="1"/>
  <c r="C30" i="4"/>
  <c r="F31" i="4"/>
  <c r="D33" i="4"/>
  <c r="B12" i="3" s="1"/>
  <c r="C34" i="4"/>
  <c r="F35" i="4"/>
  <c r="C37" i="4"/>
  <c r="B39" i="4"/>
  <c r="E39" i="4" s="1"/>
  <c r="F41" i="4"/>
  <c r="B43" i="4"/>
  <c r="E43" i="4" s="1"/>
  <c r="C44" i="4"/>
  <c r="F45" i="4"/>
  <c r="F9" i="4"/>
  <c r="B11" i="4"/>
  <c r="D11" i="4" s="1"/>
  <c r="B13" i="12" s="1"/>
  <c r="F13" i="4"/>
  <c r="C16" i="4"/>
  <c r="C19" i="4"/>
  <c r="B22" i="4"/>
  <c r="E22" i="4" s="1"/>
  <c r="F24" i="4"/>
  <c r="C27" i="4"/>
  <c r="B30" i="4"/>
  <c r="E30" i="4" s="1"/>
  <c r="F32" i="4"/>
  <c r="B9" i="4"/>
  <c r="C10" i="4"/>
  <c r="F11" i="4"/>
  <c r="B13" i="4"/>
  <c r="D13" i="4" s="1"/>
  <c r="B15" i="12" s="1"/>
  <c r="F15" i="4"/>
  <c r="C17" i="4"/>
  <c r="F18" i="4"/>
  <c r="B20" i="4"/>
  <c r="E20" i="4" s="1"/>
  <c r="F22" i="4"/>
  <c r="B24" i="4"/>
  <c r="C25" i="4"/>
  <c r="F26" i="4"/>
  <c r="B28" i="4"/>
  <c r="G28" i="4" s="1"/>
  <c r="H28" i="4" s="1"/>
  <c r="C29" i="4"/>
  <c r="F30" i="4"/>
  <c r="B32" i="4"/>
  <c r="E32" i="4" s="1"/>
  <c r="F34" i="4"/>
  <c r="B36" i="4"/>
  <c r="G36" i="4" s="1"/>
  <c r="H36" i="4" s="1"/>
  <c r="B38" i="4"/>
  <c r="G38" i="4" s="1"/>
  <c r="H38" i="4" s="1"/>
  <c r="C39" i="4"/>
  <c r="B42" i="4"/>
  <c r="G42" i="4" s="1"/>
  <c r="H42" i="4" s="1"/>
  <c r="C43" i="4"/>
  <c r="H102" i="5"/>
  <c r="H79" i="5"/>
  <c r="H34" i="5"/>
  <c r="H128" i="5"/>
  <c r="D21" i="11"/>
  <c r="D26" i="11"/>
  <c r="D33" i="11"/>
  <c r="D34" i="11"/>
  <c r="D799" i="11"/>
  <c r="H36" i="5"/>
  <c r="H116" i="5"/>
  <c r="D20" i="11"/>
  <c r="E32" i="11"/>
  <c r="H84" i="5"/>
  <c r="H109" i="5"/>
  <c r="H122" i="5"/>
  <c r="C16" i="8"/>
  <c r="A17" i="8"/>
  <c r="C22" i="8"/>
  <c r="A23" i="8"/>
  <c r="H93" i="5"/>
  <c r="E19" i="11"/>
  <c r="D19" i="11"/>
  <c r="B17" i="4"/>
  <c r="H52" i="5"/>
  <c r="C4" i="8"/>
  <c r="A5" i="8"/>
  <c r="N44" i="8"/>
  <c r="D24" i="11"/>
  <c r="D25" i="11"/>
  <c r="F38" i="11"/>
  <c r="P54" i="8"/>
  <c r="H38" i="5" l="1"/>
  <c r="H22" i="5"/>
  <c r="G30" i="16" s="1"/>
  <c r="H30" i="16" s="1"/>
  <c r="I30" i="16" s="1"/>
  <c r="L30" i="16" s="1"/>
  <c r="G25" i="16"/>
  <c r="H25" i="16" s="1"/>
  <c r="I25" i="16" s="1"/>
  <c r="L25" i="16" s="1"/>
  <c r="E25" i="16"/>
  <c r="D25" i="16"/>
  <c r="Q55" i="8"/>
  <c r="R18" i="8"/>
  <c r="G22" i="16"/>
  <c r="H22" i="16" s="1"/>
  <c r="I22" i="16" s="1"/>
  <c r="L22" i="16" s="1"/>
  <c r="D22" i="16"/>
  <c r="E22" i="16"/>
  <c r="E44" i="16"/>
  <c r="D44" i="16"/>
  <c r="G44" i="16"/>
  <c r="H44" i="16" s="1"/>
  <c r="I44" i="16" s="1"/>
  <c r="L44" i="16" s="1"/>
  <c r="G13" i="16"/>
  <c r="D13" i="16"/>
  <c r="E13" i="16"/>
  <c r="E35" i="16"/>
  <c r="G35" i="16"/>
  <c r="H35" i="16" s="1"/>
  <c r="I35" i="16" s="1"/>
  <c r="D35" i="16"/>
  <c r="G24" i="4"/>
  <c r="H24" i="4" s="1"/>
  <c r="D39" i="16"/>
  <c r="G39" i="16"/>
  <c r="E39" i="16"/>
  <c r="L34" i="16"/>
  <c r="M34" i="16"/>
  <c r="Q19" i="8"/>
  <c r="D37" i="16"/>
  <c r="E37" i="16"/>
  <c r="G37" i="16"/>
  <c r="H37" i="16" s="1"/>
  <c r="I37" i="16" s="1"/>
  <c r="P18" i="8"/>
  <c r="D29" i="16"/>
  <c r="E29" i="16"/>
  <c r="G29" i="16"/>
  <c r="H29" i="16" s="1"/>
  <c r="I29" i="16" s="1"/>
  <c r="E36" i="16"/>
  <c r="D36" i="16"/>
  <c r="G36" i="16"/>
  <c r="H36" i="16" s="1"/>
  <c r="I36" i="16" s="1"/>
  <c r="G9" i="16"/>
  <c r="H9" i="16" s="1"/>
  <c r="I9" i="16" s="1"/>
  <c r="J9" i="16" s="1"/>
  <c r="E9" i="16"/>
  <c r="D9" i="16"/>
  <c r="Q37" i="8"/>
  <c r="R19" i="8"/>
  <c r="Q36" i="8"/>
  <c r="E17" i="16"/>
  <c r="G17" i="16"/>
  <c r="H17" i="16" s="1"/>
  <c r="I17" i="16" s="1"/>
  <c r="D17" i="16"/>
  <c r="G11" i="16"/>
  <c r="H11" i="16" s="1"/>
  <c r="I11" i="16" s="1"/>
  <c r="L11" i="16" s="1"/>
  <c r="E11" i="16"/>
  <c r="D11" i="16"/>
  <c r="P19" i="8"/>
  <c r="G26" i="16"/>
  <c r="H26" i="16" s="1"/>
  <c r="I26" i="16" s="1"/>
  <c r="E26" i="16"/>
  <c r="D26" i="16"/>
  <c r="E34" i="16"/>
  <c r="D34" i="16"/>
  <c r="E30" i="16"/>
  <c r="D30" i="16"/>
  <c r="D44" i="4"/>
  <c r="B50" i="12" s="1"/>
  <c r="G44" i="4"/>
  <c r="H44" i="4" s="1"/>
  <c r="E38" i="16"/>
  <c r="D38" i="16"/>
  <c r="G38" i="16"/>
  <c r="H38" i="16" s="1"/>
  <c r="I38" i="16" s="1"/>
  <c r="L38" i="16" s="1"/>
  <c r="P36" i="8"/>
  <c r="R37" i="8"/>
  <c r="Q18" i="8"/>
  <c r="G18" i="16"/>
  <c r="H18" i="16" s="1"/>
  <c r="I18" i="16" s="1"/>
  <c r="D18" i="16"/>
  <c r="E18" i="16"/>
  <c r="E41" i="16"/>
  <c r="D41" i="16"/>
  <c r="G41" i="16"/>
  <c r="H41" i="16" s="1"/>
  <c r="I41" i="16" s="1"/>
  <c r="L41" i="16" s="1"/>
  <c r="D23" i="16"/>
  <c r="E23" i="16"/>
  <c r="G23" i="16"/>
  <c r="H23" i="16" s="1"/>
  <c r="I23" i="16" s="1"/>
  <c r="L23" i="16" s="1"/>
  <c r="G32" i="16"/>
  <c r="H32" i="16" s="1"/>
  <c r="I32" i="16" s="1"/>
  <c r="D32" i="16"/>
  <c r="E32" i="16"/>
  <c r="G12" i="16"/>
  <c r="H12" i="16" s="1"/>
  <c r="I12" i="16" s="1"/>
  <c r="L12" i="16" s="1"/>
  <c r="D12" i="16"/>
  <c r="E12" i="16"/>
  <c r="E10" i="16"/>
  <c r="G10" i="16"/>
  <c r="H10" i="16" s="1"/>
  <c r="I10" i="16" s="1"/>
  <c r="D10" i="16"/>
  <c r="P55" i="8"/>
  <c r="E45" i="4"/>
  <c r="G45" i="4"/>
  <c r="P37" i="8"/>
  <c r="G24" i="16"/>
  <c r="H24" i="16" s="1"/>
  <c r="I24" i="16" s="1"/>
  <c r="L24" i="16" s="1"/>
  <c r="E24" i="16"/>
  <c r="D24" i="16"/>
  <c r="G43" i="16"/>
  <c r="H43" i="16" s="1"/>
  <c r="I43" i="16" s="1"/>
  <c r="L43" i="16" s="1"/>
  <c r="D43" i="16"/>
  <c r="E43" i="16"/>
  <c r="E45" i="16"/>
  <c r="G45" i="16"/>
  <c r="D45" i="16"/>
  <c r="D27" i="16"/>
  <c r="G27" i="16"/>
  <c r="E27" i="16"/>
  <c r="G16" i="16"/>
  <c r="H16" i="16" s="1"/>
  <c r="I16" i="16" s="1"/>
  <c r="L16" i="16" s="1"/>
  <c r="E16" i="16"/>
  <c r="D16" i="16"/>
  <c r="G15" i="16"/>
  <c r="H15" i="16" s="1"/>
  <c r="I15" i="16" s="1"/>
  <c r="E15" i="16"/>
  <c r="D15" i="16"/>
  <c r="R36" i="8"/>
  <c r="G28" i="16"/>
  <c r="E28" i="16"/>
  <c r="D28" i="16"/>
  <c r="D31" i="16"/>
  <c r="E31" i="16"/>
  <c r="G31" i="16"/>
  <c r="H31" i="16" s="1"/>
  <c r="I31" i="16" s="1"/>
  <c r="L31" i="16" s="1"/>
  <c r="G20" i="16"/>
  <c r="D20" i="16"/>
  <c r="E20" i="16"/>
  <c r="G19" i="16"/>
  <c r="H19" i="16" s="1"/>
  <c r="I19" i="16" s="1"/>
  <c r="D19" i="16"/>
  <c r="E19" i="16"/>
  <c r="D42" i="16"/>
  <c r="G42" i="16"/>
  <c r="E42" i="16"/>
  <c r="I42" i="4"/>
  <c r="J42" i="4" s="1"/>
  <c r="F31" i="7" s="1"/>
  <c r="H31" i="7" s="1"/>
  <c r="I38" i="4"/>
  <c r="L38" i="4" s="1"/>
  <c r="I36" i="4"/>
  <c r="J36" i="4" s="1"/>
  <c r="F32" i="7" s="1"/>
  <c r="H32" i="7" s="1"/>
  <c r="I28" i="4"/>
  <c r="E34" i="4"/>
  <c r="E35" i="4"/>
  <c r="D18" i="4"/>
  <c r="B21" i="12" s="1"/>
  <c r="D16" i="4"/>
  <c r="B19" i="12" s="1"/>
  <c r="D41" i="4"/>
  <c r="B47" i="12" s="1"/>
  <c r="G41" i="4"/>
  <c r="H41" i="4" s="1"/>
  <c r="G12" i="4"/>
  <c r="H12" i="4" s="1"/>
  <c r="D12" i="4"/>
  <c r="B14" i="12" s="1"/>
  <c r="G26" i="4"/>
  <c r="H26" i="4" s="1"/>
  <c r="G16" i="4"/>
  <c r="H16" i="4" s="1"/>
  <c r="G27" i="4"/>
  <c r="H27" i="4" s="1"/>
  <c r="E27" i="4"/>
  <c r="E15" i="4"/>
  <c r="G22" i="4"/>
  <c r="H22" i="4" s="1"/>
  <c r="D24" i="4"/>
  <c r="B28" i="12" s="1"/>
  <c r="E24" i="4"/>
  <c r="D39" i="4"/>
  <c r="B44" i="12" s="1"/>
  <c r="G15" i="4"/>
  <c r="H15" i="4" s="1"/>
  <c r="B13" i="6"/>
  <c r="D31" i="4"/>
  <c r="B35" i="12" s="1"/>
  <c r="B17" i="12"/>
  <c r="D23" i="4"/>
  <c r="B27" i="12" s="1"/>
  <c r="G18" i="4"/>
  <c r="H18" i="4" s="1"/>
  <c r="B19" i="6"/>
  <c r="D36" i="4"/>
  <c r="B41" i="12" s="1"/>
  <c r="G37" i="4"/>
  <c r="H37" i="4" s="1"/>
  <c r="E11" i="4"/>
  <c r="G31" i="4"/>
  <c r="H31" i="4" s="1"/>
  <c r="D37" i="4"/>
  <c r="B42" i="12" s="1"/>
  <c r="E38" i="4"/>
  <c r="G11" i="4"/>
  <c r="H11" i="4" s="1"/>
  <c r="D35" i="4"/>
  <c r="B40" i="12" s="1"/>
  <c r="G32" i="4"/>
  <c r="H32" i="4" s="1"/>
  <c r="D29" i="4"/>
  <c r="B33" i="12" s="1"/>
  <c r="D9" i="4"/>
  <c r="B11" i="12" s="1"/>
  <c r="G9" i="4"/>
  <c r="D26" i="4"/>
  <c r="B30" i="12" s="1"/>
  <c r="G13" i="4"/>
  <c r="H13" i="4" s="1"/>
  <c r="G39" i="4"/>
  <c r="H39" i="4" s="1"/>
  <c r="G23" i="4"/>
  <c r="H23" i="4" s="1"/>
  <c r="B17" i="6"/>
  <c r="D42" i="4"/>
  <c r="B48" i="12" s="1"/>
  <c r="G19" i="4"/>
  <c r="H19" i="4" s="1"/>
  <c r="G43" i="4"/>
  <c r="H43" i="4" s="1"/>
  <c r="E19" i="4"/>
  <c r="B9" i="3"/>
  <c r="E13" i="4"/>
  <c r="D45" i="4"/>
  <c r="B51" i="12" s="1"/>
  <c r="B38" i="12"/>
  <c r="G29" i="4"/>
  <c r="H29" i="4" s="1"/>
  <c r="D43" i="4"/>
  <c r="B49" i="12" s="1"/>
  <c r="E44" i="4"/>
  <c r="D34" i="4"/>
  <c r="B39" i="12" s="1"/>
  <c r="E10" i="4"/>
  <c r="B25" i="12"/>
  <c r="E25" i="4"/>
  <c r="G10" i="4"/>
  <c r="H10" i="4" s="1"/>
  <c r="E9" i="4"/>
  <c r="B15" i="6"/>
  <c r="G25" i="4"/>
  <c r="H25" i="4" s="1"/>
  <c r="B13" i="3"/>
  <c r="D38" i="4"/>
  <c r="B43" i="12" s="1"/>
  <c r="D22" i="4"/>
  <c r="B26" i="12" s="1"/>
  <c r="G20" i="4"/>
  <c r="H20" i="4" s="1"/>
  <c r="D20" i="4"/>
  <c r="B23" i="12" s="1"/>
  <c r="E28" i="4"/>
  <c r="D32" i="4"/>
  <c r="B36" i="12" s="1"/>
  <c r="D30" i="4"/>
  <c r="B34" i="12" s="1"/>
  <c r="E36" i="4"/>
  <c r="E42" i="4"/>
  <c r="D28" i="4"/>
  <c r="B32" i="12" s="1"/>
  <c r="A6" i="8"/>
  <c r="C5" i="8"/>
  <c r="P38" i="8" s="1"/>
  <c r="A24" i="8"/>
  <c r="C23" i="8"/>
  <c r="Q56" i="8"/>
  <c r="R56" i="8"/>
  <c r="F39" i="11"/>
  <c r="F36" i="4"/>
  <c r="O36" i="4" s="1"/>
  <c r="D17" i="4"/>
  <c r="G17" i="4"/>
  <c r="H17" i="4" s="1"/>
  <c r="E17" i="4"/>
  <c r="P56" i="8"/>
  <c r="A18" i="8"/>
  <c r="C17" i="8"/>
  <c r="O42" i="4" l="1"/>
  <c r="L9" i="16"/>
  <c r="H45" i="4"/>
  <c r="I45" i="4" s="1"/>
  <c r="L45" i="4" s="1"/>
  <c r="H9" i="4"/>
  <c r="I9" i="4" s="1"/>
  <c r="H42" i="16"/>
  <c r="I42" i="16" s="1"/>
  <c r="J35" i="16"/>
  <c r="M35" i="16" s="1"/>
  <c r="K35" i="16"/>
  <c r="K19" i="16"/>
  <c r="J19" i="16"/>
  <c r="M19" i="16" s="1"/>
  <c r="Q38" i="8"/>
  <c r="H45" i="16"/>
  <c r="I45" i="16" s="1"/>
  <c r="L19" i="16"/>
  <c r="K26" i="16"/>
  <c r="J26" i="16"/>
  <c r="M26" i="16" s="1"/>
  <c r="K22" i="16"/>
  <c r="J22" i="16"/>
  <c r="M22" i="16" s="1"/>
  <c r="L18" i="16"/>
  <c r="J18" i="16"/>
  <c r="M18" i="16" s="1"/>
  <c r="K18" i="16"/>
  <c r="R38" i="8"/>
  <c r="K29" i="16"/>
  <c r="J29" i="16"/>
  <c r="M29" i="16" s="1"/>
  <c r="P20" i="8"/>
  <c r="J17" i="16"/>
  <c r="M17" i="16" s="1"/>
  <c r="K17" i="16"/>
  <c r="K10" i="16"/>
  <c r="J10" i="16"/>
  <c r="M10" i="16" s="1"/>
  <c r="J23" i="16"/>
  <c r="M23" i="16" s="1"/>
  <c r="K23" i="16"/>
  <c r="L35" i="16"/>
  <c r="H28" i="16"/>
  <c r="I28" i="16"/>
  <c r="K30" i="16"/>
  <c r="J30" i="16"/>
  <c r="M30" i="16" s="1"/>
  <c r="H20" i="16"/>
  <c r="I20" i="16" s="1"/>
  <c r="K38" i="16"/>
  <c r="J38" i="16"/>
  <c r="M38" i="16" s="1"/>
  <c r="Q20" i="8"/>
  <c r="H13" i="16"/>
  <c r="I13" i="16" s="1"/>
  <c r="L32" i="16"/>
  <c r="K32" i="16"/>
  <c r="J32" i="16"/>
  <c r="M32" i="16" s="1"/>
  <c r="K31" i="16"/>
  <c r="J31" i="16"/>
  <c r="M31" i="16" s="1"/>
  <c r="L15" i="16"/>
  <c r="K15" i="16"/>
  <c r="J15" i="16"/>
  <c r="M15" i="16" s="1"/>
  <c r="K43" i="16"/>
  <c r="J43" i="16"/>
  <c r="M43" i="16" s="1"/>
  <c r="L26" i="16"/>
  <c r="L10" i="16"/>
  <c r="L29" i="16"/>
  <c r="I24" i="4"/>
  <c r="I102" i="5" s="1"/>
  <c r="I104" i="5" s="1"/>
  <c r="J41" i="16"/>
  <c r="M41" i="16" s="1"/>
  <c r="K41" i="16"/>
  <c r="R20" i="8"/>
  <c r="K44" i="16"/>
  <c r="J44" i="16"/>
  <c r="M44" i="16" s="1"/>
  <c r="H27" i="16"/>
  <c r="I27" i="16" s="1"/>
  <c r="F37" i="4"/>
  <c r="F37" i="16"/>
  <c r="L37" i="16" s="1"/>
  <c r="K12" i="16"/>
  <c r="J12" i="16"/>
  <c r="M12" i="16" s="1"/>
  <c r="K9" i="16"/>
  <c r="M9" i="16"/>
  <c r="H39" i="16"/>
  <c r="I39" i="16" s="1"/>
  <c r="L17" i="16"/>
  <c r="K16" i="16"/>
  <c r="J16" i="16"/>
  <c r="M16" i="16" s="1"/>
  <c r="K24" i="16"/>
  <c r="J24" i="16"/>
  <c r="M24" i="16" s="1"/>
  <c r="J11" i="16"/>
  <c r="M11" i="16" s="1"/>
  <c r="K11" i="16"/>
  <c r="L36" i="16"/>
  <c r="J36" i="16"/>
  <c r="M36" i="16" s="1"/>
  <c r="K36" i="16"/>
  <c r="K37" i="16"/>
  <c r="J37" i="16"/>
  <c r="J25" i="16"/>
  <c r="M25" i="16" s="1"/>
  <c r="K25" i="16"/>
  <c r="L42" i="4"/>
  <c r="I17" i="4"/>
  <c r="I54" i="5" s="1"/>
  <c r="I27" i="4"/>
  <c r="I10" i="4"/>
  <c r="J10" i="4" s="1"/>
  <c r="O10" i="4" s="1"/>
  <c r="I16" i="4"/>
  <c r="J16" i="4" s="1"/>
  <c r="M16" i="4" s="1"/>
  <c r="I43" i="4"/>
  <c r="L43" i="4" s="1"/>
  <c r="I19" i="4"/>
  <c r="I64" i="5" s="1"/>
  <c r="I11" i="4"/>
  <c r="I20" i="4"/>
  <c r="I79" i="5" s="1"/>
  <c r="I15" i="4"/>
  <c r="L15" i="4" s="1"/>
  <c r="I12" i="4"/>
  <c r="L12" i="4" s="1"/>
  <c r="I23" i="4"/>
  <c r="I93" i="5" s="1"/>
  <c r="I31" i="4"/>
  <c r="I41" i="4"/>
  <c r="L41" i="4" s="1"/>
  <c r="I18" i="4"/>
  <c r="I60" i="5" s="1"/>
  <c r="I62" i="5" s="1"/>
  <c r="I32" i="4"/>
  <c r="I109" i="5" s="1"/>
  <c r="I26" i="4"/>
  <c r="I39" i="4"/>
  <c r="J39" i="4" s="1"/>
  <c r="I44" i="4"/>
  <c r="L44" i="4" s="1"/>
  <c r="I29" i="4"/>
  <c r="K29" i="4" s="1"/>
  <c r="I13" i="4"/>
  <c r="L13" i="4" s="1"/>
  <c r="I37" i="4"/>
  <c r="I22" i="4"/>
  <c r="I84" i="5" s="1"/>
  <c r="I25" i="4"/>
  <c r="G31" i="7"/>
  <c r="M42" i="4"/>
  <c r="G32" i="7"/>
  <c r="M36" i="4"/>
  <c r="I105" i="5"/>
  <c r="J38" i="4"/>
  <c r="J28" i="4"/>
  <c r="M28" i="4" s="1"/>
  <c r="R57" i="8"/>
  <c r="K36" i="4"/>
  <c r="L36" i="4"/>
  <c r="K38" i="4"/>
  <c r="L28" i="4"/>
  <c r="K28" i="4"/>
  <c r="K42" i="4"/>
  <c r="P31" i="4"/>
  <c r="C6" i="8"/>
  <c r="R21" i="8" s="1"/>
  <c r="A7" i="8"/>
  <c r="C7" i="8" s="1"/>
  <c r="Q43" i="8" s="1"/>
  <c r="A19" i="8"/>
  <c r="C19" i="8" s="1"/>
  <c r="C18" i="8"/>
  <c r="B20" i="12"/>
  <c r="A25" i="8"/>
  <c r="C25" i="8" s="1"/>
  <c r="C24" i="8"/>
  <c r="P57" i="8"/>
  <c r="Q57" i="8"/>
  <c r="J9" i="4" l="1"/>
  <c r="O9" i="4" s="1"/>
  <c r="L9" i="4"/>
  <c r="I106" i="5"/>
  <c r="L24" i="4"/>
  <c r="I107" i="5"/>
  <c r="Q39" i="8"/>
  <c r="L37" i="4"/>
  <c r="M9" i="4"/>
  <c r="R39" i="8"/>
  <c r="P39" i="8"/>
  <c r="J24" i="4"/>
  <c r="K24" i="4"/>
  <c r="K13" i="16"/>
  <c r="J13" i="16"/>
  <c r="M13" i="16" s="1"/>
  <c r="M8" i="16" s="1"/>
  <c r="L13" i="16"/>
  <c r="L8" i="16" s="1"/>
  <c r="L39" i="16"/>
  <c r="L33" i="16" s="1"/>
  <c r="J39" i="16"/>
  <c r="M39" i="16" s="1"/>
  <c r="K39" i="16"/>
  <c r="J27" i="16"/>
  <c r="M27" i="16" s="1"/>
  <c r="K27" i="16"/>
  <c r="L27" i="16"/>
  <c r="Q21" i="8"/>
  <c r="K45" i="16"/>
  <c r="J45" i="16"/>
  <c r="M45" i="16" s="1"/>
  <c r="L45" i="16"/>
  <c r="P58" i="8"/>
  <c r="R25" i="8"/>
  <c r="P25" i="8"/>
  <c r="Q25" i="8"/>
  <c r="P43" i="8"/>
  <c r="J20" i="16"/>
  <c r="M20" i="16" s="1"/>
  <c r="M14" i="16" s="1"/>
  <c r="K20" i="16"/>
  <c r="L20" i="16"/>
  <c r="L14" i="16" s="1"/>
  <c r="L42" i="16"/>
  <c r="J42" i="16"/>
  <c r="M42" i="16" s="1"/>
  <c r="K42" i="16"/>
  <c r="J28" i="16"/>
  <c r="M28" i="16" s="1"/>
  <c r="K28" i="16"/>
  <c r="L28" i="16"/>
  <c r="R62" i="8"/>
  <c r="M37" i="16"/>
  <c r="R43" i="8"/>
  <c r="P21" i="8"/>
  <c r="J11" i="4"/>
  <c r="L11" i="4"/>
  <c r="L16" i="4"/>
  <c r="J12" i="4"/>
  <c r="F20" i="7"/>
  <c r="H20" i="7" s="1"/>
  <c r="M10" i="4"/>
  <c r="J31" i="4"/>
  <c r="O31" i="4" s="1"/>
  <c r="L31" i="4"/>
  <c r="J45" i="4"/>
  <c r="M38" i="4"/>
  <c r="D43" i="12" s="1"/>
  <c r="F42" i="7"/>
  <c r="H42" i="7" s="1"/>
  <c r="F48" i="7"/>
  <c r="H48" i="7" s="1"/>
  <c r="I38" i="5"/>
  <c r="I45" i="5" s="1"/>
  <c r="D48" i="12"/>
  <c r="AB48" i="12" s="1"/>
  <c r="D41" i="12"/>
  <c r="K41" i="4"/>
  <c r="I57" i="5"/>
  <c r="I56" i="5"/>
  <c r="I58" i="5"/>
  <c r="I116" i="5"/>
  <c r="J44" i="4"/>
  <c r="O44" i="4" s="1"/>
  <c r="I122" i="5"/>
  <c r="I95" i="5"/>
  <c r="I96" i="5"/>
  <c r="I98" i="5"/>
  <c r="I97" i="5"/>
  <c r="I100" i="5"/>
  <c r="I99" i="5"/>
  <c r="I74" i="5"/>
  <c r="I73" i="5"/>
  <c r="I72" i="5"/>
  <c r="I71" i="5"/>
  <c r="I70" i="5"/>
  <c r="I69" i="5"/>
  <c r="I68" i="5"/>
  <c r="I67" i="5"/>
  <c r="I66" i="5"/>
  <c r="I77" i="5"/>
  <c r="I76" i="5"/>
  <c r="I75" i="5"/>
  <c r="J43" i="4"/>
  <c r="I128" i="5"/>
  <c r="I91" i="5"/>
  <c r="I90" i="5"/>
  <c r="I89" i="5"/>
  <c r="I88" i="5"/>
  <c r="I87" i="5"/>
  <c r="I86" i="5"/>
  <c r="I114" i="5"/>
  <c r="I113" i="5"/>
  <c r="I112" i="5"/>
  <c r="I111" i="5"/>
  <c r="I82" i="5"/>
  <c r="I81" i="5"/>
  <c r="J20" i="4"/>
  <c r="O20" i="4" s="1"/>
  <c r="J26" i="4"/>
  <c r="J23" i="4"/>
  <c r="J15" i="4"/>
  <c r="J25" i="4"/>
  <c r="O25" i="4" s="1"/>
  <c r="M39" i="4"/>
  <c r="J17" i="4"/>
  <c r="O17" i="4" s="1"/>
  <c r="J19" i="4"/>
  <c r="J29" i="4"/>
  <c r="M29" i="4" s="1"/>
  <c r="J41" i="4"/>
  <c r="O41" i="4" s="1"/>
  <c r="D32" i="12"/>
  <c r="AB32" i="12" s="1"/>
  <c r="AD32" i="12" s="1"/>
  <c r="J18" i="4"/>
  <c r="J37" i="4"/>
  <c r="J22" i="4"/>
  <c r="O22" i="4" s="1"/>
  <c r="J32" i="4"/>
  <c r="J13" i="4"/>
  <c r="O13" i="4" s="1"/>
  <c r="J27" i="4"/>
  <c r="O27" i="4" s="1"/>
  <c r="L10" i="4"/>
  <c r="K12" i="4"/>
  <c r="L29" i="4"/>
  <c r="K45" i="4"/>
  <c r="K23" i="4"/>
  <c r="L23" i="4"/>
  <c r="L19" i="4"/>
  <c r="K19" i="4"/>
  <c r="K44" i="4"/>
  <c r="K43" i="4"/>
  <c r="K39" i="4"/>
  <c r="L39" i="4"/>
  <c r="K18" i="4"/>
  <c r="L18" i="4"/>
  <c r="K15" i="4"/>
  <c r="K16" i="4"/>
  <c r="L27" i="4"/>
  <c r="K27" i="4"/>
  <c r="L25" i="4"/>
  <c r="K25" i="4"/>
  <c r="K17" i="4"/>
  <c r="L17" i="4"/>
  <c r="K22" i="4"/>
  <c r="L22" i="4"/>
  <c r="L26" i="4"/>
  <c r="K26" i="4"/>
  <c r="K20" i="4"/>
  <c r="L20" i="4"/>
  <c r="K37" i="4"/>
  <c r="K31" i="4"/>
  <c r="L32" i="4"/>
  <c r="K32" i="4"/>
  <c r="K13" i="4"/>
  <c r="K10" i="4"/>
  <c r="K11" i="4"/>
  <c r="Q58" i="8"/>
  <c r="R58" i="8"/>
  <c r="P62" i="8"/>
  <c r="Q62" i="8"/>
  <c r="M15" i="4" l="1"/>
  <c r="O15" i="4"/>
  <c r="M24" i="4"/>
  <c r="D28" i="12" s="1"/>
  <c r="AB28" i="12" s="1"/>
  <c r="AD28" i="12" s="1"/>
  <c r="O24" i="4"/>
  <c r="F41" i="7"/>
  <c r="O11" i="4"/>
  <c r="M45" i="4"/>
  <c r="O45" i="4"/>
  <c r="M26" i="4"/>
  <c r="O26" i="4"/>
  <c r="M12" i="4"/>
  <c r="D14" i="12" s="1"/>
  <c r="T14" i="12" s="1"/>
  <c r="O12" i="4"/>
  <c r="M43" i="4"/>
  <c r="O43" i="4"/>
  <c r="O62" i="8"/>
  <c r="L21" i="16"/>
  <c r="O43" i="8"/>
  <c r="M21" i="16"/>
  <c r="F40" i="7"/>
  <c r="H40" i="7" s="1"/>
  <c r="O25" i="8"/>
  <c r="L40" i="16"/>
  <c r="M46" i="16" s="1"/>
  <c r="M3" i="16" s="1"/>
  <c r="M33" i="16"/>
  <c r="M40" i="16"/>
  <c r="H41" i="7"/>
  <c r="G41" i="7"/>
  <c r="M11" i="4"/>
  <c r="D13" i="12" s="1"/>
  <c r="J13" i="12" s="1"/>
  <c r="I46" i="5"/>
  <c r="I47" i="5"/>
  <c r="F44" i="7"/>
  <c r="H44" i="7" s="1"/>
  <c r="G42" i="7"/>
  <c r="G20" i="7"/>
  <c r="H45" i="7"/>
  <c r="I41" i="5"/>
  <c r="G44" i="7"/>
  <c r="M32" i="4"/>
  <c r="D36" i="12" s="1"/>
  <c r="AB36" i="12" s="1"/>
  <c r="AD36" i="12" s="1"/>
  <c r="F30" i="7"/>
  <c r="H30" i="7" s="1"/>
  <c r="M23" i="4"/>
  <c r="D27" i="12" s="1"/>
  <c r="AB27" i="12" s="1"/>
  <c r="AD27" i="12" s="1"/>
  <c r="F46" i="7"/>
  <c r="H46" i="7" s="1"/>
  <c r="I48" i="5"/>
  <c r="M20" i="4"/>
  <c r="D23" i="12" s="1"/>
  <c r="F38" i="7"/>
  <c r="H38" i="7" s="1"/>
  <c r="I49" i="5"/>
  <c r="M31" i="4"/>
  <c r="D35" i="12" s="1"/>
  <c r="AB35" i="12" s="1"/>
  <c r="AD35" i="12" s="1"/>
  <c r="F25" i="7"/>
  <c r="H25" i="7" s="1"/>
  <c r="I50" i="5"/>
  <c r="M41" i="4"/>
  <c r="F26" i="7"/>
  <c r="H26" i="7" s="1"/>
  <c r="I51" i="5"/>
  <c r="I40" i="5"/>
  <c r="M22" i="4"/>
  <c r="D26" i="12" s="1"/>
  <c r="AB26" i="12" s="1"/>
  <c r="AD26" i="12" s="1"/>
  <c r="F23" i="7"/>
  <c r="H23" i="7" s="1"/>
  <c r="M37" i="4"/>
  <c r="D42" i="12" s="1"/>
  <c r="F19" i="7"/>
  <c r="H19" i="7" s="1"/>
  <c r="G48" i="7"/>
  <c r="I52" i="5"/>
  <c r="M44" i="4"/>
  <c r="F39" i="7"/>
  <c r="H39" i="7" s="1"/>
  <c r="D18" i="12"/>
  <c r="F18" i="12" s="1"/>
  <c r="AD18" i="12" s="1"/>
  <c r="F36" i="7"/>
  <c r="H36" i="7" s="1"/>
  <c r="I43" i="5"/>
  <c r="I42" i="5"/>
  <c r="M27" i="4"/>
  <c r="D31" i="12" s="1"/>
  <c r="AB31" i="12" s="1"/>
  <c r="AD31" i="12" s="1"/>
  <c r="F37" i="7"/>
  <c r="H37" i="7" s="1"/>
  <c r="D44" i="12"/>
  <c r="F47" i="7"/>
  <c r="H47" i="7" s="1"/>
  <c r="F33" i="7"/>
  <c r="I44" i="5"/>
  <c r="M13" i="4"/>
  <c r="D15" i="12" s="1"/>
  <c r="T15" i="12" s="1"/>
  <c r="F22" i="7"/>
  <c r="H22" i="7" s="1"/>
  <c r="M25" i="4"/>
  <c r="D29" i="12" s="1"/>
  <c r="AB29" i="12" s="1"/>
  <c r="AD29" i="12" s="1"/>
  <c r="F18" i="7"/>
  <c r="H18" i="7" s="1"/>
  <c r="M17" i="4"/>
  <c r="D20" i="12" s="1"/>
  <c r="N20" i="12" s="1"/>
  <c r="F27" i="7"/>
  <c r="H27" i="7" s="1"/>
  <c r="M18" i="4"/>
  <c r="D21" i="12" s="1"/>
  <c r="R21" i="12" s="1"/>
  <c r="F28" i="7"/>
  <c r="H28" i="7" s="1"/>
  <c r="M19" i="4"/>
  <c r="D22" i="12" s="1"/>
  <c r="F22" i="12" s="1"/>
  <c r="AD22" i="12" s="1"/>
  <c r="F24" i="7"/>
  <c r="H24" i="7" s="1"/>
  <c r="F29" i="7"/>
  <c r="H29" i="7" s="1"/>
  <c r="D51" i="12"/>
  <c r="AB51" i="12" s="1"/>
  <c r="F45" i="7"/>
  <c r="I126" i="5"/>
  <c r="I125" i="5"/>
  <c r="I124" i="5"/>
  <c r="I118" i="5"/>
  <c r="I120" i="5"/>
  <c r="I119" i="5"/>
  <c r="I132" i="5"/>
  <c r="I131" i="5"/>
  <c r="I130" i="5"/>
  <c r="G34" i="7"/>
  <c r="D49" i="12"/>
  <c r="AB49" i="12" s="1"/>
  <c r="D12" i="12"/>
  <c r="AB12" i="12" s="1"/>
  <c r="D33" i="12"/>
  <c r="AB33" i="12" s="1"/>
  <c r="AD33" i="12" s="1"/>
  <c r="L40" i="4"/>
  <c r="Z48" i="12"/>
  <c r="P42" i="4"/>
  <c r="P43" i="4" s="1"/>
  <c r="L14" i="4"/>
  <c r="P29" i="4"/>
  <c r="P28" i="4" s="1"/>
  <c r="M47" i="16" l="1"/>
  <c r="M2" i="16" s="1"/>
  <c r="N27" i="16" s="1"/>
  <c r="G40" i="7"/>
  <c r="N13" i="16"/>
  <c r="N37" i="16"/>
  <c r="M8" i="4"/>
  <c r="M14" i="4"/>
  <c r="N28" i="16"/>
  <c r="N20" i="16"/>
  <c r="G28" i="7"/>
  <c r="N39" i="16"/>
  <c r="N34" i="16"/>
  <c r="N41" i="16"/>
  <c r="N44" i="16"/>
  <c r="N31" i="16"/>
  <c r="N26" i="16"/>
  <c r="N19" i="16"/>
  <c r="N29" i="16"/>
  <c r="N23" i="16"/>
  <c r="N17" i="16"/>
  <c r="N43" i="16"/>
  <c r="N15" i="16"/>
  <c r="N25" i="16"/>
  <c r="N35" i="16"/>
  <c r="N16" i="16"/>
  <c r="N38" i="16"/>
  <c r="N18" i="16"/>
  <c r="N10" i="16"/>
  <c r="N36" i="16"/>
  <c r="N22" i="16"/>
  <c r="N12" i="16"/>
  <c r="N9" i="16"/>
  <c r="N24" i="16"/>
  <c r="N32" i="16"/>
  <c r="N11" i="16"/>
  <c r="N30" i="16"/>
  <c r="N45" i="16"/>
  <c r="N42" i="16"/>
  <c r="M40" i="4"/>
  <c r="G30" i="7"/>
  <c r="G18" i="7"/>
  <c r="G26" i="7"/>
  <c r="G38" i="7"/>
  <c r="G46" i="7"/>
  <c r="G23" i="7"/>
  <c r="G47" i="7"/>
  <c r="G37" i="7"/>
  <c r="G36" i="7"/>
  <c r="G22" i="7"/>
  <c r="G29" i="7"/>
  <c r="G25" i="7"/>
  <c r="D47" i="12"/>
  <c r="AB47" i="12" s="1"/>
  <c r="G19" i="7"/>
  <c r="G39" i="7"/>
  <c r="G33" i="7"/>
  <c r="H33" i="7"/>
  <c r="G27" i="7"/>
  <c r="G24" i="7"/>
  <c r="Q42" i="4"/>
  <c r="Q43" i="4" s="1"/>
  <c r="D50" i="12"/>
  <c r="AB50" i="12" s="1"/>
  <c r="Q29" i="4"/>
  <c r="R29" i="4" s="1"/>
  <c r="S31" i="4" s="1"/>
  <c r="T31" i="4" s="1"/>
  <c r="D30" i="12"/>
  <c r="AB30" i="12" s="1"/>
  <c r="AD30" i="12" s="1"/>
  <c r="D19" i="12"/>
  <c r="F19" i="12" s="1"/>
  <c r="AD19" i="12" s="1"/>
  <c r="L13" i="12"/>
  <c r="H13" i="12"/>
  <c r="N13" i="12"/>
  <c r="F13" i="12"/>
  <c r="R13" i="12"/>
  <c r="Z13" i="12"/>
  <c r="V13" i="12"/>
  <c r="AB13" i="12"/>
  <c r="X13" i="12"/>
  <c r="T13" i="12"/>
  <c r="P13" i="12"/>
  <c r="R15" i="12"/>
  <c r="L15" i="12"/>
  <c r="X15" i="12"/>
  <c r="N15" i="12"/>
  <c r="N21" i="12"/>
  <c r="N17" i="12" s="1"/>
  <c r="Z15" i="12"/>
  <c r="F15" i="12"/>
  <c r="J21" i="12"/>
  <c r="H15" i="12"/>
  <c r="Z49" i="12"/>
  <c r="J15" i="12"/>
  <c r="V21" i="12"/>
  <c r="T21" i="12"/>
  <c r="L21" i="12"/>
  <c r="H21" i="12"/>
  <c r="Z21" i="12"/>
  <c r="X21" i="12"/>
  <c r="F21" i="12"/>
  <c r="AB21" i="12"/>
  <c r="V15" i="12"/>
  <c r="P15" i="12"/>
  <c r="P21" i="12"/>
  <c r="AB15" i="12"/>
  <c r="Z51" i="12"/>
  <c r="L14" i="12"/>
  <c r="AB14" i="12"/>
  <c r="Z14" i="12"/>
  <c r="V14" i="12"/>
  <c r="R14" i="12"/>
  <c r="N14" i="12"/>
  <c r="P14" i="12"/>
  <c r="F14" i="12"/>
  <c r="J14" i="12"/>
  <c r="H14" i="12"/>
  <c r="X14" i="12"/>
  <c r="J12" i="12"/>
  <c r="V12" i="12"/>
  <c r="P12" i="12"/>
  <c r="J20" i="12"/>
  <c r="T20" i="12"/>
  <c r="V20" i="12"/>
  <c r="R12" i="12"/>
  <c r="L12" i="12"/>
  <c r="X12" i="12"/>
  <c r="X20" i="12"/>
  <c r="N12" i="12"/>
  <c r="H20" i="12"/>
  <c r="F12" i="12"/>
  <c r="H12" i="12"/>
  <c r="Z20" i="12"/>
  <c r="Z12" i="12"/>
  <c r="T12" i="12"/>
  <c r="P20" i="12"/>
  <c r="R20" i="12"/>
  <c r="R17" i="12" s="1"/>
  <c r="AB20" i="12"/>
  <c r="F20" i="12"/>
  <c r="L20" i="12"/>
  <c r="R27" i="4"/>
  <c r="S27" i="4" s="1"/>
  <c r="L23" i="12"/>
  <c r="X23" i="12"/>
  <c r="AB23" i="12"/>
  <c r="P23" i="12"/>
  <c r="H23" i="12"/>
  <c r="T23" i="12"/>
  <c r="N21" i="16" l="1"/>
  <c r="N33" i="16"/>
  <c r="N40" i="16"/>
  <c r="N14" i="16"/>
  <c r="N8" i="16"/>
  <c r="Z47" i="12"/>
  <c r="AB46" i="12"/>
  <c r="C13" i="6"/>
  <c r="C19" i="6"/>
  <c r="Z50" i="12"/>
  <c r="C10" i="3"/>
  <c r="D17" i="12"/>
  <c r="O17" i="12" s="1"/>
  <c r="C13" i="3"/>
  <c r="D46" i="12"/>
  <c r="AD13" i="12"/>
  <c r="J17" i="12"/>
  <c r="Z17" i="12"/>
  <c r="AD21" i="12"/>
  <c r="AD15" i="12"/>
  <c r="F17" i="12"/>
  <c r="V17" i="12"/>
  <c r="AD14" i="12"/>
  <c r="T17" i="12"/>
  <c r="AB17" i="12"/>
  <c r="AD12" i="12"/>
  <c r="P17" i="12"/>
  <c r="AD20" i="12"/>
  <c r="X17" i="12"/>
  <c r="L17" i="12"/>
  <c r="AD23" i="12"/>
  <c r="H17" i="12"/>
  <c r="O19" i="6" l="1"/>
  <c r="P19" i="6"/>
  <c r="Q19" i="6" s="1"/>
  <c r="L13" i="6"/>
  <c r="I13" i="6"/>
  <c r="K13" i="6"/>
  <c r="M13" i="6"/>
  <c r="N13" i="6"/>
  <c r="P13" i="6"/>
  <c r="E13" i="6"/>
  <c r="G13" i="6"/>
  <c r="H13" i="6"/>
  <c r="J13" i="6"/>
  <c r="F13" i="6"/>
  <c r="O13" i="6"/>
  <c r="N47" i="16"/>
  <c r="Z46" i="12"/>
  <c r="AA46" i="12" s="1"/>
  <c r="AC46" i="12"/>
  <c r="Q17" i="12"/>
  <c r="AC17" i="12"/>
  <c r="G17" i="12"/>
  <c r="S17" i="12"/>
  <c r="AA17" i="12"/>
  <c r="M17" i="12"/>
  <c r="K17" i="12"/>
  <c r="W17" i="12"/>
  <c r="U17" i="12"/>
  <c r="Y17" i="12"/>
  <c r="I17" i="12"/>
  <c r="AD17" i="12"/>
  <c r="P23" i="6" l="1"/>
  <c r="Q13" i="6"/>
  <c r="AD46" i="12"/>
  <c r="AE46" i="12"/>
  <c r="AE17" i="12"/>
  <c r="H8" i="5" l="1"/>
  <c r="I8" i="5"/>
  <c r="K34" i="4"/>
  <c r="L34" i="4"/>
  <c r="J34" i="4"/>
  <c r="M34" i="4" l="1"/>
  <c r="D39" i="12" s="1"/>
  <c r="F35" i="7"/>
  <c r="H35" i="7" s="1"/>
  <c r="I10" i="5"/>
  <c r="I12" i="5"/>
  <c r="I11" i="5"/>
  <c r="G35" i="4"/>
  <c r="H35" i="4" s="1"/>
  <c r="G35" i="7" l="1"/>
  <c r="I35" i="4"/>
  <c r="I14" i="5" s="1"/>
  <c r="L35" i="4" l="1"/>
  <c r="L33" i="4" s="1"/>
  <c r="P36" i="4" s="1"/>
  <c r="K35" i="4"/>
  <c r="J35" i="4"/>
  <c r="I20" i="5"/>
  <c r="I16" i="5"/>
  <c r="I17" i="5"/>
  <c r="I18" i="5"/>
  <c r="I19" i="5"/>
  <c r="M35" i="4" l="1"/>
  <c r="M33" i="4" s="1"/>
  <c r="O35" i="4"/>
  <c r="O46" i="4" s="1"/>
  <c r="O48" i="4" s="1"/>
  <c r="D40" i="12"/>
  <c r="F16" i="7"/>
  <c r="H16" i="7" s="1"/>
  <c r="D38" i="12"/>
  <c r="C12" i="3"/>
  <c r="P35" i="4"/>
  <c r="N17" i="6" l="1"/>
  <c r="M17" i="6"/>
  <c r="O17" i="6"/>
  <c r="P17" i="6"/>
  <c r="L17" i="6"/>
  <c r="AD38" i="12"/>
  <c r="Q17" i="6" l="1"/>
  <c r="G30" i="4"/>
  <c r="H30" i="4" s="1"/>
  <c r="I30" i="4" l="1"/>
  <c r="R26" i="4"/>
  <c r="S26" i="4" s="1"/>
  <c r="S28" i="4" s="1"/>
  <c r="I22" i="5" l="1"/>
  <c r="I27" i="5" s="1"/>
  <c r="K30" i="4"/>
  <c r="J30" i="4"/>
  <c r="L30" i="4"/>
  <c r="L21" i="4" s="1"/>
  <c r="I30" i="5" l="1"/>
  <c r="I31" i="5"/>
  <c r="I32" i="5"/>
  <c r="I35" i="5"/>
  <c r="I36" i="5"/>
  <c r="I26" i="5"/>
  <c r="I28" i="5"/>
  <c r="I33" i="5"/>
  <c r="I34" i="5"/>
  <c r="I24" i="5"/>
  <c r="I25" i="5"/>
  <c r="I29" i="5"/>
  <c r="M30" i="4"/>
  <c r="M21" i="4" s="1"/>
  <c r="F21" i="7"/>
  <c r="H21" i="7" s="1"/>
  <c r="S30" i="4"/>
  <c r="T30" i="4" s="1"/>
  <c r="T32" i="4" s="1"/>
  <c r="P30" i="4"/>
  <c r="G21" i="7" l="1"/>
  <c r="D34" i="12"/>
  <c r="AB34" i="12" s="1"/>
  <c r="AD34" i="12" s="1"/>
  <c r="D25" i="12" l="1"/>
  <c r="AD25" i="12" s="1"/>
  <c r="C11" i="3"/>
  <c r="C15" i="6"/>
  <c r="P15" i="6" l="1"/>
  <c r="Q15" i="6" s="1"/>
  <c r="L8" i="4" l="1"/>
  <c r="M46" i="4" s="1"/>
  <c r="D11" i="12"/>
  <c r="K9" i="4"/>
  <c r="F17" i="7"/>
  <c r="D52" i="12" l="1"/>
  <c r="M3" i="4"/>
  <c r="D10" i="12"/>
  <c r="J49" i="7"/>
  <c r="J9" i="7" s="1"/>
  <c r="C11" i="6"/>
  <c r="C9" i="3"/>
  <c r="C14" i="3" s="1"/>
  <c r="H17" i="7"/>
  <c r="G17" i="7"/>
  <c r="X11" i="12"/>
  <c r="L11" i="12"/>
  <c r="F11" i="12"/>
  <c r="N11" i="12"/>
  <c r="P11" i="12"/>
  <c r="Z11" i="12"/>
  <c r="J11" i="12"/>
  <c r="R11" i="12"/>
  <c r="H11" i="12"/>
  <c r="V11" i="12"/>
  <c r="T11" i="12"/>
  <c r="AB11" i="12"/>
  <c r="L11" i="6" l="1"/>
  <c r="I11" i="6"/>
  <c r="K11" i="6"/>
  <c r="M11" i="6"/>
  <c r="N11" i="6"/>
  <c r="C9" i="6"/>
  <c r="C21" i="6" s="1"/>
  <c r="P11" i="6"/>
  <c r="H11" i="6"/>
  <c r="O11" i="6"/>
  <c r="O23" i="6" s="1"/>
  <c r="E11" i="6"/>
  <c r="F11" i="6"/>
  <c r="F23" i="6" s="1"/>
  <c r="G11" i="6"/>
  <c r="J11" i="6"/>
  <c r="I17" i="7"/>
  <c r="I25" i="7"/>
  <c r="I20" i="7"/>
  <c r="I48" i="7"/>
  <c r="I44" i="7"/>
  <c r="I46" i="7"/>
  <c r="I30" i="7"/>
  <c r="I24" i="7"/>
  <c r="I34" i="7"/>
  <c r="I45" i="7"/>
  <c r="I42" i="7"/>
  <c r="I32" i="7"/>
  <c r="I18" i="7"/>
  <c r="I35" i="7"/>
  <c r="I27" i="7"/>
  <c r="I36" i="7"/>
  <c r="I29" i="7"/>
  <c r="I43" i="7"/>
  <c r="I22" i="7"/>
  <c r="I38" i="7"/>
  <c r="I19" i="7"/>
  <c r="I40" i="7"/>
  <c r="I39" i="7"/>
  <c r="I28" i="7"/>
  <c r="I26" i="7"/>
  <c r="I33" i="7"/>
  <c r="I23" i="7"/>
  <c r="I47" i="7"/>
  <c r="I31" i="7"/>
  <c r="I41" i="7"/>
  <c r="I37" i="7"/>
  <c r="I16" i="7"/>
  <c r="J16" i="7" s="1"/>
  <c r="K16" i="7" s="1"/>
  <c r="I21" i="7"/>
  <c r="AA10" i="12"/>
  <c r="Z10" i="12"/>
  <c r="AD11" i="12"/>
  <c r="F10" i="12"/>
  <c r="G10" i="12"/>
  <c r="L10" i="12"/>
  <c r="M10" i="12"/>
  <c r="X10" i="12"/>
  <c r="Y10" i="12"/>
  <c r="Q10" i="12"/>
  <c r="P10" i="12"/>
  <c r="AC10" i="12"/>
  <c r="AB10" i="12"/>
  <c r="N10" i="12"/>
  <c r="O10" i="12"/>
  <c r="U10" i="12"/>
  <c r="T10" i="12"/>
  <c r="W10" i="12"/>
  <c r="V10" i="12"/>
  <c r="I23" i="6"/>
  <c r="M23" i="6"/>
  <c r="K23" i="6"/>
  <c r="H23" i="6"/>
  <c r="G23" i="6"/>
  <c r="L23" i="6"/>
  <c r="J23" i="6"/>
  <c r="N23" i="6"/>
  <c r="S10" i="12"/>
  <c r="R10" i="12"/>
  <c r="M2" i="4"/>
  <c r="I10" i="12"/>
  <c r="H10" i="12"/>
  <c r="K10" i="12"/>
  <c r="J10" i="12"/>
  <c r="D53" i="12"/>
  <c r="Q11" i="6" l="1"/>
  <c r="J17" i="7"/>
  <c r="AD10" i="12"/>
  <c r="AD54" i="12" s="1"/>
  <c r="AE54" i="12" s="1"/>
  <c r="E23" i="6"/>
  <c r="E17" i="12"/>
  <c r="E38" i="12"/>
  <c r="E46" i="12"/>
  <c r="E25" i="12"/>
  <c r="E10" i="12"/>
  <c r="AE10" i="12"/>
  <c r="F24" i="6"/>
  <c r="N20" i="4"/>
  <c r="N13" i="4"/>
  <c r="N25" i="4"/>
  <c r="N39" i="4"/>
  <c r="N12" i="4"/>
  <c r="N32" i="4"/>
  <c r="N38" i="4"/>
  <c r="N36" i="4"/>
  <c r="N18" i="4"/>
  <c r="N42" i="4"/>
  <c r="N31" i="4"/>
  <c r="N19" i="4"/>
  <c r="N27" i="4"/>
  <c r="N29" i="4"/>
  <c r="N15" i="4"/>
  <c r="N28" i="4"/>
  <c r="N37" i="4"/>
  <c r="N16" i="4"/>
  <c r="N23" i="4"/>
  <c r="N35" i="4"/>
  <c r="N34" i="4"/>
  <c r="N44" i="4"/>
  <c r="N17" i="4"/>
  <c r="N26" i="4"/>
  <c r="N10" i="4"/>
  <c r="N24" i="4"/>
  <c r="N41" i="4"/>
  <c r="N30" i="4"/>
  <c r="N22" i="4"/>
  <c r="N45" i="4"/>
  <c r="N43" i="4"/>
  <c r="N11" i="4"/>
  <c r="N9" i="4"/>
  <c r="J18" i="7" l="1"/>
  <c r="K17" i="7"/>
  <c r="J24" i="6"/>
  <c r="O24" i="6"/>
  <c r="H24" i="6"/>
  <c r="I24" i="6"/>
  <c r="G24" i="6"/>
  <c r="P24" i="6"/>
  <c r="N24" i="6"/>
  <c r="N21" i="4"/>
  <c r="D11" i="3" s="1"/>
  <c r="N40" i="4"/>
  <c r="D13" i="3" s="1"/>
  <c r="E53" i="12"/>
  <c r="L24" i="6"/>
  <c r="N14" i="4"/>
  <c r="D10" i="3" s="1"/>
  <c r="D17" i="6"/>
  <c r="D15" i="6"/>
  <c r="D21" i="6"/>
  <c r="D13" i="6"/>
  <c r="D19" i="6"/>
  <c r="D11" i="6"/>
  <c r="K24" i="6"/>
  <c r="E25" i="6"/>
  <c r="F25" i="6" s="1"/>
  <c r="G25" i="6" s="1"/>
  <c r="H25" i="6" s="1"/>
  <c r="I25" i="6" s="1"/>
  <c r="J25" i="6" s="1"/>
  <c r="K25" i="6" s="1"/>
  <c r="L25" i="6" s="1"/>
  <c r="M25" i="6" s="1"/>
  <c r="N25" i="6" s="1"/>
  <c r="O25" i="6" s="1"/>
  <c r="P25" i="6" s="1"/>
  <c r="E24" i="6"/>
  <c r="N8" i="4"/>
  <c r="N33" i="4"/>
  <c r="D12" i="3" s="1"/>
  <c r="D9" i="6"/>
  <c r="M24" i="6"/>
  <c r="K18" i="7" l="1"/>
  <c r="J19" i="7"/>
  <c r="D9" i="3"/>
  <c r="D14" i="3" s="1"/>
  <c r="N47" i="4"/>
  <c r="J20" i="7" l="1"/>
  <c r="K19" i="7"/>
  <c r="K20" i="7" l="1"/>
  <c r="J21" i="7"/>
  <c r="K21" i="7" l="1"/>
  <c r="J22" i="7"/>
  <c r="J23" i="7" l="1"/>
  <c r="K22" i="7"/>
  <c r="K23" i="7" l="1"/>
  <c r="J24" i="7"/>
  <c r="K24" i="7" l="1"/>
  <c r="J25" i="7"/>
  <c r="J26" i="7" l="1"/>
  <c r="K25" i="7"/>
  <c r="J27" i="7" l="1"/>
  <c r="K26" i="7"/>
  <c r="K27" i="7" l="1"/>
  <c r="J28" i="7"/>
  <c r="J29" i="7" l="1"/>
  <c r="K28" i="7"/>
  <c r="J30" i="7" l="1"/>
  <c r="K29" i="7"/>
  <c r="K30" i="7" l="1"/>
  <c r="J31" i="7"/>
  <c r="K31" i="7" l="1"/>
  <c r="J32" i="7"/>
  <c r="K32" i="7" l="1"/>
  <c r="J33" i="7"/>
  <c r="J34" i="7" l="1"/>
  <c r="K33" i="7"/>
  <c r="J35" i="7" l="1"/>
  <c r="K34" i="7"/>
  <c r="J36" i="7" l="1"/>
  <c r="K35" i="7"/>
  <c r="J37" i="7" l="1"/>
  <c r="K36" i="7"/>
  <c r="K37" i="7" l="1"/>
  <c r="J38" i="7"/>
  <c r="J39" i="7" l="1"/>
  <c r="K38" i="7"/>
  <c r="K39" i="7" l="1"/>
  <c r="J40" i="7"/>
  <c r="J41" i="7" l="1"/>
  <c r="K40" i="7"/>
  <c r="K41" i="7" l="1"/>
  <c r="J42" i="7"/>
  <c r="J43" i="7" l="1"/>
  <c r="K42" i="7"/>
  <c r="J44" i="7" l="1"/>
  <c r="K43" i="7"/>
  <c r="K44" i="7" l="1"/>
  <c r="J45" i="7"/>
  <c r="K45" i="7" l="1"/>
  <c r="J46" i="7"/>
  <c r="K46" i="7" l="1"/>
  <c r="J47" i="7"/>
  <c r="J48" i="7" l="1"/>
  <c r="K48" i="7" s="1"/>
  <c r="K47" i="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A2" authorId="0" shapeId="0" xr:uid="{00000000-0006-0000-0100-000001000000}">
      <text>
        <r>
          <rPr>
            <sz val="10"/>
            <color rgb="FF000000"/>
            <rFont val="Arial"/>
            <family val="2"/>
            <scheme val="minor"/>
          </rPr>
          <t>INSERIR METRAGEM DO CERCAMENTO
	-Juliana Gugelmin</t>
        </r>
      </text>
    </comment>
  </commentList>
</comments>
</file>

<file path=xl/sharedStrings.xml><?xml version="1.0" encoding="utf-8"?>
<sst xmlns="http://schemas.openxmlformats.org/spreadsheetml/2006/main" count="48657" uniqueCount="31896">
  <si>
    <t>38605</t>
  </si>
  <si>
    <t>ABERTURA PARA ENCAIXE DE CUBA OU LAVATORIO EM BANCADA DE MARMORE/ GRANITO OU OUTRO TIPO DE PEDRA NATURAL</t>
  </si>
  <si>
    <t>UN</t>
  </si>
  <si>
    <t>11270</t>
  </si>
  <si>
    <t>ABRACADEIRA DE LATAO PARA FIXACAO DE CABO PARA-RAIO, DIMENSOES 32 X 24 X 24 MM</t>
  </si>
  <si>
    <t>412</t>
  </si>
  <si>
    <t>ABRACADEIRA DE NYLON PARA AMARRACAO DE CABOS, COMPRIMENTO DE *230* X *7,6* MM</t>
  </si>
  <si>
    <t>414</t>
  </si>
  <si>
    <t>ABRACADEIRA DE NYLON PARA AMARRACAO DE CABOS, COMPRIMENTO DE 100 X 2,5 MM</t>
  </si>
  <si>
    <t>410</t>
  </si>
  <si>
    <t>ABRACADEIRA DE NYLON PARA AMARRACAO DE CABOS, COMPRIMENTO DE 150 X *3,6* MM</t>
  </si>
  <si>
    <t>411</t>
  </si>
  <si>
    <t>ABRACADEIRA DE NYLON PARA AMARRACAO DE CABOS, COMPRIMENTO DE 200 X *4,6* MM</t>
  </si>
  <si>
    <t>408</t>
  </si>
  <si>
    <t>ABRACADEIRA DE NYLON PARA AMARRACAO DE CABOS, COMPRIMENTO DE 390 X *4,6* MM</t>
  </si>
  <si>
    <t>39131</t>
  </si>
  <si>
    <t>ABRACADEIRA EM ACO PARA AMARRACAO DE ELETRODUTOS, TIPO D, COM 1 1/2" E CUNHA DE FIXACAO</t>
  </si>
  <si>
    <t>394</t>
  </si>
  <si>
    <t>ABRACADEIRA EM ACO PARA AMARRACAO DE ELETRODUTOS, TIPO D, COM 1 1/2" E PARAFUSO DE FIXACAO</t>
  </si>
  <si>
    <t>39130</t>
  </si>
  <si>
    <t>ABRACADEIRA EM ACO PARA AMARRACAO DE ELETRODUTOS, TIPO D, COM 1 1/4" E CUNHA DE FIXACAO</t>
  </si>
  <si>
    <t>395</t>
  </si>
  <si>
    <t>ABRACADEIRA EM ACO PARA AMARRACAO DE ELETRODUTOS, TIPO D, COM 1 1/4" E PARAFUSO DE FIXACAO</t>
  </si>
  <si>
    <t>39127</t>
  </si>
  <si>
    <t>ABRACADEIRA EM ACO PARA AMARRACAO DE ELETRODUTOS, TIPO D, COM 1/2" E CUNHA DE FIXACAO</t>
  </si>
  <si>
    <t>392</t>
  </si>
  <si>
    <t>ABRACADEIRA EM ACO PARA AMARRACAO DE ELETRODUTOS, TIPO D, COM 1/2" E PARAFUSO DE FIXACAO</t>
  </si>
  <si>
    <t>39129</t>
  </si>
  <si>
    <t>ABRACADEIRA EM ACO PARA AMARRACAO DE ELETRODUTOS, TIPO D, COM 1" E CUNHA DE FIXACAO</t>
  </si>
  <si>
    <t>393</t>
  </si>
  <si>
    <t>ABRACADEIRA EM ACO PARA AMARRACAO DE ELETRODUTOS, TIPO D, COM 1" E PARAFUSO DE FIXACAO</t>
  </si>
  <si>
    <t>39133</t>
  </si>
  <si>
    <t>ABRACADEIRA EM ACO PARA AMARRACAO DE ELETRODUTOS, TIPO D, COM 2 1/2" E CUNHA DE FIXACAO</t>
  </si>
  <si>
    <t>397</t>
  </si>
  <si>
    <t>ABRACADEIRA EM ACO PARA AMARRACAO DE ELETRODUTOS, TIPO D, COM 2 1/2" E PARAFUSO DE FIXACAO</t>
  </si>
  <si>
    <t>39132</t>
  </si>
  <si>
    <t>ABRACADEIRA EM ACO PARA AMARRACAO DE ELETRODUTOS, TIPO D, COM 2" E CUNHA DE FIXACAO</t>
  </si>
  <si>
    <t>396</t>
  </si>
  <si>
    <t>ABRACADEIRA EM ACO PARA AMARRACAO DE ELETRODUTOS, TIPO D, COM 2" E PARAFUSO DE FIXACAO</t>
  </si>
  <si>
    <t>39135</t>
  </si>
  <si>
    <t>ABRACADEIRA EM ACO PARA AMARRACAO DE ELETRODUTOS, TIPO D, COM 3 1/2" E CUNHA DE FIXACAO</t>
  </si>
  <si>
    <t>39128</t>
  </si>
  <si>
    <t>ABRACADEIRA EM ACO PARA AMARRACAO DE ELETRODUTOS, TIPO D, COM 3/4" E CUNHA DE FIXACAO</t>
  </si>
  <si>
    <t>400</t>
  </si>
  <si>
    <t>ABRACADEIRA EM ACO PARA AMARRACAO DE ELETRODUTOS, TIPO D, COM 3/4" E PARAFUSO DE FIXACAO</t>
  </si>
  <si>
    <t>39125</t>
  </si>
  <si>
    <t>ABRACADEIRA EM ACO PARA AMARRACAO DE ELETRODUTOS, TIPO D, COM 3/8" E PARAFUSO DE FIXACAO</t>
  </si>
  <si>
    <t>39134</t>
  </si>
  <si>
    <t>ABRACADEIRA EM ACO PARA AMARRACAO DE ELETRODUTOS, TIPO D, COM 3" E CUNHA DE FIXACAO</t>
  </si>
  <si>
    <t>398</t>
  </si>
  <si>
    <t>ABRACADEIRA EM ACO PARA AMARRACAO DE ELETRODUTOS, TIPO D, COM 3" E PARAFUSO DE FIXACAO</t>
  </si>
  <si>
    <t>39126</t>
  </si>
  <si>
    <t>ABRACADEIRA EM ACO PARA AMARRACAO DE ELETRODUTOS, TIPO D, COM 4" E CUNHA DE FIXACAO</t>
  </si>
  <si>
    <t>399</t>
  </si>
  <si>
    <t>ABRACADEIRA EM ACO PARA AMARRACAO DE ELETRODUTOS, TIPO D, COM 4" E PARAFUSO DE FIXACAO</t>
  </si>
  <si>
    <t>39158</t>
  </si>
  <si>
    <t>ABRACADEIRA EM ACO PARA AMARRACAO DE ELETRODUTOS, TIPO ECONOMICA (GOTA), COM 8"</t>
  </si>
  <si>
    <t>39141</t>
  </si>
  <si>
    <t>ABRACADEIRA EM ACO PARA AMARRACAO DE ELETRODUTOS, TIPO U SIMPLES, COM 1 1/2"</t>
  </si>
  <si>
    <t>39140</t>
  </si>
  <si>
    <t>ABRACADEIRA EM ACO PARA AMARRACAO DE ELETRODUTOS, TIPO U SIMPLES, COM 1 1/4"</t>
  </si>
  <si>
    <t>39137</t>
  </si>
  <si>
    <t>ABRACADEIRA EM ACO PARA AMARRACAO DE ELETRODUTOS, TIPO U SIMPLES, COM 1/2"</t>
  </si>
  <si>
    <t>39139</t>
  </si>
  <si>
    <t>ABRACADEIRA EM ACO PARA AMARRACAO DE ELETRODUTOS, TIPO U SIMPLES, COM 1"</t>
  </si>
  <si>
    <t>39143</t>
  </si>
  <si>
    <t>ABRACADEIRA EM ACO PARA AMARRACAO DE ELETRODUTOS, TIPO U SIMPLES, COM 2 1/2"</t>
  </si>
  <si>
    <t>39142</t>
  </si>
  <si>
    <t>ABRACADEIRA EM ACO PARA AMARRACAO DE ELETRODUTOS, TIPO U SIMPLES, COM 2"</t>
  </si>
  <si>
    <t>39138</t>
  </si>
  <si>
    <t>ABRACADEIRA EM ACO PARA AMARRACAO DE ELETRODUTOS, TIPO U SIMPLES, COM 3/4"</t>
  </si>
  <si>
    <t>39136</t>
  </si>
  <si>
    <t>ABRACADEIRA EM ACO PARA AMARRACAO DE ELETRODUTOS, TIPO U SIMPLES, COM 3/8"</t>
  </si>
  <si>
    <t>39144</t>
  </si>
  <si>
    <t>ABRACADEIRA EM ACO PARA AMARRACAO DE ELETRODUTOS, TIPO U SIMPLES, COM 3"</t>
  </si>
  <si>
    <t>39145</t>
  </si>
  <si>
    <t>ABRACADEIRA EM ACO PARA AMARRACAO DE ELETRODUTOS, TIPO U SIMPLES, COM 4"</t>
  </si>
  <si>
    <t>12615</t>
  </si>
  <si>
    <t>ABRACADEIRA PVC, PARA CALHA PLUVIAL, DIAMETRO ENTRE *80 E 100* MM, PARA DRENAGEM PLUVIAL PREDIAL</t>
  </si>
  <si>
    <t>11927</t>
  </si>
  <si>
    <t>ABRACADEIRA, GALVANIZADA/ZINCADA, ROSCA SEM FIM, PARAFUSO INOX, LARGURA FITA *12,6 A *14 MM, D = 2" A 2 1/2"</t>
  </si>
  <si>
    <t>11928</t>
  </si>
  <si>
    <t>ABRACADEIRA, GALVANIZADA/ZINCADA, ROSCA SEM FIM, PARAFUSO INOX, LARGURA FITA *12,6 A *14 MM, D = 3" A 3 3/4"</t>
  </si>
  <si>
    <t>11929</t>
  </si>
  <si>
    <t>ABRACADEIRA, GALVANIZADA/ZINCADA, ROSCA SEM FIM, PARAFUSO INOX, LARGURA FITA *12,6 A *14 MM, D = 4" A 4 3/4"</t>
  </si>
  <si>
    <t>36801</t>
  </si>
  <si>
    <t>ACABAMENTO DE METAL CROMADO PARA REGISTRO PEQUENO, DE PAREDE, 1/2 " OU 3/4 "</t>
  </si>
  <si>
    <t>36246</t>
  </si>
  <si>
    <t>ACABAMENTO SIMPLES/CONVENCIONAL PARA FORRO PVC, TIPO "U" OU "C", COR BRANCA, COMPRIMENTO 6 M</t>
  </si>
  <si>
    <t>M</t>
  </si>
  <si>
    <t>37600</t>
  </si>
  <si>
    <t>ACESSORIO DE LIGACAO NAO ELETRICO PARA CARGAS EXPLOSIVAS, TUBO DE 6 M</t>
  </si>
  <si>
    <t>37599</t>
  </si>
  <si>
    <t>ACESSORIO INICIADOR NAO ELETRICO, TUBO DE 6 M, TEMPO DE RETARDO DE *160* MS</t>
  </si>
  <si>
    <t>1</t>
  </si>
  <si>
    <t>ACETILENO (RECARGA DE GAS ACETILENO PARA CILINDRO DE CONJUNTO OXICORTE GRANDE) NAO INCLUI TROCA/MANUTENCAO DO CILINDRO</t>
  </si>
  <si>
    <t>KG</t>
  </si>
  <si>
    <t>3</t>
  </si>
  <si>
    <t>ACIDO CLORIDRICO / ACIDO MURIATICO, DILUICAO 10% A 12% PARA USO EM LIMPEZA</t>
  </si>
  <si>
    <t>L</t>
  </si>
  <si>
    <t>43054</t>
  </si>
  <si>
    <t>ACO CA-25, 10,0 MM, OU 12,5 MM, OU 16,0 MM, OU 20,0 MM, OU 25,0 MM, VERGALHAO</t>
  </si>
  <si>
    <t>42402</t>
  </si>
  <si>
    <t>ACO CA-25, 16,0 MM, BARRA DE TRANSFERENCIA</t>
  </si>
  <si>
    <t>42403</t>
  </si>
  <si>
    <t>ACO CA-25, 20,0 MM, BARRA DE TRANSFERENCIA</t>
  </si>
  <si>
    <t>42404</t>
  </si>
  <si>
    <t>ACO CA-25, 25,0 MM, BARRA DE TRANSFERENCIA</t>
  </si>
  <si>
    <t>42405</t>
  </si>
  <si>
    <t>ACO CA-25, 32,0 MM, BARRA DE TRANSFERENCIA</t>
  </si>
  <si>
    <t>34341</t>
  </si>
  <si>
    <t>ACO CA-25, 32,0 MM, VERGALHAO</t>
  </si>
  <si>
    <t>43053</t>
  </si>
  <si>
    <t>ACO CA-25, 6,3 MM OU 8,0 MM, VERGALHAO</t>
  </si>
  <si>
    <t>43058</t>
  </si>
  <si>
    <t>ACO CA-50, 10,0 MM, OU 12,5 MM, OU 16,0 MM, OU 20,0 MM, DOBRADO E CORTADO</t>
  </si>
  <si>
    <t>34</t>
  </si>
  <si>
    <t>ACO CA-50, 10,0 MM, VERGALHAO</t>
  </si>
  <si>
    <t>43055</t>
  </si>
  <si>
    <t>ACO CA-50, 12,5 MM OU 16,0 MM, VERGALHAO</t>
  </si>
  <si>
    <t>43056</t>
  </si>
  <si>
    <t>ACO CA-50, 20,0 MM OU 25,0 MM, VERGALHAO</t>
  </si>
  <si>
    <t>43057</t>
  </si>
  <si>
    <t>ACO CA-50, 32,0 MM, VERGALHAO</t>
  </si>
  <si>
    <t>34449</t>
  </si>
  <si>
    <t>ACO CA-50, 6,3 MM, DOBRADO E CORTADO</t>
  </si>
  <si>
    <t>32</t>
  </si>
  <si>
    <t>ACO CA-50, 6,3 MM, VERGALHAO</t>
  </si>
  <si>
    <t>33</t>
  </si>
  <si>
    <t>ACO CA-50, 8,0 MM, VERGALHAO</t>
  </si>
  <si>
    <t>43061</t>
  </si>
  <si>
    <t>ACO CA-60, 4,2 MM OU 5,0 MM, DOBRADO E CORTADO</t>
  </si>
  <si>
    <t>43059</t>
  </si>
  <si>
    <t>ACO CA-60, 4,2 MM, OU 5,0 MM, OU 6,0 MM, OU 7,0 MM, VERGALHAO</t>
  </si>
  <si>
    <t>43062</t>
  </si>
  <si>
    <t>ACO CA-60, 6,0 MM OU 7,0 MM, DOBRADO E CORTADO</t>
  </si>
  <si>
    <t>43060</t>
  </si>
  <si>
    <t>ACO CA-60, 8,0 MM OU 9,5 MM, VERGALHAO</t>
  </si>
  <si>
    <t>40410</t>
  </si>
  <si>
    <t>ACOPLAMENTO RIGIDO EM FERRO FUNDIDO PARA SISTEMA DE TUBULACAO RANHURADA, DN 50 MM (2")</t>
  </si>
  <si>
    <t>40411</t>
  </si>
  <si>
    <t>ACOPLAMENTO RIGIDO EM FERRO FUNDIDO PARA SISTEMA DE TUBULACAO RANHURADA, DN 65 MM (2 1/2")</t>
  </si>
  <si>
    <t>40412</t>
  </si>
  <si>
    <t>ACOPLAMENTO RIGIDO EM FERRO FUNDIDO PARA SISTEMA DE TUBULACAO RANHURADA, DN 80 MM (3")</t>
  </si>
  <si>
    <t>44254</t>
  </si>
  <si>
    <t>ADAPTADOR CPVC, ROSCAVEL, COM FLANGES E ANEL DE VEDACAO, 15 MM, CAIXA D'AGUA PARA AGUA QUENTE</t>
  </si>
  <si>
    <t>44255</t>
  </si>
  <si>
    <t>ADAPTADOR CPVC, ROSCAVEL, COM FLANGES E ANEL DE VEDACAO, 22 MM, CAIXA D'AGUA PARA AGUA QUENTE</t>
  </si>
  <si>
    <t>44256</t>
  </si>
  <si>
    <t>ADAPTADOR CPVC, ROSCAVEL, COM FLANGES E ANEL DE VEDACAO, 28 MM, CAIXA D'AGUA PARA AGUA QUENTE</t>
  </si>
  <si>
    <t>44257</t>
  </si>
  <si>
    <t>ADAPTADOR CPVC, ROSCAVEL, COM FLANGES E ANEL DE VEDACAO, 35 MM, CAIXA D'AGUA PARA AGUA QUENTE</t>
  </si>
  <si>
    <t>44258</t>
  </si>
  <si>
    <t>ADAPTADOR CPVC, ROSCAVEL, COM FLANGES E ANEL DE VEDACAO, 42 MM, CAIXA D'AGUA PARA AGUA QUENTE</t>
  </si>
  <si>
    <t>44259</t>
  </si>
  <si>
    <t>ADAPTADOR CPVC, ROSCAVEL, COM FLANGES E ANEL DE VEDACAO, 54 MM, CAIXA D'AGUA PARA AGUA QUENTE</t>
  </si>
  <si>
    <t>37997</t>
  </si>
  <si>
    <t>ADAPTADOR CPVC, SOLDAVEL, 15 MM, PARA AGUA QUENTE</t>
  </si>
  <si>
    <t>37998</t>
  </si>
  <si>
    <t>ADAPTADOR CPVC, SOLDAVEL, 22 MM, PARA AGUA QUENTE</t>
  </si>
  <si>
    <t>55</t>
  </si>
  <si>
    <t>ADAPTADOR DE COMPRESSAO EM POLIPROPILENO (PP), PARA TUBO EM PEAD, 20 MM X 1/2", PARA LIGACAO PREDIAL DE AGUA (NTS 179)</t>
  </si>
  <si>
    <t>61</t>
  </si>
  <si>
    <t>ADAPTADOR DE COMPRESSAO EM POLIPROPILENO (PP), PARA TUBO EM PEAD, 20 MM X 3/4", PARA LIGACAO PREDIAL DE AGUA (NTS 179)</t>
  </si>
  <si>
    <t>62</t>
  </si>
  <si>
    <t>ADAPTADOR DE COMPRESSAO EM POLIPROPILENO (PP), PARA TUBO EM PEAD, 32 MM X 1", PARA LIGACAO PREDIAL DE AGUA (NTS 179)</t>
  </si>
  <si>
    <t>10899</t>
  </si>
  <si>
    <t>ADAPTADOR EM LATAO, ENGATE RAPIDO 2 1/2" X ROSCA INTERNA 5 FIOS 2 1/2", PARA INSTALACAO PREDIAL DE COMBATE A INCENDIO</t>
  </si>
  <si>
    <t>10900</t>
  </si>
  <si>
    <t>ADAPTADOR EM LATAO, ENGATE RAPIDO1 1/2" X ROSCA INTERNA 5 FIOS 2 1/2", PARA INSTALACAO PREDIAL DE COMBATE A INCENDIO</t>
  </si>
  <si>
    <t>103</t>
  </si>
  <si>
    <t>ADAPTADOR PVC SOLDAVEL CURTO COM BOLSA E ROSCA, 110 MM X 4", PARA AGUA FRIA</t>
  </si>
  <si>
    <t>107</t>
  </si>
  <si>
    <t>ADAPTADOR PVC SOLDAVEL CURTO COM BOLSA E ROSCA, 20 MM X 1/2", PARA AGUA FRIA</t>
  </si>
  <si>
    <t>65</t>
  </si>
  <si>
    <t>ADAPTADOR PVC SOLDAVEL CURTO COM BOLSA E ROSCA, 25 MM X 3/4", PARA AGUA FRIA</t>
  </si>
  <si>
    <t>108</t>
  </si>
  <si>
    <t>ADAPTADOR PVC SOLDAVEL CURTO COM BOLSA E ROSCA, 32 MM X 1", PARA AGUA FRIA</t>
  </si>
  <si>
    <t>110</t>
  </si>
  <si>
    <t>ADAPTADOR PVC SOLDAVEL CURTO COM BOLSA E ROSCA, 40 MM X 1 1/2", PARA AGUA FRIA</t>
  </si>
  <si>
    <t>109</t>
  </si>
  <si>
    <t>ADAPTADOR PVC SOLDAVEL CURTO COM BOLSA E ROSCA, 40 MM X 1 1/4", PARA AGUA FRIA</t>
  </si>
  <si>
    <t>111</t>
  </si>
  <si>
    <t>ADAPTADOR PVC SOLDAVEL CURTO COM BOLSA E ROSCA, 50 MM X 1 1/4", PARA AGUA FRIA</t>
  </si>
  <si>
    <t>112</t>
  </si>
  <si>
    <t>ADAPTADOR PVC SOLDAVEL CURTO COM BOLSA E ROSCA, 50 MM X1 1/2", PARA AGUA FRIA</t>
  </si>
  <si>
    <t>113</t>
  </si>
  <si>
    <t>ADAPTADOR PVC SOLDAVEL CURTO COM BOLSA E ROSCA, 60 MM X 2", PARA AGUA FRIA</t>
  </si>
  <si>
    <t>104</t>
  </si>
  <si>
    <t>ADAPTADOR PVC SOLDAVEL CURTO COM BOLSA E ROSCA, 75 MM X 2 1/2", PARA AGUA FRIA</t>
  </si>
  <si>
    <t>102</t>
  </si>
  <si>
    <t>ADAPTADOR PVC SOLDAVEL CURTO COM BOLSA E ROSCA, 85 MM X 3", PARA AGUA FRIA</t>
  </si>
  <si>
    <t>95</t>
  </si>
  <si>
    <t>ADAPTADOR PVC SOLDAVEL, COM FLANGE E ANEL DE VEDACAO, 20 MM X 1/2", PARA CAIXA D'AGUA</t>
  </si>
  <si>
    <t>96</t>
  </si>
  <si>
    <t>ADAPTADOR PVC SOLDAVEL, COM FLANGE E ANEL DE VEDACAO, 25 MM X 3/4", PARA CAIXA D'AGUA</t>
  </si>
  <si>
    <t>97</t>
  </si>
  <si>
    <t>ADAPTADOR PVC SOLDAVEL, COM FLANGE E ANEL DE VEDACAO, 32 MM X 1", PARA CAIXA D'AGUA</t>
  </si>
  <si>
    <t>98</t>
  </si>
  <si>
    <t>ADAPTADOR PVC SOLDAVEL, COM FLANGE E ANEL DE VEDACAO, 40 MM X 1 1/4", PARA CAIXA D'AGUA</t>
  </si>
  <si>
    <t>99</t>
  </si>
  <si>
    <t>ADAPTADOR PVC SOLDAVEL, COM FLANGE E ANEL DE VEDACAO, 50 MM X 1 1/2", PARA CAIXA D'AGUA</t>
  </si>
  <si>
    <t>100</t>
  </si>
  <si>
    <t>ADAPTADOR PVC SOLDAVEL, COM FLANGES E ANEL DE VEDACAO, 60 MM X 2", PARA CAIXA D' AGUA</t>
  </si>
  <si>
    <t>75</t>
  </si>
  <si>
    <t>ADAPTADOR PVC SOLDAVEL, COM FLANGES LIVRES, 110 MM X 4", PARA CAIXA D' AGUA</t>
  </si>
  <si>
    <t>83</t>
  </si>
  <si>
    <t>ADAPTADOR PVC SOLDAVEL, COM FLANGES LIVRES, 75 MM X 2 1/2", PARA CAIXA D' AGUA</t>
  </si>
  <si>
    <t>74</t>
  </si>
  <si>
    <t>ADAPTADOR PVC SOLDAVEL, COM FLANGES LIVRES, 85 MM X 3", PARA CAIXA D' AGUA</t>
  </si>
  <si>
    <t>106</t>
  </si>
  <si>
    <t>ADAPTADOR PVC SOLDAVEL, LONGO, COM FLANGE LIVRE, 110 MM X 4", PARA CAIXA D' AGUA</t>
  </si>
  <si>
    <t>88</t>
  </si>
  <si>
    <t>ADAPTADOR PVC SOLDAVEL, LONGO, COM FLANGE LIVRE, 32 MM X 1", PARA CAIXA D' AGUA</t>
  </si>
  <si>
    <t>82</t>
  </si>
  <si>
    <t>ADAPTADOR PVC SOLDAVEL, LONGO, COM FLANGE LIVRE, 75 MM X 2 1/2", PARA CAIXA D' AGUA</t>
  </si>
  <si>
    <t>105</t>
  </si>
  <si>
    <t>ADAPTADOR PVC SOLDAVEL, LONGO, COM FLANGE LIVRE, 85 MM X 3", PARA CAIXA D' AGUA</t>
  </si>
  <si>
    <t>60</t>
  </si>
  <si>
    <t>ADAPTADOR PVC, COM REGISTRO, PARA PEAD, 20 MM X 3/4", PARA LIGACAO PREDIAL DE AGUA</t>
  </si>
  <si>
    <t>72</t>
  </si>
  <si>
    <t>ADAPTADOR PVC, ROSCAVEL, COM FLANGES E ANEL DE VEDACAO, 1 1/2", PARA CAIXA D'AGUA</t>
  </si>
  <si>
    <t>67</t>
  </si>
  <si>
    <t>ADAPTADOR PVC, ROSCAVEL, COM FLANGES E ANEL DE VEDACAO, 1/2", PARA CAIXA D' AGUA</t>
  </si>
  <si>
    <t>71</t>
  </si>
  <si>
    <t>ADAPTADOR PVC, ROSCAVEL, COM FLANGES E ANEL DE VEDACAO, 1", PARA CAIXA D' AGUA</t>
  </si>
  <si>
    <t>73</t>
  </si>
  <si>
    <t>ADAPTADOR PVC, ROSCAVEL, COM FLANGES E ANEL DE VEDACAO, 3/4", PARA CAIXA D' AGUA</t>
  </si>
  <si>
    <t>46</t>
  </si>
  <si>
    <t>ADAPTADOR, PVC PBA, BOLSA/ROSCA, JE, DN 75 / DE 85 MM</t>
  </si>
  <si>
    <t>47</t>
  </si>
  <si>
    <t>ADAPTADOR, PVC PBA, BOLSA/ROSCA, JE, DN 100 / DE 110 MM</t>
  </si>
  <si>
    <t>48</t>
  </si>
  <si>
    <t>ADAPTADOR, PVC PBA, BOLSA/ROSCA, JE, DN 50 / DE 60 MM</t>
  </si>
  <si>
    <t>52</t>
  </si>
  <si>
    <t>ADAPTADOR, PVC PBA, PONTA/ROSCA, JE, DN 50 / DE 60 MM</t>
  </si>
  <si>
    <t>43</t>
  </si>
  <si>
    <t>ADAPTADOR, PVC PBA, PONTA/ROSCA, JE, DN 75 / DE 85 MM</t>
  </si>
  <si>
    <t>39719</t>
  </si>
  <si>
    <t>ADESIVO / COLA DE CONTATO LIQUIDO, A BASE DE RESINAS, PARA COLAGEM DE ESPUMA PARA ISOLAMENTO TERMICO FLEXIVEL</t>
  </si>
  <si>
    <t>3410</t>
  </si>
  <si>
    <t>ADESIVO / COLA PARA EPS (ISOPOR) E OUTROS MATERIAIS</t>
  </si>
  <si>
    <t>4791</t>
  </si>
  <si>
    <t>ADESIVO ACRILICO DE BASE AQUOSA / COLA DE CONTATO</t>
  </si>
  <si>
    <t>157</t>
  </si>
  <si>
    <t>ADESIVO ESTRUTURAL A BASE DE RESINA EPOXI PARA INJECAO EM TRINCAS, BICOMPONENTE, BAIXA VISCOSIDADE</t>
  </si>
  <si>
    <t>156</t>
  </si>
  <si>
    <t>ADESIVO ESTRUTURAL A BASE DE RESINA EPOXI, BICOMPONENTE, FLUIDO</t>
  </si>
  <si>
    <t>131</t>
  </si>
  <si>
    <t>ADESIVO ESTRUTURAL A BASE DE RESINA EPOXI, BICOMPONENTE, PASTOSO (TIXOTROPICO)</t>
  </si>
  <si>
    <t>21114</t>
  </si>
  <si>
    <t>ADESIVO PARA TUBOS CPVC, *75* G</t>
  </si>
  <si>
    <t>119</t>
  </si>
  <si>
    <t>ADESIVO PLASTICO PARA PVC, BISNAGA COM 75 GR</t>
  </si>
  <si>
    <t>122</t>
  </si>
  <si>
    <t>ADESIVO PLASTICO PARA PVC, FRASCO COM *850* GR</t>
  </si>
  <si>
    <t>20080</t>
  </si>
  <si>
    <t>ADESIVO PLASTICO PARA PVC, FRASCO COM 175 GR</t>
  </si>
  <si>
    <t>124</t>
  </si>
  <si>
    <t>ADITIVO ACELERADOR DE PEGA E ENDURECIMENTO PARA ARGAMASSAS E CONCRETOS, LIQUIDO E ISENTO DE CLORETOS</t>
  </si>
  <si>
    <t>7334</t>
  </si>
  <si>
    <t>ADITIVO ADESIVO LIQUIDO PARA ARGAMASSAS DE REVESTIMENTOS CIMENTICIOS</t>
  </si>
  <si>
    <t>45146</t>
  </si>
  <si>
    <t>ADITIVO IMPERMEABILIZANTE CRISTALIZANTE PARA CONCRETO</t>
  </si>
  <si>
    <t>123</t>
  </si>
  <si>
    <t>ADITIVO IMPERMEABILIZANTE DE PEGA NORMAL PARA ARGAMASSAS E CONCRETOS SEM ARMACAO, LIQUIDO E ISENTO DE CLORETOS</t>
  </si>
  <si>
    <t>127</t>
  </si>
  <si>
    <t>ADITIVO IMPERMEABILIZANTE DE PEGA ULTRARRAPIDA, LIQUIDO E ISENTO DE CLORETOS</t>
  </si>
  <si>
    <t>133</t>
  </si>
  <si>
    <t>ADITIVO LIQUIDO INCORPORADOR DE AR PARA CONCRETO E ARGAMASSA, LIQUIDO E ISENTO DE CLORETOS</t>
  </si>
  <si>
    <t>43617</t>
  </si>
  <si>
    <t>ADITIVO PLASTIFICANTE E ESTABILIZADOR PARA ARGAMASSAS DE ASSENTAMENTO E REBOCO, LIQUIDO E ISENTO DE CLORETOS</t>
  </si>
  <si>
    <t>132</t>
  </si>
  <si>
    <t>ADITIVO PLASTIFICANTE RETARDADOR DE PEGA E REDUTOR DE AGUA PARA CONCRETO, LIQUIDO E ISENTO DE CLORETOS</t>
  </si>
  <si>
    <t>43618</t>
  </si>
  <si>
    <t>ADITIVO SUPERPLASTIFICANTE DE PEGA NORMAL PARA CONCRETO, LIQUIDO E ISENTO DE CLORETOS</t>
  </si>
  <si>
    <t>37476</t>
  </si>
  <si>
    <t>ADUELA/ GALERIA PRE-MOLDADA DE CONCRETO ARMADO, SECAO QUADRADA INTERNA DE 1,50 X 1,50 M (L X A), MISULA DE 20 X 20 CM, C = 1,00 M, ESPESSURA MIN = 15 CM, TB-45 E FCK DO CONCRETO = 30 MPA</t>
  </si>
  <si>
    <t>37478</t>
  </si>
  <si>
    <t>ADUELA/ GALERIA PRE-MOLDADA DE CONCRETO ARMADO, SECAO RETANGULAR INTERNA DE 2,00 X 2,00 M (L X A), MISULA DE 20 X 20 CM, C = 1,00 M, ESPESSURA MIN = 15 CM, TB-45 E FCK DO CONCRETO = 30 MPA</t>
  </si>
  <si>
    <t>37477</t>
  </si>
  <si>
    <t>ADUELA/ GALERIA PRE-MOLDADA DE CONCRETO ARMADO, SECAO RETANGULAR INTERNA DE 2,50 X 2,50 M (L X A), MISULA DE 20 X 20 CM, C = 1,00 M, ESPESSURA MIN = 15 CM, TB-45 E FCK DO CONCRETO = 30 MPA</t>
  </si>
  <si>
    <t>37479</t>
  </si>
  <si>
    <t>ADUELA/ GALERIA PRE-MOLDADA DE CONCRETO ARMADO, SECAO RETANGULAR INTERNA DE 3,00 X 3,00 M (L X A), MISULA DE 20 X 20 CM, C = 1.00 M, ESPESSURA MIN = 20 CM, TB-45 E FCK DO CONCRETO = 30 MPA</t>
  </si>
  <si>
    <t>4319</t>
  </si>
  <si>
    <t>AFASTADOR PARA TELHA DE FIBROCIMENTO CANALETE 90 OU KALHETAO</t>
  </si>
  <si>
    <t>42409</t>
  </si>
  <si>
    <t>AGENTE DE CURA, PROTETOR DA EVAPORACAO DA AGUA DE HIDRATACAO DO CONCRETO</t>
  </si>
  <si>
    <t>40553</t>
  </si>
  <si>
    <t>AGREGADO RECICLADO, TIPO RACHAO RECICLADO CINZA, CLASSE A</t>
  </si>
  <si>
    <t>M3</t>
  </si>
  <si>
    <t>6114</t>
  </si>
  <si>
    <t>AJUDANTE DE ARMADOR (HORISTA)</t>
  </si>
  <si>
    <t>H</t>
  </si>
  <si>
    <t>40912</t>
  </si>
  <si>
    <t>AJUDANTE DE ARMADOR (MENSALISTA)</t>
  </si>
  <si>
    <t>MES</t>
  </si>
  <si>
    <t>247</t>
  </si>
  <si>
    <t>AJUDANTE DE ELETRICISTA (HORISTA)</t>
  </si>
  <si>
    <t>40919</t>
  </si>
  <si>
    <t>AJUDANTE DE ELETRICISTA (MENSALISTA)</t>
  </si>
  <si>
    <t>44499</t>
  </si>
  <si>
    <t>AJUDANTE DE ESTRUTURAS METALICAS (HORISTA)</t>
  </si>
  <si>
    <t>40984</t>
  </si>
  <si>
    <t>AJUDANTE DE ESTRUTURAS METALICAS (MENSALISTA)</t>
  </si>
  <si>
    <t>248</t>
  </si>
  <si>
    <t>AJUDANTE DE OPERACAO EM GERAL (HORISTA)</t>
  </si>
  <si>
    <t>41086</t>
  </si>
  <si>
    <t>AJUDANTE DE OPERACAO EM GERAL (MENSALISTA)</t>
  </si>
  <si>
    <t>34466</t>
  </si>
  <si>
    <t>AJUDANTE DE PINTOR (HORISTA)</t>
  </si>
  <si>
    <t>41083</t>
  </si>
  <si>
    <t>AJUDANTE DE PINTOR (MENSALISTA)</t>
  </si>
  <si>
    <t>252</t>
  </si>
  <si>
    <t>AJUDANTE DE SERRALHEIRO (HORISTA)</t>
  </si>
  <si>
    <t>40909</t>
  </si>
  <si>
    <t>AJUDANTE DE SERRALHEIRO (MENSALISTA)</t>
  </si>
  <si>
    <t>242</t>
  </si>
  <si>
    <t>AJUDANTE ESPECIALIZADO (HORISTA)</t>
  </si>
  <si>
    <t>41085</t>
  </si>
  <si>
    <t>AJUDANTE ESPECIALIZADO (MENSALISTA)</t>
  </si>
  <si>
    <t>427</t>
  </si>
  <si>
    <t>ALCA PREFORMADA DE CONTRA POSTE, EM ACO GALVANIZADO, PARA CABO 3/16", COMPRIMENTO *860* MM</t>
  </si>
  <si>
    <t>417</t>
  </si>
  <si>
    <t>ALCA PREFORMADA DE DISTRIBUICAO, EM ACO GALVANIZADO, PARA CABO DE ALUMINIO DIAMETRO 16 A 25 MM</t>
  </si>
  <si>
    <t>11273</t>
  </si>
  <si>
    <t>ALCA PREFORMADA DE DISTRIBUICAO, EM ACO GALVANIZADO, PARA CONDUTORES DE ALUMINIO AWG 1/0 (CAA 6/1 OU CA 7 FIOS)</t>
  </si>
  <si>
    <t>11272</t>
  </si>
  <si>
    <t>ALCA PREFORMADA DE DISTRIBUICAO, EM ACO GALVANIZADO, PARA CONDUTORES DE ALUMINIO AWG 2 (CAA 6/1 OU CA 7 FIOS)</t>
  </si>
  <si>
    <t>11275</t>
  </si>
  <si>
    <t>ALCA PREFORMADA DE SERVICO, EM ACO GALVANIZADO, PARA CONDUTORES DE ALUMINIO AWG 4 (CAA 6/1)</t>
  </si>
  <si>
    <t>11274</t>
  </si>
  <si>
    <t>ALCA PREFORMADA DE SERVICO, EM ACO GALVANIZADO, PARA CONDUTORES DE ALUMINIO AWG 6 (CAA 6/1)</t>
  </si>
  <si>
    <t>38470</t>
  </si>
  <si>
    <t>ALICATE DE CORTE DIAGONAL 6 " COM ISOLAMENTO</t>
  </si>
  <si>
    <t>38547</t>
  </si>
  <si>
    <t>ALICATE DE CRIMPAR RJ11, RJ12 E RJ45</t>
  </si>
  <si>
    <t>38469</t>
  </si>
  <si>
    <t>ALICATE DE PRESSAO PARA SOLDA DE CHAPA 18 "</t>
  </si>
  <si>
    <t>38467</t>
  </si>
  <si>
    <t>ALICATE DE PRESSAO 11 " PARA SOLDA, TIPO C</t>
  </si>
  <si>
    <t>38468</t>
  </si>
  <si>
    <t>ALICATE DE PRESSAO 11 " PARA SOLDA, TIPO U</t>
  </si>
  <si>
    <t>38471</t>
  </si>
  <si>
    <t>ALICATE PARA ANEIS DE PISTAO, CAPACIDADE 50 A 100 MM</t>
  </si>
  <si>
    <t>37370</t>
  </si>
  <si>
    <t>ALIMENTACAO - HORISTA (COLETADO CAIXA - ENCARGOS COMPLEMENTARES)</t>
  </si>
  <si>
    <t>40862</t>
  </si>
  <si>
    <t>ALIMENTACAO - MENSALISTA (COLETADO CAIXA - ENCARGOS COMPLEMENTARES)</t>
  </si>
  <si>
    <t>10658</t>
  </si>
  <si>
    <t>ALISADORA DE CONCRETO COM MOTOR A GASOLINA DE 5,5 HP, PESO COM MOTOR DE 78 KG, 4 PAS</t>
  </si>
  <si>
    <t>253</t>
  </si>
  <si>
    <t>ALMOXARIFE (HORISTA)</t>
  </si>
  <si>
    <t>40809</t>
  </si>
  <si>
    <t>ALMOXARIFE (MENSALISTA)</t>
  </si>
  <si>
    <t>42428</t>
  </si>
  <si>
    <t>ALONGADOR COM TRES ALTURAS, EM TUBO DE ACO CARBONO, PINTURA NO PROCESSO ELETROSTATICO - EQUIPAMENTO DE GINASTICA PARA ACADEMIA AO AR LIVRE / ACADEMIA DA TERCEIRA IDADE - ATI</t>
  </si>
  <si>
    <t>301</t>
  </si>
  <si>
    <t>ANEL BORRACHA PARA TUBO ESGOTO PREDIAL, DN 100 MM (NBR 5688)</t>
  </si>
  <si>
    <t>296</t>
  </si>
  <si>
    <t>ANEL BORRACHA PARA TUBO ESGOTO PREDIAL, DN 50 MM (NBR 5688)</t>
  </si>
  <si>
    <t>297</t>
  </si>
  <si>
    <t>ANEL BORRACHA PARA TUBO ESGOTO PREDIAL, DN 75 MM (NBR 5688)</t>
  </si>
  <si>
    <t>299</t>
  </si>
  <si>
    <t>ANEL BORRACHA, DN 100 MM, PARA TUBO SERIE REFORCADA ESGOTO PREDIAL</t>
  </si>
  <si>
    <t>300</t>
  </si>
  <si>
    <t>ANEL BORRACHA, DN 150 MM, PARA TUBO SERIE REFORCADA ESGOTO PREDIAL</t>
  </si>
  <si>
    <t>20085</t>
  </si>
  <si>
    <t>ANEL BORRACHA, DN 50 MM, PARA TUBO SERIE REFORCADA ESGOTO PREDIAL</t>
  </si>
  <si>
    <t>298</t>
  </si>
  <si>
    <t>ANEL BORRACHA, DN 75 MM, PARA TUBO SERIE REFORCADA ESGOTO PREDIAL</t>
  </si>
  <si>
    <t>311</t>
  </si>
  <si>
    <t>ANEL BORRACHA, PARA TUBO PVC DEFOFO, DN 100 MM (NBR 7665)</t>
  </si>
  <si>
    <t>318</t>
  </si>
  <si>
    <t>ANEL BORRACHA, PARA TUBO PVC DEFOFO, DN 150 MM (NBR 7665)</t>
  </si>
  <si>
    <t>319</t>
  </si>
  <si>
    <t>ANEL BORRACHA, PARA TUBO PVC DEFOFO, DN 200 MM (NBR 7665)</t>
  </si>
  <si>
    <t>303</t>
  </si>
  <si>
    <t>ANEL BORRACHA, PARA TUBO PVC, REDE COLETOR ESGOTO, DN 100 MM (NBR 7362)</t>
  </si>
  <si>
    <t>305</t>
  </si>
  <si>
    <t>ANEL BORRACHA, PARA TUBO PVC, REDE COLETOR ESGOTO, DN 150 MM (NBR 7362)</t>
  </si>
  <si>
    <t>306</t>
  </si>
  <si>
    <t>ANEL BORRACHA, PARA TUBO PVC, REDE COLETOR ESGOTO, DN 200 MM (NBR 7362)</t>
  </si>
  <si>
    <t>307</t>
  </si>
  <si>
    <t>ANEL BORRACHA, PARA TUBO PVC, REDE COLETOR ESGOTO, DN 250 MM (NBR 7362)</t>
  </si>
  <si>
    <t>309</t>
  </si>
  <si>
    <t>ANEL BORRACHA, PARA TUBO PVC, REDE COLETOR ESGOTO, DN 350 MM (NBR 7362)</t>
  </si>
  <si>
    <t>310</t>
  </si>
  <si>
    <t>ANEL BORRACHA, PARA TUBO PVC, REDE COLETOR ESGOTO, DN 400 MM (NBR 7362)</t>
  </si>
  <si>
    <t>328</t>
  </si>
  <si>
    <t>ANEL BORRACHA, PARA TUBO/CONEXAO PVC PBA, DN 100 MM, PARA REDE AGUA</t>
  </si>
  <si>
    <t>325</t>
  </si>
  <si>
    <t>ANEL BORRACHA, PARA TUBO/CONEXAO PVC PBA, DN 50 MM, PARA REDE AGUA</t>
  </si>
  <si>
    <t>20326</t>
  </si>
  <si>
    <t>ANEL BORRACHA, PARA TUBO/CONEXAO PVC PBA, DN 60 MM, PARA REDE AGUA</t>
  </si>
  <si>
    <t>329</t>
  </si>
  <si>
    <t>ANEL BORRACHA, PARA TUBO/CONEXAO PVC PBA, DN 75 MM, PARA REDE AGUA</t>
  </si>
  <si>
    <t>308</t>
  </si>
  <si>
    <t>ANEL BORRACHA, PARA TUBO, PVC REDE COLETOR ESGOTO, DN 300 MM (NBR 7362)</t>
  </si>
  <si>
    <t>39642</t>
  </si>
  <si>
    <t>ANEL DE BORRACHA PARA VEDACAO DE DUTO PEAD CORRUGADO PARA ELETRICA, DN 1 1/2" (NBR 15715)</t>
  </si>
  <si>
    <t>39641</t>
  </si>
  <si>
    <t>ANEL DE BORRACHA PARA VEDACAO DE DUTO PEAD CORRUGADO PARA ELETRICA, DN 1 1/4" (NBR 15715)</t>
  </si>
  <si>
    <t>39643</t>
  </si>
  <si>
    <t>ANEL DE BORRACHA PARA VEDACAO DE DUTO PEAD CORRUGADO PARA ELETRICA, DN 2" (NBR 15715)</t>
  </si>
  <si>
    <t>39644</t>
  </si>
  <si>
    <t>ANEL DE BORRACHA PARA VEDACAO DE DUTO PEAD CORRUGADO PARA ELETRICA, DN 3" (NBR 15715)</t>
  </si>
  <si>
    <t>39645</t>
  </si>
  <si>
    <t>ANEL DE BORRACHA PARA VEDACAO DE DUTO PEAD CORRUGADO PARA ELETRICA, DN 4" (NBR 15715)</t>
  </si>
  <si>
    <t>41610</t>
  </si>
  <si>
    <t>ANEL DE CONCRETO ARMADO COM FUNDO, PARA FOSSA E POCO 1,50 X *0,50* M</t>
  </si>
  <si>
    <t>41611</t>
  </si>
  <si>
    <t>ANEL DE CONCRETO ARMADO COM FUNDO, PARA FOSSA E POCO 2,00 X *0,50* M</t>
  </si>
  <si>
    <t>41612</t>
  </si>
  <si>
    <t>ANEL DE CONCRETO ARMADO COM FUNDO, PARA FOSSA E POCO 2,50 X *0,50* M</t>
  </si>
  <si>
    <t>41637</t>
  </si>
  <si>
    <t>ANEL DE CONCRETO ARMADO, COM FUROS/DRENO PARA SUMIDOURO, D = 0,80 M, H = 0,50 M</t>
  </si>
  <si>
    <t>41638</t>
  </si>
  <si>
    <t>ANEL DE CONCRETO ARMADO, COM FUROS/DRENO PARA SUMIDOURO, D = 1,00 M, H = 0,50M</t>
  </si>
  <si>
    <t>41639</t>
  </si>
  <si>
    <t>ANEL DE CONCRETO ARMADO, COM FUROS/DRENO PARA SUMIDOURO, D = 1,50 M, H = 0,50 M</t>
  </si>
  <si>
    <t>11789</t>
  </si>
  <si>
    <t>ANEL DE DISTRIBUICAO EM ACO GALVANIZADO PARA FIO FE-160</t>
  </si>
  <si>
    <t>20975</t>
  </si>
  <si>
    <t>ANEL DE EXPANSAO EM COBRE, ENGATE RAPIDO 1 1/2", PARA EMPATACAO MANGUEIRA DE COMBATE A INCENDIO PREDIAL</t>
  </si>
  <si>
    <t>20976</t>
  </si>
  <si>
    <t>ANEL DE EXPANSAO EM COBRE, ENGATE RAPIDO 2 1/2", PARA EMPATACAO MANGUEIRA DE COMBATE A INCENDIO PREDIAL</t>
  </si>
  <si>
    <t>40340</t>
  </si>
  <si>
    <t>ANEL DE VEDACAO/JUNTA ELASTICA, H = *16* MM, PARA TUBO DE CONCRETO, DN 300 MM</t>
  </si>
  <si>
    <t>40341</t>
  </si>
  <si>
    <t>ANEL DE VEDACAO/JUNTA ELASTICA, H = *16* MM, PARA TUBO DE CONCRETO, DN 400 MM</t>
  </si>
  <si>
    <t>40342</t>
  </si>
  <si>
    <t>ANEL DE VEDACAO/JUNTA ELASTICA, H = *16* MM, PARA TUBO DE CONCRETO, DN 500 MM</t>
  </si>
  <si>
    <t>40343</t>
  </si>
  <si>
    <t>ANEL DE VEDACAO/JUNTA ELASTICA, H = *16* MM, PARA TUBO DE CONCRETO, DN 600 MM</t>
  </si>
  <si>
    <t>40344</t>
  </si>
  <si>
    <t>ANEL DE VEDACAO/JUNTA ELASTICA, H = *18* MM, PARA TUBO DE CONCRETO, DN 700 MM</t>
  </si>
  <si>
    <t>40345</t>
  </si>
  <si>
    <t>ANEL DE VEDACAO/JUNTA ELASTICA, H = *19* MM, PARA TUBO DE CONCRETO, DN 800 MM</t>
  </si>
  <si>
    <t>40346</t>
  </si>
  <si>
    <t>ANEL DE VEDACAO/JUNTA ELASTICA, H = *19* MM, PARA TUBO DE CONCRETO, DN 900 MM</t>
  </si>
  <si>
    <t>40347</t>
  </si>
  <si>
    <t>ANEL DE VEDACAO/JUNTA ELASTICA, H = *21* MM, PARA TUBO DE CONCRETO, DN 1000 MM</t>
  </si>
  <si>
    <t>6138</t>
  </si>
  <si>
    <t>ANEL DE VEDACAO, PVC FLEXIVEL, 100 MM, PARA SAIDA DE BACIA / VASO SANITARIO</t>
  </si>
  <si>
    <t>43424</t>
  </si>
  <si>
    <t>ANEL EM CONCRETO ARMADO, LISO, PARA FOSSAS SEPTICAS E SUMIDOUROS, COM FUNDO, DIAMETRO INTERNO DE 1,20 M E ALTURA DE 0,50 M</t>
  </si>
  <si>
    <t>43426</t>
  </si>
  <si>
    <t>ANEL EM CONCRETO ARMADO, LISO, PARA FOSSAS SEPTICAS E SUMIDOUROS, COM FUNDO, DIAMETRO INTERNO DE 3,00 M E ALTURA DE 0,50 M</t>
  </si>
  <si>
    <t>12565</t>
  </si>
  <si>
    <t>ANEL EM CONCRETO ARMADO, LISO, PARA FOSSAS SEPTICAS E SUMIDOUROS, SEM FUNDO, DIAMETRO INTERNO DE 2,00 M E ALTURA DE 0,50 M</t>
  </si>
  <si>
    <t>12567</t>
  </si>
  <si>
    <t>ANEL EM CONCRETO ARMADO, LISO, PARA FOSSAS SEPTICAS E SUMIDOUROS, SEM FUNDO, DIAMETRO INTERNO DE 2,50 M E ALTURA DE 0,50 M</t>
  </si>
  <si>
    <t>12568</t>
  </si>
  <si>
    <t>ANEL EM CONCRETO ARMADO, LISO, PARA FOSSAS SEPTICAS E SUMIDOUROS, SEM FUNDO, DIAMETRO INTERNO DE 3,00 M E ALTURA DE 0,50 M</t>
  </si>
  <si>
    <t>43441</t>
  </si>
  <si>
    <t>ANEL EM CONCRETO ARMADO, LISO, PARA POCOS DE INSPECAO, COM FUNDO, DIAMETRO INTERNO DE 0,60 M E ALTURA DE 0,50 M</t>
  </si>
  <si>
    <t>43423</t>
  </si>
  <si>
    <t>ANEL EM CONCRETO ARMADO, LISO, PARA POCOS DE INSPECAO, SEM FUNDO, DIAMETRO INTERNO DE 0,60 M E ALTURA DE 0,20 M</t>
  </si>
  <si>
    <t>12532</t>
  </si>
  <si>
    <t>ANEL EM CONCRETO ARMADO, LISO, PARA POCOS DE INSPECAO, SEM FUNDO, DIAMETRO INTERNO DE 0,60 M E ALTURA DE 0,50 M</t>
  </si>
  <si>
    <t>43444</t>
  </si>
  <si>
    <t>ANEL EM CONCRETO ARMADO, LISO, PARA POCOS DE VISITA, POCOS DE INSPECAO, FOSSAS SEPTICAS E SUMIDOUROS, COM FUNDO, DIAMETRO INTERNO DE 1,20 M E ALTURA DE 0,75 M</t>
  </si>
  <si>
    <t>12551</t>
  </si>
  <si>
    <t>ANEL EM CONCRETO ARMADO, LISO, PARA POCOS DE VISITA, POCOS DE INSPECAO, FOSSAS SEPTICAS E SUMIDOUROS, SEM FUNDO, DIAMETRO INTERNO DE 1,20 M E ALTURA DE 0,50 M</t>
  </si>
  <si>
    <t>43442</t>
  </si>
  <si>
    <t>ANEL EM CONCRETO ARMADO, LISO, PARA POCOS DE VISITAS, POCOS DE INSPECAO, FOSSAS SEPTICAS E SUMIDOUROS, COM FUNDO, DIAMETRO INTERNO DE 0,80 M E ALTURA DE 0,50 M</t>
  </si>
  <si>
    <t>43443</t>
  </si>
  <si>
    <t>ANEL EM CONCRETO ARMADO, LISO, PARA POCOS DE VISITAS, POCOS DE INSPECAO, FOSSAS SEPTICAS E SUMIDOUROS, COM FUNDO, DIAMETRO INTERNO DE 1,00 M E ALTURA DE 0,50 M</t>
  </si>
  <si>
    <t>12544</t>
  </si>
  <si>
    <t>ANEL EM CONCRETO ARMADO, LISO, PARA POCOS DE VISITAS, POCOS DE INSPECAO, FOSSAS SEPTICAS E SUMIDOUROS, SEM FUNDO, DIAMETRO INTERNO DE 0,80 M E ALTURA DE 0,50 M</t>
  </si>
  <si>
    <t>12547</t>
  </si>
  <si>
    <t>ANEL EM CONCRETO ARMADO, LISO, PARA POCOS DE VISITAS, POCOS DE INSPECAO, FOSSAS SEPTICAS E SUMIDOUROS, SEM FUNDO, DIAMETRO INTERNO DE 1,00 M E ALTURA DE 0,50 M</t>
  </si>
  <si>
    <t>43445</t>
  </si>
  <si>
    <t>ANEL EM CONCRETO ARMADO, LISO, PARA, POCOS DE VISITA, POCOS DE INSPECAO, FOSSAS SEPTICAS E SUMIDOUROS, COM FUNDO, DIAMETRO INTERNO DE 1,50 M E ALTURA DE 1,00 M</t>
  </si>
  <si>
    <t>12563</t>
  </si>
  <si>
    <t>ANEL EM CONCRETO ARMADO, LISO, PARA, POCOS DE VISITA, POCOS DE INSPECAO, FOSSAS SEPTICAS E SUMIDOUROS, SEM FUNDO, DIAMETRO INTERNO DE 1,50 M E ALTURA DE 0,50 M</t>
  </si>
  <si>
    <t>43425</t>
  </si>
  <si>
    <t>ANEL EM CONCRETO ARMADO, PERFURADO, PARA FOSSAS SEPTICAS E SUMIDOUROS, SEM FUNDO, DIAMETRO INTERNO DE 1,20 M E ALTURA DE 0,50 M</t>
  </si>
  <si>
    <t>43446</t>
  </si>
  <si>
    <t>ANEL EM CONCRETO ARMADO, PERFURADO, PARA FOSSAS SEPTICAS E SUMIDOUROS, SEM FUNDO, DIAMETRO INTERNO DE 2,00 M E ALTURA DE 0,50 M</t>
  </si>
  <si>
    <t>43447</t>
  </si>
  <si>
    <t>ANEL EM CONCRETO ARMADO, PERFURADO, PARA FOSSAS SEPTICAS E SUMIDOUROS, SEM FUNDO, DIAMETRO INTERNO DE 2,50 M E ALTURA DE 0,50 M</t>
  </si>
  <si>
    <t>43448</t>
  </si>
  <si>
    <t>ANEL EM CONCRETO ARMADO, PERFURADO, PARA FOSSAS SEPTICAS E SUMIDOUROS, SEM FUNDO, DIAMETRO INTERNO DE 3,00 M E ALTURA DE 0,50 M</t>
  </si>
  <si>
    <t>13761</t>
  </si>
  <si>
    <t>APARELHO CORTE OXI-ACETILENO PARA SOLDA E CORTE CONTENDO MACARICO SOLDA, BICO DE CORTE, CILINDROS, REGULADORES, MANGUEIRAS E CARRINHO</t>
  </si>
  <si>
    <t>4814</t>
  </si>
  <si>
    <t>APARELHO SINALIZADOR LUMINOSO COM LED, PARA SAIDA GARAGEM, COM 2 LENTES EM POLICARBONATO, BIVOLT (INCLUI SUPORTE DE FIXACAO)</t>
  </si>
  <si>
    <t>44473</t>
  </si>
  <si>
    <t>APOIO DO PORTA DENTE PARA FRESADORA DE ASFALTO</t>
  </si>
  <si>
    <t>6122</t>
  </si>
  <si>
    <t>APONTADOR OU APROPRIADOR DE MAO DE OBRA (HORISTA)</t>
  </si>
  <si>
    <t>40810</t>
  </si>
  <si>
    <t>APONTADOR OU APROPRIADOR DE MAO DE OBRA (MENSALISTA)</t>
  </si>
  <si>
    <t>21100</t>
  </si>
  <si>
    <t>AQUECEDOR DE AGUA A GAS GLP/GN COM CAPACIDADE DE ARMAZENAMENTO DE 50 A 80 L</t>
  </si>
  <si>
    <t>11816</t>
  </si>
  <si>
    <t>AQUECEDOR DE AGUA ELETRICO RESERVATORIO DE 100 L CILINDRICO EM COBRE, REFORCADO COM ACO CARBONO, MONOFASICO, TENSAO NOMINAL 220 V</t>
  </si>
  <si>
    <t>11814</t>
  </si>
  <si>
    <t>AQUECEDOR DE AGUA ELETRICO RESERVATORIO DE 500 L CILINDRICO EM COBRE, REFORCADO COM ACO CARBONO, MONOFASICO, TENSAO NOMINAL 220 V</t>
  </si>
  <si>
    <t>14186</t>
  </si>
  <si>
    <t>AQUECEDOR DE AGUA ELETRICO RESERVATORIO DE 500 L CILINDRICO EM COBRE, REFORCADO COM ACO CARBONO, TRIFASICO, TENSAO NOMINAL 220/380/400 V, POTENCIA 24 KW</t>
  </si>
  <si>
    <t>14185</t>
  </si>
  <si>
    <t>AQUECEDOR DE AGUA ELETRICO RESERVATORIO DE 700 L CILINDRICO EM COBRE, REFORCADO COM ACO CARBONO, MONOFASICO, TENSAO NOMINAL 220 V</t>
  </si>
  <si>
    <t>11811</t>
  </si>
  <si>
    <t>AQUECEDOR DE AGUA ELETRICO HORIZONTAL, RESERVATORIO DE 200 L CILINDRICO EM COBRE, REFORCADO COM ACO CARBONO, MONOFASICO, TENSAO NOMINAL 220 V</t>
  </si>
  <si>
    <t>44498</t>
  </si>
  <si>
    <t>AQUECEDOR DE OLEO BPF (FLUIDO) TERMICO, CAPACIDADE DE 300.000 KCAL/H</t>
  </si>
  <si>
    <t>34469</t>
  </si>
  <si>
    <t>AQUECEDOR SOLAR COM RESERVATORIO TERMICO DE 1000 L E *5* PLACAS COLETORAS DE *2,0* M2 (NAO INCLUI ACESSORIOS) (SEM INSTALACAO)</t>
  </si>
  <si>
    <t>34476</t>
  </si>
  <si>
    <t>AQUECEDOR SOLAR COM RESERVATORIO TERMICO DE 400 L E *2* PLACAS COLETORAS DE *2,0* M2 (NAO INCLUI ACESSORIOS) (SEM INSTALACAO)</t>
  </si>
  <si>
    <t>34477</t>
  </si>
  <si>
    <t>AQUECEDOR SOLAR COM RESERVATORIO TERMICO DE 600 L E *3* PLACAS COLETORAS DE *2,0* M2 (NAO INCLUI ACESSORIOS) (SEM INSTALACAO)</t>
  </si>
  <si>
    <t>34482</t>
  </si>
  <si>
    <t>AQUECEDOR SOLAR COM RESERVATORIO TERMICO DE 800 L E *4* PLACAS COLETORAS DE *2,0* M2 (NAO INCLUI ACESSORIOS) (SEM INSTALACAO)</t>
  </si>
  <si>
    <t>34472</t>
  </si>
  <si>
    <t>AQUECEDOR SOLAR DE INSTALACAO EXTERNA, KIT COMPACTO, CONJUNTO COM RESERVATORIO TERMICO DE 200 L, PLACA COLETORA DE *2,0* M2 E INCLUSO ACESSORIOS (RESIDENCIAS ATE 120,00 M2 E DE 4 A 5 BANHOS POR DIA) (SEM INSTALACAO)</t>
  </si>
  <si>
    <t>42425</t>
  </si>
  <si>
    <t>AR CONDICIONADO SPLIT INVERTER, HI-WALL (PAREDE), 12000 BTU/H, CICLO FRIO, 60HZ, CLASSIFICACAO A (SELO PROCEL), GAS HFC, CONTROLE S/FIO</t>
  </si>
  <si>
    <t>42422</t>
  </si>
  <si>
    <t>AR CONDICIONADO SPLIT INVERTER, HI-WALL (PAREDE), 18000 BTU/H, CICLO FRIO, 60HZ, CLASSIFICACAO A (SELO PROCEL), GAS HFC, CONTROLE S/FIO</t>
  </si>
  <si>
    <t>43184</t>
  </si>
  <si>
    <t>AR CONDICIONADO SPLIT INVERTER, HI-WALL (PAREDE), 24000 BTU/H, CICLO FRIO, 60HZ, CLASSIFICACAO A (SELO PROCEL), GAS HFC, CONTROLE S/FIO</t>
  </si>
  <si>
    <t>42424</t>
  </si>
  <si>
    <t>AR CONDICIONADO SPLIT INVERTER, HI-WALL (PAREDE), 9000 BTU/H, CICLO FRIO, 60HZ, CLASSIFICACAO A (SELO PROCEL), GAS HFC, CONTROLE S/FIO</t>
  </si>
  <si>
    <t>42421</t>
  </si>
  <si>
    <t>AR CONDICIONADO SPLIT INVERTER, PISO TETO, APRESENTANDO ENTRE 54000 E 58000 BTU/H, CICLO FRIO, 60HZ, CLASSIFICACAO ENERGETICA A OU B (SELO PROCEL), GAS HFC, CONTROLE S/FIO</t>
  </si>
  <si>
    <t>42416</t>
  </si>
  <si>
    <t>AR CONDICIONADO SPLIT INVERTER, PISO TETO, 18000 BTU/H, CICLO FRIO, 60HZ, CLASSIFICACAO ENERGETICA A OU B (SELO PROCEL), GAS HFC, CONTROLE S/FIO</t>
  </si>
  <si>
    <t>42417</t>
  </si>
  <si>
    <t>AR CONDICIONADO SPLIT INVERTER, PISO TETO, 24000 BTU/H, CICLO FRIO, 60HZ, CLASSIFICACAO ENERGETICA A OU B (SELO PROCEL), GAS HFC, CONTROLE S/FIO</t>
  </si>
  <si>
    <t>42419</t>
  </si>
  <si>
    <t>AR CONDICIONADO SPLIT INVERTER, PISO TETO, 36000 BTU/H, CICLO FRIO, 60HZ, CLASSIFICACAO ENERGETICA A OU B (SELO PROCEL), GAS HFC, CONTROLE S/FIO</t>
  </si>
  <si>
    <t>42420</t>
  </si>
  <si>
    <t>AR CONDICIONADO SPLIT INVERTER, PISO TETO, 48000 BTU/H, CICLO FRIO, 60HZ, CLASSIFICACAO ENERGETICA A OU B (SELO PROCEL), GAS HFC, CONTROLE S/FIO</t>
  </si>
  <si>
    <t>43195</t>
  </si>
  <si>
    <t>AR CONDICIONADO SPLIT ON/OFF, CASSETE (TETO), FRIO 4 VIAS 18000 BTUS/H, CLASSIFICACAO ENERGETICA C - SELO PROCEL, GAS HFC, CONTROLE S/ FIO</t>
  </si>
  <si>
    <t>43196</t>
  </si>
  <si>
    <t>AR CONDICIONADO SPLIT ON/OFF, CASSETE (TETO), FRIO 4 VIAS 24000 BTUS/H, CLASSIFICACAO ENERGETICA C - SELO PROCEL, GAS HFC, CONTROLE S/ FIO</t>
  </si>
  <si>
    <t>43198</t>
  </si>
  <si>
    <t>AR CONDICIONADO SPLIT ON/OFF, CASSETE (TETO), FRIO 4 VIAS 36000 BTUS/H, CLASSIFICACAO ENERGETICA C - SELO PROCEL, GAS HFC, CONTROLE S/ FIO</t>
  </si>
  <si>
    <t>43199</t>
  </si>
  <si>
    <t>AR CONDICIONADO SPLIT ON/OFF, CASSETE (TETO), FRIO 4 VIAS 48000 BTUS/H, CLASSIFICACAO ENERGETICA C - SELO PROCEL, GAS HFC, CONTROLE S/ FIO</t>
  </si>
  <si>
    <t>43200</t>
  </si>
  <si>
    <t>AR CONDICIONADO SPLIT ON/OFF, CASSETE (TETO), FRIO 4 VIAS 60000 BTUS/H, CLASSIFICACAO ENERGETICA C - SELO PROCEL, GAS HFC, CONTROLE S/ FIO</t>
  </si>
  <si>
    <t>39556</t>
  </si>
  <si>
    <t>AR CONDICIONADO SPLIT ON/OFF, CASSETE (TETO), 18000 BTUS/H, CICLO QUENTE/FRIO, 60 HZ, CLASSIFICACAO ENERGETICA C - SELO PROCEL, GAS HFC, CONTROLE S/ FIO</t>
  </si>
  <si>
    <t>39557</t>
  </si>
  <si>
    <t>AR CONDICIONADO SPLIT ON/OFF, CASSETE (TETO), 24000 BTUS/H, CICLO QUENTE/FRIO, 60 HZ, CLASSIFICACAO ENERGETICA C - SELO PROCEL, GAS HFC, CONTROLE S/ FIO</t>
  </si>
  <si>
    <t>39559</t>
  </si>
  <si>
    <t>AR CONDICIONADO SPLIT ON/OFF, CASSETE (TETO), 36000 BTUS/H, CICLO QUENTE/FRIO, 60 HZ, CLASSIFICACAO ENERGETICA A - SELO PROCEL, GAS HFC, CONTROLE S/ FIO</t>
  </si>
  <si>
    <t>39560</t>
  </si>
  <si>
    <t>AR CONDICIONADO SPLIT ON/OFF, CASSETE (TETO), 48000 BTUS/H, CICLO QUENTE/FRIO, 60 HZ, CLASSIFICACAO ENERGETICA A - SELO PROCEL, GAS HFC, CONTROLE S/ FIO</t>
  </si>
  <si>
    <t>39561</t>
  </si>
  <si>
    <t>AR CONDICIONADO SPLIT ON/OFF, CASSETE (TETO), 60000 BTUS/H, CICLO QUENTE/FRIO, 60 HZ, CLASSIFICACAO ENERGETICA A - SELO PROCEL, GAS HFC, CONTROLE S/ FIO</t>
  </si>
  <si>
    <t>43190</t>
  </si>
  <si>
    <t>AR CONDICIONADO SPLIT ON/OFF, HI-WALL (PAREDE), 12000 BTUS/H, CICLO FRIO, 60 HZ, CLASSIFICACAO ENERGETICA A - SELO PROCEL, GAS HFC, CONTROLE S/ FIO</t>
  </si>
  <si>
    <t>39555</t>
  </si>
  <si>
    <t>AR CONDICIONADO SPLIT ON/OFF, HI-WALL (PAREDE), 12000 BTUS/H, CICLO QUENTE/FRIO, 60 HZ, CLASSIFICACAO ENERGETICA A - SELO PROCEL, GAS HFC, CONTROLE S/ FIO</t>
  </si>
  <si>
    <t>43191</t>
  </si>
  <si>
    <t>AR CONDICIONADO SPLIT ON/OFF, HI-WALL (PAREDE), 18000 BTUS/H, CICLO FRIO, 60 HZ, CLASSIFICACAO ENERGETICA A - SELO PROCEL, GAS HFC, CONTROLE S/ FIO</t>
  </si>
  <si>
    <t>39548</t>
  </si>
  <si>
    <t>AR CONDICIONADO SPLIT ON/OFF, HI-WALL (PAREDE), 18000 BTUS/H, CICLO QUENTE/FRIO, 60 HZ, CLASSIFICACAO ENERGETICA A - SELO PROCEL, GAS HFC, CONTROLE S/ FIO</t>
  </si>
  <si>
    <t>43192</t>
  </si>
  <si>
    <t>AR CONDICIONADO SPLIT ON/OFF, HI-WALL (PAREDE), 24000 BTUS/H, CICLO FRIO, 60 HZ, CLASSIFICACAO ENERGETICA A - SELO PROCEL, GAS HFC, CONTROLE S/ FIO</t>
  </si>
  <si>
    <t>39554</t>
  </si>
  <si>
    <t>AR CONDICIONADO SPLIT ON/OFF, HI-WALL (PAREDE), 24000 BTUS/H, CICLO QUENTE/FRIO, 60 HZ, CLASSIFICACAO ENERGETICA A - SELO PROCEL, GAS HFC, CONTROLE S/ FIO</t>
  </si>
  <si>
    <t>43194</t>
  </si>
  <si>
    <t>AR CONDICIONADO SPLIT ON/OFF, HI-WALL (PAREDE), 9000 BTUS/H, CICLO FRIO, 60 HZ, CLASSIFICACAO ENERGETICA A - SELO PROCEL, GAS HFC, CONTROLE S/ FIO</t>
  </si>
  <si>
    <t>39551</t>
  </si>
  <si>
    <t>AR CONDICIONADO SPLIT ON/OFF, HI-WALL (PAREDE), 9000 BTUS/H, CICLO QUENTE/FRIO, 60 HZ, CLASSIFICACAO ENERGETICA A - SELO PROCEL, GAS HFC, CONTROLE S/ FIO</t>
  </si>
  <si>
    <t>43185</t>
  </si>
  <si>
    <t>AR CONDICIONADO SPLIT ON/OFF, PISO TETO, 18.000 BTU/H, CICLO FRIO, 60HZ, CLASSIFICACAO ENERGETICA C - SELO PROCEL, GAS HFC, CONTROLE S/FIO</t>
  </si>
  <si>
    <t>43186</t>
  </si>
  <si>
    <t>AR CONDICIONADO SPLIT ON/OFF, PISO TETO, 24.000 BTU/H, CICLO FRIO, 60HZ, CLASSIFICACAO ENERGETICA C - SELO PROCEL, GAS HFC, CONTROLE S/FIO</t>
  </si>
  <si>
    <t>43187</t>
  </si>
  <si>
    <t>AR CONDICIONADO SPLIT ON/OFF, PISO TETO, 36.000 BTU/H, CICLO FRIO, 60HZ, CLASSIFICACAO ENERGETICA C - SELO PROCEL, GAS HFC, CONTROLE S/FIO</t>
  </si>
  <si>
    <t>43188</t>
  </si>
  <si>
    <t>AR CONDICIONADO SPLIT ON/OFF, PISO TETO, 48.000 BTU/H, CICLO FRIO, 60HZ, CLASSIFICACAO ENERGETICA C - SELO PROCEL, GAS HFC, CONTROLE S/FIO</t>
  </si>
  <si>
    <t>43189</t>
  </si>
  <si>
    <t>AR CONDICIONADO SPLIT ON/OFF, PISO TETO, 60.000 BTU/H, CICLO FRIO, 60HZ, CLASSIFICACAO ENERGETICA C - SELO PROCEL, GAS HFC, CONTROLE S/FIO</t>
  </si>
  <si>
    <t>39580</t>
  </si>
  <si>
    <t>AR-CONDICIONADO FRIO SPLITAO INVERTER 30 TR</t>
  </si>
  <si>
    <t>39577</t>
  </si>
  <si>
    <t>AR-CONDICIONADO FRIO SPLITAO MODULAR 10 TR</t>
  </si>
  <si>
    <t>39578</t>
  </si>
  <si>
    <t>AR-CONDICIONADO FRIO SPLITAO MODULAR 15 TR</t>
  </si>
  <si>
    <t>39579</t>
  </si>
  <si>
    <t>AR-CONDICIONADO FRIO SPLITAO MODULAR 20 TR</t>
  </si>
  <si>
    <t>39826</t>
  </si>
  <si>
    <t>AR-CONDICIONADO SPLIT INVERTER, PISO TETO, 24000 BTU/H, QUENTE/FRIO, 60HZ, CLASSIFICACAO ENERGETICA A - SELO PROCEL, GAS HFC, CONTROLE S/FIO</t>
  </si>
  <si>
    <t>10700</t>
  </si>
  <si>
    <t>ARADO REVERSIVEL COM 3 DISCOS DE 26" X 6MM REBOCAVEL</t>
  </si>
  <si>
    <t>346</t>
  </si>
  <si>
    <t>ARAME DE ACO OVALADO 15 X 17 ( 45,7 KG, 700 KGF), ROLO 1000 M</t>
  </si>
  <si>
    <t>3312</t>
  </si>
  <si>
    <t>ARAME DE AMARRACAO PARA GABIAO GALVANIZADO, DIAMETRO 2,2 MM</t>
  </si>
  <si>
    <t>339</t>
  </si>
  <si>
    <t>ARAME FARPADO GALVANIZADO, 14 BWG (2,11 MM), CLASSE 250</t>
  </si>
  <si>
    <t>340</t>
  </si>
  <si>
    <t>ARAME FARPADO GALVANIZADO, 16 BWG (1,65 MM), CLASSE 250</t>
  </si>
  <si>
    <t>43130</t>
  </si>
  <si>
    <t>ARAME GALVANIZADO 12 BWG, D = 2,76 MM (0,048 KG/M) OU 14 BWG, D = 2,11 MM (0,026 KG/M)</t>
  </si>
  <si>
    <t>344</t>
  </si>
  <si>
    <t>ARAME GALVANIZADO 16 BWG, D = 1,65MM (0,0166 KG/M)</t>
  </si>
  <si>
    <t>345</t>
  </si>
  <si>
    <t>ARAME GALVANIZADO 18 BWG, D = 1,24MM (0,009 KG/M)</t>
  </si>
  <si>
    <t>43131</t>
  </si>
  <si>
    <t>ARAME GALVANIZADO 6 BWG, D = 5,16 MM (0,157 KG/M), OU 8 BWG, D = 4,19 MM (0,101 KG/M), OU 10 BWG, D = 3,40 MM (0,0713 KG/M)</t>
  </si>
  <si>
    <t>3313</t>
  </si>
  <si>
    <t>ARAME PROTEGIDO COM POLIMERO PARA GABIAO, DIAMETRO 2,2 MM</t>
  </si>
  <si>
    <t>43132</t>
  </si>
  <si>
    <t>ARAME RECOZIDO 16 BWG, D = 1,65 MM (0,016 KG/M) OU 18 BWG, D = 1,25 MM (0,01 KG/M)</t>
  </si>
  <si>
    <t>366</t>
  </si>
  <si>
    <t>AREIA FINA - POSTO JAZIDA/FORNECEDOR (RETIRADO NA JAZIDA, SEM TRANSPORTE)</t>
  </si>
  <si>
    <t>367</t>
  </si>
  <si>
    <t>AREIA GROSSA - POSTO JAZIDA/FORNECEDOR (RETIRADO NA JAZIDA, SEM TRANSPORTE)</t>
  </si>
  <si>
    <t>370</t>
  </si>
  <si>
    <t>AREIA MEDIA - POSTO JAZIDA/FORNECEDOR (RETIRADO NA JAZIDA, SEM TRANSPORTE)</t>
  </si>
  <si>
    <t>368</t>
  </si>
  <si>
    <t>AREIA PARA ATERRO - POSTO JAZIDA/FORNECEDOR (RETIRADO NA JAZIDA, SEM TRANSPORTE)</t>
  </si>
  <si>
    <t>11075</t>
  </si>
  <si>
    <t>AREIA PARA LEITO FILTRANTE (0,42 A 1,68 MM) - POSTO JAZIDA/FORNECEDOR (RETIRADO NA JAZIDA, SEM TRANSPORTE)</t>
  </si>
  <si>
    <t>1381</t>
  </si>
  <si>
    <t>ARGAMASSA COLANTE AC I PARA CERAMICAS</t>
  </si>
  <si>
    <t>34353</t>
  </si>
  <si>
    <t>ARGAMASSA COLANTE AC II</t>
  </si>
  <si>
    <t>37595</t>
  </si>
  <si>
    <t>ARGAMASSA COLANTE TIPO AC III</t>
  </si>
  <si>
    <t>37596</t>
  </si>
  <si>
    <t>ARGAMASSA COLANTE TIPO AC III E</t>
  </si>
  <si>
    <t>371</t>
  </si>
  <si>
    <t>ARGAMASSA INDUSTRIALIZADA MULTIUSO, PARA REVESTIMENTO INTERNO E EXTERNO E ASSENTAMENTO DE BLOCOS DIVERSOS</t>
  </si>
  <si>
    <t>37553</t>
  </si>
  <si>
    <t>ARGAMASSA INDUSTRIALIZADA PARA CHAPISCO COLANTE</t>
  </si>
  <si>
    <t>37552</t>
  </si>
  <si>
    <t>ARGAMASSA INDUSTRIALIZADA PARA CHAPISCO ROLADO</t>
  </si>
  <si>
    <t>36880</t>
  </si>
  <si>
    <t>ARGAMASSA PARA REVESTIMENTO DECORATIVO MONOCAMADA</t>
  </si>
  <si>
    <t>34355</t>
  </si>
  <si>
    <t>ARGAMASSA PISO SOBRE PISO</t>
  </si>
  <si>
    <t>130</t>
  </si>
  <si>
    <t>ARGAMASSA POLIMERICA DE REPARO ESTRUTURAL, BICOMPONENTE</t>
  </si>
  <si>
    <t>135</t>
  </si>
  <si>
    <t>ARGAMASSA POLIMERICA IMPERMEABILIZANTE SEMIFLEXIVEL, BICOMPONENTE, A BASE DE CIMENTO E ADITIVOS</t>
  </si>
  <si>
    <t>36886</t>
  </si>
  <si>
    <t>ARGAMASSA PRONTA PARA CONTRAPISO</t>
  </si>
  <si>
    <t>38546</t>
  </si>
  <si>
    <t>ARGAMASSA USINADA AUTOADENSAVEL E AUTONIVELANTE PARA CONTRAPISO, COM BOMBEAMENTO (DISPONIBILIZACAO DE BOMBA), SEM O LANCAMENTO</t>
  </si>
  <si>
    <t>34549</t>
  </si>
  <si>
    <t>ARGILA EXPANDIDA, GRANULOMETRIA 2215</t>
  </si>
  <si>
    <t>6081</t>
  </si>
  <si>
    <t>ARGILA OU BARRO PARA ATERRO/REATERRO (COM TRANSPORTE ATE 10 KM)</t>
  </si>
  <si>
    <t>6077</t>
  </si>
  <si>
    <t>ARGILA OU BARRO PARA ATERRO/REATERRO (RETIRADO NA JAZIDA, SEM TRANSPORTE)</t>
  </si>
  <si>
    <t>6079</t>
  </si>
  <si>
    <t>ARGILA, ARGILA VERMELHA OU ARGILA ARENOSA (RETIRADA NA JAZIDA, SEM TRANSPORTE)</t>
  </si>
  <si>
    <t>1091</t>
  </si>
  <si>
    <t>ARMACAO VERTICAL COM HASTE E CONTRA-PINO, EM CHAPA DE ACO GALVANIZADO 3/16", COM 1 ESTRIBO E 1 ISOLADOR</t>
  </si>
  <si>
    <t>1094</t>
  </si>
  <si>
    <t>ARMACAO VERTICAL COM HASTE E CONTRA-PINO, EM CHAPA DE ACO GALVANIZADO 3/16", COM 1 ESTRIBO, SEM ISOLADOR</t>
  </si>
  <si>
    <t>1095</t>
  </si>
  <si>
    <t>ARMACAO VERTICAL COM HASTE E CONTRA-PINO, EM CHAPA DE ACO GALVANIZADO 3/16", COM 2 ESTRIBOS, E 2 ISOLADORES</t>
  </si>
  <si>
    <t>1092</t>
  </si>
  <si>
    <t>ARMACAO VERTICAL COM HASTE E CONTRA-PINO, EM CHAPA DE ACO GALVANIZADO 3/16", COM 2 ESTRIBOS, SEM ISOLADOR</t>
  </si>
  <si>
    <t>1093</t>
  </si>
  <si>
    <t>ARMACAO VERTICAL COM HASTE E CONTRA-PINO, EM CHAPA DE ACO GALVANIZADO 3/16", COM 3 ESTRIBOS E 3 ISOLADORES</t>
  </si>
  <si>
    <t>1090</t>
  </si>
  <si>
    <t>ARMACAO VERTICAL COM HASTE E CONTRA-PINO, EM CHAPA DE ACO GALVANIZADO 3/16", COM 3 ESTRIBOS, SEM ISOLADOR</t>
  </si>
  <si>
    <t>1096</t>
  </si>
  <si>
    <t>ARMACAO VERTICAL COM HASTE E CONTRA-PINO, EM CHAPA DE ACO GALVANIZADO 3/16", COM 4 ESTRIBOS E 4 ISOLADORES</t>
  </si>
  <si>
    <t>1097</t>
  </si>
  <si>
    <t>ARMACAO VERTICAL COM HASTE E CONTRA-PINO, EM CHAPA DE ACO GALVANIZADO 3/16", COM 4 ESTRIBOS, SEM ISOLADOR</t>
  </si>
  <si>
    <t>378</t>
  </si>
  <si>
    <t>ARMADOR (HORISTA)</t>
  </si>
  <si>
    <t>40911</t>
  </si>
  <si>
    <t>ARMADOR (MENSALISTA)</t>
  </si>
  <si>
    <t>33939</t>
  </si>
  <si>
    <t>ARQUITETO JUNIOR (HORISTA)</t>
  </si>
  <si>
    <t>40815</t>
  </si>
  <si>
    <t>ARQUITETO JUNIOR (MENSALISTA)</t>
  </si>
  <si>
    <t>33952</t>
  </si>
  <si>
    <t>ARQUITETO PLENO (HORISTA)</t>
  </si>
  <si>
    <t>40816</t>
  </si>
  <si>
    <t>ARQUITETO PLENO (MENSALISTA)</t>
  </si>
  <si>
    <t>33953</t>
  </si>
  <si>
    <t>ARQUITETO SENIOR (HORISTA)</t>
  </si>
  <si>
    <t>40817</t>
  </si>
  <si>
    <t>ARQUITETO SENIOR (MENSALISTA)</t>
  </si>
  <si>
    <t>13348</t>
  </si>
  <si>
    <t>ARRUELA EM ACO GALVANIZADO, DIAMETRO EXTERNO = 35MM, ESPESSURA = 3MM, DIAMETRO DO FURO= 18MM</t>
  </si>
  <si>
    <t>39211</t>
  </si>
  <si>
    <t>ARRUELA EM ALUMINIO, COM ROSCA, DE 1 1/4", PARA ELETRODUTO</t>
  </si>
  <si>
    <t>39212</t>
  </si>
  <si>
    <t>ARRUELA EM ALUMINIO, COM ROSCA, DE 1 1/2", PARA ELETRODUTO</t>
  </si>
  <si>
    <t>39208</t>
  </si>
  <si>
    <t>ARRUELA EM ALUMINIO, COM ROSCA, DE 1/2", PARA ELETRODUTO</t>
  </si>
  <si>
    <t>39210</t>
  </si>
  <si>
    <t>ARRUELA EM ALUMINIO, COM ROSCA, DE 1", PARA ELETRODUTO</t>
  </si>
  <si>
    <t>39214</t>
  </si>
  <si>
    <t>ARRUELA EM ALUMINIO, COM ROSCA, DE 2 1/2", PARA ELETRODUTO</t>
  </si>
  <si>
    <t>39213</t>
  </si>
  <si>
    <t>ARRUELA EM ALUMINIO, COM ROSCA, DE 2", PARA ELETRODUTO</t>
  </si>
  <si>
    <t>39209</t>
  </si>
  <si>
    <t>ARRUELA EM ALUMINIO, COM ROSCA, DE 3/4", PARA ELETRODUTO</t>
  </si>
  <si>
    <t>39207</t>
  </si>
  <si>
    <t>ARRUELA EM ALUMINIO, COM ROSCA, DE 3/8", PARA ELETRODUTO</t>
  </si>
  <si>
    <t>39215</t>
  </si>
  <si>
    <t>ARRUELA EM ALUMINIO, COM ROSCA, DE 3", PARA ELETRODUTO</t>
  </si>
  <si>
    <t>39216</t>
  </si>
  <si>
    <t>ARRUELA EM ALUMINIO, COM ROSCA, DE 4", PARA ELETRODUTO</t>
  </si>
  <si>
    <t>11267</t>
  </si>
  <si>
    <t>ARRUELA LISA, REDONDA, DE LATAO POLIDO, DIAMETRO NOMINAL 5/8", DIAMETRO EXTERNO = 34 MM, DIAMETRO DO FURO = 17 MM, ESPESSURA = *2,5* MM</t>
  </si>
  <si>
    <t>379</t>
  </si>
  <si>
    <t>ARRUELA QUADRADA EM ACO GALVANIZADO, DIMENSAO = 38 MM, ESPESSURA = 3MM, DIAMETRO DO FURO= 18 MM</t>
  </si>
  <si>
    <t>510</t>
  </si>
  <si>
    <t>ASFALTO MODIFICADO TIPO I - NBR 9910 (ASFALTO OXIDADO PARA IMPERMEABILIZACAO, COEFICIENTE DE PENETRACAO 25-40)</t>
  </si>
  <si>
    <t>516</t>
  </si>
  <si>
    <t>ASFALTO MODIFICADO TIPO II - NBR 9910 (ASFALTO OXIDADO PARA IMPERMEABILIZACAO, COEFICIENTE DE PENETRACAO 20-35)</t>
  </si>
  <si>
    <t>509</t>
  </si>
  <si>
    <t>ASFALTO MODIFICADO TIPO III - NBR 9910 (ASFALTO OXIDADO PARA IMPERMEABILIZACAO, COEFICIENTE DE PENETRACAO 15-25)</t>
  </si>
  <si>
    <t>40331</t>
  </si>
  <si>
    <t>ASSENTADOR DE MANILHAS (HORISTA)</t>
  </si>
  <si>
    <t>40930</t>
  </si>
  <si>
    <t>ASSENTADOR DE MANILHAS (MENSALISTA)</t>
  </si>
  <si>
    <t>11761</t>
  </si>
  <si>
    <t>ASSENTO VASO SANITARIO INFANTIL EM PLASTICO BRANCO</t>
  </si>
  <si>
    <t>377</t>
  </si>
  <si>
    <t>ASSENTO SANITARIO DE PLASTICO, TIPO CONVENCIONAL</t>
  </si>
  <si>
    <t>7588</t>
  </si>
  <si>
    <t>AUTOMATICO DE BOIA SUPERIOR / INFERIOR, *15* A / 250 V</t>
  </si>
  <si>
    <t>34551</t>
  </si>
  <si>
    <t>AUXILIAR DE AZULEJISTA (HORISTA)</t>
  </si>
  <si>
    <t>41078</t>
  </si>
  <si>
    <t>AUXILIAR DE AZULEJISTA (MENSALISTA)</t>
  </si>
  <si>
    <t>246</t>
  </si>
  <si>
    <t>AUXILIAR DE ENCANADOR OU BOMBEIRO HIDRAULICO (HORISTA)</t>
  </si>
  <si>
    <t>40927</t>
  </si>
  <si>
    <t>AUXILIAR DE ENCANADOR OU BOMBEIRO HIDRAULICO (MENSALISTA)</t>
  </si>
  <si>
    <t>2350</t>
  </si>
  <si>
    <t>AUXILIAR DE ESCRITORIO (HORISTA)</t>
  </si>
  <si>
    <t>40812</t>
  </si>
  <si>
    <t>AUXILIAR DE ESCRITORIO (MENSALISTA)</t>
  </si>
  <si>
    <t>245</t>
  </si>
  <si>
    <t>AUXILIAR DE LABORATORISTA DE SOLOS E DE CONCRETO (HORISTA)</t>
  </si>
  <si>
    <t>41090</t>
  </si>
  <si>
    <t>AUXILIAR DE LABORATORISTA DE SOLOS E DE CONCRETO (MENSALISTA)</t>
  </si>
  <si>
    <t>251</t>
  </si>
  <si>
    <t>AUXILIAR DE MECANICO (HORISTA)</t>
  </si>
  <si>
    <t>40975</t>
  </si>
  <si>
    <t>AUXILIAR DE MECANICO (MENSALISTA)</t>
  </si>
  <si>
    <t>6127</t>
  </si>
  <si>
    <t>AUXILIAR DE PEDREIRO (HORISTA)</t>
  </si>
  <si>
    <t>41072</t>
  </si>
  <si>
    <t>AUXILIAR DE PEDREIRO (MENSALISTA)</t>
  </si>
  <si>
    <t>6121</t>
  </si>
  <si>
    <t>AUXILIAR DE SERVICOS GERAIS (HORISTA)</t>
  </si>
  <si>
    <t>41071</t>
  </si>
  <si>
    <t>AUXILIAR DE SERVICOS GERAIS (MENSALISTA)</t>
  </si>
  <si>
    <t>244</t>
  </si>
  <si>
    <t>AUXILIAR DE TOPOGRAFO (HORISTA)</t>
  </si>
  <si>
    <t>41093</t>
  </si>
  <si>
    <t>AUXILIAR DE TOPOGRAFO (MENSALISTA)</t>
  </si>
  <si>
    <t>532</t>
  </si>
  <si>
    <t>AUXILIAR TECNICO / ASSISTENTE DE ENGENHARIA (HORISTA)</t>
  </si>
  <si>
    <t>40931</t>
  </si>
  <si>
    <t>AUXILIAR TECNICO / ASSISTENTE DE ENGENHARIA (MENSALISTA)</t>
  </si>
  <si>
    <t>36150</t>
  </si>
  <si>
    <t>AVENTAL DE SEGURANCA DE RASPA DE COURO 1,00 X 0,60 M</t>
  </si>
  <si>
    <t>4760</t>
  </si>
  <si>
    <t>AZULEJISTA OU LADRILHEIRO (HORISTA)</t>
  </si>
  <si>
    <t>41069</t>
  </si>
  <si>
    <t>AZULEJISTA OU LADRILHEIRO (MENSALISTA)</t>
  </si>
  <si>
    <t>10422</t>
  </si>
  <si>
    <t>BACIA SANITARIA (VASO) COM CAIXA ACOPLADA, SIFAO APARENTE, DE LOUCA BRANCA (SEM ASSENTO)</t>
  </si>
  <si>
    <t>44019</t>
  </si>
  <si>
    <t>BACIA SANITARIA (VASO) COM CAIXA ACOPLADA, SIFAO OCULTO / CARENADO, DE LOUCA BRANCA (SEM ASSENTO ) - PADRAO ALTO</t>
  </si>
  <si>
    <t>36520</t>
  </si>
  <si>
    <t>BACIA SANITARIA (VASO) CONVENCIONAL PARA PCD, SEM FURO FRONTAL, DE LOUCA BRANCA (SEM ASSENTO)</t>
  </si>
  <si>
    <t>42319</t>
  </si>
  <si>
    <t>BACIA SANITARIA (VASO) CONVENCIONAL PARA USO ESPECIFICO (HOSPITAIS, CLINICAS), COM FURO FRONTAL, DE LOUCA BRANCA, SEM ASSENTO</t>
  </si>
  <si>
    <t>10420</t>
  </si>
  <si>
    <t>BACIA SANITARIA (VASO) CONVENCIONAL, DE LOUCA BRANCA, SIFAO APARENTE, SAIDA VERTICAL (SEM ASSENTO)</t>
  </si>
  <si>
    <t>10421</t>
  </si>
  <si>
    <t>BACIA SANITARIA (VASO) CONVENCIONAL, DE LOUCA COLORIDA, SIFAO APARENTE, SAIDA VERTICAL (SEM ASSENTO)</t>
  </si>
  <si>
    <t>11786</t>
  </si>
  <si>
    <t>BACIA SANITARIA (VASO) INFANTIL, SIFONADO, DE LOUCA BRANCA, (SEM ASSENTO)</t>
  </si>
  <si>
    <t>4815</t>
  </si>
  <si>
    <t>BALDE VERMELHO PARA SINALIZACAO DE VIAS</t>
  </si>
  <si>
    <t>541</t>
  </si>
  <si>
    <t>BANCADA DE MARMORE SINTETICO COM UMA CUBA, 120 X *60* CM</t>
  </si>
  <si>
    <t>542</t>
  </si>
  <si>
    <t>BANCADA DE MARMORE SINTETICO COM UMA CUBA, 150 X *60* CM</t>
  </si>
  <si>
    <t>540</t>
  </si>
  <si>
    <t>BANCADA DE MARMORE SINTETICO COM UMA CUBA, 200 X *60* CM</t>
  </si>
  <si>
    <t>38364</t>
  </si>
  <si>
    <t>BANCADA/ BANCA EM GRANITO, POLIDO, TIPO ANDORINHA/ QUARTZ/ CASTELO/ CORUMBA OU OUTROS EQUIVALENTES DA REGIAO, COM CUBA INOX, FORMATO *120 X 60* CM, E= *2* CM</t>
  </si>
  <si>
    <t>11692</t>
  </si>
  <si>
    <t>BANCADA/ BANCA/ BALCAO/ TAMPO EM MARMORE BRANCO COMUM, POLIDO, LISO, ACABAMENTO RETO, E= *3* CM (SEM FUROS)</t>
  </si>
  <si>
    <t>M2</t>
  </si>
  <si>
    <t>1746</t>
  </si>
  <si>
    <t>BANCADA/BANCA/PIA DE ACO INOXIDAVEL (AISI 430) COM 1 CUBA CENTRAL, COM VALVULA, ESCORREDOR DUPLO, DE *0,55 X 1,20* M</t>
  </si>
  <si>
    <t>1748</t>
  </si>
  <si>
    <t>BANCADA/BANCA/PIA DE ACO INOXIDAVEL (AISI 430) COM 1 CUBA CENTRAL, COM VALVULA, ESCORREDOR DUPLO, DE *0,55 X 1,40* M</t>
  </si>
  <si>
    <t>1749</t>
  </si>
  <si>
    <t>BANCADA/BANCA/PIA DE ACO INOXIDAVEL (AISI 430) COM 1 CUBA CENTRAL, COM VALVULA, ESCORREDOR DUPLO, DE *0,55 X 1,80* M</t>
  </si>
  <si>
    <t>37412</t>
  </si>
  <si>
    <t>BANCADA/BANCA/PIA DE ACO INOXIDAVEL (AISI 430) COM 1 CUBA CENTRAL, COM VALVULA, LISA (SEM ESCORREDOR), DE *0,55 X 1,20* M</t>
  </si>
  <si>
    <t>1745</t>
  </si>
  <si>
    <t>BANCADA/BANCA/PIA DE ACO INOXIDAVEL (AISI 430) COM 1 CUBA CENTRAL, SEM VALVULA, ESCORREDOR DUPLO, DE *0,55 X 1,60* M</t>
  </si>
  <si>
    <t>1750</t>
  </si>
  <si>
    <t>BANCADA/BANCA/PIA DE ACO INOXIDAVEL (AISI 430) COM 2 CUBAS, COM VALVULAS, ESCORREDOR DUPLO, DE *0,55 X 2,00* M</t>
  </si>
  <si>
    <t>11687</t>
  </si>
  <si>
    <t>BANCADA/TAMPO ACO INOX (AISI 304), LARGURA 60 CM, COM RODABANCA (NAO INCLUI PES DE APOIO)</t>
  </si>
  <si>
    <t>11689</t>
  </si>
  <si>
    <t>BANCADA/TAMPO ACO INOX (AISI 304), LARGURA 70 CM, COM RODABANCA (NAO INCLUI PES DE APOIO)</t>
  </si>
  <si>
    <t>11693</t>
  </si>
  <si>
    <t>BANCADA/TAMPO LISO (SEM CUBA) EM MARMORE SINTETICO</t>
  </si>
  <si>
    <t>36215</t>
  </si>
  <si>
    <t>BANCO ARTICULADO PARA BANHO, EM ACO INOX POLIDO, 70* CM X 45* CM</t>
  </si>
  <si>
    <t>42439</t>
  </si>
  <si>
    <t>BANCO COM ENCOSTO, 1,60M* DE COMPRIMENTO, EM TUBO DE ACO CARBONO E PINTURA NO PROCESSO ELETROSTATICO - PARA ACADEMIA AO AR LIVRE / ACADEMIA DA TERCEIRA IDADE - ATI</t>
  </si>
  <si>
    <t>38381</t>
  </si>
  <si>
    <t>BANDEJA DE PINTURA PARA ROLO 23 CM</t>
  </si>
  <si>
    <t>39621</t>
  </si>
  <si>
    <t>BARRA ANTIPANICO DUPLA, CEGA EM LADO OPOSTO, COR CINZA</t>
  </si>
  <si>
    <t>PAR</t>
  </si>
  <si>
    <t>39624</t>
  </si>
  <si>
    <t>BARRA ANTIPANICO DUPLA, PARA PORTA DE VIDRO, COR CINZA</t>
  </si>
  <si>
    <t>39615</t>
  </si>
  <si>
    <t>BARRA ANTIPANICO SIMPLES, CEGA EM LADO OPOSTO, COR CINZA</t>
  </si>
  <si>
    <t>39620</t>
  </si>
  <si>
    <t>BARRA ANTIPANICO SIMPLES, COM FECHADURA LADO OPOSTO, COR CINZA</t>
  </si>
  <si>
    <t>39623</t>
  </si>
  <si>
    <t>BARRA ANTIPANICO SIMPLES, PARA PORTA DE VIDRO, COR CINZA</t>
  </si>
  <si>
    <t>546</t>
  </si>
  <si>
    <t>BARRA DE ACO CHATA, RETANGULAR (QUALQUER BITOLA)</t>
  </si>
  <si>
    <t>566</t>
  </si>
  <si>
    <t>BARRA DE ACO CHATO, RETANGULAR, 19,05 MM X 3,17 MM (L X E), 0,47 KG/M</t>
  </si>
  <si>
    <t>565</t>
  </si>
  <si>
    <t>BARRA DE ACO CHATO, RETANGULAR, 25,4 MM X 4,76 MM (L X E), 0,94 KG/M</t>
  </si>
  <si>
    <t>555</t>
  </si>
  <si>
    <t>BARRA DE ACO CHATO, RETANGULAR, 25,4 MM X 6,35 MM (L X E), 1,2265 KG/M</t>
  </si>
  <si>
    <t>557</t>
  </si>
  <si>
    <t>BARRA DE ACO CHATO, RETANGULAR, 38,1 MM X 12,7 MM (L X E), 3,79 KG/M</t>
  </si>
  <si>
    <t>552</t>
  </si>
  <si>
    <t>BARRA DE ACO CHATO, RETANGULAR, 38,1 MM X 6,35 MM (L X E), 1,89 KG/M</t>
  </si>
  <si>
    <t>563</t>
  </si>
  <si>
    <t>BARRA DE ACO CHATO, RETANGULAR, 38,1 MM X 9,53 MM (L X E), 2,84 KG/M</t>
  </si>
  <si>
    <t>549</t>
  </si>
  <si>
    <t>BARRA DE ACO CHATO, RETANGULAR, 50,8 MM X 12,7 MM (L X E), 5,06 KG/M</t>
  </si>
  <si>
    <t>551</t>
  </si>
  <si>
    <t>BARRA DE ACO CHATO, RETANGULAR, 50,8 MM X 25,4 MM (L X E), 10,12 KG/M</t>
  </si>
  <si>
    <t>559</t>
  </si>
  <si>
    <t>BARRA DE ACO CHATO, RETANGULAR, 50,8 MM X 6,35 MM (L X E), 2,53 KG/M</t>
  </si>
  <si>
    <t>560</t>
  </si>
  <si>
    <t>BARRA DE ACO CHATO, RETANGULAR, 50,8 MM X 7,94 MM (L X E), 3,162 KG/M</t>
  </si>
  <si>
    <t>547</t>
  </si>
  <si>
    <t>BARRA DE ACO CHATO, RETANGULAR, 50,8 MM X 9,53 MM (L X E), 3,79KG/M</t>
  </si>
  <si>
    <t>36207</t>
  </si>
  <si>
    <t>BARRA DE APOIO EM "L", EM ACO INOX POLIDO 70 X 70 CM, DIAMETRO MINIMO 3 CM</t>
  </si>
  <si>
    <t>36209</t>
  </si>
  <si>
    <t>BARRA DE APOIO EM "L", EM ACO INOX POLIDO 80 X 80 CM, DIAMETRO MINIMO 3 CM</t>
  </si>
  <si>
    <t>36210</t>
  </si>
  <si>
    <t>BARRA DE APOIO LATERAL ARTICULADA, COM TRAVA, EM ACO INOX POLIDO, 70 CM, DIAMETRO MINIMO 3 CM</t>
  </si>
  <si>
    <t>36204</t>
  </si>
  <si>
    <t>BARRA DE APOIO RETA, EM ACO INOX POLIDO, COMPRIMENTO 60CM, DIAMETRO MINIMO 3 CM</t>
  </si>
  <si>
    <t>36205</t>
  </si>
  <si>
    <t>BARRA DE APOIO RETA, EM ACO INOX POLIDO, COMPRIMENTO 70CM, DIAMETRO MINIMO 3 CM</t>
  </si>
  <si>
    <t>36081</t>
  </si>
  <si>
    <t>BARRA DE APOIO RETA, EM ACO INOX POLIDO, COMPRIMENTO 80CM, DIAMETRO MINIMO 3 CM</t>
  </si>
  <si>
    <t>36206</t>
  </si>
  <si>
    <t>BARRA DE APOIO RETA, EM ACO INOX POLIDO, COMPRIMENTO 90 CM, DIAMETRO MINIMO 3 CM</t>
  </si>
  <si>
    <t>36218</t>
  </si>
  <si>
    <t>BARRA DE APOIO RETA, EM ALUMINIO, COMPRIMENTO 60CM, DIAMETRO MINIMO 3 CM</t>
  </si>
  <si>
    <t>36220</t>
  </si>
  <si>
    <t>BARRA DE APOIO RETA, EM ALUMINIO, COMPRIMENTO 70CM, DIAMETRO MINIMO 3 CM</t>
  </si>
  <si>
    <t>36080</t>
  </si>
  <si>
    <t>BARRA DE APOIO RETA, EM ALUMINIO, COMPRIMENTO 80 CM, DIAMETRO MINIMO 3 CM</t>
  </si>
  <si>
    <t>36223</t>
  </si>
  <si>
    <t>BARRA DE APOIO RETA, EM ALUMINIO, COMPRIMENTO 90 CM, DIAMETRO MINIMO 3 CM</t>
  </si>
  <si>
    <t>38127</t>
  </si>
  <si>
    <t>BASE DE MISTURADOR MONOCOMANDO PARA CHUVEIRO, DE PAREDE (NAO INCLUI ACABAMENTOS)</t>
  </si>
  <si>
    <t>38060</t>
  </si>
  <si>
    <t>BASE PARA MASTRO DE PARA-RAIOS DIAMETRO NOMINAL 1 1/2"</t>
  </si>
  <si>
    <t>10956</t>
  </si>
  <si>
    <t>BASE PARA MASTRO DE PARA-RAIOS DIAMETRO NOMINAL 2"</t>
  </si>
  <si>
    <t>39380</t>
  </si>
  <si>
    <t>BASE PARA RELE COM SUPORTE METALICO</t>
  </si>
  <si>
    <t>44172</t>
  </si>
  <si>
    <t>BASTIDOR PARA BLOCO M10</t>
  </si>
  <si>
    <t>37597</t>
  </si>
  <si>
    <t>BATE-ESTACAS POR GRAVIDADE, POTENCIA160 HP, PESO DO MARTELO ATE 3 TONELADAS</t>
  </si>
  <si>
    <t>183</t>
  </si>
  <si>
    <t>BATENTE / PORTAL / ADUELA / MARCO EM MADEIRA MACICA COM REBAIXO, E = *3* CM, L = *14* CM, PARA PORTAS DE GIRO DE *60 CM A 120* CM X *210* CM, CEDRINHO / ANGELIM COMERCIAL / TAURI / CURUPIXA / PEROBA / CUMARU OU EQUIVALENTE DA REGIAO (NAO INCLUI ALIZARES)</t>
  </si>
  <si>
    <t>JG</t>
  </si>
  <si>
    <t>184</t>
  </si>
  <si>
    <t>BATENTE / PORTAL / ADUELA / MARCO EM MADEIRA MACICA COM REBAIXO, E = *3* CM, L = *14* CM, PARA PORTAS DE GIRO DE *60 CM A 120* CM X *210* CM, PINUS / EUCALIPTO / VIROLA OU EQUIVALENTE DA REGIAO (NAO INCLUI ALIZARES)</t>
  </si>
  <si>
    <t>181</t>
  </si>
  <si>
    <t>BATENTE / PORTAL / ADUELA / MARCO EM MADEIRA MACICA COM REBAIXO, E = *3* CM, L = *16* CM, PARA PORTAS DE GIRO DE *60 CM A 120* CM X *210* CM, CEDRINHO / ANGELIM COMERCIAL / TAURI / CURUPIXA / PEROBA / CUMARU OU EQUIVALENTE DA REGIAO (NAO INCLUI ALIZARES)</t>
  </si>
  <si>
    <t>20001</t>
  </si>
  <si>
    <t>BATENTE / PORTAL / ADUELA / MARCO EM MADEIRA MACICA COM REBAIXO, E = *3* CM, L = *16* CM, PARA PORTAS DE GIRO DE *60 CM A 120* CM X *210* CM, PINUS / EUCALIPTO / VIROLA OU EQUIVALENTE DA REGIAO (NAO INCLUI ALIZARES)</t>
  </si>
  <si>
    <t>39837</t>
  </si>
  <si>
    <t>BATENTE/PORTAL/ADUELA/MARCO, EM MDF/PVC WOOD/POLIESTIRENO OU MADEIRA LAMINADA, L = *9,0* CM COM GUARNICAO REGULAVEL 2 FACES = *35* MM, PRIMER</t>
  </si>
  <si>
    <t>43366</t>
  </si>
  <si>
    <t>BENTONITA, ARGILA CONSTITUIDA POR MONTMORILONITA</t>
  </si>
  <si>
    <t>10535</t>
  </si>
  <si>
    <t>BETONEIRA CAPACIDADE NOMINAL 400 L, CAPACIDADE DE MISTURA 280 L, MOTOR ELETRICO TRIFASICO 220/380 V POTENCIA 2 CV, SEM CARREGADOR</t>
  </si>
  <si>
    <t>10537</t>
  </si>
  <si>
    <t>BETONEIRA CAPACIDADE NOMINAL 400 L, CAPACIDADE DE MISTURA 310 L, MOTOR A DIESEL POTENCIA 5 CV, SEM CARREGADOR</t>
  </si>
  <si>
    <t>13891</t>
  </si>
  <si>
    <t>BETONEIRA CAPACIDADE NOMINAL 400 L, CAPACIDADE DE MISTURA 310 L, MOTOR A GASOLINA POTENCIA 5,5 CV, SEM CARREGADOR</t>
  </si>
  <si>
    <t>44492</t>
  </si>
  <si>
    <t>BETONEIRA CAPACIDADE NOMINAL 600 L, CAPACIDADE DE MISTURA 440 L, MOTOR A GASOLINA POTENCIA 10 HP, COM CARREGADOR</t>
  </si>
  <si>
    <t>36396</t>
  </si>
  <si>
    <t>BETONEIRA, CAPACIDADE NOMINAL 400 L, CAPACIDADE DE MISTURA 310L, MOTOR ELETRICO TRIFASICO 220/380V POTENCIA 2 CV, SEM CARREGADOR</t>
  </si>
  <si>
    <t>36397</t>
  </si>
  <si>
    <t>BETONEIRA, CAPACIDADE NOMINAL 600 L, CAPACIDADE DE MISTURA 360L, MOTOR ELETRICO TRIFASICO 220/380V, POTENCIA 4CV, EXCLUSO CARREGADOR</t>
  </si>
  <si>
    <t>36398</t>
  </si>
  <si>
    <t>BETONEIRA, CAPACIDADE NOMINAL 600 L, CAPACIDADE DE MISTURA 440 L, MOTOR A DIESEL POTENCIA 10 CV, COM CARREGADOR</t>
  </si>
  <si>
    <t>647</t>
  </si>
  <si>
    <t>BLASTER, DINAMITADOR OU CABO DE FOGO (HORISTA)</t>
  </si>
  <si>
    <t>40920</t>
  </si>
  <si>
    <t>BLASTER, DINAMITADOR OU CABO DE FOGO (MENSALISTA)</t>
  </si>
  <si>
    <t>715</t>
  </si>
  <si>
    <t>BLOCO / TIJOLO DE VIDRO INCOLOR, CANELADO / ONDULADO, *19 X 19 X 8* CM (A X L X E)</t>
  </si>
  <si>
    <t>716</t>
  </si>
  <si>
    <t>BLOCO / TIJOLO DE VIDRO INCOLOR, XADREZ, *20 X 20 X 10* CM (A X L X E)</t>
  </si>
  <si>
    <t>38783</t>
  </si>
  <si>
    <t>BLOCO CERAMICO / TIJOLO VAZADO PARA ALVENARIA DE VEDACAO, FUROS NA HORIZONTAL, 11,5 X 19 X 19 CM (NBR 15270)</t>
  </si>
  <si>
    <t>37593</t>
  </si>
  <si>
    <t>BLOCO CERAMICO / TIJOLO VAZADO PARA ALVENARIA DE VEDACAO, FUROS NA VERTICAL, 14 X 19 X 39 CM (NBR 15270)</t>
  </si>
  <si>
    <t>37594</t>
  </si>
  <si>
    <t>BLOCO CERAMICO / TIJOLO VAZADO PARA ALVENARIA DE VEDACAO, FUROS NA VERTICAL, 19 X 19 X 39 CM (NBR 15270)</t>
  </si>
  <si>
    <t>37592</t>
  </si>
  <si>
    <t>BLOCO CERAMICO / TIJOLO VAZADO PARA ALVENARIA DE VEDACAO, FUROS NA VERTICAL,, 9 X 19 X 39 CM (NBR 15270)</t>
  </si>
  <si>
    <t>7270</t>
  </si>
  <si>
    <t>BLOCO CERAMICO / TIJOLO VAZADO PARA ALVENARIA DE VEDACAO, 4 FUROS NA HORIZONTAL, DE 9 X 9 X 19 CM (L X A X C)</t>
  </si>
  <si>
    <t>7267</t>
  </si>
  <si>
    <t>BLOCO CERAMICO / TIJOLO VAZADO PARA ALVENARIA DE VEDACAO, 6 FUROS NA HORIZONTAL, 9 X 14 X 19 CM (L X A X C)</t>
  </si>
  <si>
    <t>7271</t>
  </si>
  <si>
    <t>BLOCO CERAMICO / TIJOLO VAZADO PARA ALVENARIA DE VEDACAO, 8 FUROS NA HORIZONTAL, DE 9 X 19 X 19 CM (L XA X C)</t>
  </si>
  <si>
    <t>7268</t>
  </si>
  <si>
    <t>BLOCO CERAMICO / TIJOLO VAZADO PARA ALVENARIA DE VEDACAO, 8 FUROS NA HORIZONTAL, 9 X 19 X 29 CM (L X A X C)</t>
  </si>
  <si>
    <t>41372</t>
  </si>
  <si>
    <t>BLOCO CONCRETO CELULAR AUTOCLAVADO 12,5 X 30 X 60 CM (E X A X C)</t>
  </si>
  <si>
    <t>41371</t>
  </si>
  <si>
    <t>BLOCO CONCRETO CELULAR AUTOCLAVADO 7,5 X 30 X 60 CM (E X A X C)</t>
  </si>
  <si>
    <t>34556</t>
  </si>
  <si>
    <t>BLOCO DE CONCRETO ESTRUTURAL 14 X 19 X 29 CM, FBK 10 MPA (NBR 6136)</t>
  </si>
  <si>
    <t>37873</t>
  </si>
  <si>
    <t>BLOCO DE CONCRETO ESTRUTURAL 14 X 19 X 29 CM, FBK 12 MPA (NBR 6136)</t>
  </si>
  <si>
    <t>34564</t>
  </si>
  <si>
    <t>BLOCO DE CONCRETO ESTRUTURAL 14 X 19 X 29 CM, FBK 14 MPA (NBR 6136)</t>
  </si>
  <si>
    <t>34565</t>
  </si>
  <si>
    <t>BLOCO DE CONCRETO ESTRUTURAL 14 X 19 X 29 CM, FBK 16 MPA (NBR 6136)</t>
  </si>
  <si>
    <t>38590</t>
  </si>
  <si>
    <t>BLOCO DE CONCRETO ESTRUTURAL 14 X 19 X 29 CM, FBK 4,5 MPA (NBR 6136)</t>
  </si>
  <si>
    <t>34566</t>
  </si>
  <si>
    <t>BLOCO DE CONCRETO ESTRUTURAL 14 X 19 X 29 CM, FBK 6 MPA (NBR 6136)</t>
  </si>
  <si>
    <t>34567</t>
  </si>
  <si>
    <t>BLOCO DE CONCRETO ESTRUTURAL 14 X 19 X 29 CM, FBK 8 MPA (NBR 6136)</t>
  </si>
  <si>
    <t>38591</t>
  </si>
  <si>
    <t>BLOCO DE CONCRETO ESTRUTURAL 14 X 19 X 34 CM, FBK 4,5 MPA (NBR 6136)</t>
  </si>
  <si>
    <t>34568</t>
  </si>
  <si>
    <t>BLOCO DE CONCRETO ESTRUTURAL 14 X 19 X 39 CM, FBK 10 MPA (NBR 6136)</t>
  </si>
  <si>
    <t>34569</t>
  </si>
  <si>
    <t>BLOCO DE CONCRETO ESTRUTURAL 14 X 19 X 39 CM, FBK 12 MPA (NBR 6136)</t>
  </si>
  <si>
    <t>34570</t>
  </si>
  <si>
    <t>BLOCO DE CONCRETO ESTRUTURAL 14 X 19 X 39 CM, FBK 14 MPA (NBR 6136)</t>
  </si>
  <si>
    <t>25070</t>
  </si>
  <si>
    <t>BLOCO DE CONCRETO ESTRUTURAL 14 X 19 X 39 CM, FBK 4,5 MPA (NBR 6136)</t>
  </si>
  <si>
    <t>34571</t>
  </si>
  <si>
    <t>BLOCO DE CONCRETO ESTRUTURAL 14 X 19 X 39 CM, FBK 6 MPA (NBR 6136)</t>
  </si>
  <si>
    <t>34573</t>
  </si>
  <si>
    <t>BLOCO DE CONCRETO ESTRUTURAL 14 X 19 X 39 CM, FBK 8 MPA (NBR 6136)</t>
  </si>
  <si>
    <t>37107</t>
  </si>
  <si>
    <t>BLOCO DE CONCRETO ESTRUTURAL 14 X 19 X 39, FCK 16 MPA (NBR 6136)</t>
  </si>
  <si>
    <t>34576</t>
  </si>
  <si>
    <t>BLOCO DE CONCRETO ESTRUTURAL 19 X 19 X 39 CM, FBK 10 MPA (NBR 6136)</t>
  </si>
  <si>
    <t>34577</t>
  </si>
  <si>
    <t>BLOCO DE CONCRETO ESTRUTURAL 19 X 19 X 39 CM, FBK 12 MPA (NBR 6136)</t>
  </si>
  <si>
    <t>34578</t>
  </si>
  <si>
    <t>BLOCO DE CONCRETO ESTRUTURAL 19 X 19 X 39 CM, FBK 14 MPA (NBR 6136)</t>
  </si>
  <si>
    <t>34579</t>
  </si>
  <si>
    <t>BLOCO DE CONCRETO ESTRUTURAL 19 X 19 X 39 CM, FBK 16 MPA (NBR 6136)</t>
  </si>
  <si>
    <t>25067</t>
  </si>
  <si>
    <t>BLOCO DE CONCRETO ESTRUTURAL 19 X 19 X 39 CM, FBK 4,5 MPA (NBR 6136)</t>
  </si>
  <si>
    <t>34580</t>
  </si>
  <si>
    <t>BLOCO DE CONCRETO ESTRUTURAL 19 X 19 X 39 CM, FBK 8 MPA (NBR 6136)</t>
  </si>
  <si>
    <t>25071</t>
  </si>
  <si>
    <t>BLOCO DE CONCRETO ESTRUTURAL 9 X 19 X 39 CM, FBK 4,5 MPA (NBR 6136)</t>
  </si>
  <si>
    <t>44171</t>
  </si>
  <si>
    <t>BLOCO DE ENGATE RAPIDO PARA BASTIDOR TIPO M10</t>
  </si>
  <si>
    <t>38395</t>
  </si>
  <si>
    <t>BLOCO DE ESPUMA MULTIUSO *23 X 13 X 8* CM</t>
  </si>
  <si>
    <t>34583</t>
  </si>
  <si>
    <t>BLOCO DE GESSO COMPACTO / MACICO, BRANCO, E = 10 CM, DIMENSOES *67 X 50* CM</t>
  </si>
  <si>
    <t>34584</t>
  </si>
  <si>
    <t>BLOCO DE GESSO VAZADO, BRANCO, E = *7* CM, DIMENSOES *67 X 50* CM</t>
  </si>
  <si>
    <t>709</t>
  </si>
  <si>
    <t>BLOCO DE POLIETILENO ALTA DENSIDADE, *27* X *30* X *100* CM, ACOMPANHADOS PLACAS TERMINAIS E LONGARINAS, PARA FUNDO DE FILTRO</t>
  </si>
  <si>
    <t>34599</t>
  </si>
  <si>
    <t>BLOCO DE VEDACAO CONCRETO APARENTE 9 X 19 X 39 CM (CLASSE C - NBR 6136)</t>
  </si>
  <si>
    <t>34592</t>
  </si>
  <si>
    <t>BLOCO DE VEDACAO CONCRETO 14 X 19 X 29 CM (CLASSE C - NBR 6136)</t>
  </si>
  <si>
    <t>37103</t>
  </si>
  <si>
    <t>BLOCO DE VEDACAO DE CONCRETO APARENTE 14 X 19 X 39 CM (CLASSE C - NBR 6136)</t>
  </si>
  <si>
    <t>34555</t>
  </si>
  <si>
    <t>BLOCO DE VEDACAO DE CONCRETO APARENTE 19 X 19 X 39 CM (CLASSE C - NBR 6136)</t>
  </si>
  <si>
    <t>674</t>
  </si>
  <si>
    <t>BLOCO DE VEDACAO DE CONCRETO CELULAR AUTOCLAVADO 10 X 30 X 60 CM (E X A X C)</t>
  </si>
  <si>
    <t>34600</t>
  </si>
  <si>
    <t>BLOCO DE VEDACAO DE CONCRETO CELULAR AUTOCLAVADO 15 X 30 X 60 CM (E X A X C)</t>
  </si>
  <si>
    <t>652</t>
  </si>
  <si>
    <t>BLOCO DE VEDACAO DE CONCRETO CELULAR AUTOCLAVADO 20 X 30 X 60 CM (E X A X C)</t>
  </si>
  <si>
    <t>651</t>
  </si>
  <si>
    <t>BLOCO DE VEDACAO DE CONCRETO 14 X 19 X 39 CM (CLASSE C - NBR 6136)</t>
  </si>
  <si>
    <t>654</t>
  </si>
  <si>
    <t>BLOCO DE VEDACAO DE CONCRETO 19 X 19 X 39 CM (CLASSE C - NBR 6136)</t>
  </si>
  <si>
    <t>650</t>
  </si>
  <si>
    <t>BLOCO DE VEDACAO DE CONCRETO, 9 X 19 X 39 CM (CLASSE C - NBR 6136)</t>
  </si>
  <si>
    <t>718</t>
  </si>
  <si>
    <t>BLOCO DE VIDRO / ELEMENTO VAZADO, INCOLOR, VENEZIANA, *20 X 20 X 6* CM (A X L X E)</t>
  </si>
  <si>
    <t>11981</t>
  </si>
  <si>
    <t>BLOCO DE VIDRO / ELEMENTO VAZADO, INCOLOR, VENEZIANA, DE *20 X 10 X 8* CM (A X L X E)</t>
  </si>
  <si>
    <t>34586</t>
  </si>
  <si>
    <t>BLOCO ESTRUTURAL CERAMICO 14 X 19 X 29 CM, 6,0 MPA (NBR 15270)</t>
  </si>
  <si>
    <t>38603</t>
  </si>
  <si>
    <t>BLOCO ESTRUTURAL CERAMICO 14 X 19 X 34 CM, 6,0 MPA (NBR 15270)</t>
  </si>
  <si>
    <t>34588</t>
  </si>
  <si>
    <t>BLOCO ESTRUTURAL CERAMICO 14 X 19 X 39 CM, 6,0 MPA (NBR 15270)</t>
  </si>
  <si>
    <t>34590</t>
  </si>
  <si>
    <t>BLOCO ESTRUTURAL CERAMICO 19 X 19 X 29 CM, 6,0 MPA (NBR 15270)</t>
  </si>
  <si>
    <t>34591</t>
  </si>
  <si>
    <t>BLOCO ESTRUTURAL CERAMICO 19 X 19 X 39 CM, 6,0 MPA (NBR 15270)</t>
  </si>
  <si>
    <t>40517</t>
  </si>
  <si>
    <t>BLOQUETE/PISO DE CONCRETO - MODELO BLOCO PISOGRAMA/CONCREGRAMA 2 FUROS, DIMENSOES APROX. DE 35 CM X 15 CM E ESPESSURA DE 7 CM (+/- 1 CM), COR NATURAL</t>
  </si>
  <si>
    <t>40515</t>
  </si>
  <si>
    <t>BLOQUETE/PISO DE CONCRETO - MODELO PISOGRAMA/CONCREGRAMA/PAVI-GRADE/GRAMEIRO, DIMENSOES APROXIMADAS DE 60 CM X 45 CM E ESPESSURA DE 8 CM (+/- 1 CM), COR NATURAL</t>
  </si>
  <si>
    <t>40529</t>
  </si>
  <si>
    <t>BLOQUETE/PISO INTERTRAVADO DE CONCRETO - MODELO ONDA/16 FACES/RETANGULAR/TIJOLINHO/PAVER/HOLANDES/PARALELEPIPEDO, *22 CM X *11 CM, E = 10 CM, RESISTENCIA DE 50 MPA (NBR 9781), COR NATURAL</t>
  </si>
  <si>
    <t>36170</t>
  </si>
  <si>
    <t>BLOQUETE/PISO INTERTRAVADO DE CONCRETO - MODELO ONDA/16 FACES/RETANGULAR/TIJOLINHO/PAVER/HOLANDES/PARALELEPIPEDO, *22 CM X 11* CM, E = 8 CM, RESISTENCIA DE 35 MPA (NBR 9781), COR NATURAL</t>
  </si>
  <si>
    <t>40524</t>
  </si>
  <si>
    <t>BLOQUETE/PISO INTERTRAVADO DE CONCRETO - MODELO ONDA/16 FACES/RETANGULAR/TIJOLINHO/PAVER/HOLANDES/PARALELEPIPEDO, 20 CM X 10 CM, E = 10 CM, RESISTENCIA DE 35 MPA (NBR 9781), COR NATURAL</t>
  </si>
  <si>
    <t>36156</t>
  </si>
  <si>
    <t>BLOQUETE/PISO INTERTRAVADO DE CONCRETO - MODELO ONDA/16 FACES/RETANGULAR/TIJOLINHO/PAVER/HOLANDES/PARALELEPIPEDO, 20 CM X 10 CM, E = 6 CM, RESISTENCIA DE 35 MPA (NBR 9781), COLORIDO</t>
  </si>
  <si>
    <t>36155</t>
  </si>
  <si>
    <t>BLOQUETE/PISO INTERTRAVADO DE CONCRETO - MODELO ONDA/16 FACES/RETANGULAR/TIJOLINHO/PAVER/HOLANDES/PARALELEPIPEDO, 20 CM X 10 CM, E = 6 CM, RESISTENCIA DE 35 MPA (NBR 9781), COR NATURAL</t>
  </si>
  <si>
    <t>36154</t>
  </si>
  <si>
    <t>BLOQUETE/PISO INTERTRAVADO DE CONCRETO - MODELO ONDA/16 FACES/RETANGULAR/TIJOLINHO/PAVER/HOLANDES/PARALELEPIPEDO, 20 CM X 10 CM, E = 8 CM, RESISTENCIA DE 35 MPA (NBR 9781), COLORIDO</t>
  </si>
  <si>
    <t>695</t>
  </si>
  <si>
    <t>BLOQUETE/PISO INTERTRAVADO DE CONCRETO - MODELO RAQUETE, *22 CM X 13,5* CM, E = 6 CM, RESISTENCIA DE 35 MPA (NBR 9781), COR NATURAL</t>
  </si>
  <si>
    <t>679</t>
  </si>
  <si>
    <t>BLOQUETE/PISO INTERTRAVADO DE CONCRETO - MODELO SEXTAVADO / HEXAGONAL, 25 CM X 25 CM, E = 10 CM, RESISTENCIA DE 35 MPA (NBR 9781), COR NATURAL</t>
  </si>
  <si>
    <t>711</t>
  </si>
  <si>
    <t>BLOQUETE/PISO INTERTRAVADO DE CONCRETO - MODELO SEXTAVADO / HEXAGONAL, 25 CM X 25 CM, E = 6 CM, RESISTENCIA DE 35 MPA (NBR 9781), COR NATURAL</t>
  </si>
  <si>
    <t>712</t>
  </si>
  <si>
    <t>BLOQUETE/PISO INTERTRAVADO DE CONCRETO - MODELO SEXTAVADO / HEXAGONAL, 25 CM X 25 CM, E = 8 CM, RESISTENCIA DE 35 MPA (NBR 9781), COR NATURAL</t>
  </si>
  <si>
    <t>12614</t>
  </si>
  <si>
    <t>BOCAL PVC, PARA CALHA PLUVIAL, DIAMETRO DA SAIDA ENTRE *75 E 120* MM, PARA DRENAGEM PLUVIAL PREDIAL</t>
  </si>
  <si>
    <t>6140</t>
  </si>
  <si>
    <t>BOLSA DE LIGACAO EM PVC FLEXIVEL PARA VASO SANITARIO 40 MM (1 1/2")</t>
  </si>
  <si>
    <t>38399</t>
  </si>
  <si>
    <t>BOLSA DE LONA PARA FERRAMENTAS *50 X 35 X 25* CM</t>
  </si>
  <si>
    <t>735</t>
  </si>
  <si>
    <t>BOMBA CENTRIFUGA MOTOR ELETRICO TRIFASICO 1,48HP DIAMETRO DE SUCCAO X ELEVACAO 1" X 1", 4 ESTAGIOS, DIAMETRO DOS ROTORES 3 X 107 MM + 1 X 100 MM, HM/Q: 10 M / 5,3 M3/H A 70 M / 1,8 M3/H</t>
  </si>
  <si>
    <t>736</t>
  </si>
  <si>
    <t>BOMBA CENTRIFUGA MOTOR ELETRICO TRIFASICO 2,96HP, DIAMETRO DE SUCCAO X ELEVACAO 1 1/2" X 1 1/4", DIAMETRO DO ROTOR 148 MM, HM/Q: 34 M / 14,80 M3/H A 40 M / 8,60 M3/H</t>
  </si>
  <si>
    <t>729</t>
  </si>
  <si>
    <t>BOMBA CENTRIFUGA COM MOTOR ELETRICO MONOFASICO, POTENCIA 0,33 HP, BOCAIS 1" X 3/4", DIAMETRO DO ROTOR 99 MM, HM/Q = 4 MCA / 8,5 M3/H A 18 MCA / 0,90 M3/H</t>
  </si>
  <si>
    <t>39925</t>
  </si>
  <si>
    <t>BOMBA CENTRIFUGA MONOESTAGIO COM MOTOR ELETRICO MONOFASICO, POTENCIA 15 HP, DIAMETRO DO ROTOR *173* MM, HM/Q = *30* MCA / *90* M3/H A *45* MCA / *55* M3/H</t>
  </si>
  <si>
    <t>731</t>
  </si>
  <si>
    <t>BOMBA CENTRIFUGA MOTOR ELETRICO MONOFASICO 0,49 HP BOCAIS 1" X 3/4", DIAMETRO DO ROTOR 110 MM, HM/Q: 6 M / 8,3 M3/H A 20 M / 1,2 M3/H</t>
  </si>
  <si>
    <t>10575</t>
  </si>
  <si>
    <t>BOMBA CENTRIFUGA MOTOR ELETRICO MONOFASICO 0,50 CV DIAMETRO DE SUCCAO X ELEVACAO 3/4" X 3/4", MONOESTAGIO, DIAMETRO DOS ROTORES 114 MM, HM/Q: 2 M / 2,99 M3/H A 24 M / 0,71 M3/H</t>
  </si>
  <si>
    <t>733</t>
  </si>
  <si>
    <t>BOMBA CENTRIFUGA MOTOR ELETRICO MONOFASICO 0,74HP DIAMETRO DE SUCCAO X ELEVACAO 1 1/4" X 1", DIAMETRO DO ROTOR 120 MM, HM/Q: 8 M / 7,70 M3/H A 24 M / 2,80 M3/H</t>
  </si>
  <si>
    <t>732</t>
  </si>
  <si>
    <t>BOMBA CENTRIFUGA MOTOR ELETRICO TRIFASICO 0,99HP DIAMETRO DE SUCCAO X ELEVACAO 1" X 1", DIAMETRO DO ROTOR 145 MM, HM/Q: 14 M / 8,4 M3/H A 40 M / 0,60 M3/H</t>
  </si>
  <si>
    <t>737</t>
  </si>
  <si>
    <t>BOMBA CENTRIFUGA MOTOR ELETRICO TRIFASICO 14,8 HP, DIAMETRO DE SUCCAO X ELEVACAO 2 1/2" X 2", DIAMETRO DO ROTOR 195 MM, HM/Q: 62 M / 55,5 M3/H A 80 M / 31,50 M3/H</t>
  </si>
  <si>
    <t>738</t>
  </si>
  <si>
    <t>BOMBA CENTRIFUGA MOTOR ELETRICO TRIFASICO 5HP, DIAMETRO DE SUCCAO X ELEVACAO 2" X 1 1/2", DIAMETRO DO ROTOR 155 MM, HM/Q: 40 M / 20,40 M3/H A 46 M / 9,20 M3/H</t>
  </si>
  <si>
    <t>740</t>
  </si>
  <si>
    <t>BOMBA CENTRIFUGA MOTOR ELETRICO TRIFASICO 9,86 DIAMETRO DE SUCCAO X ELEVACAO 1" X 1", 4 ESTAGIOS, DIAMETRO DOS ROTORES 4 X 146 MM, HM/Q: 85 M / 14,9 M3/H A 140 M / 4,2 M3/H</t>
  </si>
  <si>
    <t>734</t>
  </si>
  <si>
    <t>BOMBA CENTRIFUGA, MOTOR ELETRICO TRIFASICO 1,48HP DIAMETRO DE SUCCAO X ELEVACAO 1 1/2" X 1", DIAMETRO DO ROTOR 117 MM, HM/Q: 10 M / 21,9 M3/H A 24 M / 6,1 M3/H</t>
  </si>
  <si>
    <t>39008</t>
  </si>
  <si>
    <t>BOMBA DE PROJECAO DE CONCRETO SECO, POTENCIA 10 CV, VAZAO 3 M3/H</t>
  </si>
  <si>
    <t>39009</t>
  </si>
  <si>
    <t>BOMBA DE PROJECAO DE CONCRETO SECO, POTENCIA 10 CV, VAZAO 6 M3/H</t>
  </si>
  <si>
    <t>10587</t>
  </si>
  <si>
    <t>BOMBA SUBMERSA PARA POCOS TUBULARES PROFUNDOS DIAMETRO DE 4 POLEGADAS, ELETRICA, MONOFASICA, POTENCIA 0,49 HP, 13 ESTAGIOS, BOCAL DE DESCARGA DIAMETRO DE UMA POLEGADA E MEIA, HM/Q = 18 M / 1,90 M3/H A 85 M / 0,60 M3/H</t>
  </si>
  <si>
    <t>759</t>
  </si>
  <si>
    <t>BOMBA SUBMERSA PARA POCOS TUBULARES PROFUNDOS DIAMETRO DE 4 POLEGADAS, ELETRICA, TRIFASICA, POTENCIA 1,97 HP, 20 ESTAGIOS, BOCAL DE DESCARGA DIAMETRO DE UMA POLEGADA E MEIA, HM/Q = 18 M / 5,40 M3/H A 164 M / 0,80 M3/H</t>
  </si>
  <si>
    <t>761</t>
  </si>
  <si>
    <t>BOMBA SUBMERSA PARA POCOS TUBULARES PROFUNDOS DIAMETRO DE 4 POLEGADAS, ELETRICA, TRIFASICA, POTENCIA 5,42 HP, 15 ESTAGIOS, BOCAL DE DESCARGA DIAMETRO DE 2 POLEGADAS, HM/Q = 18 M / 18,10 M3/H A 121 M / 2,90 M3/H</t>
  </si>
  <si>
    <t>750</t>
  </si>
  <si>
    <t>BOMBA SUBMERSA PARA POCOS TUBULARES PROFUNDOS DIAMETRO DE 4 POLEGADAS, ELETRICA, TRIFASICA, POTENCIA 5,42 HP, 29 ESTAGIOS, BOCAL DE DESCARGA DE UMA POLEGADA E MEIA, HM/Q = 18 M / 8,10 M3/H A 201 M / 3,2 M3/H</t>
  </si>
  <si>
    <t>755</t>
  </si>
  <si>
    <t>BOMBA SUBMERSA PARA POCOS TUBULARES PROFUNDOS DIAMETRO DE 6 POLEGADAS, ELETRICA, TRIFASICA, POTENCIA 27,12 HP, 7 ESTAGIOS, BOCAL DE DESCARGA DIAMETRO DE 4 POLEGADAS, HM/Q = 13,9 M / 90 M3/H A 44,0 M / 25,0 M3/H</t>
  </si>
  <si>
    <t>749</t>
  </si>
  <si>
    <t>BOMBA SUBMERSA PARA POCOS TUBULARES PROFUNDOS DIAMETRO DE 6 POLEGADAS, ELETRICA, TRIFASICA, POTENCIA 3,45 HP, 5 ESTAGIOS, BOCAL DE DESCARGA DIAMETRO DE 2 POLEGADAS, HM/Q = 68,5 M / 6,12 M3/H A 39,5 M / 14,04 M3/H</t>
  </si>
  <si>
    <t>756</t>
  </si>
  <si>
    <t>BOMBA SUBMERSA PARA POCOS TUBULARES PROFUNDOS DIAMETRO DE 6 POLEGADAS, ELETRICA, TRIFASICA, POTENCIA 32 HP, 9 ESTAGIOS, BOCAL DE DESCARGA DIAMETRO DE 4 POLEGADAS, HM/Q = 114,0 M / 13,9 M3/H A 57,0 M / 25,0 M3/H</t>
  </si>
  <si>
    <t>757</t>
  </si>
  <si>
    <t>BOMBA SUBMERSIVEL, ELETRICA, TRIFASICA, POTENCIA 6 HP, DIAMETRO DO ROTOR 127 MM, BOCAL DE SAIDA DIAMETRO DE 3 POLEGADAS, HM/Q = 7 M / 66,90 M3/H A 26 M / 2,88 M3/H</t>
  </si>
  <si>
    <t>10588</t>
  </si>
  <si>
    <t>BOMBA SUBMERSIVEL, ELETRICA, TRIFASICA, POTENCIA 0,98 HP, DIAMETRO DO ROTOR 142 MM SEMIABERTO, BOCAL DE SAIDA DIAMETRO DE 2 POLEGADAS, HM/Q = 2 M / 32 M3/H A 8 M / 16 M3/H</t>
  </si>
  <si>
    <t>10592</t>
  </si>
  <si>
    <t>BOMBA SUBMERSIVEL, ELETRICA, TRIFASICA, POTENCIA 0,99 HP, DIAMETRO ROTOR 98 MM SEMIABERTO, BOCAL DE SAIDA DIAMETRO 2 POLEGADAS, HM/Q = 2 M / 28,90 M3/H A 14 M / 7 M3/H</t>
  </si>
  <si>
    <t>10589</t>
  </si>
  <si>
    <t>BOMBA SUBMERSIVEL, ELETRICA, TRIFASICA, POTENCIA 1,97 HP, DIAMETRO DO ROTOR 144 MM SEMIABERTO, BOCAL DE SAIDA DIAMETRO DE 2 POLEGADAS, HM/Q = 2 M / 26,8 M3/H A 28 M / 4,6 M3/H</t>
  </si>
  <si>
    <t>760</t>
  </si>
  <si>
    <t>BOMBA SUBMERSIVEL, ELETRICA, TRIFASICA, POTENCIA 13 HP, DIAMETRO DO ROTOR 170 MM, BOCAL DE SAIDA DIAMETRO DE 3 POLEGADAS, HM/Q = 11 M / 68,40 M3/H A 72 M / 3,6 M3/H</t>
  </si>
  <si>
    <t>751</t>
  </si>
  <si>
    <t>BOMBA SUBMERSIVEL, ELETRICA, TRIFASICA, POTENCIA 2,96 HP, DIAMETRO DO ROTOR 144 MM SEMIABERTO, BOCAL DE SAIDA DIAMETRO DE DUAS POLEGADAS, HM/Q = 2 M / 38,8 M3/H A 28 M / 5 M3/H</t>
  </si>
  <si>
    <t>754</t>
  </si>
  <si>
    <t>BOMBA SUBMERSIVEL, ELETRICA, TRIFASICA, POTENCIA 3,75 HP, DIAMETRO DO ROTOR 90 MM SEMIABERTO, BOCAL DE SAIDA DIAMETRO DE 2 POLEGADAS, HM/Q = 5 M / 61,2 M3/H A 25,5 M / 3,6 M3/H</t>
  </si>
  <si>
    <t>44489</t>
  </si>
  <si>
    <t>BOMBA TRIPLEX COM MOTOR A DIESEL, NACIONAL, DIAMETRO DE SUCCAO DE 2 1/2''</t>
  </si>
  <si>
    <t>39917</t>
  </si>
  <si>
    <t>BOMBA TRIPLEX, PARA INJECAO DE CALDA DE CIMENTO, VAZAO MAXIMA DE *100* LITROS/MINUTO, PRESSAO MAXIMA DE *70* BAR, POTENCIA DE 15 CV</t>
  </si>
  <si>
    <t>38167</t>
  </si>
  <si>
    <t>BORBOLETA PARA JANELA TIPO GUILHOTINA, EM ZAMAC CROMADO</t>
  </si>
  <si>
    <t>36145</t>
  </si>
  <si>
    <t>BOTA DE PVC PRETA, CANO MEDIO, SEM FORRO</t>
  </si>
  <si>
    <t>12893</t>
  </si>
  <si>
    <t>BOTA DE SEGURANCA COM BIQUEIRA DE ACO E COLARINHO ACOLCHOADO</t>
  </si>
  <si>
    <t>11685</t>
  </si>
  <si>
    <t>BRACO / CANO PARA CHUVEIRO ELETRICO, EM ALUMINIO, 30 CM X 1/2 "</t>
  </si>
  <si>
    <t>11680</t>
  </si>
  <si>
    <t>BRACO OU HASTE COM CANOPLA PLASTICA, 1/2 ", PARA CHUVEIRO SIMPLES</t>
  </si>
  <si>
    <t>11679</t>
  </si>
  <si>
    <t>BRACO OU HASTE RETA COM CANOPLA PLASTICA, 1/2 ", PARA CHUVEIRO ELETRICO</t>
  </si>
  <si>
    <t>2512</t>
  </si>
  <si>
    <t>BRACO P/ LUMINARIA PUBLICA 1 X 1,50M ROMAGNOLE OU EQUIV</t>
  </si>
  <si>
    <t>4374</t>
  </si>
  <si>
    <t>BUCHA DE NYLON SEM ABA S10</t>
  </si>
  <si>
    <t>7568</t>
  </si>
  <si>
    <t>BUCHA DE NYLON SEM ABA S10, COM PARAFUSO DE 6,10 X 65 MM EM ACO ZINCADO COM ROSCA SOBERBA, CABECA CHATA E FENDA PHILLIPS</t>
  </si>
  <si>
    <t>7584</t>
  </si>
  <si>
    <t>BUCHA DE NYLON SEM ABA S12, COM PARAFUSO DE 5/16" X 80 MM EM ACO ZINCADO COM ROSCA SOBERBA E CABECA SEXTAVADA</t>
  </si>
  <si>
    <t>11945</t>
  </si>
  <si>
    <t>BUCHA DE NYLON SEM ABA S4</t>
  </si>
  <si>
    <t>11946</t>
  </si>
  <si>
    <t>BUCHA DE NYLON SEM ABA S5</t>
  </si>
  <si>
    <t>4375</t>
  </si>
  <si>
    <t>BUCHA DE NYLON SEM ABA S6</t>
  </si>
  <si>
    <t>11950</t>
  </si>
  <si>
    <t>BUCHA DE NYLON SEM ABA S6, COM PARAFUSO DE 4,20 X 40 MM EM ACO ZINCADO COM ROSCA SOBERBA, CABECA CHATA E FENDA PHILLIPS</t>
  </si>
  <si>
    <t>4376</t>
  </si>
  <si>
    <t>BUCHA DE NYLON SEM ABA S8</t>
  </si>
  <si>
    <t>7583</t>
  </si>
  <si>
    <t>BUCHA DE NYLON SEM ABA S8, COM PARAFUSO DE 4,80 X 50 MM EM ACO ZINCADO COM ROSCA SOBERBA, CABECA CHATA E FENDA PHILLIPS</t>
  </si>
  <si>
    <t>4350</t>
  </si>
  <si>
    <t>BUCHA DE NYLON, DIAMETRO DO FURO 8 MM, COMPRIMENTO 40 MM, COM PARAFUSO DE ROSCA SOBERBA, CABECA CHATA, FENDA SIMPLES, 4,8 X 50 MM</t>
  </si>
  <si>
    <t>44400</t>
  </si>
  <si>
    <t>BUCHA DE REDUCAO CPVC, SOLDAVEL, 54 X 28 MM, PARA AGUA QUENTE</t>
  </si>
  <si>
    <t>39886</t>
  </si>
  <si>
    <t>BUCHA DE REDUCAO DE COBRE (REF 600-2) SEM ANEL DE SOLDA, PONTA X BOLSA, 22 X 15 MM</t>
  </si>
  <si>
    <t>39887</t>
  </si>
  <si>
    <t>BUCHA DE REDUCAO DE COBRE (REF 600-2) SEM ANEL DE SOLDA, PONTA X BOLSA, 28 X 22 MM</t>
  </si>
  <si>
    <t>39888</t>
  </si>
  <si>
    <t>BUCHA DE REDUCAO DE COBRE (REF 600-2) SEM ANEL DE SOLDA, PONTA X BOLSA, 35 X 28 MM</t>
  </si>
  <si>
    <t>39890</t>
  </si>
  <si>
    <t>BUCHA DE REDUCAO DE COBRE (REF 600-2) SEM ANEL DE SOLDA, PONTA X BOLSA, 42 X 35 MM</t>
  </si>
  <si>
    <t>39891</t>
  </si>
  <si>
    <t>BUCHA DE REDUCAO DE COBRE (REF 600-2) SEM ANEL DE SOLDA, PONTA X BOLSA, 54 X 42 MM</t>
  </si>
  <si>
    <t>39892</t>
  </si>
  <si>
    <t>BUCHA DE REDUCAO DE COBRE (REF 600-2) SEM ANEL DE SOLDA, PONTA X BOLSA, 66 X 54 MM</t>
  </si>
  <si>
    <t>790</t>
  </si>
  <si>
    <t>BUCHA DE REDUCAO DE FERRO GALVANIZADO, COM ROSCA BSP, DE 1 1/2" X 1 1/4"</t>
  </si>
  <si>
    <t>766</t>
  </si>
  <si>
    <t>BUCHA DE REDUCAO DE FERRO GALVANIZADO, COM ROSCA BSP, DE 1 1/2" X 1/2"</t>
  </si>
  <si>
    <t>791</t>
  </si>
  <si>
    <t>BUCHA DE REDUCAO DE FERRO GALVANIZADO, COM ROSCA BSP, DE 1 1/2" X 1"</t>
  </si>
  <si>
    <t>767</t>
  </si>
  <si>
    <t>BUCHA DE REDUCAO DE FERRO GALVANIZADO, COM ROSCA BSP, DE 1 1/2" X 3/4"</t>
  </si>
  <si>
    <t>768</t>
  </si>
  <si>
    <t>BUCHA DE REDUCAO DE FERRO GALVANIZADO, COM ROSCA BSP, DE 1 1/4" X 1/2"</t>
  </si>
  <si>
    <t>789</t>
  </si>
  <si>
    <t>BUCHA DE REDUCAO DE FERRO GALVANIZADO, COM ROSCA BSP, DE 1 1/4" X 1"</t>
  </si>
  <si>
    <t>769</t>
  </si>
  <si>
    <t>BUCHA DE REDUCAO DE FERRO GALVANIZADO, COM ROSCA BSP, DE 1 1/4" X 3/4"</t>
  </si>
  <si>
    <t>770</t>
  </si>
  <si>
    <t>BUCHA DE REDUCAO DE FERRO GALVANIZADO, COM ROSCA BSP, DE 1/2" X 1/4"</t>
  </si>
  <si>
    <t>12394</t>
  </si>
  <si>
    <t>BUCHA DE REDUCAO DE FERRO GALVANIZADO, COM ROSCA BSP, DE 1/2" X 3/8"</t>
  </si>
  <si>
    <t>764</t>
  </si>
  <si>
    <t>BUCHA DE REDUCAO DE FERRO GALVANIZADO, COM ROSCA BSP, DE 1" X 1/2"</t>
  </si>
  <si>
    <t>765</t>
  </si>
  <si>
    <t>BUCHA DE REDUCAO DE FERRO GALVANIZADO, COM ROSCA BSP, DE 1" X 3/4"</t>
  </si>
  <si>
    <t>787</t>
  </si>
  <si>
    <t>BUCHA DE REDUCAO DE FERRO GALVANIZADO, COM ROSCA BSP, DE 2 1/2" X 1 1/2"</t>
  </si>
  <si>
    <t>774</t>
  </si>
  <si>
    <t>BUCHA DE REDUCAO DE FERRO GALVANIZADO, COM ROSCA BSP, DE 2 1/2" X 1 1/4"</t>
  </si>
  <si>
    <t>773</t>
  </si>
  <si>
    <t>BUCHA DE REDUCAO DE FERRO GALVANIZADO, COM ROSCA BSP, DE 2 1/2" X 1"</t>
  </si>
  <si>
    <t>775</t>
  </si>
  <si>
    <t>BUCHA DE REDUCAO DE FERRO GALVANIZADO, COM ROSCA BSP, DE 2 1/2" X 2"</t>
  </si>
  <si>
    <t>788</t>
  </si>
  <si>
    <t>BUCHA DE REDUCAO DE FERRO GALVANIZADO, COM ROSCA BSP, DE 2" X 1 1/2"</t>
  </si>
  <si>
    <t>772</t>
  </si>
  <si>
    <t>BUCHA DE REDUCAO DE FERRO GALVANIZADO, COM ROSCA BSP, DE 2" X 1 1/4"</t>
  </si>
  <si>
    <t>771</t>
  </si>
  <si>
    <t>BUCHA DE REDUCAO DE FERRO GALVANIZADO, COM ROSCA BSP, DE 2" X 1"</t>
  </si>
  <si>
    <t>779</t>
  </si>
  <si>
    <t>BUCHA DE REDUCAO DE FERRO GALVANIZADO, COM ROSCA BSP, DE 3/4" X 1/2"</t>
  </si>
  <si>
    <t>776</t>
  </si>
  <si>
    <t>BUCHA DE REDUCAO DE FERRO GALVANIZADO, COM ROSCA BSP, DE 3" X 1 1/2"</t>
  </si>
  <si>
    <t>777</t>
  </si>
  <si>
    <t>BUCHA DE REDUCAO DE FERRO GALVANIZADO, COM ROSCA BSP, DE 3" X 1 1/4"</t>
  </si>
  <si>
    <t>780</t>
  </si>
  <si>
    <t>BUCHA DE REDUCAO DE FERRO GALVANIZADO, COM ROSCA BSP, DE 3" X 2 1/2"</t>
  </si>
  <si>
    <t>778</t>
  </si>
  <si>
    <t>BUCHA DE REDUCAO DE FERRO GALVANIZADO, COM ROSCA BSP, DE 3" X 2"</t>
  </si>
  <si>
    <t>781</t>
  </si>
  <si>
    <t>BUCHA DE REDUCAO DE FERRO GALVANIZADO, COM ROSCA BSP, DE 4" X 2 1/2"</t>
  </si>
  <si>
    <t>786</t>
  </si>
  <si>
    <t>BUCHA DE REDUCAO DE FERRO GALVANIZADO, COM ROSCA BSP, DE 4" X 2"</t>
  </si>
  <si>
    <t>782</t>
  </si>
  <si>
    <t>BUCHA DE REDUCAO DE FERRO GALVANIZADO, COM ROSCA BSP, DE 4" X 3"</t>
  </si>
  <si>
    <t>783</t>
  </si>
  <si>
    <t>BUCHA DE REDUCAO DE FERRO GALVANIZADO, COM ROSCA BSP, DE 5" X 4"</t>
  </si>
  <si>
    <t>785</t>
  </si>
  <si>
    <t>BUCHA DE REDUCAO DE FERRO GALVANIZADO, COM ROSCA BSP, DE 6" X 4"</t>
  </si>
  <si>
    <t>784</t>
  </si>
  <si>
    <t>BUCHA DE REDUCAO DE FERRO GALVANIZADO, COM ROSCA BSP, DE 6" X 5"</t>
  </si>
  <si>
    <t>828</t>
  </si>
  <si>
    <t>BUCHA DE REDUCAO DE PVC, SOLDAVEL, CURTA, COM 25 X 20 MM, PARA AGUA FRIA PREDIAL</t>
  </si>
  <si>
    <t>829</t>
  </si>
  <si>
    <t>BUCHA DE REDUCAO DE PVC, SOLDAVEL, CURTA, COM 32 X 25 MM, PARA AGUA FRIA PREDIAL</t>
  </si>
  <si>
    <t>812</t>
  </si>
  <si>
    <t>BUCHA DE REDUCAO DE PVC, SOLDAVEL, CURTA, COM 40 X 32 MM, PARA AGUA FRIA PREDIAL</t>
  </si>
  <si>
    <t>819</t>
  </si>
  <si>
    <t>BUCHA DE REDUCAO DE PVC, SOLDAVEL, CURTA, COM 50 X 40 MM, PARA AGUA FRIA PREDIAL</t>
  </si>
  <si>
    <t>818</t>
  </si>
  <si>
    <t>BUCHA DE REDUCAO DE PVC, SOLDAVEL, CURTA, COM 60 X 50 MM, PARA AGUA FRIA PREDIAL</t>
  </si>
  <si>
    <t>832</t>
  </si>
  <si>
    <t>BUCHA DE REDUCAO DE PVC, SOLDAVEL, LONGA, COM 32 X 20 MM, PARA AGUA FRIA PREDIAL</t>
  </si>
  <si>
    <t>834</t>
  </si>
  <si>
    <t>BUCHA DE REDUCAO DE PVC, SOLDAVEL, LONGA, COM 40 X 25 MM, PARA AGUA FRIA PREDIAL</t>
  </si>
  <si>
    <t>813</t>
  </si>
  <si>
    <t>BUCHA DE REDUCAO DE PVC, SOLDAVEL, LONGA, COM 50 X 25 MM, PARA AGUA FRIA PREDIAL</t>
  </si>
  <si>
    <t>820</t>
  </si>
  <si>
    <t>BUCHA DE REDUCAO DE PVC, SOLDAVEL, LONGA, COM 50 X 32 MM, PARA AGUA FRIA PREDIAL</t>
  </si>
  <si>
    <t>816</t>
  </si>
  <si>
    <t>BUCHA DE REDUCAO DE PVC, SOLDAVEL, LONGA, COM 60 X 25 MM, PARA AGUA FRIA PREDIAL</t>
  </si>
  <si>
    <t>814</t>
  </si>
  <si>
    <t>BUCHA DE REDUCAO DE PVC, SOLDAVEL, LONGA, COM 60 X 32 MM, PARA AGUA FRIA PREDIAL</t>
  </si>
  <si>
    <t>822</t>
  </si>
  <si>
    <t>BUCHA DE REDUCAO DE PVC, SOLDAVEL, LONGA, COM 60 X 50 MM, PARA AGUA FRIA PREDIAL</t>
  </si>
  <si>
    <t>821</t>
  </si>
  <si>
    <t>BUCHA DE REDUCAO DE PVC, SOLDAVEL, LONGA, COM 75 X 50 MM, PARA AGUA FRIA PREDIAL</t>
  </si>
  <si>
    <t>20086</t>
  </si>
  <si>
    <t>BUCHA DE REDUCAO DE PVC, SOLDAVEL, LONGA, 50 X 40 MM, PARA ESGOTO PREDIAL</t>
  </si>
  <si>
    <t>39191</t>
  </si>
  <si>
    <t>BUCHA DE REDUCAO EM ALUMINIO, COM ROSCA, DE 1 1/2" X 1 1/4", PARA ELETRODUTO</t>
  </si>
  <si>
    <t>39190</t>
  </si>
  <si>
    <t>BUCHA DE REDUCAO EM ALUMINIO, COM ROSCA, DE 1 1/2" X 1", PARA ELETRODUTO</t>
  </si>
  <si>
    <t>39189</t>
  </si>
  <si>
    <t>BUCHA DE REDUCAO EM ALUMINIO, COM ROSCA, DE 1 1/2" X 3/4", PARA ELETRODUTO</t>
  </si>
  <si>
    <t>39186</t>
  </si>
  <si>
    <t>BUCHA DE REDUCAO EM ALUMINIO, COM ROSCA, DE 1 1/4" X 1/2", PARA ELETRODUTO</t>
  </si>
  <si>
    <t>39188</t>
  </si>
  <si>
    <t>BUCHA DE REDUCAO EM ALUMINIO, COM ROSCA, DE 1 1/4" X 1", PARA ELETRODUTO</t>
  </si>
  <si>
    <t>39187</t>
  </si>
  <si>
    <t>BUCHA DE REDUCAO EM ALUMINIO, COM ROSCA, DE 1 1/4" X 3/4", PARA ELETRODUTO</t>
  </si>
  <si>
    <t>39184</t>
  </si>
  <si>
    <t>BUCHA DE REDUCAO EM ALUMINIO, COM ROSCA, DE 1" X 1/2", PARA ELETRODUTO</t>
  </si>
  <si>
    <t>39185</t>
  </si>
  <si>
    <t>BUCHA DE REDUCAO EM ALUMINIO, COM ROSCA, DE 1" X 3/4", PARA ELETRODUTO</t>
  </si>
  <si>
    <t>39198</t>
  </si>
  <si>
    <t>BUCHA DE REDUCAO EM ALUMINIO, COM ROSCA, DE 2 1/2" X 1 1/2", PARA ELETRODUTO</t>
  </si>
  <si>
    <t>39197</t>
  </si>
  <si>
    <t>BUCHA DE REDUCAO EM ALUMINIO, COM ROSCA, DE 2 1/2" X 1 1/4", PARA ELETRODUTO</t>
  </si>
  <si>
    <t>39196</t>
  </si>
  <si>
    <t>BUCHA DE REDUCAO EM ALUMINIO, COM ROSCA, DE 2 1/2" X 1", PARA ELETRODUTO</t>
  </si>
  <si>
    <t>39199</t>
  </si>
  <si>
    <t>BUCHA DE REDUCAO EM ALUMINIO, COM ROSCA, DE 2 1/2" X 2", PARA ELETRODUTO</t>
  </si>
  <si>
    <t>39195</t>
  </si>
  <si>
    <t>BUCHA DE REDUCAO EM ALUMINIO, COM ROSCA, DE 2" X 1 1/2", PARA ELETRODUTO</t>
  </si>
  <si>
    <t>39194</t>
  </si>
  <si>
    <t>BUCHA DE REDUCAO EM ALUMINIO, COM ROSCA, DE 2" X 1 1/4", PARA ELETRODUTO</t>
  </si>
  <si>
    <t>39193</t>
  </si>
  <si>
    <t>BUCHA DE REDUCAO EM ALUMINIO, COM ROSCA, DE 2" X 1", PARA ELETRODUTO</t>
  </si>
  <si>
    <t>39192</t>
  </si>
  <si>
    <t>BUCHA DE REDUCAO EM ALUMINIO, COM ROSCA, DE 2" X 3/4", PARA ELETRODUTO</t>
  </si>
  <si>
    <t>39920</t>
  </si>
  <si>
    <t>BUCHA DE REDUCAO EM ALUMINIO, COM ROSCA, DE 3/4" X 1/2", PARA ELETRODUTO</t>
  </si>
  <si>
    <t>39201</t>
  </si>
  <si>
    <t>BUCHA DE REDUCAO EM ALUMINIO, COM ROSCA, DE 3" X 1 1/2", PARA ELETRODUTO</t>
  </si>
  <si>
    <t>39200</t>
  </si>
  <si>
    <t>BUCHA DE REDUCAO EM ALUMINIO, COM ROSCA, DE 3" X 1 1/4", PARA ELETRODUTO</t>
  </si>
  <si>
    <t>39203</t>
  </si>
  <si>
    <t>BUCHA DE REDUCAO EM ALUMINIO, COM ROSCA, DE 3" X 2 1/2", PARA ELETRODUTO</t>
  </si>
  <si>
    <t>39202</t>
  </si>
  <si>
    <t>BUCHA DE REDUCAO EM ALUMINIO, COM ROSCA, DE 3" X 2", PARA ELETRODUTO</t>
  </si>
  <si>
    <t>39205</t>
  </si>
  <si>
    <t>BUCHA DE REDUCAO EM ALUMINIO, COM ROSCA, DE 4" X 2 1/2", PARA ELETRODUTO</t>
  </si>
  <si>
    <t>39204</t>
  </si>
  <si>
    <t>BUCHA DE REDUCAO EM ALUMINIO, COM ROSCA, DE 4" X 2", PARA ELETRODUTO</t>
  </si>
  <si>
    <t>39206</t>
  </si>
  <si>
    <t>BUCHA DE REDUCAO EM ALUMINIO, COM ROSCA, DE 4" X 3", PARA ELETRODUTO</t>
  </si>
  <si>
    <t>798</t>
  </si>
  <si>
    <t>BUCHA DE REDUCAO PVC ROSCAVEL 3/4" X 1/2"</t>
  </si>
  <si>
    <t>797</t>
  </si>
  <si>
    <t>BUCHA DE REDUCAO PVC, ROSCAVEL 1 1/2" X 1"</t>
  </si>
  <si>
    <t>796</t>
  </si>
  <si>
    <t>BUCHA DE REDUCAO PVC, ROSCAVEL, 1 1/2" X 3/4"</t>
  </si>
  <si>
    <t>799</t>
  </si>
  <si>
    <t>BUCHA DE REDUCAO PVC, ROSCAVEL, 1" X 1/2"</t>
  </si>
  <si>
    <t>792</t>
  </si>
  <si>
    <t>BUCHA DE REDUCAO PVC, ROSCAVEL, 1" X 3/4"</t>
  </si>
  <si>
    <t>38001</t>
  </si>
  <si>
    <t>BUCHA DE REDUCAO, CPVC, SOLDAVEL, 22 X 15 MM, PARA AGUA QUENTE</t>
  </si>
  <si>
    <t>38002</t>
  </si>
  <si>
    <t>BUCHA DE REDUCAO, CPVC, SOLDAVEL, 28 X 22 MM, PARA AGUA QUENTE</t>
  </si>
  <si>
    <t>38003</t>
  </si>
  <si>
    <t>BUCHA DE REDUCAO, CPVC, SOLDAVEL, 35 X 28 MM, PARA AGUA QUENTE</t>
  </si>
  <si>
    <t>38004</t>
  </si>
  <si>
    <t>BUCHA DE REDUCAO, CPVC, SOLDAVEL, 42 X 22 MM, PARA AGUA QUENTE</t>
  </si>
  <si>
    <t>44263</t>
  </si>
  <si>
    <t>BUCHA DE REDUCAO, CPVC, SOLDAVEL, 54 X 35 MM, PARA AGUA QUENTE</t>
  </si>
  <si>
    <t>36327</t>
  </si>
  <si>
    <t>BUCHA DE REDUCAO, PPR, DN 25 X 20 MM, PARA AGUA QUENTE PREDIAL</t>
  </si>
  <si>
    <t>38992</t>
  </si>
  <si>
    <t>BUCHA DE REDUCAO, PPR, DN 32 X 25 MM, PARA AGUA QUENTE E FRIA PREDIAL</t>
  </si>
  <si>
    <t>38993</t>
  </si>
  <si>
    <t>BUCHA DE REDUCAO, PPR, DN 40 X 25 MM, PARA AGUA QUENTE E FRIA PREDIAL</t>
  </si>
  <si>
    <t>44175</t>
  </si>
  <si>
    <t>BUCHA DE REDUCAO, PPR, DN 50 X 25 MM, PARA AGUA QUENTE E FRIA PREDIAL</t>
  </si>
  <si>
    <t>44177</t>
  </si>
  <si>
    <t>BUCHA DE REDUCAO, PPR, DN 50 X 32 MM, PARA AGUA QUENTE E FRIA PREDIAL</t>
  </si>
  <si>
    <t>38418</t>
  </si>
  <si>
    <t>BUCHA DE REDUCAO, PVC, LONGA, SERIE R, DN 50 X 40 MM, PARA ESGOTO PREDIAL</t>
  </si>
  <si>
    <t>39178</t>
  </si>
  <si>
    <t>BUCHA EM ALUMINIO, COM ROSCA, DE 1 1/2", PARA ELETRODUTO</t>
  </si>
  <si>
    <t>39177</t>
  </si>
  <si>
    <t>BUCHA EM ALUMINIO, COM ROSCA, DE 1 1/4", PARA ELETRODUTO</t>
  </si>
  <si>
    <t>39174</t>
  </si>
  <si>
    <t>BUCHA EM ALUMINIO, COM ROSCA, DE 1/2", PARA ELETRODUTO</t>
  </si>
  <si>
    <t>39176</t>
  </si>
  <si>
    <t>BUCHA EM ALUMINIO, COM ROSCA, DE 1", PARA ELETRODUTO</t>
  </si>
  <si>
    <t>39180</t>
  </si>
  <si>
    <t>BUCHA EM ALUMINIO, COM ROSCA, DE 2 1/2", PARA ELETRODUTO</t>
  </si>
  <si>
    <t>39179</t>
  </si>
  <si>
    <t>BUCHA EM ALUMINIO, COM ROSCA, DE 2", PARA ELETRODUTO</t>
  </si>
  <si>
    <t>39175</t>
  </si>
  <si>
    <t>BUCHA EM ALUMINIO, COM ROSCA, DE 3/4", PARA ELETRODUTO</t>
  </si>
  <si>
    <t>39217</t>
  </si>
  <si>
    <t>BUCHA EM ALUMINIO, COM ROSCA, DE 3/8", PARA ELETRODUTO</t>
  </si>
  <si>
    <t>39181</t>
  </si>
  <si>
    <t>BUCHA EM ALUMINIO, COM ROSCA, DE 3", PARA ELETRODUTO</t>
  </si>
  <si>
    <t>39182</t>
  </si>
  <si>
    <t>BUCHA EM ALUMINIO, COM ROSCA, DE 4", PARA ELETRODUTO</t>
  </si>
  <si>
    <t>12616</t>
  </si>
  <si>
    <t>CABECEIRA DIREITA OU ESQUERDA, PVC, PARA CALHA PLUVIAL, DIAMETRO ENTRE *119 E 170* MM, PARA DRENAGEM PLUVIAL PREDIAL</t>
  </si>
  <si>
    <t>1049</t>
  </si>
  <si>
    <t>CABECOTE PARA ENTRADA DE LINHA DE ALIMENTACAO PARA ELETRODUTO, EM LIGA DE ALUMINIO COM ACABAMENTO ANTI CORROSIVO, COM FIXACAO POR ENCAIXE LISO DE 360 GRAUS, DE 1 1/2"</t>
  </si>
  <si>
    <t>1099</t>
  </si>
  <si>
    <t>CABECOTE PARA ENTRADA DE LINHA DE ALIMENTACAO PARA ELETRODUTO, EM LIGA DE ALUMINIO COM ACABAMENTO ANTI CORROSIVO, COM FIXACAO POR ENCAIXE LISO DE 360 GRAUS, DE 1 1/4"</t>
  </si>
  <si>
    <t>39678</t>
  </si>
  <si>
    <t>CABECOTE PARA ENTRADA DE LINHA DE ALIMENTACAO PARA ELETRODUTO, EM LIGA DE ALUMINIO COM ACABAMENTO ANTI CORROSIVO, COM FIXACAO POR ENCAIXE LISO DE 360 GRAUS, DE 1/2"</t>
  </si>
  <si>
    <t>1050</t>
  </si>
  <si>
    <t>CABECOTE PARA ENTRADA DE LINHA DE ALIMENTACAO PARA ELETRODUTO, EM LIGA DE ALUMINIO COM ACABAMENTO ANTI CORROSIVO, COM FIXACAO POR ENCAIXE LISO DE 360 GRAUS, DE 1"</t>
  </si>
  <si>
    <t>1101</t>
  </si>
  <si>
    <t>CABECOTE PARA ENTRADA DE LINHA DE ALIMENTACAO PARA ELETRODUTO, EM LIGA DE ALUMINIO COM ACABAMENTO ANTI CORROSIVO, COM FIXACAO POR ENCAIXE LISO DE 360 GRAUS, DE 2 1/2"</t>
  </si>
  <si>
    <t>1100</t>
  </si>
  <si>
    <t>CABECOTE PARA ENTRADA DE LINHA DE ALIMENTACAO PARA ELETRODUTO, EM LIGA DE ALUMINIO COM ACABAMENTO ANTI CORROSIVO, COM FIXACAO POR ENCAIXE LISO DE 360 GRAUS, DE 2"</t>
  </si>
  <si>
    <t>39679</t>
  </si>
  <si>
    <t>CABECOTE PARA ENTRADA DE LINHA DE ALIMENTACAO PARA ELETRODUTO, EM LIGA DE ALUMINIO COM ACABAMENTO ANTI CORROSIVO, COM FIXACAO POR ENCAIXE LISO DE 360 GRAUS, DE 3 1/2"</t>
  </si>
  <si>
    <t>1098</t>
  </si>
  <si>
    <t>CABECOTE PARA ENTRADA DE LINHA DE ALIMENTACAO PARA ELETRODUTO, EM LIGA DE ALUMINIO COM ACABAMENTO ANTI CORROSIVO, COM FIXACAO POR ENCAIXE LISO DE 360 GRAUS, DE 3/4"</t>
  </si>
  <si>
    <t>1102</t>
  </si>
  <si>
    <t>CABECOTE PARA ENTRADA DE LINHA DE ALIMENTACAO PARA ELETRODUTO, EM LIGA DE ALUMINIO COM ACABAMENTO ANTI CORROSIVO, COM FIXACAO POR ENCAIXE LISO DE 360 GRAUS, DE 3"</t>
  </si>
  <si>
    <t>1051</t>
  </si>
  <si>
    <t>CABECOTE PARA ENTRADA DE LINHA DE ALIMENTACAO PARA ELETRODUTO, EM LIGA DE ALUMINIO COM ACABAMENTO ANTI CORROSIVO, COM FIXACAO POR ENCAIXE LISO DE 360 GRAUS, DE 4"</t>
  </si>
  <si>
    <t>37399</t>
  </si>
  <si>
    <t>CABIDE/GANCHO DE BANHEIRO SIMPLES EM METAL CROMADO</t>
  </si>
  <si>
    <t>43834</t>
  </si>
  <si>
    <t>CABO COAXIAL RG11 95% DE MALHA</t>
  </si>
  <si>
    <t>43835</t>
  </si>
  <si>
    <t>CABO COAXIAL RG59 95% DE MALHA</t>
  </si>
  <si>
    <t>43833</t>
  </si>
  <si>
    <t>CABO COAXIAL RG6 95% DE MALHA</t>
  </si>
  <si>
    <t>41955</t>
  </si>
  <si>
    <t>CABO DE ACO GALVANIZADO, DIAMETRO 12,7 MM (1/2"), COM ALMA DE ACO CABO INDEPENDENTE 6 X 25 F</t>
  </si>
  <si>
    <t>41953</t>
  </si>
  <si>
    <t>CABO DE ACO GALVANIZADO, DIAMETRO 12,7 MM (1/2"), COM ALMA DE FIBRA 6 X 25 F</t>
  </si>
  <si>
    <t>41954</t>
  </si>
  <si>
    <t>CABO DE ACO GALVANIZADO, DIAMETRO 9,53 MM (3/8"), COM ALMA DE FIBRA 6 X 25 F</t>
  </si>
  <si>
    <t>25004</t>
  </si>
  <si>
    <t>CABO DE ALUMINIO NU COM ALMA DE ACO, BITOLA 1/0 AWG</t>
  </si>
  <si>
    <t>25002</t>
  </si>
  <si>
    <t>CABO DE ALUMINIO NU COM ALMA DE ACO, BITOLA 2 AWG</t>
  </si>
  <si>
    <t>37409</t>
  </si>
  <si>
    <t>CABO DE ALUMINIO NU COM ALMA DE ACO, BITOLA 2/0 AWG</t>
  </si>
  <si>
    <t>841</t>
  </si>
  <si>
    <t>CABO DE ALUMINIO NU COM ALMA DE ACO, BITOLA 4 AWG</t>
  </si>
  <si>
    <t>25005</t>
  </si>
  <si>
    <t>CABO DE ALUMINIO NU SEM ALMA DE ACO, BITOLA 1/0 AWG</t>
  </si>
  <si>
    <t>25003</t>
  </si>
  <si>
    <t>CABO DE ALUMINIO NU SEM ALMA DE ACO, BITOLA 2 AWG</t>
  </si>
  <si>
    <t>37410</t>
  </si>
  <si>
    <t>CABO DE ALUMINIO NU SEM ALMA DE ACO, BITOLA 2/0 AWG</t>
  </si>
  <si>
    <t>842</t>
  </si>
  <si>
    <t>CABO DE ALUMINIO NU SEM ALMA DE ACO, BITOLA 4 AWG</t>
  </si>
  <si>
    <t>44391</t>
  </si>
  <si>
    <t>CABO DE COBRE FLEXIVEL NAO HALOGENADO, SEM EMISSAO DE FUMACA, 750V, SECAO NOMINAL 120 MM</t>
  </si>
  <si>
    <t>44388</t>
  </si>
  <si>
    <t>CABO DE COBRE FLEXIVEL NAO HALOGENADO, SEM EMISSAO DE FUMACA, 750V, SECAO NOMINAL 2,5 MM</t>
  </si>
  <si>
    <t>44392</t>
  </si>
  <si>
    <t>CABO DE COBRE FLEXIVEL NAO HALOGENADO, SEM EMISSAO DE FUMACA, 750V, SECAO NOMINAL 240 MM</t>
  </si>
  <si>
    <t>44390</t>
  </si>
  <si>
    <t>CABO DE COBRE FLEXIVEL NAO HALOGENADO, SEM EMISSAO DE FUMACA, 750V, SECAO NOMINAL 50 MM</t>
  </si>
  <si>
    <t>44389</t>
  </si>
  <si>
    <t>CABO DE COBRE FLEXIVEL NAO HALOGENADO, SEM EMISSAO DE FUMACA, 750V, SECAO NOMINAL 6,0 MM</t>
  </si>
  <si>
    <t>862</t>
  </si>
  <si>
    <t>CABO DE COBRE NU 10 MM2 MEIO-DURO</t>
  </si>
  <si>
    <t>866</t>
  </si>
  <si>
    <t>CABO DE COBRE NU 120 MM2 MEIO-DURO</t>
  </si>
  <si>
    <t>892</t>
  </si>
  <si>
    <t>CABO DE COBRE NU 150 MM2 MEIO-DURO</t>
  </si>
  <si>
    <t>857</t>
  </si>
  <si>
    <t>CABO DE COBRE NU 16 MM2 MEIO-DURO</t>
  </si>
  <si>
    <t>37404</t>
  </si>
  <si>
    <t>CABO DE COBRE NU 185 MM2 MEIO-DURO</t>
  </si>
  <si>
    <t>868</t>
  </si>
  <si>
    <t>CABO DE COBRE NU 25 MM2 MEIO-DURO</t>
  </si>
  <si>
    <t>863</t>
  </si>
  <si>
    <t>CABO DE COBRE NU 35 MM2 MEIO-DURO</t>
  </si>
  <si>
    <t>867</t>
  </si>
  <si>
    <t>CABO DE COBRE NU 50 MM2 MEIO-DURO</t>
  </si>
  <si>
    <t>864</t>
  </si>
  <si>
    <t>CABO DE COBRE NU 70 MM2 MEIO-DURO</t>
  </si>
  <si>
    <t>865</t>
  </si>
  <si>
    <t>CABO DE COBRE NU 95 MM2 MEIO-DURO</t>
  </si>
  <si>
    <t>993</t>
  </si>
  <si>
    <t>CABO DE COBRE, FLEXIVEL, CLASSE 4 OU 5, ISOLACAO EM PVC/A, ANTICHAMA BWF-B, COBERTURA PVC-ST1, ANTICHAMA BWF-B, 1 CONDUTOR, 0,6/1 KV, SECAO NOMINAL 1,5 MM2</t>
  </si>
  <si>
    <t>1020</t>
  </si>
  <si>
    <t>CABO DE COBRE, FLEXIVEL, CLASSE 4 OU 5, ISOLACAO EM PVC/A, ANTICHAMA BWF-B, COBERTURA PVC-ST1, ANTICHAMA BWF-B, 1 CONDUTOR, 0,6/1 KV, SECAO NOMINAL 10 MM2</t>
  </si>
  <si>
    <t>1017</t>
  </si>
  <si>
    <t>CABO DE COBRE, FLEXIVEL, CLASSE 4 OU 5, ISOLACAO EM PVC/A, ANTICHAMA BWF-B, COBERTURA PVC-ST1, ANTICHAMA BWF-B, 1 CONDUTOR, 0,6/1 KV, SECAO NOMINAL 120 MM2</t>
  </si>
  <si>
    <t>999</t>
  </si>
  <si>
    <t>CABO DE COBRE, FLEXIVEL, CLASSE 4 OU 5, ISOLACAO EM PVC/A, ANTICHAMA BWF-B, COBERTURA PVC-ST1, ANTICHAMA BWF-B, 1 CONDUTOR, 0,6/1 KV, SECAO NOMINAL 150 MM2</t>
  </si>
  <si>
    <t>995</t>
  </si>
  <si>
    <t>CABO DE COBRE, FLEXIVEL, CLASSE 4 OU 5, ISOLACAO EM PVC/A, ANTICHAMA BWF-B, COBERTURA PVC-ST1, ANTICHAMA BWF-B, 1 CONDUTOR, 0,6/1 KV, SECAO NOMINAL 16 MM2</t>
  </si>
  <si>
    <t>1000</t>
  </si>
  <si>
    <t>CABO DE COBRE, FLEXIVEL, CLASSE 4 OU 5, ISOLACAO EM PVC/A, ANTICHAMA BWF-B, COBERTURA PVC-ST1, ANTICHAMA BWF-B, 1 CONDUTOR, 0,6/1 KV, SECAO NOMINAL 185 MM2</t>
  </si>
  <si>
    <t>1022</t>
  </si>
  <si>
    <t>CABO DE COBRE, FLEXIVEL, CLASSE 4 OU 5, ISOLACAO EM PVC/A, ANTICHAMA BWF-B, COBERTURA PVC-ST1, ANTICHAMA BWF-B, 1 CONDUTOR, 0,6/1 KV, SECAO NOMINAL 2,5 MM2</t>
  </si>
  <si>
    <t>1015</t>
  </si>
  <si>
    <t>CABO DE COBRE, FLEXIVEL, CLASSE 4 OU 5, ISOLACAO EM PVC/A, ANTICHAMA BWF-B, COBERTURA PVC-ST1, ANTICHAMA BWF-B, 1 CONDUTOR, 0,6/1 KV, SECAO NOMINAL 240 MM2</t>
  </si>
  <si>
    <t>996</t>
  </si>
  <si>
    <t>CABO DE COBRE, FLEXIVEL, CLASSE 4 OU 5, ISOLACAO EM PVC/A, ANTICHAMA BWF-B, COBERTURA PVC-ST1, ANTICHAMA BWF-B, 1 CONDUTOR, 0,6/1 KV, SECAO NOMINAL 25 MM2</t>
  </si>
  <si>
    <t>1001</t>
  </si>
  <si>
    <t>CABO DE COBRE, FLEXIVEL, CLASSE 4 OU 5, ISOLACAO EM PVC/A, ANTICHAMA BWF-B, COBERTURA PVC-ST1, ANTICHAMA BWF-B, 1 CONDUTOR, 0,6/1 KV, SECAO NOMINAL 300 MM2</t>
  </si>
  <si>
    <t>1019</t>
  </si>
  <si>
    <t>CABO DE COBRE, FLEXIVEL, CLASSE 4 OU 5, ISOLACAO EM PVC/A, ANTICHAMA BWF-B, COBERTURA PVC-ST1, ANTICHAMA BWF-B, 1 CONDUTOR, 0,6/1 KV, SECAO NOMINAL 35 MM2</t>
  </si>
  <si>
    <t>1021</t>
  </si>
  <si>
    <t>CABO DE COBRE, FLEXIVEL, CLASSE 4 OU 5, ISOLACAO EM PVC/A, ANTICHAMA BWF-B, COBERTURA PVC-ST1, ANTICHAMA BWF-B, 1 CONDUTOR, 0,6/1 KV, SECAO NOMINAL 4 MM2</t>
  </si>
  <si>
    <t>39249</t>
  </si>
  <si>
    <t>CABO DE COBRE, FLEXIVEL, CLASSE 4 OU 5, ISOLACAO EM PVC/A, ANTICHAMA BWF-B, COBERTURA PVC-ST1, ANTICHAMA BWF-B, 1 CONDUTOR, 0,6/1 KV, SECAO NOMINAL 400 MM2</t>
  </si>
  <si>
    <t>1018</t>
  </si>
  <si>
    <t>CABO DE COBRE, FLEXIVEL, CLASSE 4 OU 5, ISOLACAO EM PVC/A, ANTICHAMA BWF-B, COBERTURA PVC-ST1, ANTICHAMA BWF-B, 1 CONDUTOR, 0,6/1 KV, SECAO NOMINAL 50 MM2</t>
  </si>
  <si>
    <t>39250</t>
  </si>
  <si>
    <t>CABO DE COBRE, FLEXIVEL, CLASSE 4 OU 5, ISOLACAO EM PVC/A, ANTICHAMA BWF-B, COBERTURA PVC-ST1, ANTICHAMA BWF-B, 1 CONDUTOR, 0,6/1 KV, SECAO NOMINAL 500 MM2</t>
  </si>
  <si>
    <t>994</t>
  </si>
  <si>
    <t>CABO DE COBRE, FLEXIVEL, CLASSE 4 OU 5, ISOLACAO EM PVC/A, ANTICHAMA BWF-B, COBERTURA PVC-ST1, ANTICHAMA BWF-B, 1 CONDUTOR, 0,6/1 KV, SECAO NOMINAL 6 MM2</t>
  </si>
  <si>
    <t>977</t>
  </si>
  <si>
    <t>CABO DE COBRE, FLEXIVEL, CLASSE 4 OU 5, ISOLACAO EM PVC/A, ANTICHAMA BWF-B, COBERTURA PVC-ST1, ANTICHAMA BWF-B, 1 CONDUTOR, 0,6/1 KV, SECAO NOMINAL 70 MM2</t>
  </si>
  <si>
    <t>998</t>
  </si>
  <si>
    <t>CABO DE COBRE, FLEXIVEL, CLASSE 4 OU 5, ISOLACAO EM PVC/A, ANTICHAMA BWF-B, COBERTURA PVC-ST1, ANTICHAMA BWF-B, 1 CONDUTOR, 0,6/1 KV, SECAO NOMINAL 95 MM2</t>
  </si>
  <si>
    <t>39251</t>
  </si>
  <si>
    <t>CABO DE COBRE, FLEXIVEL, CLASSE 4 OU 5, ISOLACAO EM PVC/A, ANTICHAMA BWF-B, 1 CONDUTOR, 450/750 V, SECAO NOMINAL 0,5 MM2</t>
  </si>
  <si>
    <t>1011</t>
  </si>
  <si>
    <t>CABO DE COBRE, FLEXIVEL, CLASSE 4 OU 5, ISOLACAO EM PVC/A, ANTICHAMA BWF-B, 1 CONDUTOR, 450/750 V, SECAO NOMINAL 0,75 MM2</t>
  </si>
  <si>
    <t>39252</t>
  </si>
  <si>
    <t>CABO DE COBRE, FLEXIVEL, CLASSE 4 OU 5, ISOLACAO EM PVC/A, ANTICHAMA BWF-B, 1 CONDUTOR, 450/750 V, SECAO NOMINAL 1,0 MM2</t>
  </si>
  <si>
    <t>1013</t>
  </si>
  <si>
    <t>CABO DE COBRE, FLEXIVEL, CLASSE 4 OU 5, ISOLACAO EM PVC/A, ANTICHAMA BWF-B, 1 CONDUTOR, 450/750 V, SECAO NOMINAL 1,5 MM2</t>
  </si>
  <si>
    <t>980</t>
  </si>
  <si>
    <t>CABO DE COBRE, FLEXIVEL, CLASSE 4 OU 5, ISOLACAO EM PVC/A, ANTICHAMA BWF-B, 1 CONDUTOR, 450/750 V, SECAO NOMINAL 10 MM2</t>
  </si>
  <si>
    <t>39237</t>
  </si>
  <si>
    <t>CABO DE COBRE, FLEXIVEL, CLASSE 4 OU 5, ISOLACAO EM PVC/A, ANTICHAMA BWF-B, 1 CONDUTOR, 450/750 V, SECAO NOMINAL 120 MM2</t>
  </si>
  <si>
    <t>39238</t>
  </si>
  <si>
    <t>CABO DE COBRE, FLEXIVEL, CLASSE 4 OU 5, ISOLACAO EM PVC/A, ANTICHAMA BWF-B, 1 CONDUTOR, 450/750 V, SECAO NOMINAL 150 MM2</t>
  </si>
  <si>
    <t>979</t>
  </si>
  <si>
    <t>CABO DE COBRE, FLEXIVEL, CLASSE 4 OU 5, ISOLACAO EM PVC/A, ANTICHAMA BWF-B, 1 CONDUTOR, 450/750 V, SECAO NOMINAL 16 MM2</t>
  </si>
  <si>
    <t>39239</t>
  </si>
  <si>
    <t>CABO DE COBRE, FLEXIVEL, CLASSE 4 OU 5, ISOLACAO EM PVC/A, ANTICHAMA BWF-B, 1 CONDUTOR, 450/750 V, SECAO NOMINAL 185 MM2</t>
  </si>
  <si>
    <t>1014</t>
  </si>
  <si>
    <t>CABO DE COBRE, FLEXIVEL, CLASSE 4 OU 5, ISOLACAO EM PVC/A, ANTICHAMA BWF-B, 1 CONDUTOR, 450/750 V, SECAO NOMINAL 2,5 MM2</t>
  </si>
  <si>
    <t>39240</t>
  </si>
  <si>
    <t>CABO DE COBRE, FLEXIVEL, CLASSE 4 OU 5, ISOLACAO EM PVC/A, ANTICHAMA BWF-B, 1 CONDUTOR, 450/750 V, SECAO NOMINAL 240 MM2</t>
  </si>
  <si>
    <t>39232</t>
  </si>
  <si>
    <t>CABO DE COBRE, FLEXIVEL, CLASSE 4 OU 5, ISOLACAO EM PVC/A, ANTICHAMA BWF-B, 1 CONDUTOR, 450/750 V, SECAO NOMINAL 25 MM2</t>
  </si>
  <si>
    <t>39233</t>
  </si>
  <si>
    <t>CABO DE COBRE, FLEXIVEL, CLASSE 4 OU 5, ISOLACAO EM PVC/A, ANTICHAMA BWF-B, 1 CONDUTOR, 450/750 V, SECAO NOMINAL 35 MM2</t>
  </si>
  <si>
    <t>981</t>
  </si>
  <si>
    <t>CABO DE COBRE, FLEXIVEL, CLASSE 4 OU 5, ISOLACAO EM PVC/A, ANTICHAMA BWF-B, 1 CONDUTOR, 450/750 V, SECAO NOMINAL 4 MM2</t>
  </si>
  <si>
    <t>39234</t>
  </si>
  <si>
    <t>CABO DE COBRE, FLEXIVEL, CLASSE 4 OU 5, ISOLACAO EM PVC/A, ANTICHAMA BWF-B, 1 CONDUTOR, 450/750 V, SECAO NOMINAL 50 MM2</t>
  </si>
  <si>
    <t>982</t>
  </si>
  <si>
    <t>CABO DE COBRE, FLEXIVEL, CLASSE 4 OU 5, ISOLACAO EM PVC/A, ANTICHAMA BWF-B, 1 CONDUTOR, 450/750 V, SECAO NOMINAL 6 MM2</t>
  </si>
  <si>
    <t>39235</t>
  </si>
  <si>
    <t>CABO DE COBRE, FLEXIVEL, CLASSE 4 OU 5, ISOLACAO EM PVC/A, ANTICHAMA BWF-B, 1 CONDUTOR, 450/750 V, SECAO NOMINAL 70 MM2</t>
  </si>
  <si>
    <t>39236</t>
  </si>
  <si>
    <t>CABO DE COBRE, FLEXIVEL, CLASSE 4 OU 5, ISOLACAO EM PVC/A, ANTICHAMA BWF-B, 1 CONDUTOR, 450/750 V, SECAO NOMINAL 95 MM2</t>
  </si>
  <si>
    <t>990</t>
  </si>
  <si>
    <t>CABO DE COBRE, RIGIDO, CLASSE 2, ISOLACAO EM PVC/A, ANTICHAMA BWF-B, 1 CONDUTOR, 450/750 V, SECAO NOMINAL 150 MM2</t>
  </si>
  <si>
    <t>39241</t>
  </si>
  <si>
    <t>CABO DE COBRE, RIGIDO, CLASSE 2, ISOLACAO EM PVC/A, ANTICHAMA BWF-B, 1 CONDUTOR, 450/750 V, SECAO NOMINAL 16 MM2</t>
  </si>
  <si>
    <t>1005</t>
  </si>
  <si>
    <t>CABO DE COBRE, RIGIDO, CLASSE 2, ISOLACAO EM PVC/A, ANTICHAMA BWF-B, 1 CONDUTOR, 450/750 V, SECAO NOMINAL 185 MM2</t>
  </si>
  <si>
    <t>991</t>
  </si>
  <si>
    <t>CABO DE COBRE, RIGIDO, CLASSE 2, ISOLACAO EM PVC/A, ANTICHAMA BWF-B, 1 CONDUTOR, 450/750 V, SECAO NOMINAL 240 MM2</t>
  </si>
  <si>
    <t>986</t>
  </si>
  <si>
    <t>CABO DE COBRE, RIGIDO, CLASSE 2, ISOLACAO EM PVC/A, ANTICHAMA BWF-B, 1 CONDUTOR, 450/750 V, SECAO NOMINAL 25 MM2</t>
  </si>
  <si>
    <t>987</t>
  </si>
  <si>
    <t>CABO DE COBRE, RIGIDO, CLASSE 2, ISOLACAO EM PVC/A, ANTICHAMA BWF-B, 1 CONDUTOR, 450/750 V, SECAO NOMINAL 35 MM2</t>
  </si>
  <si>
    <t>1007</t>
  </si>
  <si>
    <t>CABO DE COBRE, RIGIDO, CLASSE 2, ISOLACAO EM PVC/A, ANTICHAMA BWF-B, 1 CONDUTOR, 450/750 V, SECAO NOMINAL 50 MM2</t>
  </si>
  <si>
    <t>1008</t>
  </si>
  <si>
    <t>CABO DE COBRE, RIGIDO, CLASSE 2, ISOLACAO EM PVC/A, ANTICHAMA BWF-B, 1 CONDUTOR, 450/750 V, SECAO NOMINAL 6 MM2</t>
  </si>
  <si>
    <t>988</t>
  </si>
  <si>
    <t>CABO DE COBRE, RIGIDO, CLASSE 2, ISOLACAO EM PVC/A, ANTICHAMA BWF-B, 1 CONDUTOR, 450/750 V, SECAO NOMINAL 70 MM2</t>
  </si>
  <si>
    <t>989</t>
  </si>
  <si>
    <t>CABO DE COBRE, RIGIDO, CLASSE 2, ISOLACAO EM PVC/A, ANTICHAMA BWF-B, 1 CONDUTOR, 450/750 V, SECAO NOMINAL 95 MM2</t>
  </si>
  <si>
    <t>1006</t>
  </si>
  <si>
    <t>CABO DE COBRE, RIGIDO, CLASSE 2, ISOLACAO EM PVC, ANTI-CHAMA BWF-B, 1 CONDUTOR, 450/750 V, DIAMETRO 120 MM2</t>
  </si>
  <si>
    <t>43972</t>
  </si>
  <si>
    <t>CABO DE REDE, PAR TRANCADO U/UTP, 4 PARES, CATEGORIA 5E (CAT 5E), ISOLAMENTO PVC (CM)</t>
  </si>
  <si>
    <t>43971</t>
  </si>
  <si>
    <t>CABO DE REDE, PAR TRANCADO U/UTP, 4 PARES, CATEGORIA 5E (CAT 5E), ISOLAMENTO PVC (CMX)</t>
  </si>
  <si>
    <t>39598</t>
  </si>
  <si>
    <t>CABO DE REDE, PAR TRANCADO U/UTP, 4 PARES, CATEGORIA 5E (CAT 5E), ISOLAMENTO PVC (LSZH)</t>
  </si>
  <si>
    <t>43973</t>
  </si>
  <si>
    <t>CABO DE REDE, PAR TRANCADO U/UTP, 4 PARES, CATEGORIA 6 (CAT 6), ISOLAMENTO PVC (CM)</t>
  </si>
  <si>
    <t>39599</t>
  </si>
  <si>
    <t>CABO DE REDE, PAR TRANCADO UTP, 4 PARES, CATEGORIA 6 (CAT 6), ISOLAMENTO PVC (LSZH)</t>
  </si>
  <si>
    <t>43832</t>
  </si>
  <si>
    <t>CABO ELETRONICO CATEGORIA 6A U/UTP 23AWG X 4P</t>
  </si>
  <si>
    <t>34602</t>
  </si>
  <si>
    <t>CABO FLEXIVEL PVC 750 V, 2 CONDUTORES DE 1,5 MM2</t>
  </si>
  <si>
    <t>34607</t>
  </si>
  <si>
    <t>CABO FLEXIVEL PVC 750 V, 2 CONDUTORES DE 4,0 MM2</t>
  </si>
  <si>
    <t>34609</t>
  </si>
  <si>
    <t>CABO FLEXIVEL PVC 750 V, 2 CONDUTORES DE 6,0 MM2</t>
  </si>
  <si>
    <t>34618</t>
  </si>
  <si>
    <t>CABO FLEXIVEL PVC 750 V, 3 CONDUTORES DE 1,5 MM2</t>
  </si>
  <si>
    <t>34621</t>
  </si>
  <si>
    <t>CABO FLEXIVEL PVC 750 V, 3 CONDUTORES DE 4,0 MM2</t>
  </si>
  <si>
    <t>34622</t>
  </si>
  <si>
    <t>CABO FLEXIVEL PVC 750 V, 3 CONDUTORES DE 6,0 MM2</t>
  </si>
  <si>
    <t>34624</t>
  </si>
  <si>
    <t>CABO FLEXIVEL PVC 750 V, 4 CONDUTORES DE 1,5 MM2</t>
  </si>
  <si>
    <t>34627</t>
  </si>
  <si>
    <t>CABO FLEXIVEL PVC 750 V, 4 CONDUTORES DE 4,0 MM2</t>
  </si>
  <si>
    <t>34629</t>
  </si>
  <si>
    <t>CABO FLEXIVEL PVC 750 V, 4 CONDUTORES DE 6,0 MM2</t>
  </si>
  <si>
    <t>39257</t>
  </si>
  <si>
    <t>CABO MULTIPOLAR DE COBRE, FLEXIVEL, CLASSE 4 OU 5, ISOLACAO EM HEPR, COBERTURA EM PVC-ST2, ANTICHAMA BWF-B, 0,6/1 KV, 3 CONDUTORES DE 1,5 MM2</t>
  </si>
  <si>
    <t>39261</t>
  </si>
  <si>
    <t>CABO MULTIPOLAR DE COBRE, FLEXIVEL, CLASSE 4 OU 5, ISOLACAO EM HEPR, COBERTURA EM PVC-ST2, ANTICHAMA BWF-B, 0,6/1 KV, 3 CONDUTORES DE 10 MM2</t>
  </si>
  <si>
    <t>39268</t>
  </si>
  <si>
    <t>CABO MULTIPOLAR DE COBRE, FLEXIVEL, CLASSE 4 OU 5, ISOLACAO EM HEPR, COBERTURA EM PVC-ST2, ANTICHAMA BWF-B, 0,6/1 KV, 3 CONDUTORES DE 120 MM2</t>
  </si>
  <si>
    <t>39262</t>
  </si>
  <si>
    <t>CABO MULTIPOLAR DE COBRE, FLEXIVEL, CLASSE 4 OU 5, ISOLACAO EM HEPR, COBERTURA EM PVC-ST2, ANTICHAMA BWF-B, 0,6/1 KV, 3 CONDUTORES DE 16 MM2</t>
  </si>
  <si>
    <t>39258</t>
  </si>
  <si>
    <t>CABO MULTIPOLAR DE COBRE, FLEXIVEL, CLASSE 4 OU 5, ISOLACAO EM HEPR, COBERTURA EM PVC-ST2, ANTICHAMA BWF-B, 0,6/1 KV, 3 CONDUTORES DE 2,5 MM2</t>
  </si>
  <si>
    <t>39263</t>
  </si>
  <si>
    <t>CABO MULTIPOLAR DE COBRE, FLEXIVEL, CLASSE 4 OU 5, ISOLACAO EM HEPR, COBERTURA EM PVC-ST2, ANTICHAMA BWF-B, 0,6/1 KV, 3 CONDUTORES DE 25 MM2</t>
  </si>
  <si>
    <t>39264</t>
  </si>
  <si>
    <t>CABO MULTIPOLAR DE COBRE, FLEXIVEL, CLASSE 4 OU 5, ISOLACAO EM HEPR, COBERTURA EM PVC-ST2, ANTICHAMA BWF-B, 0,6/1 KV, 3 CONDUTORES DE 35 MM2</t>
  </si>
  <si>
    <t>39259</t>
  </si>
  <si>
    <t>CABO MULTIPOLAR DE COBRE, FLEXIVEL, CLASSE 4 OU 5, ISOLACAO EM HEPR, COBERTURA EM PVC-ST2, ANTICHAMA BWF-B, 0,6/1 KV, 3 CONDUTORES DE 4 MM2</t>
  </si>
  <si>
    <t>39265</t>
  </si>
  <si>
    <t>CABO MULTIPOLAR DE COBRE, FLEXIVEL, CLASSE 4 OU 5, ISOLACAO EM HEPR, COBERTURA EM PVC-ST2, ANTICHAMA BWF-B, 0,6/1 KV, 3 CONDUTORES DE 50 MM2</t>
  </si>
  <si>
    <t>39260</t>
  </si>
  <si>
    <t>CABO MULTIPOLAR DE COBRE, FLEXIVEL, CLASSE 4 OU 5, ISOLACAO EM HEPR, COBERTURA EM PVC-ST2, ANTICHAMA BWF-B, 0,6/1 KV, 3 CONDUTORES DE 6 MM2</t>
  </si>
  <si>
    <t>39266</t>
  </si>
  <si>
    <t>CABO MULTIPOLAR DE COBRE, FLEXIVEL, CLASSE 4 OU 5, ISOLACAO EM HEPR, COBERTURA EM PVC-ST2, ANTICHAMA BWF-B, 0,6/1 KV, 3 CONDUTORES DE 70 MM2</t>
  </si>
  <si>
    <t>39267</t>
  </si>
  <si>
    <t>CABO MULTIPOLAR DE COBRE, FLEXIVEL, CLASSE 4 OU 5, ISOLACAO EM HEPR, COBERTURA EM PVC-ST2, ANTICHAMA BWF-B, 0,6/1 KV, 3 CONDUTORES DE 95 MM2</t>
  </si>
  <si>
    <t>11901</t>
  </si>
  <si>
    <t>CABO TELEFONICO CCI 50, 1 PAR, USO INTERNO, SEM BLINDAGEM</t>
  </si>
  <si>
    <t>11902</t>
  </si>
  <si>
    <t>CABO TELEFONICO CCI 50, 2 PARES, USO INTERNO, SEM BLINDAGEM</t>
  </si>
  <si>
    <t>11903</t>
  </si>
  <si>
    <t>CABO TELEFONICO CCI 50, 3 PARES, USO INTERNO, SEM BLINDAGEM</t>
  </si>
  <si>
    <t>11904</t>
  </si>
  <si>
    <t>CABO TELEFONICO CCI 50, 4 PARES, USO INTERNO, SEM BLINDAGEM</t>
  </si>
  <si>
    <t>11905</t>
  </si>
  <si>
    <t>CABO TELEFONICO CCI 50, 5 PARES, USO INTERNO, SEM BLINDAGEM</t>
  </si>
  <si>
    <t>11906</t>
  </si>
  <si>
    <t>CABO TELEFONICO CCI 50, 6 PARES, USO INTERNO, SEM BLINDAGEM</t>
  </si>
  <si>
    <t>11919</t>
  </si>
  <si>
    <t>CABO TELEFONICO CI 50, 10 PARES, USO INTERNO</t>
  </si>
  <si>
    <t>11920</t>
  </si>
  <si>
    <t>CABO TELEFONICO CI 50, 20 PARES, USO INTERNO</t>
  </si>
  <si>
    <t>11924</t>
  </si>
  <si>
    <t>CABO TELEFONICO CI 50, 200 PARES, USO INTERNO</t>
  </si>
  <si>
    <t>11921</t>
  </si>
  <si>
    <t>CABO TELEFONICO CI 50, 30 PARES, USO INTERNO</t>
  </si>
  <si>
    <t>11922</t>
  </si>
  <si>
    <t>CABO TELEFONICO CI 50, 50 PARES, USO INTERNO</t>
  </si>
  <si>
    <t>11923</t>
  </si>
  <si>
    <t>CABO TELEFONICO CI 50, 75 PARES, USO INTERNO</t>
  </si>
  <si>
    <t>11916</t>
  </si>
  <si>
    <t>CABO TELEFONICO CTP - APL - 50, 10 PARES, USO EXTERNO</t>
  </si>
  <si>
    <t>11914</t>
  </si>
  <si>
    <t>CABO TELEFONICO CTP - APL - 50, 100 PARES, USO EXTERNO</t>
  </si>
  <si>
    <t>11917</t>
  </si>
  <si>
    <t>CABO TELEFONICO CTP - APL - 50, 20 PARES, USO EXTERNO</t>
  </si>
  <si>
    <t>11918</t>
  </si>
  <si>
    <t>CABO TELEFONICO CTP - APL - 50, 30 PARES, USO EXTERNO</t>
  </si>
  <si>
    <t>37734</t>
  </si>
  <si>
    <t>CACAMBA METALICA BASCULANTE COM CAPACIDADE DE 10 M3 (INCLUI MONTAGEM, NAO INCLUI CAMINHAO)</t>
  </si>
  <si>
    <t>42251</t>
  </si>
  <si>
    <t>CACAMBA METALICA BASCULANTE COM CAPACIDADE DE 12 M3 (INCLUI MONTAGEM, NAO INCLUI CAMINHAO)</t>
  </si>
  <si>
    <t>37733</t>
  </si>
  <si>
    <t>CACAMBA METALICA BASCULANTE COM CAPACIDADE DE 6 M3 (INCLUI MONTAGEM, NAO INCLUI CAMINHAO)</t>
  </si>
  <si>
    <t>37735</t>
  </si>
  <si>
    <t>CACAMBA METALICA BASCULANTE COM CAPACIDADE DE 8 M3 (INCLUI MONTAGEM, NAO INCLUI CAMINHAO)</t>
  </si>
  <si>
    <t>5090</t>
  </si>
  <si>
    <t>CADEADO SIMPLES, CORPO EM LATAO MACICO, COM LARGURA DE 25 MM E ALTURA DE APROX 25 MM, HASTE CEMENTADA (NAO LONGA), EM ACO TEMPERADO COM DIAMETRO DE APROX 5,0 MM, INCLUINDO 2 CHAVES</t>
  </si>
  <si>
    <t>5085</t>
  </si>
  <si>
    <t>CADEADO SIMPLES, CORPO EM LATAO MACICO, COM LARGURA DE 35 MM E ALTURA DE APROX 30 MM, HASTE CEMENTADA (NAO LONGA), EM ACO TEMPERADO COM DIAMETRO DE APROX 6,0 MM, INCLUINDO 2 CHAVES</t>
  </si>
  <si>
    <t>43603</t>
  </si>
  <si>
    <t>CADEADO SIMPLES, CORPO EM LATAO MACICO, COM LARGURA DE 50 MM E ALTURA DE APROX 40 MM, HASTE CEMENTADA EM ACO TEMPERADO COM DIAMETRO DE APROX 8,0 MM, INCLUINDO 2 CHAVES</t>
  </si>
  <si>
    <t>38374</t>
  </si>
  <si>
    <t>CADEIRA SUSPENSA MANUAL / BALANCIM INDIVIDUAL (NBR 14751)</t>
  </si>
  <si>
    <t>20212</t>
  </si>
  <si>
    <t>CAIBRO APARELHADO *6 X 8* CM, EM MACARANDUBA/MASSARANDUBA, ANGELIM OU EQUIVALENTE DA REGIAO</t>
  </si>
  <si>
    <t>20209</t>
  </si>
  <si>
    <t>CAIBRO APARELHADO *7,5 X 7,5* CM, EM MACARANDUBA/MASSARANDUBA, ANGELIM OU EQUIVALENTE DA REGIAO</t>
  </si>
  <si>
    <t>4430</t>
  </si>
  <si>
    <t>CAIBRO NAO APARELHADO *5 X 6* CM, EM MACARANDUBA/MASSARANDUBA, ANGELIM OU EQUIVALENTE DA REGIAO - BRUTA</t>
  </si>
  <si>
    <t>4433</t>
  </si>
  <si>
    <t>CAIBRO NAO APARELHADO *6 X 6* CM, EM MACARANDUBA/MASSARANDUBA, ANGELIM OU EQUIVALENTE DA REGIAO - BRUTA</t>
  </si>
  <si>
    <t>4400</t>
  </si>
  <si>
    <t>CAIBRO NAO APARELHADO, *6 X 8* CM, EM MACARANDUBA/MASSARANDUBA, ANGELIM OU EQUIVALENTE DA REGIAO - BRUTA</t>
  </si>
  <si>
    <t>2729</t>
  </si>
  <si>
    <t>CAIBRO ROLICO DE MADEIRA TRATADA, D = 4 A 7 CM, H = 3,00 M, EM EUCALIPTO OU EQUIVALENTE DA REGIAO</t>
  </si>
  <si>
    <t>4513</t>
  </si>
  <si>
    <t>CAIBRO 5 X 5 CM EM PINUS, MISTA OU EQUIVALENTE DA REGIAO - BRUTA</t>
  </si>
  <si>
    <t>37106</t>
  </si>
  <si>
    <t>CAIXA D'AGUA / RESERVATORIO EM POLIESTER REFORCADO COM FIBRA DE VIDRO, 10000 LITROS, COM TAMPA</t>
  </si>
  <si>
    <t>11869</t>
  </si>
  <si>
    <t>CAIXA D'AGUA / RESERVATORIO EM POLIESTER REFORCADO COM FIBRA DE VIDRO, 1500 LITROS, COM TAMPA</t>
  </si>
  <si>
    <t>43981</t>
  </si>
  <si>
    <t>CAIXA D'AGUA / RESERVATORIO EM POLIESTER REFORCADO COM FIBRA DE VIDRO, 15000 LITROS, COM TAMPA</t>
  </si>
  <si>
    <t>37104</t>
  </si>
  <si>
    <t>CAIXA D'AGUA / RESERVATORIO EM POLIESTER REFORCADO COM FIBRA DE VIDRO, 2000 LITROS, COM TAMPA</t>
  </si>
  <si>
    <t>43982</t>
  </si>
  <si>
    <t>CAIXA D'AGUA / RESERVATORIO EM POLIESTER REFORCADO COM FIBRA DE VIDRO, 20000 LITROS, COM TAMPA</t>
  </si>
  <si>
    <t>43978</t>
  </si>
  <si>
    <t>CAIXA D'AGUA / RESERVATORIO EM POLIESTER REFORCADO COM FIBRA DE VIDRO, 3000 LITROS, COM TAMPA</t>
  </si>
  <si>
    <t>11871</t>
  </si>
  <si>
    <t>CAIXA D'AGUA / RESERVATORIO EM POLIESTER REFORCADO COM FIBRA DE VIDRO, 500 LITROS, COM TAMPA</t>
  </si>
  <si>
    <t>37105</t>
  </si>
  <si>
    <t>CAIXA D'AGUA / RESERVATORIO EM POLIESTER REFORCADO COM FIBRA DE VIDRO, 5000 LITROS, COM TAMPA</t>
  </si>
  <si>
    <t>43980</t>
  </si>
  <si>
    <t>CAIXA D'AGUA / RESERVATORIO EM POLIESTER REFORCADO COM FIBRA DE VIDRO, 7000 LITROS, COM TAMPA</t>
  </si>
  <si>
    <t>43979</t>
  </si>
  <si>
    <t>CAIXA D'AGUA / RESERVATORIO EM POLIESTER REFORCADO COM FIBRA DE VIDRO, 750 LITROS, COM TAMPA</t>
  </si>
  <si>
    <t>11868</t>
  </si>
  <si>
    <t>CAIXA D'AGUA / RESERVATORIO EM POLIESTER REFORCADO COM FIBRA DE VIDRO,1000 LITROS, COM TAMPA</t>
  </si>
  <si>
    <t>34636</t>
  </si>
  <si>
    <t>CAIXA D'AGUA / RESERVATORIO EM POLIETILENO, 1000 LITROS, COM TAMPA</t>
  </si>
  <si>
    <t>34639</t>
  </si>
  <si>
    <t>CAIXA D'AGUA / RESERVATORIO EM POLIETILENO, 1500 LITROS, COM TAMPA</t>
  </si>
  <si>
    <t>34640</t>
  </si>
  <si>
    <t>CAIXA D'AGUA / RESERVATORIO EM POLIETILENO, 2000 LITROS, COM TAMPA</t>
  </si>
  <si>
    <t>43977</t>
  </si>
  <si>
    <t>CAIXA D'AGUA / RESERVATORIO EM POLIETILENO, 3000 LITROS, COM TAMPA</t>
  </si>
  <si>
    <t>34637</t>
  </si>
  <si>
    <t>CAIXA D'AGUA / RESERVATORIO EM POLIETILENO, 500 LITROS, COM TAMPA</t>
  </si>
  <si>
    <t>34638</t>
  </si>
  <si>
    <t>CAIXA D'AGUA / RESERVATORIO EM POLIETILENO, 750 LITROS, COM TAMPA</t>
  </si>
  <si>
    <t>34641</t>
  </si>
  <si>
    <t>CAIXA DE ATERRAMENTO EM CONCRETO PRE-MOLDADO, DIAMETRO DE 0,30 M E ALTURA DE 0,35 M, SEM FUNDO E COM TAMPA</t>
  </si>
  <si>
    <t>43434</t>
  </si>
  <si>
    <t>CAIXA DE CONCRETO ARMADO PRE-MOLDADO, COM FUNDO E SEM TAMPA, DIMENSOES DE 0,30 X 0,30 X 0,30 M</t>
  </si>
  <si>
    <t>43435</t>
  </si>
  <si>
    <t>CAIXA DE CONCRETO ARMADO PRE-MOLDADO, COM FUNDO E SEM TAMPA, DIMENSOES DE 0,40 X 0,40 X 0,40 M</t>
  </si>
  <si>
    <t>43436</t>
  </si>
  <si>
    <t>CAIXA DE CONCRETO ARMADO PRE-MOLDADO, COM FUNDO E SEM TAMPA, DIMENSOES DE 0,60 X 0,60 X 0,50 M</t>
  </si>
  <si>
    <t>43437</t>
  </si>
  <si>
    <t>CAIXA DE CONCRETO ARMADO PRE-MOLDADO, COM FUNDO E SEM TAMPA, DIMENSOES DE 0,80 X 0,80 X 0,50 M</t>
  </si>
  <si>
    <t>43438</t>
  </si>
  <si>
    <t>CAIXA DE CONCRETO ARMADO PRE-MOLDADO, COM FUNDO E SEM TAMPA, DIMENSOES DE 1,00 X 1,00 X 0,50 M</t>
  </si>
  <si>
    <t>41627</t>
  </si>
  <si>
    <t>CAIXA DE CONCRETO ARMADO PRE-MOLDADO, COM FUNDO E TAMPA, DIMENSOES DE 0,30 X 0,30 X 0,30 M</t>
  </si>
  <si>
    <t>41628</t>
  </si>
  <si>
    <t>CAIXA DE CONCRETO ARMADO PRE-MOLDADO, COM FUNDO E TAMPA, DIMENSOES DE 0,40 X 0,40 X 0,40 M</t>
  </si>
  <si>
    <t>41629</t>
  </si>
  <si>
    <t>CAIXA DE CONCRETO ARMADO PRE-MOLDADO, COM FUNDO E TAMPA, DIMENSOES DE 0,60 X 0,60 X 0,50 M</t>
  </si>
  <si>
    <t>43429</t>
  </si>
  <si>
    <t>CAIXA DE CONCRETO ARMADO PRE-MOLDADO, SEM FUNDO, QUADRADA, DIMENSOES DE 0,30 X 0,30 X 0,30 M</t>
  </si>
  <si>
    <t>43430</t>
  </si>
  <si>
    <t>CAIXA DE CONCRETO ARMADO PRE-MOLDADO, SEM FUNDO, QUADRADA, DIMENSOES DE 0,40 X 0,40 X 0,40 M</t>
  </si>
  <si>
    <t>43431</t>
  </si>
  <si>
    <t>CAIXA DE CONCRETO ARMADO PRE-MOLDADO, SEM FUNDO, QUADRADA, DIMENSOES DE 0,60 X 0,60 X 0,50 M</t>
  </si>
  <si>
    <t>43432</t>
  </si>
  <si>
    <t>CAIXA DE CONCRETO ARMADO PRE-MOLDADO, SEM FUNDO, QUADRADA, DIMENSOES DE 0,80 X 0,80 X 0,50 M</t>
  </si>
  <si>
    <t>43433</t>
  </si>
  <si>
    <t>CAIXA DE CONCRETO ARMADO PRE-MOLDADO, SEM FUNDO, QUADRADA, DIMENSOES DE 1,00 X 1,00 X 0,50 M</t>
  </si>
  <si>
    <t>43094</t>
  </si>
  <si>
    <t>CAIXA DE DERIVACAO PARA MEDIDOR DE ENERGIA, COM BARRAMENTO MONOFASICO, EM POLICARBONATO / TERMOPLASTICO - MODULO (PADRAO CONCESSIONARIA LOCAL)</t>
  </si>
  <si>
    <t>43093</t>
  </si>
  <si>
    <t>CAIXA DE DERIVACAO PARA MEDIDOR DE ENERGIA, COM BARRAMENTO POLIFASICO, EM POLICARBONATO / TERMOPLASTICO - MODULO (PADRAO CONCESSIONARIA LOCAL)</t>
  </si>
  <si>
    <t>11694</t>
  </si>
  <si>
    <t>CAIXA DE DESCARGA PLASTICA PARA BACIA / VASO SANITARIO DE EMBUTIR, COM ESPELHO ACIONADOR EM PLASTICO, CAPACIDADE 6 A 10 LITROS, (COMPLETA - ACESSORIOS INCLUSOS)</t>
  </si>
  <si>
    <t>1030</t>
  </si>
  <si>
    <t>CAIXA DE DESCARGA PLASTICA PARA BACIA / VASO SANITARIO, EXTERNA, CAPACIDADE 9 LITROS, PUXADOR FIO DE NYLON, NAO INCLUSO CANO, BOLSA, ENGATE</t>
  </si>
  <si>
    <t>11881</t>
  </si>
  <si>
    <t>CAIXA DE GORDURA CILINDRICA EM CONCRETO SIMPLES, PRE-MOLDADA, COM DIAMETRO DE 40 CM E ALTURA DE 45 CM, COM TAMPA</t>
  </si>
  <si>
    <t>35277</t>
  </si>
  <si>
    <t>CAIXA DE GORDURA EM PVC, DIAMETRO MINIMO 300 MM, DIAMETRO DE SAIDA 100 MM, CAPACIDADE APROXIMADA 18 LITROS, COM TAMPA E CESTO</t>
  </si>
  <si>
    <t>10521</t>
  </si>
  <si>
    <t>CAIXA DE INCENDIO/ABRIGO PARA MANGUEIRA, DE EMBUTIR/INTERNA, COM 75 X 45 X 17 CM, EM CHAPA DE ACO, PORTA COM VENTILACAO, VISOR COM A INSCRICAO "INCENDIO", SUPORTE/CESTA INTERNA PARA A MANGUEIRA, PINTURA ELETROSTATICA VERMELHA</t>
  </si>
  <si>
    <t>10885</t>
  </si>
  <si>
    <t>CAIXA DE INCENDIO/ABRIGO PARA MANGUEIRA, DE EMBUTIR/INTERNA, COM 90 X 60 X 17 CM, EM CHAPA DE ACO, PORTA COM VENTILACAO, VISOR COM A INSCRICAO "INCENDIO", SUPORTE/CESTA INTERNA PARA A MANGUEIRA, PINTURA ELETROSTATICA VERMELHA</t>
  </si>
  <si>
    <t>20962</t>
  </si>
  <si>
    <t>CAIXA DE INCENDIO/ABRIGO PARA MANGUEIRA, DE SOBREPOR/EXTERNA, COM 75 X 45 X 17 CM, EM CHAPA DE ACO, PORTA COM VENTILACAO, VISOR COM A INSCRICAO "INCENDIO", SUPORTE/CESTA INTERNA PARA A MANGUEIRA, PINTURA ELETROSTATICA VERMELHA</t>
  </si>
  <si>
    <t>20963</t>
  </si>
  <si>
    <t>CAIXA DE INCENDIO/ABRIGO PARA MANGUEIRA, DE SOBREPOR/EXTERNA, COM 90 X 60 X 17 CM, EM CHAPA DE ACO, PORTA COM VENTILACAO, VISOR COM A INSCRICAO "INCENDIO", SUPORTE/CESTA INTERNA PARA A MANGUEIRA, PINTURA ELETROSTATICA VERMELHA</t>
  </si>
  <si>
    <t>34643</t>
  </si>
  <si>
    <t>CAIXA DE INSPECAO PARA ATERRAMENTO E PARA RAIOS, EM POLIPROPILENO, DIAMETRO = 300 MM X ALTURA = 400 MM</t>
  </si>
  <si>
    <t>41480</t>
  </si>
  <si>
    <t>CAIXA DE INSPECAO PARA ATERRAMENTO OU OUTRO USO, EM PVC, DN = 250 X 250 MM</t>
  </si>
  <si>
    <t>41474</t>
  </si>
  <si>
    <t>CAIXA DE INSPECAO PARA ATERRAMENTO OU OUTRO USO, EM PVC, DN = 300 X *300* MM</t>
  </si>
  <si>
    <t>41475</t>
  </si>
  <si>
    <t>CAIXA DE INSPECAO PARA ATERRAMENTO OU OUTRO USO, EM PVC, DN = 300 X 250 MM</t>
  </si>
  <si>
    <t>41476</t>
  </si>
  <si>
    <t>CAIXA DE INSPECAO PARA ATERRAMENTO OU OUTRO USO, EM PVC, DN = 300 X 600 MM</t>
  </si>
  <si>
    <t>2555</t>
  </si>
  <si>
    <t>CAIXA DE LUZ "3 X 3" EM ACO ESMALTADA</t>
  </si>
  <si>
    <t>2556</t>
  </si>
  <si>
    <t>CAIXA DE LUZ "4 X 2" EM ACO ESMALTADA</t>
  </si>
  <si>
    <t>2557</t>
  </si>
  <si>
    <t>CAIXA DE LUZ "4 X 4" EM ACO ESMALTADA</t>
  </si>
  <si>
    <t>10569</t>
  </si>
  <si>
    <t>CAIXA DE PASSAGEM / DERIVACAO / LUZ, OCTOGONAL 4 X4, EM ACO ESMALTADA, COM FUNDO MOVEL SIMPLES (FMS)</t>
  </si>
  <si>
    <t>39810</t>
  </si>
  <si>
    <t>CAIXA DE PASSAGEM ELETRICA DE PAREDE, DE EMBUTIR, EM PVC, COM TAMPA APARAFUSADA, DIMENSOES 120 X 120 X *75* MM</t>
  </si>
  <si>
    <t>39811</t>
  </si>
  <si>
    <t>CAIXA DE PASSAGEM ELETRICA DE PAREDE, DE EMBUTIR, EM PVC, COM TAMPA APARAFUSADA, DIMENSOES 150 X 150 X *75* MM</t>
  </si>
  <si>
    <t>39812</t>
  </si>
  <si>
    <t>CAIXA DE PASSAGEM ELETRICA DE PAREDE, DE EMBUTIR, EM PVC, COM TAMPA APARAFUSADA, DIMENSOES 200 X 200 X *90* MM</t>
  </si>
  <si>
    <t>43096</t>
  </si>
  <si>
    <t>CAIXA DE PASSAGEM ELETRICA DE PAREDE, DE EMBUTIR, EM TERMOPLASTICO / PVC, COM TAMPA APARAFUSADA, DIMENSOES 400 X 400 X *120* MM</t>
  </si>
  <si>
    <t>43102</t>
  </si>
  <si>
    <t>CAIXA DE PASSAGEM ELETRICA DE PAREDE, DE SOBREPOR, EM PVC, COM TAMPA APARAFUSADA, DIMENSOES 300 X 300 X *100* MM</t>
  </si>
  <si>
    <t>43103</t>
  </si>
  <si>
    <t>CAIXA DE PASSAGEM ELETRICA DE PAREDE, DE SOBREPOR, EM PVC, COM TAMPA APARAFUSADA, DIMENSOES, 400 X 400 X *120* MM</t>
  </si>
  <si>
    <t>43098</t>
  </si>
  <si>
    <t>CAIXA DE PASSAGEM ELETRICA DE PAREDE, DE SOBREPOR, EM TERMOPLASTICO / PVC, COM TAMPA APARAFUSA, DIMENSOES 200 X 200 X *100* MM</t>
  </si>
  <si>
    <t>43097</t>
  </si>
  <si>
    <t>CAIXA DE PASSAGEM ELETRICA DE PAREDE, DE SOBREPOR, EM TERMOPLASTICO / PVC, COM TAMPA APARAFUSADA, DIMENSOES, 150 X 150 X *100* MM</t>
  </si>
  <si>
    <t>43104</t>
  </si>
  <si>
    <t>CAIXA DE PASSAGEM ELETRICA, PARA PISO, EM PVC, DIMENSOES DE 3/4" A 4"</t>
  </si>
  <si>
    <t>39771</t>
  </si>
  <si>
    <t>CAIXA DE PASSAGEM METALICA DE SOBREPOR COM TAMPA PARAFUSADA, DIMENSOES 20 X 20 X 10 CM</t>
  </si>
  <si>
    <t>39772</t>
  </si>
  <si>
    <t>CAIXA DE PASSAGEM METALICA DE SOBREPOR COM TAMPA PARAFUSADA, DIMENSOES 30 X 30 X 10 CM</t>
  </si>
  <si>
    <t>39773</t>
  </si>
  <si>
    <t>CAIXA DE PASSAGEM METALICA DE SOBREPOR COM TAMPA PARAFUSADA, DIMENSOES 40 X 40 X 15 CM</t>
  </si>
  <si>
    <t>39774</t>
  </si>
  <si>
    <t>CAIXA DE PASSAGEM METALICA DE SOBREPOR COM TAMPA PARAFUSADA, DIMENSOES 50 X 50 X 15 CM</t>
  </si>
  <si>
    <t>39775</t>
  </si>
  <si>
    <t>CAIXA DE PASSAGEM METALICA DE SOBREPOR COM TAMPA PARAFUSADA, DIMENSOES 60 X 60 X 20 CM</t>
  </si>
  <si>
    <t>39776</t>
  </si>
  <si>
    <t>CAIXA DE PASSAGEM METALICA DE SOBREPOR COM TAMPA PARAFUSADA, DIMENSOES 70 X 70 X 20 CM</t>
  </si>
  <si>
    <t>39777</t>
  </si>
  <si>
    <t>CAIXA DE PASSAGEM METALICA DE SOBREPOR COM TAMPA PARAFUSADA, DIMENSOES 80 X 80 X 20 CM</t>
  </si>
  <si>
    <t>20254</t>
  </si>
  <si>
    <t>CAIXA DE PASSAGEM METALICA, DE SOBREPOR, COM TAMPA APARAFUSADA, DIMENSOES 15 X 15 X *10* CM</t>
  </si>
  <si>
    <t>20253</t>
  </si>
  <si>
    <t>CAIXA DE PASSAGEM METALICA, DE SOBREPOR, COM TAMPA APARAFUSADA, DIMENSOES 35 X 35 X *12* CM</t>
  </si>
  <si>
    <t>11247</t>
  </si>
  <si>
    <t>CAIXA DE PASSAGEM/ LUZ / TELEFONIA, DE EMBUTIR, EM CHAPA DE ACO GALVANIZADO, DIMENSOES 150 X 150 X 15 CM (PADRAO CONCESSIONARIA LOCAL)</t>
  </si>
  <si>
    <t>11250</t>
  </si>
  <si>
    <t>CAIXA DE PASSAGEM/ LUZ / TELEFONIA, DE EMBUTIR, EM CHAPA DE ACO GALVANIZADO, DIMENSOES 20 X 20 X *12* CM (PADRAO CONCESSIONARIA LOCAL)</t>
  </si>
  <si>
    <t>11249</t>
  </si>
  <si>
    <t>CAIXA DE PASSAGEM/ LUZ / TELEFONIA, DE EMBUTIR, EM CHAPA DE ACO GALVANIZADO, DIMENSOES 200 X 200 X 20 CM (PADRAO CONCESSIONARIA LOCAL)</t>
  </si>
  <si>
    <t>11251</t>
  </si>
  <si>
    <t>CAIXA DE PASSAGEM/ LUZ / TELEFONIA, DE EMBUTIR, EM CHAPA DE ACO GALVANIZADO, DIMENSOES 40 X 40 X *12* CM (PADRAO CONCESSIONARIA LOCAL)</t>
  </si>
  <si>
    <t>11253</t>
  </si>
  <si>
    <t>CAIXA DE PASSAGEM/ LUZ / TELEFONIA, DE EMBUTIR, EM CHAPA DE ACO GALVANIZADO, DIMENSOES 60 X 60 X *12* CM (PADRAO CONCESSIONARIA LOCAL)</t>
  </si>
  <si>
    <t>11255</t>
  </si>
  <si>
    <t>CAIXA DE PASSAGEM/ LUZ / TELEFONIA, DE EMBUTIR, EM CHAPA DE ACO GALVANIZADO, DIMENSOES 80 X 80 X *12* CM (PADRAO CONCESSIONARIA LOCAL)</t>
  </si>
  <si>
    <t>14055</t>
  </si>
  <si>
    <t>CAIXA DE PASSAGEM/ LUZ / TELEFONIA, DE EMBUTIR, EM CHAPA DE ACO GALVANIZADO, DIMENSOES 120 X 120 X *12* CM (PADRAO CONCESSIONARIA LOCAL)</t>
  </si>
  <si>
    <t>11256</t>
  </si>
  <si>
    <t>CAIXA DE PASSAGEM/ LUZ / TELEFONIA, DE SOBREPOR, EM CHAPA DE ACO GALVANIZADO, DIMENSOES 80 X 80 X *12* CM (PADRAO CONCESSIONARIA LOCAL)</t>
  </si>
  <si>
    <t>1872</t>
  </si>
  <si>
    <t>CAIXA DE PASSAGEM, EM PVC, DE 4" X 2", PARA ELETRODUTO FLEXIVEL CORRUGADO</t>
  </si>
  <si>
    <t>1873</t>
  </si>
  <si>
    <t>CAIXA DE PASSAGEM, EM PVC, DE 4" X 4", PARA ELETRODUTO FLEXIVEL CORRUGADO</t>
  </si>
  <si>
    <t>39693</t>
  </si>
  <si>
    <t>CAIXA DE PROTECAO EXTERNA PARA MEDIDOR HOROSAZONAL, DE BAIXA TENSAO, COM MODULO, EM CHAPA DE ACO (PADRAO DA CONCESSIONARIA LOCAL)</t>
  </si>
  <si>
    <t>39692</t>
  </si>
  <si>
    <t>CAIXA DE PROTECAO PARA TRANSFORMADOR CORRENTE, EM CHAPA DE ACO 18 USG (PADRAO DA CONCESSIONARIA LOCAL)</t>
  </si>
  <si>
    <t>1062</t>
  </si>
  <si>
    <t>CAIXA INTERNA/EXTERNA DE MEDICAO PARA 1 MEDIDOR TRIFASICO, COM VISOR, EM CHAPA DE ACO 18 USG (PADRAO DA CONCESSIONARIA LOCAL)</t>
  </si>
  <si>
    <t>39686</t>
  </si>
  <si>
    <t>CAIXA INTERNA/EXTERNA DE MEDICAO PARA 4 MEDIDORES MONOFASICOS, COM VISOR, EM CHAPA DE ACO 18 USG (PADRAO DA CONCESSIONARIA LOCAL)</t>
  </si>
  <si>
    <t>43095</t>
  </si>
  <si>
    <t>CAIXA MODULAR PARA MEDIDOR DE ENERGIA AGRUPADA, EM POLICARBONATO / TERMOPLASTICO, COM SUPORTE PARA DISJUNTOR (PADRAO DA CONCESSIONARIA LOCAL)</t>
  </si>
  <si>
    <t>1871</t>
  </si>
  <si>
    <t>CAIXA OCTOGONAL DE FUNDO MOVEL, EM PVC, DE 3" X 3", PARA ELETRODUTO FLEXIVEL CORRUGADO</t>
  </si>
  <si>
    <t>12001</t>
  </si>
  <si>
    <t>CAIXA OCTOGONAL DE FUNDO MOVEL, EM PVC, DE 4" X 4", PARA ELETRODUTO FLEXIVEL CORRUGADO</t>
  </si>
  <si>
    <t>11882</t>
  </si>
  <si>
    <t>CAIXA PARA HIDROMETRO CONCRETO PRE MOLDADO, *0,24 M X 0,45 M X 0,30* M (L X C X A)</t>
  </si>
  <si>
    <t>1068</t>
  </si>
  <si>
    <t>CAIXA PARA MEDICAO COLETIVA TIPO L, PADRAO BIFASICO OU TRIFASICO, PARA ATE 4 MEDIDORES, SEM BARRAMENTO E COM PORTAS INFERIOR E SUPERIOR</t>
  </si>
  <si>
    <t>39690</t>
  </si>
  <si>
    <t>CAIXA PARA MEDICAO COLETIVA TIPO M, PADRAO BIFASICO OU TRIFASICO, PARA ATE 8 MEDIDORES, SEM BARRAMENTO E COM PORTAS INFERIOR E SUPERIOR</t>
  </si>
  <si>
    <t>39691</t>
  </si>
  <si>
    <t>CAIXA PARA MEDICAO COLETIVA TIPO N, PADRAO BIFASICO OU TRIFASICO, PARA ATE 12 MEDIDORES, SEM BARRAMENTO E COM PORTAS INFERIOR E SUPERIOR</t>
  </si>
  <si>
    <t>39808</t>
  </si>
  <si>
    <t>CAIXA PARA MEDIDOR MONOFASICO, EM POLICARBONATO / TERMOPLASTICO, PARA ALOJAR 1 DISJUNTOR (PADRAO DA CONCESSIONARIA LOCAL)</t>
  </si>
  <si>
    <t>39809</t>
  </si>
  <si>
    <t>CAIXA PARA MEDIDOR POLIFASICO, EM POLICARBONATO / TERMOPLASTICO, PARA ALOJAR 1 DISJUNTOR (PADRAO DA CONCESSIONARIA LOCAL)</t>
  </si>
  <si>
    <t>43439</t>
  </si>
  <si>
    <t>CAIXA PRE-MOLDADA PARA BOCA DE LOBO, EM CONCRETO ARMADO, COM FCK DE 25 MPA, COM DIMENSOES 1,10 X 0,65 X 1,00 M (COMPRIMENTO X LARGURA X ALTURA)</t>
  </si>
  <si>
    <t>5103</t>
  </si>
  <si>
    <t>CAIXA SIFONADA PVC, 100 X 100 X 50 MM, COM GRELHA REDONDA, BRANCA</t>
  </si>
  <si>
    <t>11880</t>
  </si>
  <si>
    <t>CAIXA SIFONADA PVC, 250 X 230 X 75 MM, COM TAMPA CEGA QUADRADA, BRANCA</t>
  </si>
  <si>
    <t>11714</t>
  </si>
  <si>
    <t>CAIXA SIFONADA, PVC, 150 X *185* X 75 MM, COM GRELHA QUADRADA, BRANCA</t>
  </si>
  <si>
    <t>11712</t>
  </si>
  <si>
    <t>CAIXA SIFONADA, PVC, 150 X 150 X 50 MM, COM GRELHA QUADRADA, BRANCA (NBR 5688)</t>
  </si>
  <si>
    <t>11717</t>
  </si>
  <si>
    <t>CAIXA SIFONADA, PVC, 150 X 150 X 50 MM, COM GRELHA REDONDA, BRANCA</t>
  </si>
  <si>
    <t>1106</t>
  </si>
  <si>
    <t>CAL HIDRATADA CH-I PARA ARGAMASSAS</t>
  </si>
  <si>
    <t>11161</t>
  </si>
  <si>
    <t>CAL HIDRATADA PARA PINTURA</t>
  </si>
  <si>
    <t>1107</t>
  </si>
  <si>
    <t>CAL VIRGEM COMUM PARA ARGAMASSAS (NBR 6453)</t>
  </si>
  <si>
    <t>44479</t>
  </si>
  <si>
    <t>CALCARIO DOLOMITICO A (POSTO PEDREIRA/FORNECEDOR, SEM FRETE)</t>
  </si>
  <si>
    <t>4759</t>
  </si>
  <si>
    <t>CALCETEIRO / RASTELEIRO (HORISTA)</t>
  </si>
  <si>
    <t>41068</t>
  </si>
  <si>
    <t>CALCETEIRO / RASTELEIRO (MENSALISTA)</t>
  </si>
  <si>
    <t>12618</t>
  </si>
  <si>
    <t>CALHA / PERFIL PLUVIAL DE PVC, DIAMETRO ENTRE *119 E 170* MM, COMPRIMENTO DE 3 M, PARA DRENAGEM PLUVIAL PREDIAL</t>
  </si>
  <si>
    <t>1108</t>
  </si>
  <si>
    <t>CALHA MOLDURA AMERICANA DE CHAPA DE ACO GALVANIZADA NUM 26, CORTE 33 CM</t>
  </si>
  <si>
    <t>1117</t>
  </si>
  <si>
    <t>CALHA PARA AGUA FURTADA DE CHAPA DE ACO GALVANIZADA NUM 26, CORTE 40 CM</t>
  </si>
  <si>
    <t>1118</t>
  </si>
  <si>
    <t>CALHA PARA AGUA FURTADA DE CHAPA DE ACO GALVANIZADA NUM 26, CORTE 50 CM</t>
  </si>
  <si>
    <t>1110</t>
  </si>
  <si>
    <t>CALHA PLATIBANDA DE CHAPA DE ACO GALVANIZADA NUM 26, CORTE 45 CM</t>
  </si>
  <si>
    <t>40784</t>
  </si>
  <si>
    <t>CALHA QUADRADA DE CHAPA DE ACO GALVANIZADA NUM 24, CORTE 100 CM</t>
  </si>
  <si>
    <t>40782</t>
  </si>
  <si>
    <t>CALHA QUADRADA DE CHAPA DE ACO GALVANIZADA NUM 24, CORTE 33 CM</t>
  </si>
  <si>
    <t>40783</t>
  </si>
  <si>
    <t>CALHA QUADRADA DE CHAPA DE ACO GALVANIZADA NUM 24, CORTE 50 CM</t>
  </si>
  <si>
    <t>1109</t>
  </si>
  <si>
    <t>CALHA QUADRADA DE CHAPA DE ACO GALVANIZADA NUM 26, CORTE 33 CM</t>
  </si>
  <si>
    <t>1119</t>
  </si>
  <si>
    <t>CALHA QUADRADA DE CHAPA DE ACO GALVANIZADA NUM 28, CORTE 25 CM</t>
  </si>
  <si>
    <t>13115</t>
  </si>
  <si>
    <t>CALHA/CANALETA DE CONCRETO SIMPLES, TIPO MEIA CANA, DIAMETRO DE 20 CM, PARA AGUA PLUVIAL</t>
  </si>
  <si>
    <t>10541</t>
  </si>
  <si>
    <t>CALHA/CANALETA DE CONCRETO SIMPLES, TIPO MEIA CANA, DIAMETRO DE 30 CM, PARA AGUA PLUVIAL</t>
  </si>
  <si>
    <t>10542</t>
  </si>
  <si>
    <t>CALHA/CANALETA DE CONCRETO SIMPLES, TIPO MEIA CANA, DIAMETRO DE 40 CM, PARA AGUA PLUVIAL</t>
  </si>
  <si>
    <t>10543</t>
  </si>
  <si>
    <t>CALHA/CANALETA DE CONCRETO SIMPLES, TIPO MEIA CANA, DIAMETRO DE 50 CM, PARA AGUA PLUVIAL</t>
  </si>
  <si>
    <t>10544</t>
  </si>
  <si>
    <t>CALHA/CANALETA DE CONCRETO SIMPLES, TIPO MEIA CANA, DIAMETRO DE 60 CM, PARA AGUA PLUVIAL</t>
  </si>
  <si>
    <t>10545</t>
  </si>
  <si>
    <t>CALHA/CANALETA DE CONCRETO SIMPLES, TIPO MEIA CANA, DIAMETRO DE 80 CM, PARA AGUA PLUVIAL</t>
  </si>
  <si>
    <t>38365</t>
  </si>
  <si>
    <t>CAMADA SEPARADORA DE FILME DE POLIETILENO 20 A 25 MICRA</t>
  </si>
  <si>
    <t>44056</t>
  </si>
  <si>
    <t>CAMINHAO TOCO, PESO BRUTO TOTAL 10700 KG, CARGA UTIL MAXIMA 7400 KG, DISTANCIA ENTRE EIXOS 4,00 M, POTENCIA 175 CV (INCLUI CABINE E CHASSI, NAO INCLUI CARROCERIA)</t>
  </si>
  <si>
    <t>44057</t>
  </si>
  <si>
    <t>CAMINHAO TOCO, PESO BRUTO TOTAL 13200 KG, CARGA UTIL MAXIMA 9200 KG, DISTANCIA ENTRE EIXOS 3,31 M, POTENCIA 175 CV (INCLUI CABINE E CHASSI, NAO INCLUI CARROCERIA)</t>
  </si>
  <si>
    <t>37754</t>
  </si>
  <si>
    <t>CAMINHAO TOCO, PESO BRUTO TOTAL 14300 KG, CARGA UTIL MAXIMA 9480 KG, DISTANCIA ENTRE EIXOS 4,80 M, POTENCIA 185 CV (INCLUI CABINE E CHASSI, NAO INCLUI CARROCERIA)</t>
  </si>
  <si>
    <t>37757</t>
  </si>
  <si>
    <t>CAMINHAO TOCO, PESO BRUTO TOTAL 16000 KG, CARGA UTIL MAXIMA 10600 KG, DISTANCIA ENTRE EIXOS 4,80 M, POTENCIA 277 CV (INCLUI CABINE E CHASSI, NAO INCLUI CARROCERIA)</t>
  </si>
  <si>
    <t>44058</t>
  </si>
  <si>
    <t>CAMINHAO TOCO, PESO BRUTO TOTAL 16000 KG, CARGA UTIL MAXIMA 10830 KG, DISTANCIA ENTRE EIXOS 3,56 M, POTENCIA 226 CV (INCLUI CABINE E CHASSI, NAO INCLUI CARROCERIA)</t>
  </si>
  <si>
    <t>37752</t>
  </si>
  <si>
    <t>CAMINHAO TOCO, PESO BRUTO TOTAL 16000 KG, CARGA UTIL MAXIMA 11030 KG, DISTANCIA ENTRE EIXOS 5,41 M, POTENCIA 185 CV (INCLUI CABINE E CHASSI, NAO INCLUI CARROCERIA)</t>
  </si>
  <si>
    <t>44059</t>
  </si>
  <si>
    <t>CAMINHAO TOCO, PESO BRUTO TOTAL 8500 KG, CARGA UTIL MAXIMA 5600 KG, DISTANCIA ENTRE EIXOS 3,40 M, POTENCIA 167 CV (INCLUI CABINE E CHASSI, NAO INCLUI CARROCERIA)</t>
  </si>
  <si>
    <t>37750</t>
  </si>
  <si>
    <t>CAMINHAO TOCO, PESO BRUTO TOTAL 9600 KG, CARGA UTIL MAXIMA 6190 KG, DISTANCIA ENTRE EIXOS 3,70 M, POTENCIA 156 CV (INCLUI CABINE E CHASSI, NAO INCLUI CARROCERIA)</t>
  </si>
  <si>
    <t>37758</t>
  </si>
  <si>
    <t>CAMINHAO TRUCADO, PESO BRUTO TOTAL 23000 KG, CARGA UTIL MAXIMA 15285 KG, DISTANCIA ENTRE EIXOS 4,80 M, POTENCIA 326 CV (INCLUI CABINE E CHASSI, NAO INCLUI CARROCERIA)</t>
  </si>
  <si>
    <t>44060</t>
  </si>
  <si>
    <t>CAMINHAO TRUCADO, PESO BRUTO TOTAL 23000 KG, CARGA UTIL MAXIMA 15460 KG, DISTANCIA ENTRE EIXOS 4,80 M, POTENCIA 286 CV (INCLUI CABINE E CHASSI, NAO INCLUI CARROCERIA)</t>
  </si>
  <si>
    <t>37749</t>
  </si>
  <si>
    <t>CAMINHAO TRUCADO, PESO BRUTO TOTAL 23000 KG, CARGA UTIL MAXIMA 16360 KG, CABINE ESTENDIDA, DISTANCIA ENTRE EIXOS 3,56 M, POTENCIA 277 CV (INCLUI CABINE E CHASSI, NAO INCLUI CARROCERIA)</t>
  </si>
  <si>
    <t>44061</t>
  </si>
  <si>
    <t>CAMINHAO TRUCADO, PESO BRUTO TOTAL 23000 KG, CARGA UTIL MAXIMA 16540 KG, DISTANCIA ENTRE EIXOS 4,80 M, POTENCIA 256 CV (INCLUI CABINE E CHASSI, NAO INCLUI CARROCERIA)</t>
  </si>
  <si>
    <t>1159</t>
  </si>
  <si>
    <t>CAMINHONETE COM MOTOR A DIESEL, POTENCIA *160* CV, CABINE DUPLA, 4X4</t>
  </si>
  <si>
    <t>12114</t>
  </si>
  <si>
    <t>CAMPAINHA ALTA POTENCIA 110V / 220V, DIAMETRO 150 MM</t>
  </si>
  <si>
    <t>38106</t>
  </si>
  <si>
    <t>CAMPAINHA CIGARRA 127 V / 220 V (APENAS MODULO)</t>
  </si>
  <si>
    <t>38085</t>
  </si>
  <si>
    <t>CAMPAINHA CIGARRA 127 V / 220 V, CONJUNTO MONTADO PARA EMBUTIR 4" X 2" (PLACA + SUPORTE + MODULO)</t>
  </si>
  <si>
    <t>38599</t>
  </si>
  <si>
    <t>CANALETA DE CONCRETO ESTRUTURAL 14 X 19 X 29 CM, FBK 14 MPA (NBR 6136)</t>
  </si>
  <si>
    <t>38596</t>
  </si>
  <si>
    <t>CANALETA DE CONCRETO ESTRUTURAL 14 X 19 X 29 CM, FBK 4,5 MPA (NBR 6136)</t>
  </si>
  <si>
    <t>38600</t>
  </si>
  <si>
    <t>CANALETA DE CONCRETO ESTRUTURAL 14 X 19 X 39 CM, FBK 14 MPA (NBR 6136)</t>
  </si>
  <si>
    <t>38597</t>
  </si>
  <si>
    <t>CANALETA DE CONCRETO ESTRUTURAL 14 X 19 X 39 CM, FBK 4,5 MPA (NBR 6136)</t>
  </si>
  <si>
    <t>659</t>
  </si>
  <si>
    <t>CANALETA DE CONCRETO 14 X 19 X 19 CM (CLASSE C - NBR 6136)</t>
  </si>
  <si>
    <t>660</t>
  </si>
  <si>
    <t>CANALETA DE CONCRETO 19 X 19 X 19 CM (CLASSE C - NBR 6136)</t>
  </si>
  <si>
    <t>658</t>
  </si>
  <si>
    <t>CANALETA DE CONCRETO 9 X 19 X 19 CM (CLASSE C - NBR 6136)</t>
  </si>
  <si>
    <t>38548</t>
  </si>
  <si>
    <t>CANALETA ESTRUTURAL CERAMICA, 14 X 19 X 19 CM, 6,0 MPA (NBR 15270)</t>
  </si>
  <si>
    <t>34649</t>
  </si>
  <si>
    <t>CANALETA ESTRUTURAL CERAMICA, 14 X 19 X 29 CM, 6,0 MPA (NBR 15270)</t>
  </si>
  <si>
    <t>34655</t>
  </si>
  <si>
    <t>CANALETA ESTRUTURAL CERAMICA, 14 X 19 X 39 CM, 6,0 MPA (NBR 15270)</t>
  </si>
  <si>
    <t>40607</t>
  </si>
  <si>
    <t>CANOPLA ACABAMENTO CROMADO PARA INSTALACAO DE SPRINKLER, SOB FORRO, 15 MM</t>
  </si>
  <si>
    <t>567</t>
  </si>
  <si>
    <t>CANTONEIRA (ABAS IGUAIS) EM ACO CARBONO, 25,4 MM X 3,17 MM (L X E), 1,27KG/M</t>
  </si>
  <si>
    <t>574</t>
  </si>
  <si>
    <t>CANTONEIRA (ABAS IGUAIS) EM ACO CARBONO, 38,1 MM X 3,17 MM (L X E), 3,48 KG/M</t>
  </si>
  <si>
    <t>568</t>
  </si>
  <si>
    <t>CANTONEIRA (ABAS IGUAIS) EM ACO CARBONO, 50,8 MM X 9,53 MM (L X E), 6,99 KG/M</t>
  </si>
  <si>
    <t>4777</t>
  </si>
  <si>
    <t>CANTONEIRA ACO ABAS IGUAIS (QUALQUER BITOLA), ESPESSURA ENTRE 1/8" E 1/4"</t>
  </si>
  <si>
    <t>592</t>
  </si>
  <si>
    <t>CANTONEIRA EM ALUMINIO, ABAS IGUAIS, LARGURA DE 25,40 MM (1"), ESPESSURA DE 3,17 MM (1/8") E PESO LINEAR DE APROXIMADAMENTE 0,408 KG/M</t>
  </si>
  <si>
    <t>586</t>
  </si>
  <si>
    <t>CANTONEIRA EM ALUMINIO, ABAS IGUAIS, LARGURA DE 25,40 MM (1"), ESPESSURA DE 4,76 MM (3/16") E PESO LINEAR DE APROXIMADAMENTEO 0,593 KG/M</t>
  </si>
  <si>
    <t>588</t>
  </si>
  <si>
    <t>CANTONEIRA EM ALUMINIO, ABAS IGUAIS, LARGURA DE 31,75 MM (1 1/4"), ESPESSURA DE 4,76 MM (3/16") E PESO LINEAR DE APROXIMADAMENTE 0,755 KG/M</t>
  </si>
  <si>
    <t>591</t>
  </si>
  <si>
    <t>CANTONEIRA EM ALUMINIO, ABAS IGUAIS, LARGURA DE 38,10 MM (1 1/2"), ESPESSURA DE 4,76 MM (3/16") E PESO LINEAR DE APROXIMADAMENTE 0,915 KG/M</t>
  </si>
  <si>
    <t>584</t>
  </si>
  <si>
    <t>CANTONEIRA EM ALUMINIO, ABAS IGUAIS, LARGURA DE 50,80 MM (2") , ESPESSURA DE 3,17 MM (1/8") E PESO LINEAR DE APROXIMADAMENTE 0,842 KG/M</t>
  </si>
  <si>
    <t>589</t>
  </si>
  <si>
    <t>CANTONEIRA EM ALUMINIO, ABAS IGUAIS, LARGURA DE 50,80 MM (2"), ESPESSURA DE 6,35 MM (1/4") E PESO LINEAR DE APROXIMADAMENTE 1,630 KG/M</t>
  </si>
  <si>
    <t>1165</t>
  </si>
  <si>
    <t>CAP OU TAMPAO DE FERRO GALVANIZADO, COM ROSCA BSP, DE 1 1/2"</t>
  </si>
  <si>
    <t>1164</t>
  </si>
  <si>
    <t>CAP OU TAMPAO DE FERRO GALVANIZADO, COM ROSCA BSP, DE 1 1/4"</t>
  </si>
  <si>
    <t>1162</t>
  </si>
  <si>
    <t>CAP OU TAMPAO DE FERRO GALVANIZADO, COM ROSCA BSP, DE 1/2"</t>
  </si>
  <si>
    <t>12395</t>
  </si>
  <si>
    <t>CAP OU TAMPAO DE FERRO GALVANIZADO, COM ROSCA BSP, DE 1/4"</t>
  </si>
  <si>
    <t>1170</t>
  </si>
  <si>
    <t>CAP OU TAMPAO DE FERRO GALVANIZADO, COM ROSCA BSP, DE 1"</t>
  </si>
  <si>
    <t>1169</t>
  </si>
  <si>
    <t>CAP OU TAMPAO DE FERRO GALVANIZADO, COM ROSCA BSP, DE 2 1/2"</t>
  </si>
  <si>
    <t>1166</t>
  </si>
  <si>
    <t>CAP OU TAMPAO DE FERRO GALVANIZADO, COM ROSCA BSP, DE 2"</t>
  </si>
  <si>
    <t>1163</t>
  </si>
  <si>
    <t>CAP OU TAMPAO DE FERRO GALVANIZADO, COM ROSCA BSP, DE 3/4"</t>
  </si>
  <si>
    <t>12396</t>
  </si>
  <si>
    <t>CAP OU TAMPAO DE FERRO GALVANIZADO, COM ROSCA BSP, DE 3/8"</t>
  </si>
  <si>
    <t>1168</t>
  </si>
  <si>
    <t>CAP OU TAMPAO DE FERRO GALVANIZADO, COM ROSCA BSP, DE 3"</t>
  </si>
  <si>
    <t>1167</t>
  </si>
  <si>
    <t>CAP OU TAMPAO DE FERRO GALVANIZADO, COM ROSCA BSP, DE 4"</t>
  </si>
  <si>
    <t>36331</t>
  </si>
  <si>
    <t>CAP PPR DN 20 MM, PARA AGUA QUENTE PREDIAL</t>
  </si>
  <si>
    <t>36346</t>
  </si>
  <si>
    <t>CAP PPR DN 25 MM, PARA AGUA QUENTE PREDIAL</t>
  </si>
  <si>
    <t>1197</t>
  </si>
  <si>
    <t>CAP PVC, ROSCAVEL, 1/2", PARA AGUA FRIA PREDIAL</t>
  </si>
  <si>
    <t>1202</t>
  </si>
  <si>
    <t>CAP PVC, ROSCAVEL, 1", PARA AGUA FRIA PREDIAL</t>
  </si>
  <si>
    <t>1198</t>
  </si>
  <si>
    <t>CAP PVC, ROSCAVEL, 3/4", PARA AGUA FRIA PREDIAL</t>
  </si>
  <si>
    <t>20088</t>
  </si>
  <si>
    <t>CAP PVC, SERIE R, DN 100 MM, PARA ESGOTO PREDIAL</t>
  </si>
  <si>
    <t>20089</t>
  </si>
  <si>
    <t>CAP PVC, SERIE R, DN 150 MM, PARA ESGOTO PREDIAL</t>
  </si>
  <si>
    <t>20087</t>
  </si>
  <si>
    <t>CAP PVC, SERIE R, DN 75 MM, PARA ESGOTO PREDIAL</t>
  </si>
  <si>
    <t>1200</t>
  </si>
  <si>
    <t>CAP PVC, SOLDAVEL, DN 100 MM, SERIE NORMAL, PARA ESGOTO PREDIAL</t>
  </si>
  <si>
    <t>12909</t>
  </si>
  <si>
    <t>CAP PVC, SOLDAVEL, DN 50 MM, SERIE NORMAL, PARA ESGOTO PREDIAL</t>
  </si>
  <si>
    <t>12910</t>
  </si>
  <si>
    <t>CAP PVC, SOLDAVEL, DN 75 MM, SERIE NORMAL, PARA ESGOTO PREDIAL</t>
  </si>
  <si>
    <t>1191</t>
  </si>
  <si>
    <t>CAP PVC, SOLDAVEL, 20 MM, PARA AGUA FRIA PREDIAL</t>
  </si>
  <si>
    <t>1185</t>
  </si>
  <si>
    <t>CAP PVC, SOLDAVEL, 25 MM, PARA AGUA FRIA PREDIAL</t>
  </si>
  <si>
    <t>1189</t>
  </si>
  <si>
    <t>CAP PVC, SOLDAVEL, 32 MM, PARA AGUA FRIA PREDIAL</t>
  </si>
  <si>
    <t>1193</t>
  </si>
  <si>
    <t>CAP PVC, SOLDAVEL, 40 MM, PARA AGUA FRIA PREDIAL</t>
  </si>
  <si>
    <t>1194</t>
  </si>
  <si>
    <t>CAP PVC, SOLDAVEL, 50 MM, PARA AGUA FRIA PREDIAL</t>
  </si>
  <si>
    <t>1195</t>
  </si>
  <si>
    <t>CAP PVC, SOLDAVEL, 60 MM, PARA AGUA FRIA PREDIAL</t>
  </si>
  <si>
    <t>1204</t>
  </si>
  <si>
    <t>CAP PVC, SOLDAVEL, 75 MM, PARA AGUA FRIA PREDIAL</t>
  </si>
  <si>
    <t>1207</t>
  </si>
  <si>
    <t>CAP, PVC PBA, JE, DN 100 / DE 110 MM, PARA REDE DE AGUA (NBR 10351)</t>
  </si>
  <si>
    <t>1206</t>
  </si>
  <si>
    <t>CAP, PVC PBA, JE, DN 50 / DE 60 MM, PARA REDE DE AGUA (NBR 10351)</t>
  </si>
  <si>
    <t>1183</t>
  </si>
  <si>
    <t>CAP, PVC PBA, JE, DN 75 / DE 85 MM, PARA REDE DE AGUA (NBR 10351)</t>
  </si>
  <si>
    <t>42685</t>
  </si>
  <si>
    <t>CAP, PVC, JE, OCRE, DN 150 MM (CONEXAO PARA TUBO COLETOR DE ESGOTO)</t>
  </si>
  <si>
    <t>42686</t>
  </si>
  <si>
    <t>CAP, PVC, JE, OCRE, DN 200 MM (CONEXAO PARA TUBO COLETOR DE ESGOTO)</t>
  </si>
  <si>
    <t>12894</t>
  </si>
  <si>
    <t>CAPA PARA CHUVA EM PVC COM FORRO DE POLIESTER, COM CAPUZ (AMARELA OU AZUL)</t>
  </si>
  <si>
    <t>12895</t>
  </si>
  <si>
    <t>CAPACETE DE SEGURANCA ABA FRONTAL COM SUSPENSAO DE POLIETILENO, SEM JUGULAR (CLASSE B)</t>
  </si>
  <si>
    <t>1631</t>
  </si>
  <si>
    <t>CAPACITOR TRIFASICO, POTENCIA 2,5 KVAR, TENSAO 220 V, FORNECIDO COM CAPA PROTETORA, RESISTOR INTERNO A UNIDADE CAPACITIVA</t>
  </si>
  <si>
    <t>1633</t>
  </si>
  <si>
    <t>CAPACITOR TRIFASICO, POTENCIA 5 KVAR, TENSAO 220 V, FORNECIDO COM CAPA PROTETORA, RESISTOR INTERNO A UNIDADE CAPACITIVA</t>
  </si>
  <si>
    <t>10818</t>
  </si>
  <si>
    <t>CAPIM BRAQUIARIA DECUMBENS/ BRAQUIARINHA, VC *70*% MINIMO</t>
  </si>
  <si>
    <t>41410</t>
  </si>
  <si>
    <t>CAPTOR FRANKLIN (4 PONTAS), EM LATAO CROMADO, H = 300 MM, DUAS DESCIDAS</t>
  </si>
  <si>
    <t>41411</t>
  </si>
  <si>
    <t>CAPTOR FRANKLIN (4 PONTAS), EM LATAO CROMADO, H = 300 MM, UMA DESCIDA</t>
  </si>
  <si>
    <t>41412</t>
  </si>
  <si>
    <t>CAPTOR FRANKLIN (4 PONTAS), EM LATAO CROMADO, H = 350 MM, DUAS DESCIDAS</t>
  </si>
  <si>
    <t>41413</t>
  </si>
  <si>
    <t>CAPTOR FRANKLIN (4 PONTAS), EM LATAO CROMADO, H=350 MM, UMA DESCIDA</t>
  </si>
  <si>
    <t>39359</t>
  </si>
  <si>
    <t>CARENAGEM /TAMPA, EM PLASTICO, COR BRANCA, UTILIZADO EM KIT CHASSI METALICO PARA INSTAL. HIDRAULICA DE CUBA SIMPLES SEM MAQUINA DE LAVAR ROUPA, *355* X *670* MM (L X H) (COM FUROS E DEMAIS ENCAIXES)</t>
  </si>
  <si>
    <t>39360</t>
  </si>
  <si>
    <t>CARENAGEM /TAMPA, EM PLASTICO, COR BRANCA, UTILIZADO EM KIT CHASSI METALICO PARA INSTAL. HIDRAULICA DE TANQUE COM MAQUINA DE LAVAR ROUPA, *360* X *470* MM (L X H) (COM FUROS E DEMAIS ENCAIXES)</t>
  </si>
  <si>
    <t>10710</t>
  </si>
  <si>
    <t>CARPETE DE NYLON EM MANTA PARA TRAFEGO COMERCIAL PESADO, E = 6 A 7 MM (INSTALADO)</t>
  </si>
  <si>
    <t>10709</t>
  </si>
  <si>
    <t>CARPETE DE NYLON EM MANTA PARA TRAFEGO COMERCIAL PESADO, E = 9 A 10 MM (INSTALADO)</t>
  </si>
  <si>
    <t>39636</t>
  </si>
  <si>
    <t>CARPETE DE NYLON EM PLACAS 50 X 50 CM PARA TRAFEGO COMERCIAL PESADO, E = 6,5 MM (INSTALADO)</t>
  </si>
  <si>
    <t>10708</t>
  </si>
  <si>
    <t>CARPETE DE POLIESTER EM MANTA PARA TRAFEGO COMERCIAL PESADO, E = 4 A 5 MM (INSTALADO)</t>
  </si>
  <si>
    <t>39635</t>
  </si>
  <si>
    <t>CARPETE DE POLIPROPILENO EM MANTA PARA TRAFEGO COMERCIAL MEDIO, E = 5 A 6 MM (INSTALADO)</t>
  </si>
  <si>
    <t>6117</t>
  </si>
  <si>
    <t>CARPINTEIRO AUXILIAR (HORISTA)</t>
  </si>
  <si>
    <t>40913</t>
  </si>
  <si>
    <t>CARPINTEIRO AUXILIAR (MENSALISTA)</t>
  </si>
  <si>
    <t>1214</t>
  </si>
  <si>
    <t>CARPINTEIRO DE ESQUADRIAS (HORISTA)</t>
  </si>
  <si>
    <t>40915</t>
  </si>
  <si>
    <t>CARPINTEIRO DE ESQUADRIAS (MENSALISTA)</t>
  </si>
  <si>
    <t>1213</t>
  </si>
  <si>
    <t>CARPINTEIRO DE FORMAS (HORISTA)</t>
  </si>
  <si>
    <t>40914</t>
  </si>
  <si>
    <t>CARPINTEIRO DE FORMAS (MENSALISTA)</t>
  </si>
  <si>
    <t>5091</t>
  </si>
  <si>
    <t>CARRANCA PARA JANELA VENEZIANA DE ABRIR, EM LATAO CROMADO, SIMPLES, PARA APARAFUSAR NA PAREDE</t>
  </si>
  <si>
    <t>14615</t>
  </si>
  <si>
    <t>CARRINHO COM 2 PNEUS PARA TRANSPORTAR TUBO CONCRETO, ALTURA ATE 1,0 M E DIAMETRO ATE 1000MM, COM ESTRUTURA EM PERFIL OU TUBO METALICO</t>
  </si>
  <si>
    <t>2711</t>
  </si>
  <si>
    <t>CARRINHO DE MAO DE ACO CAPACIDADE 50 A 60 L, PNEU COM CAMARA</t>
  </si>
  <si>
    <t>37727</t>
  </si>
  <si>
    <t>CARROCERIA FIXA ABERTA DE MADEIRA PARA TRANSPORTE GERAL DE CARGA SECA DIMENSOES APROXIMADAS 2,25 X 4,10 X 0,50 M (INCLUI MONTAGEM, NAO INCLUI CAMINHAO)</t>
  </si>
  <si>
    <t>37728</t>
  </si>
  <si>
    <t>CARROCERIA FIXA ABERTA DE MADEIRA PARA TRANSPORTE GERAL DE CARGA SECA DIMENSOES APROXIMADAS 2,5 X 5,5 X 0,50 M (INCLUI MONTAGEM, NAO INCLUI CAMINHAO)</t>
  </si>
  <si>
    <t>37729</t>
  </si>
  <si>
    <t>CARROCERIA FIXA ABERTA DE MADEIRA PARA TRANSPORTE GERAL DE CARGA SECA DIMENSOES APROXIMADAS 2,5 X 6,00 X 0,50 M (INCLUI MONTAGEM, NAO INCLUI CAMINHAO)</t>
  </si>
  <si>
    <t>37730</t>
  </si>
  <si>
    <t>CARROCERIA FIXA ABERTA DE MADEIRA PARA TRANSPORTE GERAL DE CARGA SECA DIMENSOES APROXIMADAS 2,5 X 6,5 X 0,50 M (INCLUI MONTAGEM, NAO INCLUI CAMINHAO)</t>
  </si>
  <si>
    <t>37731</t>
  </si>
  <si>
    <t>CARROCERIA FIXA ABERTA DE MADEIRA PARA TRANSPORTE GERAL DE CARGA SECA DIMENSOES APROXIMADAS 2,5 X 7,00 X 0,50 M (INCLUI MONTAGEM, NAO INCLUI CAMINHAO)</t>
  </si>
  <si>
    <t>37732</t>
  </si>
  <si>
    <t>CARROCERIA FIXA ABERTA DE MADEIRA PARA TRANSPORTE GERAL DE CARGA SECA DIMENSOES APROXIMADAS 2,5 X 7,5 X 0,50 M (INCLUI MONTAGEM, NAO INCLUI CAMINHAO)</t>
  </si>
  <si>
    <t>42256</t>
  </si>
  <si>
    <t>CARVAO ANTRACITO PARA FILTRO, GRAO VARIANDO DE 0,8 ATE 1,1 MM, COEFICIENTE DE UNIFORMIDADE MENOR QUE 1,7 MM (DISTRIBUIDOR)</t>
  </si>
  <si>
    <t>42250</t>
  </si>
  <si>
    <t>CARVAO ANTRACITO PARA FILTRO, GRAO VARIANDO DE 0,8 ATE 1,1 MM, COEFICIENTE DE UNIFORMIDADE MENOR QUE 1,7 MM (POSTO JAZIDA/PRODUTOR)</t>
  </si>
  <si>
    <t>T</t>
  </si>
  <si>
    <t>4743</t>
  </si>
  <si>
    <t>CASCALHO DE CAVA</t>
  </si>
  <si>
    <t>4744</t>
  </si>
  <si>
    <t>CASCALHO DE RIO</t>
  </si>
  <si>
    <t>4745</t>
  </si>
  <si>
    <t>CASCALHO LAVADO</t>
  </si>
  <si>
    <t>36496</t>
  </si>
  <si>
    <t>CAVALETE PARA TALHA COM ESTRUTURA EM TUBO METALICO ALTURA MINIMA 3,2 M EQUIPADO COM RODAS DE BORRACHA PARA MOVIMENTACAO DE TUBOS DE CONCRETO NA CENTRAL DE PREMOLDADOS COM CAPACIDADE DE CARGA DE 3 TONELADAS</t>
  </si>
  <si>
    <t>10630</t>
  </si>
  <si>
    <t>CAVALO MECANICO TRACAO 4X2, PESO BRUTO TOTAL COMBINADO 49000 KG, CAPACIDADE MAXIMA DE TRACAO *66000* KG, POTENCIA *360* CV (INCLUI CABINE E CHASSI, NAO INCLUI SEMIRREBOQUE)</t>
  </si>
  <si>
    <t>37762</t>
  </si>
  <si>
    <t>CAVALO MECANICO TRACAO 4X2, PESO BRUTO TOTAL 16000 KG, CAPACIDADE MAXIMA DE TRACAO *36000* KG, DISTANCIA ENTRE EIXOS *3,56* M, POTENCIA *286* CV (INCLUI CABINE E CHASSI, NAO INCLUI SEMIRREBOQUE)</t>
  </si>
  <si>
    <t>37763</t>
  </si>
  <si>
    <t>CAVALO MECANICO TRACAO 4X2, PESO BRUTO TOTAL 16000 KG, CAPACIDADE MAXIMA DE TRACAO *45000* KG, DISTANCIA ENTRE EIXOS *3,56* M, POTENCIA *330* CV (INCLUI CABINE E CHASSI, NAO INCLUI SEMIRREBOQUE)</t>
  </si>
  <si>
    <t>41992</t>
  </si>
  <si>
    <t>CAVALO MECANICO TRACAO 4X2, PESO BRUTO TOTAL 16000 KG, CAPACIDADE MAXIMA DE TRACAO *80000* KG, POTENCIA *380* CV (INCLUI CABINE E CHASSI, NAO INCLUI SEMIRREBOQUE)</t>
  </si>
  <si>
    <t>13215</t>
  </si>
  <si>
    <t>CAVALO MECANICO TRACAO 6X2, PESO BRUTO TOTAL COMBINADO 56000 KG, CAPACIDADE MAXIMA DE TRACAO *66000* KG, POTENCIA *360* CV (INCLUI CABINE E CHASSI, NAO INCLUI SEMIRREBOQUE)</t>
  </si>
  <si>
    <t>4235</t>
  </si>
  <si>
    <t>CAVOUQUEIRO OU OPERADOR DE PERFURATRIZ / ROMPEDOR (HORISTA)</t>
  </si>
  <si>
    <t>40976</t>
  </si>
  <si>
    <t>CAVOUQUEIRO OU OPERADOR DE PERFURATRIZ / ROMPEDOR (MENSALISTA)</t>
  </si>
  <si>
    <t>43091</t>
  </si>
  <si>
    <t>CENTRO DE MEDICAO AGRUPADA, EM POLICARBONATO / PVC, COM 12 MEDIDORES E PROTECAO GERAL (INCLUI BARRAMENTO, DISJUNTORES E ACESSORIOS DE FIXACAO) (PADRAO CONCESSIONARIA LOCAL)</t>
  </si>
  <si>
    <t>43092</t>
  </si>
  <si>
    <t>CENTRO DE MEDICAO AGRUPADA, EM POLICARBONATO / PVC, COM 16 MEDIDORES E PROTECAO GERAL (INCLUI BARRAMENTO, DISJUNTORES E ACESSORIOS DE FIXACAO) (PADRAO CONCESSIONARIA LOCAL)</t>
  </si>
  <si>
    <t>43089</t>
  </si>
  <si>
    <t>CENTRO DE MEDICAO AGRUPADA, EM POLICARBONATO / PVC, COM 4 MEDIDORES E PROTECAO GERAL (INCLUI BARRAMENTO, DISJUNTORES E ACESSORIOS DE FIXACAO) (PADRAO CONCESSIONARIA LOCAL)</t>
  </si>
  <si>
    <t>43090</t>
  </si>
  <si>
    <t>CENTRO DE MEDICAO AGRUPADA, EM POLICARBONATO / PVC, COM 8 MEDIDORES E PROTECAO GERAL (INCLUI BARRAMENTO, DISJUNTORES E ACESSORIOS DE FIXACAO) (PADRAO CONCESSIONARIA LOCAL)</t>
  </si>
  <si>
    <t>41967</t>
  </si>
  <si>
    <t>CERA LIQUIDA INCOLOR MULTIPISO</t>
  </si>
  <si>
    <t>12760</t>
  </si>
  <si>
    <t>CHAPA ACO INOX AISI 304 NUMERO 4 (E = 6 MM), ACABAMENTO NUMERO 1 (LAMINADO A QUENTE, FOSCO)</t>
  </si>
  <si>
    <t>12759</t>
  </si>
  <si>
    <t>CHAPA ACO INOX AISI 304 NUMERO 9 (E = 4 MM), ACABAMENTO NUMERO 1 (LAMINADO A QUENTE, FOSCO)</t>
  </si>
  <si>
    <t>43105</t>
  </si>
  <si>
    <t>CHAPA DE ACO CARBONO GALVANIZADA, PERFURADA (GRADE FUROS) E = 1,5 MM, DIAMETRO DO FURO = 9,52 MM (FUROS ALTERNADOS HORIZ.)</t>
  </si>
  <si>
    <t>40424</t>
  </si>
  <si>
    <t>CHAPA DE ACO CARBONO LAMINADO A QUENTE, QUALIDADE ESTRUTURAL, BITOLA 3/16", E =4,75 MM (37,29 KG/M2)</t>
  </si>
  <si>
    <t>1325</t>
  </si>
  <si>
    <t>CHAPA DE ACO FINA A FRIO BITOLA MSG 20, E = 0,90 MM (7,20 KG/M2)</t>
  </si>
  <si>
    <t>1327</t>
  </si>
  <si>
    <t>CHAPA DE ACO FINA A FRIO BITOLA MSG 24, E = 0,60 MM (4,80 KG/M2)</t>
  </si>
  <si>
    <t>1328</t>
  </si>
  <si>
    <t>CHAPA DE ACO FINA A FRIO BITOLA MSG 26, E = 0,45 MM (3,60 KG/M2)</t>
  </si>
  <si>
    <t>1321</t>
  </si>
  <si>
    <t>CHAPA DE ACO FINA A QUENTE BITOLA MSG 13, E = 2,25 MM (18,00 KG/M2)</t>
  </si>
  <si>
    <t>1318</t>
  </si>
  <si>
    <t>CHAPA DE ACO FINA A QUENTE BITOLA MSG 14, E = 2,00 MM (16,0 KG/M2)</t>
  </si>
  <si>
    <t>1322</t>
  </si>
  <si>
    <t>CHAPA DE ACO FINA A QUENTE BITOLA MSG 16, E = 1,50 MM (12,00 KG/M2)</t>
  </si>
  <si>
    <t>1323</t>
  </si>
  <si>
    <t>CHAPA DE ACO FINA A QUENTE BITOLA MSG 18, E = 1,20 MM (9,60 KG/M2)</t>
  </si>
  <si>
    <t>1319</t>
  </si>
  <si>
    <t>CHAPA DE ACO FINA A QUENTE BITOLA MSG 3/16 ", E = 4,75 MM (38,00 KG/M2)</t>
  </si>
  <si>
    <t>11026</t>
  </si>
  <si>
    <t>CHAPA DE ACO GALVANIZADA BITOLA GSG 14, E = 1,95 MM (15,60 KG/M2)</t>
  </si>
  <si>
    <t>11027</t>
  </si>
  <si>
    <t>CHAPA DE ACO GALVANIZADA BITOLA GSG 16, E = 1,55 MM (12,40 KG/M2)</t>
  </si>
  <si>
    <t>11046</t>
  </si>
  <si>
    <t>CHAPA DE ACO GALVANIZADA BITOLA GSG 18, E = 1,25 MM (10,00 KG/M2)</t>
  </si>
  <si>
    <t>11047</t>
  </si>
  <si>
    <t>CHAPA DE ACO GALVANIZADA BITOLA GSG 19, E = 1,11 MM (8,88 KG/M2)</t>
  </si>
  <si>
    <t>43668</t>
  </si>
  <si>
    <t>CHAPA DE ACO GALVANIZADA BITOLA GSG 20, E = 0,95 MM (7,60 KG/M2)</t>
  </si>
  <si>
    <t>11049</t>
  </si>
  <si>
    <t>CHAPA DE ACO GALVANIZADA BITOLA GSG 22, E = 0,80 MM (6,40 KG/M2)</t>
  </si>
  <si>
    <t>43106</t>
  </si>
  <si>
    <t>CHAPA DE ACO GALVANIZADA BITOLA GSG 24, E = 0,64 (5,12 KG/M2)</t>
  </si>
  <si>
    <t>11051</t>
  </si>
  <si>
    <t>CHAPA DE ACO GALVANIZADA BITOLA GSG 26, E = 0,50 MM (4,00 KG/M2)</t>
  </si>
  <si>
    <t>11061</t>
  </si>
  <si>
    <t>CHAPA DE ACO GALVANIZADA BITOLA GSG 30, E = 0,35 MM (2,80 KG/M2)</t>
  </si>
  <si>
    <t>43667</t>
  </si>
  <si>
    <t>CHAPA DE ACO GROSSA, ASTM A36, E = 1 " (25,40 MM) 199,18 KG/M2</t>
  </si>
  <si>
    <t>1333</t>
  </si>
  <si>
    <t>CHAPA DE ACO GROSSA, ASTM A36, E = 1/2 " (12,70 MM) 99,59 KG/M2</t>
  </si>
  <si>
    <t>1330</t>
  </si>
  <si>
    <t>CHAPA DE ACO GROSSA, ASTM A36, E = 1/4 " (6,35 MM) 49,79 KG/M2</t>
  </si>
  <si>
    <t>10957</t>
  </si>
  <si>
    <t>CHAPA DE ACO GROSSA, ASTM A36, E = 3/4 " (19,05 MM) 149,39 KG/M2</t>
  </si>
  <si>
    <t>1332</t>
  </si>
  <si>
    <t>CHAPA DE ACO GROSSA, ASTM A36, E = 3/8 " (9,53 MM) 74,69 KG/M2</t>
  </si>
  <si>
    <t>1334</t>
  </si>
  <si>
    <t>CHAPA DE ACO GROSSA, ASTM A36, E = 5/8 " (15,88 MM) 124,49 KG/M2</t>
  </si>
  <si>
    <t>1335</t>
  </si>
  <si>
    <t>CHAPA DE ACO GROSSA, ASTM A36, E = 7/8 " (22,23 MM) 174,28 KG/M2</t>
  </si>
  <si>
    <t>40425</t>
  </si>
  <si>
    <t>CHAPA DE ACO GROSSA, SAE 1020, BITOLA 1/4", E = 6,35 MM (49,85 KG/M2)</t>
  </si>
  <si>
    <t>1337</t>
  </si>
  <si>
    <t>CHAPA DE ACO XADREZ PARA PISOS, E = 1/4 " (6,30 MM) 54,53 KG/M2</t>
  </si>
  <si>
    <t>1338</t>
  </si>
  <si>
    <t>CHAPA DE LAMINADO MELAMINICO, LISO BRILHANTE, DE 1,25 X 3,08 METROS, ESPESSURA = 0,8 MILIMETROS</t>
  </si>
  <si>
    <t>1340</t>
  </si>
  <si>
    <t>CHAPA DE LAMINADO MELAMINICO, LISO FOSCO, DE 1,25 X 3,08 METROS, ESPESSURA = 0,8 MILIMETROS</t>
  </si>
  <si>
    <t>1341</t>
  </si>
  <si>
    <t>CHAPA DE LAMINADO MELAMINICO, TEXTURIZADO, DE 1,25 X 3,08 METROS, ESPESSURA = 0,8 MILIMETROS</t>
  </si>
  <si>
    <t>34659</t>
  </si>
  <si>
    <t>CHAPA DE MDF BRANCO LISO 1 FACE, E = 12 MM, DE *2,75 X 1,85* M</t>
  </si>
  <si>
    <t>34514</t>
  </si>
  <si>
    <t>CHAPA DE MDF BRANCO LISO 1 FACE, E = 15 MM, DE *2,75 X 1,85* M</t>
  </si>
  <si>
    <t>34660</t>
  </si>
  <si>
    <t>CHAPA DE MDF BRANCO LISO 1 FACE, E = 18 MM, DE *2,75 X 1,85* M</t>
  </si>
  <si>
    <t>34661</t>
  </si>
  <si>
    <t>CHAPA DE MDF BRANCO LISO 1 FACE, E = 25 MM, DE *2,75 X 1,85* M</t>
  </si>
  <si>
    <t>34667</t>
  </si>
  <si>
    <t>CHAPA DE MDF BRANCO LISO 1 FACE, E = 6 MM, DE *2,75 X 1,85* M</t>
  </si>
  <si>
    <t>34668</t>
  </si>
  <si>
    <t>CHAPA DE MDF BRANCO LISO 1 FACE, E = 9 MM, DE *2,75 X 1,85* M</t>
  </si>
  <si>
    <t>34741</t>
  </si>
  <si>
    <t>CHAPA DE MDF BRANCO LISO 2 FACES, E = 12 MM, DE *2,75 X 1,85* M</t>
  </si>
  <si>
    <t>34664</t>
  </si>
  <si>
    <t>CHAPA DE MDF BRANCO LISO 2 FACES, E = 15 MM, DE *2,75 X 1,85* M</t>
  </si>
  <si>
    <t>34665</t>
  </si>
  <si>
    <t>CHAPA DE MDF BRANCO LISO 2 FACES, E = 18 MM, DE *2,75 X 1,85* M</t>
  </si>
  <si>
    <t>34666</t>
  </si>
  <si>
    <t>CHAPA DE MDF BRANCO LISO 2 FACES, E = 25 MM, DE *2,75 X 1,85* M</t>
  </si>
  <si>
    <t>34669</t>
  </si>
  <si>
    <t>CHAPA DE MDF BRANCO LISO 2 FACES, E = 6 MM, DE *2,75 X 1,85* M</t>
  </si>
  <si>
    <t>34670</t>
  </si>
  <si>
    <t>CHAPA DE MDF BRANCO LISO 2 FACES, E = 9 MM, DE *2,75 X 1,85* M</t>
  </si>
  <si>
    <t>34671</t>
  </si>
  <si>
    <t>CHAPA DE MDF CRU, E = 12 MM, DE *2,75 X 1,85* M</t>
  </si>
  <si>
    <t>34672</t>
  </si>
  <si>
    <t>CHAPA DE MDF CRU, E = 15 MM, DE *2,75 X 1,85* M</t>
  </si>
  <si>
    <t>34673</t>
  </si>
  <si>
    <t>CHAPA DE MDF CRU, E = 18 MM, DE *2,75 X 1,85* M</t>
  </si>
  <si>
    <t>34674</t>
  </si>
  <si>
    <t>CHAPA DE MDF CRU, E = 20 MM, DE *2,75 X 1,85* M</t>
  </si>
  <si>
    <t>34675</t>
  </si>
  <si>
    <t>CHAPA DE MDF CRU, E = 25 MM, DE *2,75 X 1,85* M</t>
  </si>
  <si>
    <t>34676</t>
  </si>
  <si>
    <t>CHAPA DE MDF CRU, E = 6 MM, DE *2,75 X 1,85* M</t>
  </si>
  <si>
    <t>34677</t>
  </si>
  <si>
    <t>CHAPA DE MDF CRU, E = 9 MM, DE *2,75 X 1,85* M</t>
  </si>
  <si>
    <t>43126</t>
  </si>
  <si>
    <t>CHAPA EM ACO GALVANIZADO PARA STEEL DECK, COM NERVURAS TRAPEZOIDAIS, LARGURA UTIL DE 915 MM E ESPESSURA DE 0,80 MM</t>
  </si>
  <si>
    <t>43124</t>
  </si>
  <si>
    <t>CHAPA EM ACO GALVANIZADO PARA STEEL DECK, COM NERVURAS TRAPEZOIDAIS, LARGURA UTIL DE 915 MM E ESPESSURA DE 0,95 MM</t>
  </si>
  <si>
    <t>43125</t>
  </si>
  <si>
    <t>CHAPA EM ACO GALVANIZADO PARA STEEL DECK, COM NERVURAS TRAPEZOIDAIS, LARGURA UTIL DE 915 MM E ESPESSURA DE 1,25 MM</t>
  </si>
  <si>
    <t>40623</t>
  </si>
  <si>
    <t>CHAPA PARA EMENDA DE VIGA, EM ACO GROSSO, QUALIDADE ESTRUTURAL, BITOLA 3/16 ", E= 4,75 MM, 4 FUROS, LARGURA 45 MM, COMPRIMENTO 500 MM</t>
  </si>
  <si>
    <t>43701</t>
  </si>
  <si>
    <t>CHAPA/BOBINA LISA EM ALUMINIO, LIGA 1.200 - H14, QUALQUER ESPESSURA, QUALQUER LARGURA</t>
  </si>
  <si>
    <t>1345</t>
  </si>
  <si>
    <t>CHAPA/PAINEL DE MADEIRA COMPENSADA PLASTIFICADA (MADEIRITE PLASTIFICADO) PARA FORMA DE CONCRETO, DE 2200 x 1100 MM, E = *17* MM</t>
  </si>
  <si>
    <t>1346</t>
  </si>
  <si>
    <t>CHAPA/PAINEL DE MADEIRA COMPENSADA PLASTIFICADA (MADEIRITE PLASTIFICADO) PARA FORMA DE CONCRETO, DE 2200 x 1100 MM, E = 10 MM</t>
  </si>
  <si>
    <t>1347</t>
  </si>
  <si>
    <t>CHAPA/PAINEL DE MADEIRA COMPENSADA PLASTIFICADA (MADEIRITE PLASTIFICADO) PARA FORMA DE CONCRETO, DE 2200 x 1100 MM, E = 12 MM</t>
  </si>
  <si>
    <t>43678</t>
  </si>
  <si>
    <t>CHAPA/PAINEL DE MADEIRA COMPENSADA PLASTIFICADA (MADEIRITE PLASTIFICADO) PARA FORMA DE CONCRETO, DE 2200 X 1100 MM, E = 14 MM</t>
  </si>
  <si>
    <t>43680</t>
  </si>
  <si>
    <t>CHAPA/PAINEL DE MADEIRA COMPENSADA PLASTIFICADA (MADEIRITE PLASTIFICADO) PARA FORMA DE CONCRETO, DE 2200 X 1100 MM, E = 20 MM</t>
  </si>
  <si>
    <t>43679</t>
  </si>
  <si>
    <t>CHAPA/PAINEL DE MADEIRA COMPENSADA PLASTIFICADA (MADEIRITE PLASTIFICADO) PARA FORMA DE CONCRETO, DE 2200 X 1100 MM, E = 6 MM</t>
  </si>
  <si>
    <t>1355</t>
  </si>
  <si>
    <t>CHAPA/PAINEL DE MADEIRA COMPENSADA RESINADA (MADEIRITE RESINADO ROSA) PARA FORMA DE CONCRETO, DE 2200 x 1100 MM, E = 14 MM</t>
  </si>
  <si>
    <t>1358</t>
  </si>
  <si>
    <t>CHAPA/PAINEL DE MADEIRA COMPENSADA RESINADA (MADEIRITE RESINADO ROSA) PARA FORMA DE CONCRETO, DE 2200 x 1100 MM, E = 17 MM</t>
  </si>
  <si>
    <t>43681</t>
  </si>
  <si>
    <t>CHAPA/PAINEL DE MADEIRA COMPENSADA RESINADA (MADEIRITE RESINADO ROSA) PARA FORMA DE CONCRETO, DE 2200 x 1100 MM, E = 8 A 12 MM</t>
  </si>
  <si>
    <t>43677</t>
  </si>
  <si>
    <t>CHAPA/PAINEL DE MADEIRA COMPENSADA RESINADA (MADEIRITE RESINADO ROSA) PARA FORMA DE CONCRETO, DE 2200 X 1100 MM, E = 20 MM</t>
  </si>
  <si>
    <t>43682</t>
  </si>
  <si>
    <t>CHAPA/PAINEL DE MADEIRA COMPENSADA RESINADA (MADEIRITE RESINADO ROSA) PARA FORMA DE CONCRETO, DE 2200 X 1100 MM, E = 6 MM</t>
  </si>
  <si>
    <t>20971</t>
  </si>
  <si>
    <t>CHAVE DUPLA PARA CONEXOES TIPO STORZ, ENGATE RAPIDO 1 1/2" X 2 1/2", EM LATAO, PARA INSTALACAO PREDIAL COMBATE A INCENDIO</t>
  </si>
  <si>
    <t>39746</t>
  </si>
  <si>
    <t>CHUMBADOR DE ACO GALVANIZADO, 1" X 600 MM, PARA POSTES DE ACO COM BASE, INCLUSO PORCA E ARRUELA</t>
  </si>
  <si>
    <t>13279</t>
  </si>
  <si>
    <t>CHUMBADOR DE ACO TIPO PARABOLT, * 5/8" X 200* MM, COM PORCA E ARRUELA</t>
  </si>
  <si>
    <t>11977</t>
  </si>
  <si>
    <t>CHUMBADOR DE ACO ZINCADO, DIAMETRO 1/2", COMPRIMENTO 75 MM</t>
  </si>
  <si>
    <t>11976</t>
  </si>
  <si>
    <t>CHUMBADOR DE ACO ZINCADO, DIAMETRO 1/4" COM PARAFUSO 1/4" X 40 MM</t>
  </si>
  <si>
    <t>11975</t>
  </si>
  <si>
    <t>CHUMBADOR DE ACO ZINCADO, DIAMETRO 5/8", COMPRIMENTO 6", COM PORCA</t>
  </si>
  <si>
    <t>1368</t>
  </si>
  <si>
    <t>CHUVEIRO COMUM EM PLASTICO BRANCO, COM CANO, 3 TEMPERATURAS, 5500 W (110/220 V)</t>
  </si>
  <si>
    <t>1367</t>
  </si>
  <si>
    <t>CHUVEIRO COMUM EM PLASTICO CROMADO, COM CANO, 4 TEMPERATURAS (110/220 V)</t>
  </si>
  <si>
    <t>1380</t>
  </si>
  <si>
    <t>CIMENTO BRANCO NAO ESTRUTURAL (CPB - NAO ESTRUTURAL)</t>
  </si>
  <si>
    <t>1375</t>
  </si>
  <si>
    <t>CIMENTO IMPERMEABILIZANTE DE PEGA ULTRARRAPIDA PARA TAMPONAMENTOS</t>
  </si>
  <si>
    <t>1379</t>
  </si>
  <si>
    <t>CIMENTO PORTLAND COMPOSTO CP II-32</t>
  </si>
  <si>
    <t>13284</t>
  </si>
  <si>
    <t>CIMENTO PORTLAND DE ALTO FORNO (AF) CP III-40</t>
  </si>
  <si>
    <t>44528</t>
  </si>
  <si>
    <t>CIMENTO PORTLAND ESTRUTURAL BRANCO CPB - 32 ou CPB - 40</t>
  </si>
  <si>
    <t>34753</t>
  </si>
  <si>
    <t>CIMENTO PORTLAND POZOLANICO CP IV-32</t>
  </si>
  <si>
    <t>420</t>
  </si>
  <si>
    <t>CINTA CIRCULAR EM ACO GALVANIZADO DE 150 MM DE DIAMETRO PARA FIXACAO DE CAIXA MEDICAO, INCLUI PARAFUSOS E PORCAS</t>
  </si>
  <si>
    <t>12327</t>
  </si>
  <si>
    <t>CINTA CIRCULAR EM ACO GALVANIZADO DE 210 MM DE DIAMETRO PARA INSTALACAO DE TRANSFORMADOR EM POSTE DE CONCRETO</t>
  </si>
  <si>
    <t>36148</t>
  </si>
  <si>
    <t>CINTURAO DE SEGURANCA TIPO PARAQUEDISTA, FIVELA EM ACO, AJUSTE NO SUSPENSARIO, CINTURA E PERNAS</t>
  </si>
  <si>
    <t>12329</t>
  </si>
  <si>
    <t>COBRE ELETROLITICO EM BARRA OU CHAPA</t>
  </si>
  <si>
    <t>1339</t>
  </si>
  <si>
    <t>COLA A BASE DE RESINA SINTETICA PARA CHAPA DE LAMINADO MELAMINICO</t>
  </si>
  <si>
    <t>44396</t>
  </si>
  <si>
    <t>COLA BRANCA BASE PVA</t>
  </si>
  <si>
    <t>44327</t>
  </si>
  <si>
    <t>COLA PARA TUBOS E MANTAS ELASTOMERICAS, A BASE DE SOLVENTE</t>
  </si>
  <si>
    <t>37418</t>
  </si>
  <si>
    <t>COLAR DE TOMADA EM POLIPROPILENO, PP, COM PARAFUSOS, PARA PEAD, 63 X 1/2" - LIGACAO PREDIAL DE AGUA</t>
  </si>
  <si>
    <t>37419</t>
  </si>
  <si>
    <t>COLAR DE TOMADA EM POLIPROPILENO, PP, COM PARAFUSOS, PARA PEAD, 63 X 3/4" - LIGACAO PREDIAL DE AGUA</t>
  </si>
  <si>
    <t>1427</t>
  </si>
  <si>
    <t>COLAR TOMADA PVC, COM TRAVAS, SAIDA COM ROSCA, DE 110 MM X 1/2" OU 110 MM X 3/4", PARA LIGACAO PREDIAL DE AGUA</t>
  </si>
  <si>
    <t>1402</t>
  </si>
  <si>
    <t>COLAR TOMADA PVC, COM TRAVAS, SAIDA COM ROSCA, DE 32 MM X 1/2" OU 32 MM X 3/4", PARA LIGACAO PREDIAL DE AGUA</t>
  </si>
  <si>
    <t>1420</t>
  </si>
  <si>
    <t>COLAR TOMADA PVC, COM TRAVAS, SAIDA COM ROSCA, DE 40 MM X 1/2" OU 40 MM X 3/4", PARA LIGACAO PREDIAL DE AGUA</t>
  </si>
  <si>
    <t>1419</t>
  </si>
  <si>
    <t>COLAR TOMADA PVC, COM TRAVAS, SAIDA COM ROSCA, DE 50 MM X 1/2" OU 50 MM X 3/4", PARA LIGACAO PREDIAL DE AGUA</t>
  </si>
  <si>
    <t>1414</t>
  </si>
  <si>
    <t>COLAR TOMADA PVC, COM TRAVAS, SAIDA COM ROSCA, DE 60 MM X 1/2" OU 60 MM X 3/4", PARA LIGACAO PREDIAL DE AGUA</t>
  </si>
  <si>
    <t>1413</t>
  </si>
  <si>
    <t>COLAR TOMADA PVC, COM TRAVAS, SAIDA COM ROSCA, DE 75 MM X 1/2" OU 75 MM X 3/4", PARA LIGACAO PREDIAL DE AGUA</t>
  </si>
  <si>
    <t>1412</t>
  </si>
  <si>
    <t>COLAR TOMADA PVC, COM TRAVAS, SAIDA COM ROSCA, DE 85 MM X 1/2" OU 85 MM X 3/4", PARA LIGACAO PREDIAL DE AGUA</t>
  </si>
  <si>
    <t>1406</t>
  </si>
  <si>
    <t>COLAR TOMADA PVC, COM TRAVAS, SAIDA ROSCAVEL COM BUCHA DE LATAO, DE 60 MM X 1/2" OU 60 MM X 3/4", PARA LIGACAO PREDIAL DE AGUA</t>
  </si>
  <si>
    <t>11281</t>
  </si>
  <si>
    <t>COMPACTADOR DE SOLO A PERCUSSAO (SOQUETE), A GASOLINA 4 TEMPOS, PESO 55 A 65 KG, FORCA DE IMPACTO 1.000 A 1.500 KGF, FREQ. 600 A 700 GOLPES P/ MINUTO, VELOCIDADE TRABALHO DE 10 A 15 M/MIN, POT. DE 2,00 A 3,00 HP</t>
  </si>
  <si>
    <t>1442</t>
  </si>
  <si>
    <t>COMPACTADOR DE SOLO TIPO PLACA VIBRATORIA REVERSIVEL, A GASOLINA 4 TEMPOS, PESO 125 A 150 KG, FORCA CENTRIF. 2500 A 2800 KGF, LARG. TRABALHO 400 A 450 MM, FREQ. VIBRACAO 4300 A 4500 RPM, VELOC. TRABALHO 15 A 20 M/MIN, POT. 5,5 A 6,0 HP</t>
  </si>
  <si>
    <t>13457</t>
  </si>
  <si>
    <t>COMPACTADOR DE SOLO TIPO PLACA VIBRATORIA REVERSIVEL, A GASOLINA 4 TEMPOS, PESO 150 A 175 KG, FORCA CENTRIF. 2800 A 3100 KGF, LARG. TRABALHO DE 450 A 520 MM, FREQ. VIBRACAO 4000 A 4300 RPM, VELOC. TRABALHO DE 15 A 20 M/MIN, POT. DE 6,0 A 7,0 HP</t>
  </si>
  <si>
    <t>40699</t>
  </si>
  <si>
    <t>COMPACTADOR DE SOLO, TIPO PLACA VIBRATORIA NAO REVERSIVEL, A GASOLINA 4 TEMPOS, PESO 80 A 120 KG, FORCA CENTRIF. DE 1300 A 2000 KGF, LARG. TRABALHO DE 400 A 500 MM, FREQ. VIBRACAO DE 4800 A 6000 RPM, VELOCIDADE TRABALHO DE 20 A 30 M/MIN, POT. DE 5,0 A 6,0 HP</t>
  </si>
  <si>
    <t>40701</t>
  </si>
  <si>
    <t>COMPACTADOR DE SOLO, TIPO PLACA VIBRATORIA REVERSIVEL, A DIESEL, PESO 700 A 820 KG, FORCA CENTRIF. DE 6.200 A 10.000 KGF, LARG. TRABALHO DE 650 A 720 MM, FREQ. VIBRACAO DE 3.000 A 3.500 RPM, VELOCIDADE TRABALHO DE 25 A 30 M/MIN, POT. DE 13,0 A 15,0 HP</t>
  </si>
  <si>
    <t>40700</t>
  </si>
  <si>
    <t>COMPACTADOR DE SOLO, TIPO PLACA VIBRATORIA REVERSIVEL, A GASOLINA 4 TEMPOS, PESO 160 A 265 KG, FORCA CENTRIF. DE 2750 A 4000 KGF, LARG. TRABALHO DE 430 A 550 MM, FREQ. VIBRACAO DE 4000 A 5500 RPM, VELOCIDADE TRABALHO DE 20 A 25 M/MIN, POT. DE 7,5 A 9,0 HP</t>
  </si>
  <si>
    <t>13458</t>
  </si>
  <si>
    <t>COMPACTADOR DE SOLOS DE PERCURSAO (SOQUETE) COM MOTOR A GASOLINA 4 TEMPOS DE 4 HP (4 CV)</t>
  </si>
  <si>
    <t>11134</t>
  </si>
  <si>
    <t>COMPENSADO NAVAL - CHAPA/PAINEL EM MADEIRA COMPENSADA PRENSADA, DE 2200 X 1600 MM, E = 10 MM</t>
  </si>
  <si>
    <t>11135</t>
  </si>
  <si>
    <t>COMPENSADO NAVAL - CHAPA/PAINEL EM MADEIRA COMPENSADA PRENSADA, DE 2200 X 1600 MM, E = 12 MM</t>
  </si>
  <si>
    <t>11136</t>
  </si>
  <si>
    <t>COMPENSADO NAVAL - CHAPA/PAINEL EM MADEIRA COMPENSADA PRENSADA, DE 2200 X 1600 MM, E = 15 MM</t>
  </si>
  <si>
    <t>34743</t>
  </si>
  <si>
    <t>COMPENSADO NAVAL - CHAPA/PAINEL EM MADEIRA COMPENSADA PRENSADA, DE 2200 X 1600 MM, E = 18 MM</t>
  </si>
  <si>
    <t>11137</t>
  </si>
  <si>
    <t>COMPENSADO NAVAL - CHAPA/PAINEL EM MADEIRA COMPENSADA PRENSADA, DE 2200 X 1600 MM, E = 20 MM</t>
  </si>
  <si>
    <t>34745</t>
  </si>
  <si>
    <t>COMPENSADO NAVAL - CHAPA/PAINEL EM MADEIRA COMPENSADA PRENSADA, DE 2200 X 1600 MM, E = 25 MM</t>
  </si>
  <si>
    <t>34746</t>
  </si>
  <si>
    <t>COMPENSADO NAVAL - CHAPA/PAINEL EM MADEIRA COMPENSADA PRENSADA, DE 2200 X 1600 MM, E = 4 MM</t>
  </si>
  <si>
    <t>1360</t>
  </si>
  <si>
    <t>COMPENSADO NAVAL - CHAPA/PAINEL EM MADEIRA COMPENSADA PRENSADA, DE 2200 X 1600 MM, E = 6 MM</t>
  </si>
  <si>
    <t>36524</t>
  </si>
  <si>
    <t>COMPRESSOR DE AR ESTACIONARIO, VAZAO 620 PCM, PRESSAO EFETIVA DE TRABALHO 109 PSI, MOTOR ELETRICO, POTENCIA 127 CV</t>
  </si>
  <si>
    <t>36526</t>
  </si>
  <si>
    <t>COMPRESSOR DE AR REBOCAVEL VAZAO 400 PCM, PRESSAO EFETIVA DE TRABALHO 102 PSI, MOTOR DIESEL, POTENCIA 110 CV</t>
  </si>
  <si>
    <t>36523</t>
  </si>
  <si>
    <t>COMPRESSOR DE AR REBOCAVEL VAZAO 748 PCM, PRESSAO EFETIVA DE TRABALHO 102 PSI, MOTOR DIESEL, POTENCIA 210 CV</t>
  </si>
  <si>
    <t>36527</t>
  </si>
  <si>
    <t>COMPRESSOR DE AR REBOCAVEL VAZAO 860 PCM, PRESSAO EFETIVA DE TRABALHO 102 PSI, MOTOR DIESEL, POTENCIA 250 CV</t>
  </si>
  <si>
    <t>38642</t>
  </si>
  <si>
    <t>COMPRESSOR DE AR REBOCAVEL, VAZAO 152 PCM, PRESSAO EFETIVA DE TRABALHO 102 PSI, MOTOR DIESEL, POTENCIA 31,5 KW</t>
  </si>
  <si>
    <t>36522</t>
  </si>
  <si>
    <t>COMPRESSOR DE AR REBOCAVEL, VAZAO 189 PCM, PRESSAO EFETIVA DE TRABALHO 102 PSI, MOTOR DIESEL, POTENCIA 63 CV</t>
  </si>
  <si>
    <t>36525</t>
  </si>
  <si>
    <t>COMPRESSOR DE AR REBOCAVEL, VAZAO 250 PCM, PRESSAO EFETIVA DE TRABALHO 102 PSI, MOTOR DIESEL, POTENCIA 81 CV</t>
  </si>
  <si>
    <t>13803</t>
  </si>
  <si>
    <t>COMPRESSOR DE AR REBOCAVEL, VAZAO 89 PCM, PRESSAO EFETIVA DE TRABALHO *102* PSI, MOTOR DIESEL, POTENCIA *20* CV</t>
  </si>
  <si>
    <t>34348</t>
  </si>
  <si>
    <t>CONCERTINA CLIPADA (DUPLA) EM ACO GALVANIZADO DE ALTA RESISTENCIA, COM ESPIRAL DE 300 MM, D = 2,76 MM</t>
  </si>
  <si>
    <t>34347</t>
  </si>
  <si>
    <t>CONCERTINA SIMPLES EM ACO GALVANIZADO DE ALTA RESISTENCIA, COM ESPIRAL DE 300 MM, D = 2,76 MM</t>
  </si>
  <si>
    <t>11146</t>
  </si>
  <si>
    <t>CONCRETO AUTOADENSAVEL (CAA) CLASSE DE RESISTENCIA C15, ESPALHAMENTO SF2, COM BOMBEAMENTO (DISPONIBILIZACAO DE BOMBA), SEM O LANCAMENTO (NBR 15823)</t>
  </si>
  <si>
    <t>11147</t>
  </si>
  <si>
    <t>CONCRETO AUTOADENSAVEL (CAA) CLASSE DE RESISTENCIA C20, ESPALHAMENTO SF2, COM BOMBEAMENTO (DISPONIBILIZACAO DE BOMBA), SEM O LANCAMENTO (NBR 15823)</t>
  </si>
  <si>
    <t>34872</t>
  </si>
  <si>
    <t>CONCRETO AUTOADENSAVEL (CAA) CLASSE DE RESISTENCIA C25, ESPALHAMENTO SF2, COM BOMBEAMENTO (DISPONIBILIZACAO DE BOMBA), SEM O LANCAMENTO (NBR 15823)</t>
  </si>
  <si>
    <t>34491</t>
  </si>
  <si>
    <t>CONCRETO AUTOADENSAVEL (CAA) CLASSE DE RESISTENCIA C30, ESPALHAMENTO SF2, COM BOMBEAMENTO (DISPONIBILIZACAO DE BOMBA), SEM O LANCAMENTO (NBR 15823)</t>
  </si>
  <si>
    <t>34770</t>
  </si>
  <si>
    <t>CONCRETO BETUMINOSO USINADO A QUENTE (CBUQ) PARA PAVIMENTACAO ASFALTICA, PADRAO DNIT, FAIXA C, COM CAP 30/45 - AQUISICAO POSTO USINA</t>
  </si>
  <si>
    <t>1518</t>
  </si>
  <si>
    <t>CONCRETO BETUMINOSO USINADO A QUENTE (CBUQ) PARA PAVIMENTACAO ASFALTICA, PADRAO DNIT, FAIXA C, COM CAP 50/70 - AQUISICAO POSTO USINA</t>
  </si>
  <si>
    <t>41965</t>
  </si>
  <si>
    <t>CONCRETO BETUMINOSO USINADO A QUENTE (CBUQ) PARA PAVIMENTACAO ASFALTICA, PADRAO DNIT, PARA BINDER, COM CAP 50/70 - AQUISICAO POSTO USINA</t>
  </si>
  <si>
    <t>1524</t>
  </si>
  <si>
    <t>CONCRETO USINADO BOMBEAVEL, CLASSE DE RESISTENCIA C20, BRITA 0 E 1, SLUMP = 100 +/- 20 MM, COM BOMBEAMENTO (DISPONIBILIZACAO DE BOMBA), SEM O LANCAMENTO (NBR 8953)</t>
  </si>
  <si>
    <t>34492</t>
  </si>
  <si>
    <t>CONCRETO USINADO BOMBEAVEL, CLASSE DE RESISTENCIA C20, COM BRITA 0 E 1, SLUMP = 100 +/- 20 MM, EXCLUI SERVICO DE BOMBEAMENTO (NBR 8953)</t>
  </si>
  <si>
    <t>38404</t>
  </si>
  <si>
    <t>CONCRETO USINADO BOMBEAVEL, CLASSE DE RESISTENCIA C20, COM BRITA 0 E 1, SLUMP = 130 +/- 20 MM, EXCLUI SERVICO DE BOMBEAMENTO (NBR 8953)</t>
  </si>
  <si>
    <t>39849</t>
  </si>
  <si>
    <t>CONCRETO USINADO BOMBEAVEL, CLASSE DE RESISTENCIA C20, COM BRITA 0 E 1, SLUMP = 190 +/- 20 MM, COM BOMBEAMENTO (DISPONIBILIZACAO DE BOMBA), SEM O LANCAMENTO (NBR 8953)</t>
  </si>
  <si>
    <t>38464</t>
  </si>
  <si>
    <t>CONCRETO USINADO BOMBEAVEL, CLASSE DE RESISTENCIA C20, COM BRITA 0, SLUMP = 220 +/- 20 MM, COM BOMBEAMENTO (DISPONIBILIZACAO DE BOMBA), SEM O LANCAMENTO (NBR 8953)</t>
  </si>
  <si>
    <t>1527</t>
  </si>
  <si>
    <t>CONCRETO USINADO BOMBEAVEL, CLASSE DE RESISTENCIA C25, BRITA 0 E 1, SLUMP = 100 +/- 20 MM, COM BOMBEAMENTO (DISPONIBILIZACAO DE BOMBA), SEM O LANCAMENTO (NBR 8953)</t>
  </si>
  <si>
    <t>34493</t>
  </si>
  <si>
    <t>CONCRETO USINADO BOMBEAVEL, CLASSE DE RESISTENCIA C25, COM BRITA 0 E 1, SLUMP = 100 +/- 20 MM, EXCLUI SERVICO DE BOMBEAMENTO (NBR 8953)</t>
  </si>
  <si>
    <t>38405</t>
  </si>
  <si>
    <t>CONCRETO USINADO BOMBEAVEL, CLASSE DE RESISTENCIA C25, COM BRITA 0 E 1, SLUMP = 130 +/- 20 MM, EXCLUI SERVICO DE BOMBEAMENTO (NBR 8953)</t>
  </si>
  <si>
    <t>38408</t>
  </si>
  <si>
    <t>CONCRETO USINADO BOMBEAVEL, CLASSE DE RESISTENCIA C25, COM BRITA 0 E 1, SLUMP = 190 +/- 20 MM, EXCLUI SERVICO DE BOMBEAMENTO (NBR 8953)</t>
  </si>
  <si>
    <t>1525</t>
  </si>
  <si>
    <t>CONCRETO USINADO BOMBEAVEL, CLASSE DE RESISTENCIA C30, BRITA 0 E 1, SLUMP = 100 +/- 20 MM, COM BOMBEAMENTO (DISPONIBILIZACAO DE BOMBA), SEM O LANCAMENTO (NBR 8953)</t>
  </si>
  <si>
    <t>34494</t>
  </si>
  <si>
    <t>CONCRETO USINADO BOMBEAVEL, CLASSE DE RESISTENCIA C30, COM BRITA 0 E 1, SLUMP = 100 +/- 20 MM, EXCLUI SERVICO DE BOMBEAMENTO (NBR 8953)</t>
  </si>
  <si>
    <t>38406</t>
  </si>
  <si>
    <t>CONCRETO USINADO BOMBEAVEL, CLASSE DE RESISTENCIA C30, COM BRITA 0 E 1, SLUMP = 130 +/- 20 MM, EXCLUI SERVICO DE BOMBEAMENTO (NBR 8953)</t>
  </si>
  <si>
    <t>38409</t>
  </si>
  <si>
    <t>CONCRETO USINADO BOMBEAVEL, CLASSE DE RESISTENCIA C30, COM BRITA 0 E 1, SLUMP = 190 +/- 20 MM, EXCLUI SERVICO DE BOMBEAMENTO (NBR 8953)</t>
  </si>
  <si>
    <t>43360</t>
  </si>
  <si>
    <t>CONCRETO USINADO BOMBEAVEL, CLASSE DE RESISTENCIA C30, COM BRITA 0 E 1, SLUMP = 220 +/- 30 MM, EXCLUI SERVICO DE BOMBEAMENTO (NBR 8953)</t>
  </si>
  <si>
    <t>11145</t>
  </si>
  <si>
    <t>CONCRETO USINADO BOMBEAVEL, CLASSE DE RESISTENCIA C35, BRITA 0 E 1, SLUMP = 100 +/- 20 MM, COM BOMBEAMENTO (DISPONIBILIZACAO DE BOMBA), SEM O LANCAMENTO (NBR 8953)</t>
  </si>
  <si>
    <t>34495</t>
  </si>
  <si>
    <t>CONCRETO USINADO BOMBEAVEL, CLASSE DE RESISTENCIA C35, COM BRITA 0 E 1, SLUMP = 100 +/- 20 MM, EXCLUI SERVICO DE BOMBEAMENTO (NBR 8953)</t>
  </si>
  <si>
    <t>34479</t>
  </si>
  <si>
    <t>CONCRETO USINADO BOMBEAVEL, CLASSE DE RESISTENCIA C40, BRITA 0 E 1, SLUMP = 100 +/- 20 MM, COM BOMBEAMENTO (DISPONIBILIZACAO DE BOMBA), SEM O LANCAMENTO (NBR 8953)</t>
  </si>
  <si>
    <t>34496</t>
  </si>
  <si>
    <t>CONCRETO USINADO BOMBEAVEL, CLASSE DE RESISTENCIA C40, COM BRITA 0 E 1, SLUMP = 100 +/- 20 MM, EXCLUI SERVICO DE BOMBEAMENTO (NBR 8953)</t>
  </si>
  <si>
    <t>34481</t>
  </si>
  <si>
    <t>CONCRETO USINADO BOMBEAVEL, CLASSE DE RESISTENCIA C45, BRITA 0 E 1, SLUMP = 100 +/- 20 MM, COM BOMBEAMENTO (DISPONIBILIZACAO DE BOMBA), SEM O LANCAMENTO (NBR 8953)</t>
  </si>
  <si>
    <t>34483</t>
  </si>
  <si>
    <t>CONCRETO USINADO BOMBEAVEL, CLASSE DE RESISTENCIA C50, BRITA 0 E 1, SLUMP = 100 +/- 20 MM, COM BOMBEAMENTO (DISPONIBILIZACAO DE BOMBA), SEM O LANCAMENTO (NBR 8953)</t>
  </si>
  <si>
    <t>34485</t>
  </si>
  <si>
    <t>CONCRETO USINADO BOMBEAVEL, CLASSE DE RESISTENCIA C60, COM BRITA 0 E 1, SLUMP = 100 +/- 20 MM, COM BOMBEAMENTO (DISPONIBILIZACAO DE BOMBA), SEM O LANCAMENTO (NBR 8953)</t>
  </si>
  <si>
    <t>14041</t>
  </si>
  <si>
    <t>CONCRETO USINADO CONVENCIONAL (NAO BOMBEAVEL) CLASSE DE RESISTENCIA C10, COM BRITA 1 E 2, SLUMP = 80 MM +/- 10 MM (NBR 8953)</t>
  </si>
  <si>
    <t>1523</t>
  </si>
  <si>
    <t>CONCRETO USINADO CONVENCIONAL (NAO BOMBEAVEL) CLASSE DE RESISTENCIA C15, COM BRITA 1 E 2, SLUMP = 80 MM +/- 10 MM (NBR 8953)</t>
  </si>
  <si>
    <t>14052</t>
  </si>
  <si>
    <t>CONDULETE DE ALUMINIO TIPO B, PARA ELETRODUTO ROSCAVEL DE 1/2", COM TAMPA CEGA</t>
  </si>
  <si>
    <t>14054</t>
  </si>
  <si>
    <t>CONDULETE DE ALUMINIO TIPO B, PARA ELETRODUTO ROSCAVEL DE 1", COM TAMPA CEGA</t>
  </si>
  <si>
    <t>14053</t>
  </si>
  <si>
    <t>CONDULETE DE ALUMINIO TIPO B, PARA ELETRODUTO ROSCAVEL DE 3/4", COM TAMPA CEGA</t>
  </si>
  <si>
    <t>2558</t>
  </si>
  <si>
    <t>CONDULETE DE ALUMINIO TIPO C, PARA ELETRODUTO ROSCAVEL DE 1/2", COM TAMPA CEGA</t>
  </si>
  <si>
    <t>2560</t>
  </si>
  <si>
    <t>CONDULETE DE ALUMINIO TIPO C, PARA ELETRODUTO ROSCAVEL DE 1", COM TAMPA CEGA</t>
  </si>
  <si>
    <t>2559</t>
  </si>
  <si>
    <t>CONDULETE DE ALUMINIO TIPO C, PARA ELETRODUTO ROSCAVEL DE 3/4", COM TAMPA CEGA</t>
  </si>
  <si>
    <t>2592</t>
  </si>
  <si>
    <t>CONDULETE DE ALUMINIO TIPO C, PARA ELETRODUTO ROSCAVEL DE 4", COM TAMPA CEGA</t>
  </si>
  <si>
    <t>2566</t>
  </si>
  <si>
    <t>CONDULETE DE ALUMINIO TIPO E, PARA ELETRODUTO ROSCAVEL DE 1 1/4", COM TAMPA CEGA</t>
  </si>
  <si>
    <t>2589</t>
  </si>
  <si>
    <t>CONDULETE DE ALUMINIO TIPO E, PARA ELETRODUTO ROSCAVEL DE 1 1/2", COM TAMPA CEGA</t>
  </si>
  <si>
    <t>2591</t>
  </si>
  <si>
    <t>CONDULETE DE ALUMINIO TIPO E, PARA ELETRODUTO ROSCAVEL DE 1/2", COM TAMPA CEGA</t>
  </si>
  <si>
    <t>2590</t>
  </si>
  <si>
    <t>CONDULETE DE ALUMINIO TIPO E, PARA ELETRODUTO ROSCAVEL DE 1", COM TAMPA CEGA</t>
  </si>
  <si>
    <t>2567</t>
  </si>
  <si>
    <t>CONDULETE DE ALUMINIO TIPO E, PARA ELETRODUTO ROSCAVEL DE 2", COM TAMPA CEGA</t>
  </si>
  <si>
    <t>2565</t>
  </si>
  <si>
    <t>CONDULETE DE ALUMINIO TIPO E, PARA ELETRODUTO ROSCAVEL DE 3/4", COM TAMPA CEGA</t>
  </si>
  <si>
    <t>2568</t>
  </si>
  <si>
    <t>CONDULETE DE ALUMINIO TIPO E, PARA ELETRODUTO ROSCAVEL DE 3", COM TAMPA CEGA</t>
  </si>
  <si>
    <t>2594</t>
  </si>
  <si>
    <t>CONDULETE DE ALUMINIO TIPO E, PARA ELETRODUTO ROSCAVEL DE 4", COM TAMPA CEGA</t>
  </si>
  <si>
    <t>2587</t>
  </si>
  <si>
    <t>CONDULETE DE ALUMINIO TIPO LR, PARA ELETRODUTO ROSCAVEL DE 1 1/2", COM TAMPA CEGA</t>
  </si>
  <si>
    <t>2588</t>
  </si>
  <si>
    <t>CONDULETE DE ALUMINIO TIPO LR, PARA ELETRODUTO ROSCAVEL DE 1 1/4", COM TAMPA CEGA</t>
  </si>
  <si>
    <t>2569</t>
  </si>
  <si>
    <t>CONDULETE DE ALUMINIO TIPO LR, PARA ELETRODUTO ROSCAVEL DE 1/2", COM TAMPA CEGA</t>
  </si>
  <si>
    <t>2570</t>
  </si>
  <si>
    <t>CONDULETE DE ALUMINIO TIPO LR, PARA ELETRODUTO ROSCAVEL DE 1", COM TAMPA CEGA</t>
  </si>
  <si>
    <t>2571</t>
  </si>
  <si>
    <t>CONDULETE DE ALUMINIO TIPO LR, PARA ELETRODUTO ROSCAVEL DE 2", COM TAMPA CEGA</t>
  </si>
  <si>
    <t>2593</t>
  </si>
  <si>
    <t>CONDULETE DE ALUMINIO TIPO LR, PARA ELETRODUTO ROSCAVEL DE 3/4", COM TAMPA CEGA</t>
  </si>
  <si>
    <t>2572</t>
  </si>
  <si>
    <t>CONDULETE DE ALUMINIO TIPO LR, PARA ELETRODUTO ROSCAVEL DE 3", COM TAMPA CEGA</t>
  </si>
  <si>
    <t>2595</t>
  </si>
  <si>
    <t>CONDULETE DE ALUMINIO TIPO LR, PARA ELETRODUTO ROSCAVEL DE 4", COM TAMPA CEGA</t>
  </si>
  <si>
    <t>2576</t>
  </si>
  <si>
    <t>CONDULETE DE ALUMINIO TIPO T, PARA ELETRODUTO ROSCAVEL DE 1 1/2", COM TAMPA CEGA</t>
  </si>
  <si>
    <t>2575</t>
  </si>
  <si>
    <t>CONDULETE DE ALUMINIO TIPO T, PARA ELETRODUTO ROSCAVEL DE 1 1/4", COM TAMPA CEGA</t>
  </si>
  <si>
    <t>2573</t>
  </si>
  <si>
    <t>CONDULETE DE ALUMINIO TIPO T, PARA ELETRODUTO ROSCAVEL DE 1/2", COM TAMPA CEGA</t>
  </si>
  <si>
    <t>2586</t>
  </si>
  <si>
    <t>CONDULETE DE ALUMINIO TIPO T, PARA ELETRODUTO ROSCAVEL DE 1", COM TAMPA CEGA</t>
  </si>
  <si>
    <t>2577</t>
  </si>
  <si>
    <t>CONDULETE DE ALUMINIO TIPO T, PARA ELETRODUTO ROSCAVEL DE 2", COM TAMPA CEGA</t>
  </si>
  <si>
    <t>2574</t>
  </si>
  <si>
    <t>CONDULETE DE ALUMINIO TIPO T, PARA ELETRODUTO ROSCAVEL DE 3/4", COM TAMPA CEGA</t>
  </si>
  <si>
    <t>2578</t>
  </si>
  <si>
    <t>CONDULETE DE ALUMINIO TIPO T, PARA ELETRODUTO ROSCAVEL DE 3", COM TAMPA CEGA</t>
  </si>
  <si>
    <t>2585</t>
  </si>
  <si>
    <t>CONDULETE DE ALUMINIO TIPO T, PARA ELETRODUTO ROSCAVEL DE 4", COM TAMPA CEGA</t>
  </si>
  <si>
    <t>12008</t>
  </si>
  <si>
    <t>CONDULETE DE ALUMINIO TIPO TB, PARA ELETRODUTO ROSCAVEL DE 3", COM TAMPA CEGA</t>
  </si>
  <si>
    <t>2582</t>
  </si>
  <si>
    <t>CONDULETE DE ALUMINIO TIPO X, PARA ELETRODUTO ROSCAVEL DE 1 1/2", COM TAMPA CEGA</t>
  </si>
  <si>
    <t>2597</t>
  </si>
  <si>
    <t>CONDULETE DE ALUMINIO TIPO X, PARA ELETRODUTO ROSCAVEL DE 1 1/4", COM TAMPA CEGA</t>
  </si>
  <si>
    <t>2579</t>
  </si>
  <si>
    <t>CONDULETE DE ALUMINIO TIPO X, PARA ELETRODUTO ROSCAVEL DE 1/2", COM TAMPA CEGA</t>
  </si>
  <si>
    <t>2581</t>
  </si>
  <si>
    <t>CONDULETE DE ALUMINIO TIPO X, PARA ELETRODUTO ROSCAVEL DE 1", COM TAMPA CEGA</t>
  </si>
  <si>
    <t>2596</t>
  </si>
  <si>
    <t>CONDULETE DE ALUMINIO TIPO X, PARA ELETRODUTO ROSCAVEL DE 2", COM TAMPA CEGA</t>
  </si>
  <si>
    <t>2580</t>
  </si>
  <si>
    <t>CONDULETE DE ALUMINIO TIPO X, PARA ELETRODUTO ROSCAVEL DE 3/4", COM TAMPA CEGA</t>
  </si>
  <si>
    <t>2583</t>
  </si>
  <si>
    <t>CONDULETE DE ALUMINIO TIPO X, PARA ELETRODUTO ROSCAVEL DE 3", COM TAMPA CEGA</t>
  </si>
  <si>
    <t>2584</t>
  </si>
  <si>
    <t>CONDULETE DE ALUMINIO TIPO X, PARA ELETRODUTO ROSCAVEL DE 4", COM TAMPA CEGA</t>
  </si>
  <si>
    <t>12010</t>
  </si>
  <si>
    <t>CONDULETE EM PVC, TIPO "B", SEM TAMPA, DE 1/2" OU 3/4"</t>
  </si>
  <si>
    <t>39329</t>
  </si>
  <si>
    <t>CONDULETE EM PVC, TIPO "B", SEM TAMPA, DE 1"</t>
  </si>
  <si>
    <t>39330</t>
  </si>
  <si>
    <t>CONDULETE EM PVC, TIPO "C", SEM TAMPA, DE 1/2"</t>
  </si>
  <si>
    <t>39332</t>
  </si>
  <si>
    <t>CONDULETE EM PVC, TIPO "C", SEM TAMPA, DE 1"</t>
  </si>
  <si>
    <t>39331</t>
  </si>
  <si>
    <t>CONDULETE EM PVC, TIPO "C", SEM TAMPA, DE 3/4"</t>
  </si>
  <si>
    <t>39333</t>
  </si>
  <si>
    <t>CONDULETE EM PVC, TIPO "E", SEM TAMPA, DE 1/2"</t>
  </si>
  <si>
    <t>39335</t>
  </si>
  <si>
    <t>CONDULETE EM PVC, TIPO "E", SEM TAMPA, DE 1"</t>
  </si>
  <si>
    <t>39334</t>
  </si>
  <si>
    <t>CONDULETE EM PVC, TIPO "E", SEM TAMPA, DE 3/4"</t>
  </si>
  <si>
    <t>12016</t>
  </si>
  <si>
    <t>CONDULETE EM PVC, TIPO "LB", SEM TAMPA, DE 1/2" OU 3/4"</t>
  </si>
  <si>
    <t>12015</t>
  </si>
  <si>
    <t>CONDULETE EM PVC, TIPO "LB", SEM TAMPA, DE 1"</t>
  </si>
  <si>
    <t>12020</t>
  </si>
  <si>
    <t>CONDULETE EM PVC, TIPO "LL", SEM TAMPA, DE 1/2" OU 3/4"</t>
  </si>
  <si>
    <t>12019</t>
  </si>
  <si>
    <t>CONDULETE EM PVC, TIPO "LL", SEM TAMPA, DE 1"</t>
  </si>
  <si>
    <t>39336</t>
  </si>
  <si>
    <t>CONDULETE EM PVC, TIPO "LR", SEM TAMPA, DE 1/2"</t>
  </si>
  <si>
    <t>39338</t>
  </si>
  <si>
    <t>CONDULETE EM PVC, TIPO "LR", SEM TAMPA, DE 1"</t>
  </si>
  <si>
    <t>39337</t>
  </si>
  <si>
    <t>CONDULETE EM PVC, TIPO "LR", SEM TAMPA, DE 3/4"</t>
  </si>
  <si>
    <t>39341</t>
  </si>
  <si>
    <t>CONDULETE EM PVC, TIPO "T", SEM TAMPA, DE 1"</t>
  </si>
  <si>
    <t>39340</t>
  </si>
  <si>
    <t>CONDULETE EM PVC, TIPO "T", SEM TAMPA, DE 3/4"</t>
  </si>
  <si>
    <t>12025</t>
  </si>
  <si>
    <t>CONDULETE EM PVC, TIPO "TB", SEM TAMPA, DE 1/2" OU 3/4"</t>
  </si>
  <si>
    <t>39342</t>
  </si>
  <si>
    <t>CONDULETE EM PVC, TIPO "TB", SEM TAMPA, DE 1"</t>
  </si>
  <si>
    <t>39343</t>
  </si>
  <si>
    <t>CONDULETE EM PVC, TIPO "X", SEM TAMPA, DE 1/2"</t>
  </si>
  <si>
    <t>39345</t>
  </si>
  <si>
    <t>CONDULETE EM PVC, TIPO "X", SEM TAMPA, DE 1"</t>
  </si>
  <si>
    <t>39344</t>
  </si>
  <si>
    <t>CONDULETE EM PVC, TIPO "X", SEM TAMPA, DE 3/4"</t>
  </si>
  <si>
    <t>12623</t>
  </si>
  <si>
    <t>CONDUTOR PLUVIAL, PVC, CIRCULAR, DIAMETRO ENTRE 80 E 100 MM, PARA DRENAGEM PLUVIAL PREDIAL</t>
  </si>
  <si>
    <t>34498</t>
  </si>
  <si>
    <t>CONE DE SINALIZACAO EM PVC FLEXIVEL, H = 70 / 76 CM (NBR 15071)</t>
  </si>
  <si>
    <t>13244</t>
  </si>
  <si>
    <t>CONE DE SINALIZACAO EM PVC RIGIDO COM FAIXA REFLETIVA, H = 70 / 76 CM</t>
  </si>
  <si>
    <t>38998</t>
  </si>
  <si>
    <t>CONECTOR / ADAPTADOR F/F, COM INSERTO METALICO, PPR, DN 25 MM X 1/2", PARA AGUA QUENTE E FRIA PREDIAL</t>
  </si>
  <si>
    <t>38999</t>
  </si>
  <si>
    <t>CONECTOR / ADAPTADOR F/F, COM INSERTO METALICO, PPR, DN 32 MM X 3/4", PARA AGUA QUENTE E FRIA PREDIAL</t>
  </si>
  <si>
    <t>38996</t>
  </si>
  <si>
    <t>CONECTOR / ADAPTADOR F/M, COM INSERTO METALICO, PPR, DN 25 MM X 1/2", PARA AGUA QUENTE E FRIA PREDIAL</t>
  </si>
  <si>
    <t>44173</t>
  </si>
  <si>
    <t>CONECTOR / ADAPTADOR F/M, COM INSERTO METALICO, PPR, DN 25 MM X 3/4", PARA AGUA QUENTE E FRIA PREDIAL</t>
  </si>
  <si>
    <t>44174</t>
  </si>
  <si>
    <t>CONECTOR / ADAPTADOR F/M, COM INSERTO METALICO, PPR, DN 32 MM X 1", PARA AGUA QUENTE E FRIA PREDIAL</t>
  </si>
  <si>
    <t>38997</t>
  </si>
  <si>
    <t>CONECTOR / ADAPTADOR F/M, COM INSERTO METALICO, PPR, DN 32 MM X 3/4", PARA AGUA QUENTE E FRIA PREDIAL</t>
  </si>
  <si>
    <t>39600</t>
  </si>
  <si>
    <t>CONECTOR / TOMADA FEMEA RJ 45, CATEGORIA 5 E (CAT 5E) PARA CABOS</t>
  </si>
  <si>
    <t>39601</t>
  </si>
  <si>
    <t>CONECTOR / TOMADA FEMEA RJ 45, CATEGORIA 6 (CAT 6) PARA CABOS</t>
  </si>
  <si>
    <t>39862</t>
  </si>
  <si>
    <t>CONECTOR BRONZE/LATAO (REF 603) SEM ANEL DE SOLDA, BOLSA X ROSCA F, 15 MM X 1/2"</t>
  </si>
  <si>
    <t>39863</t>
  </si>
  <si>
    <t>CONECTOR BRONZE/LATAO (REF 603) SEM ANEL DE SOLDA, BOLSA X ROSCA F, 22 MM X 1/2"</t>
  </si>
  <si>
    <t>39864</t>
  </si>
  <si>
    <t>CONECTOR BRONZE/LATAO (REF 603) SEM ANEL DE SOLDA, BOLSA X ROSCA F, 22 MM X 3/4"</t>
  </si>
  <si>
    <t>39865</t>
  </si>
  <si>
    <t>CONECTOR BRONZE/LATAO (REF 603) SEM ANEL DE SOLDA, BOLSA X ROSCA F, 28 MM X 1/2"</t>
  </si>
  <si>
    <t>2517</t>
  </si>
  <si>
    <t>CONECTOR CURVO 90 GRAUS DE ALUMINIO, BITOLA 1 1/2", PARA ADAPTAR ENTRADA DE ELETRODUTO METALICO FLEXIVEL EM QUADROS</t>
  </si>
  <si>
    <t>2522</t>
  </si>
  <si>
    <t>CONECTOR CURVO 90 GRAUS DE ALUMINIO, BITOLA 1 1/4", PARA ADAPTAR ENTRADA DE ELETRODUTO METALICO FLEXIVEL EM QUADROS</t>
  </si>
  <si>
    <t>2548</t>
  </si>
  <si>
    <t>CONECTOR CURVO 90 GRAUS DE ALUMINIO, BITOLA 1/2", PARA ADAPTAR ENTRADA DE ELETRODUTO METALICO FLEXIVEL EM QUADROS</t>
  </si>
  <si>
    <t>2516</t>
  </si>
  <si>
    <t>CONECTOR CURVO 90 GRAUS DE ALUMINIO, BITOLA 1", PARA ADAPTAR ENTRADA DE ELETRODUTO METALICO FLEXIVEL EM QUADROS</t>
  </si>
  <si>
    <t>2518</t>
  </si>
  <si>
    <t>CONECTOR CURVO 90 GRAUS DE ALUMINIO, BITOLA 2 1/2", PARA ADAPTAR ENTRADA DE ELETRODUTO METALICO FLEXIVEL EM QUADROS</t>
  </si>
  <si>
    <t>2521</t>
  </si>
  <si>
    <t>CONECTOR CURVO 90 GRAUS DE ALUMINIO, BITOLA 2", PARA ADAPTAR ENTRADA DE ELETRODUTO METALICO FLEXIVEL EM QUADROS</t>
  </si>
  <si>
    <t>2515</t>
  </si>
  <si>
    <t>CONECTOR CURVO 90 GRAUS DE ALUMINIO, BITOLA 3/4", PARA ADAPTAR ENTRADA DE ELETRODUTO METALICO FLEXIVEL EM QUADROS</t>
  </si>
  <si>
    <t>2519</t>
  </si>
  <si>
    <t>CONECTOR CURVO 90 GRAUS DE ALUMINIO, BITOLA 3", PARA ADAPTAR ENTRADA DE ELETRODUTO METALICO FLEXIVEL EM QUADROS</t>
  </si>
  <si>
    <t>2520</t>
  </si>
  <si>
    <t>CONECTOR CURVO 90 GRAUS DE ALUMINIO, BITOLA 4", PARA ADAPTAR ENTRADA DE ELETRODUTO METALICO FLEXIVEL EM QUADROS</t>
  </si>
  <si>
    <t>1602</t>
  </si>
  <si>
    <t>CONECTOR DE ALUMINIO TIPO PRENSA CABO, BITOLA 1 1/2", PARA CABOS DE DIAMETRO DE 37 A 40 MM</t>
  </si>
  <si>
    <t>1601</t>
  </si>
  <si>
    <t>CONECTOR DE ALUMINIO TIPO PRENSA CABO, BITOLA 1 1/4", PARA CABOS DE DIAMETRO DE 31 A 34 MM</t>
  </si>
  <si>
    <t>1598</t>
  </si>
  <si>
    <t>CONECTOR DE ALUMINIO TIPO PRENSA CABO, BITOLA 1/2", PARA CABOS DE DIAMETRO DE 12,5 A 15 MM</t>
  </si>
  <si>
    <t>1600</t>
  </si>
  <si>
    <t>CONECTOR DE ALUMINIO TIPO PRENSA CABO, BITOLA 1", PARA CABOS DE DIAMETRO DE 22,5 A 25 MM</t>
  </si>
  <si>
    <t>1603</t>
  </si>
  <si>
    <t>CONECTOR DE ALUMINIO TIPO PRENSA CABO, BITOLA 2", PARA CABOS DE DIAMETRO DE 47,5 A 50 MM</t>
  </si>
  <si>
    <t>1599</t>
  </si>
  <si>
    <t>CONECTOR DE ALUMINIO TIPO PRENSA CABO, BITOLA 3/4", PARA CABOS DE DIAMETRO DE 17,5 A 20 MM</t>
  </si>
  <si>
    <t>1597</t>
  </si>
  <si>
    <t>CONECTOR DE ALUMINIO TIPO PRENSA CABO, BITOLA 3/8", PARA CABOS DE DIAMETRO DE 9 A 10 MM</t>
  </si>
  <si>
    <t>39602</t>
  </si>
  <si>
    <t>CONECTOR MACHO RJ 45, CATEGORIA 5 E (CAT 5E) PARA CABOS</t>
  </si>
  <si>
    <t>39603</t>
  </si>
  <si>
    <t>CONECTOR MACHO RJ 45, CATEGORIA 6 (CAT 6) PARA CABOS</t>
  </si>
  <si>
    <t>11821</t>
  </si>
  <si>
    <t>CONECTOR METALICO TIPO PARAFUSO FENDIDO (SPLIT BOLT), COM SEPARADOR DE CABOS BIMETALICOS, PARA CABOS ATE 25 MM2</t>
  </si>
  <si>
    <t>1562</t>
  </si>
  <si>
    <t>CONECTOR METALICO TIPO PARAFUSO FENDIDO (SPLIT BOLT), COM SEPARADOR DE CABOS BIMETALICOS, PARA CABOS ATE 50 MM2</t>
  </si>
  <si>
    <t>1563</t>
  </si>
  <si>
    <t>CONECTOR METALICO TIPO PARAFUSO FENDIDO (SPLIT BOLT), COM SEPARADOR DE CABOS BIMETALICOS, PARA CABOS ATE 70 MM2</t>
  </si>
  <si>
    <t>11856</t>
  </si>
  <si>
    <t>CONECTOR METALICO TIPO PARAFUSO FENDIDO (SPLIT BOLT), PARA CABOS ATE 10 MM2</t>
  </si>
  <si>
    <t>11857</t>
  </si>
  <si>
    <t>CONECTOR METALICO TIPO PARAFUSO FENDIDO (SPLIT BOLT), PARA CABOS ATE 120 MM2</t>
  </si>
  <si>
    <t>11858</t>
  </si>
  <si>
    <t>CONECTOR METALICO TIPO PARAFUSO FENDIDO (SPLIT BOLT), PARA CABOS ATE 150 MM2</t>
  </si>
  <si>
    <t>1539</t>
  </si>
  <si>
    <t>CONECTOR METALICO TIPO PARAFUSO FENDIDO (SPLIT BOLT), PARA CABOS ATE 16 MM2</t>
  </si>
  <si>
    <t>11859</t>
  </si>
  <si>
    <t>CONECTOR METALICO TIPO PARAFUSO FENDIDO (SPLIT BOLT), PARA CABOS ATE 185 MM2</t>
  </si>
  <si>
    <t>1550</t>
  </si>
  <si>
    <t>CONECTOR METALICO TIPO PARAFUSO FENDIDO (SPLIT BOLT), PARA CABOS ATE 25 MM2</t>
  </si>
  <si>
    <t>11854</t>
  </si>
  <si>
    <t>CONECTOR METALICO TIPO PARAFUSO FENDIDO (SPLIT BOLT), PARA CABOS ATE 35 MM2</t>
  </si>
  <si>
    <t>11862</t>
  </si>
  <si>
    <t>CONECTOR METALICO TIPO PARAFUSO FENDIDO (SPLIT BOLT), PARA CABOS ATE 50 MM2</t>
  </si>
  <si>
    <t>11863</t>
  </si>
  <si>
    <t>CONECTOR METALICO TIPO PARAFUSO FENDIDO (SPLIT BOLT), PARA CABOS ATE 6 MM2</t>
  </si>
  <si>
    <t>11855</t>
  </si>
  <si>
    <t>CONECTOR METALICO TIPO PARAFUSO FENDIDO (SPLIT BOLT), PARA CABOS ATE 70 MM2</t>
  </si>
  <si>
    <t>11864</t>
  </si>
  <si>
    <t>CONECTOR METALICO TIPO PARAFUSO FENDIDO (SPLIT BOLT), PARA CABOS ATE 95 MM2</t>
  </si>
  <si>
    <t>2527</t>
  </si>
  <si>
    <t>CONECTOR RETO DE ALUMINIO PARA ELETRODUTO DE 1 1/2", PARA ADAPTAR ENTRADA DE ELETRODUTO METALICO FLEXIVEL EM QUADROS</t>
  </si>
  <si>
    <t>2526</t>
  </si>
  <si>
    <t>CONECTOR RETO DE ALUMINIO PARA ELETRODUTO DE 1 1/4", PARA ADAPTAR ENTRADA DE ELETRODUTO METALICO FLEXIVEL EM QUADROS</t>
  </si>
  <si>
    <t>2487</t>
  </si>
  <si>
    <t>CONECTOR RETO DE ALUMINIO PARA ELETRODUTO DE 1/2", PARA ADAPTAR ENTRADA DE ELETRODUTO METALICO FLEXIVEL EM QUADROS</t>
  </si>
  <si>
    <t>2483</t>
  </si>
  <si>
    <t>CONECTOR RETO DE ALUMINIO PARA ELETRODUTO DE 1", PARA ADAPTAR ENTRADA DE ELETRODUTO METALICO FLEXIVEL EM QUADROS</t>
  </si>
  <si>
    <t>2528</t>
  </si>
  <si>
    <t>CONECTOR RETO DE ALUMINIO PARA ELETRODUTO DE 2 1/2", PARA ADAPTAR ENTRADA DE ELETRODUTO METALICO FLEXIVEL EM QUADROS</t>
  </si>
  <si>
    <t>2489</t>
  </si>
  <si>
    <t>CONECTOR RETO DE ALUMINIO PARA ELETRODUTO DE 2", PARA ADAPTAR ENTRADA DE ELETRODUTO METALICO FLEXIVEL EM QUADROS</t>
  </si>
  <si>
    <t>2488</t>
  </si>
  <si>
    <t>CONECTOR RETO DE ALUMINIO PARA ELETRODUTO DE 3/4", PARA ADAPTAR ENTRADA DE ELETRODUTO METALICO FLEXIVEL EM QUADROS</t>
  </si>
  <si>
    <t>2484</t>
  </si>
  <si>
    <t>CONECTOR RETO DE ALUMINIO PARA ELETRODUTO DE 3", PARA ADAPTAR ENTRADA DE ELETRODUTO METALICO FLEXIVEL EM QUADROS</t>
  </si>
  <si>
    <t>2485</t>
  </si>
  <si>
    <t>CONECTOR RETO DE ALUMINIO PARA ELETRODUTO DE 4", PARA ADAPTAR ENTRADA DE ELETRODUTO METALICO FLEXIVEL EM QUADROS</t>
  </si>
  <si>
    <t>39279</t>
  </si>
  <si>
    <t>CONECTOR/ADAPTADOR FIXO, ROSCA FEMEA, EM PLASTICO, DN 16 MM X 1/2", PARA CONEXAO COM CRIMPAGEM, EM TUBO PEX PARA INST. AGUA QUENTE/FRIA</t>
  </si>
  <si>
    <t>39280</t>
  </si>
  <si>
    <t>CONECTOR/ADAPTADOR FIXO, ROSCA FEMEA, EM PLASTICO, DN 20 MM X 1/2", PARA CONEXAO COM CRIMPAGEM, EM TUBO PEX PARA INST. AGUA QUENTE/FRIA</t>
  </si>
  <si>
    <t>39281</t>
  </si>
  <si>
    <t>CONECTOR/ADAPTADOR FIXO, ROSCA FEMEA, EM PLASTICO, DN 20 MM X 3/4", PARA CONEXAO COM CRIMPAGEM, EM TUBO PEX PARA INST. AGUA QUENTE/FRIA</t>
  </si>
  <si>
    <t>39282</t>
  </si>
  <si>
    <t>CONECTOR/ADAPTADOR FIXO, ROSCA FEMEA, EM PLASTICO, DN 25 MM X 3/4", PARA CONEXAO COM CRIMPAGEM, EM TUBO PEX PARA INST. AGUA QUENTE/FRIA</t>
  </si>
  <si>
    <t>38844</t>
  </si>
  <si>
    <t>CONECTOR/ADAPTADOR FIXO, ROSCA FEMEA, METALICA, COM ANEL DESLIZANTE, DN 16 MM X 1/2", PARA TUBO PEX PARA INST. AGUA QUENTE/FRIA</t>
  </si>
  <si>
    <t>38846</t>
  </si>
  <si>
    <t>CONECTOR/ADAPTADOR FIXO, ROSCA FEMEA, METALICA, COM ANEL DESLIZANTE, DN 20 MM X 1/2", PARA TUBO PEX PARA INST. AGUA QUENTE/FRIA</t>
  </si>
  <si>
    <t>38847</t>
  </si>
  <si>
    <t>CONECTOR/ADAPTADOR FIXO, ROSCA FEMEA, METALICA, COM ANEL DESLIZANTE, DN 20 MM X 3/4", PARA TUBO PEX PARA INST. AGUA QUENTE/FRIA</t>
  </si>
  <si>
    <t>38850</t>
  </si>
  <si>
    <t>CONECTOR/ADAPTADOR FIXO, ROSCA FEMEA, METALICA, COM ANEL DESLIZANTE, DN 25 MM X 1", PARA TUBO PEX PARA INST. AGUA QUENTE/FRIA</t>
  </si>
  <si>
    <t>38848</t>
  </si>
  <si>
    <t>CONECTOR/ADAPTADOR FIXO, ROSCA FEMEA, METALICA, COM ANEL DESLIZANTE, DN 25 MM X 3/4", PARA TUBO PEX PARA INST. AGUA QUENTE/FRIA</t>
  </si>
  <si>
    <t>38851</t>
  </si>
  <si>
    <t>CONECTOR/ADAPTADOR FIXO, ROSCA FEMEA, METALICA, COM ANEL DESLIZANTE, DN 32 MM X 1", PARA TUBO PEX PARA INST. AGUA QUENTE/FRIA</t>
  </si>
  <si>
    <t>38854</t>
  </si>
  <si>
    <t>CONECTOR/ADAPTADOR MOVEL, ROSCA FEMEA, METALICA, COM ANEL DESLIZANTE, DN 16 MM X 3/4", PARA TUBO PEX PARA INST. AGUA QUENTE/FRIA</t>
  </si>
  <si>
    <t>44247</t>
  </si>
  <si>
    <t>CONECTOR, CPVC, SOLDAVEL, 114 MM X 4", PARA AGUA QUENTE</t>
  </si>
  <si>
    <t>38005</t>
  </si>
  <si>
    <t>CONECTOR, CPVC, SOLDAVEL, 15 MM X 1/2", PARA AGUA QUENTE</t>
  </si>
  <si>
    <t>38006</t>
  </si>
  <si>
    <t>CONECTOR, CPVC, SOLDAVEL, 22 MM X 1/2", PARA AGUA QUENTE</t>
  </si>
  <si>
    <t>38428</t>
  </si>
  <si>
    <t>CONECTOR, CPVC, SOLDAVEL, 22 MM X 3/4", PARA AGUA QUENTE</t>
  </si>
  <si>
    <t>38007</t>
  </si>
  <si>
    <t>CONECTOR, CPVC, SOLDAVEL, 28 MM X 1", PARA AGUA QUENTE</t>
  </si>
  <si>
    <t>38008</t>
  </si>
  <si>
    <t>CONECTOR, CPVC, SOLDAVEL, 35 MM X 1 1/4", PARA AGUA QUENTE</t>
  </si>
  <si>
    <t>38009</t>
  </si>
  <si>
    <t>CONECTOR, CPVC, SOLDAVEL, 42 MM X 1 1/2", PARA AGUA QUENTE</t>
  </si>
  <si>
    <t>44248</t>
  </si>
  <si>
    <t>CONECTOR, CPVC, SOLDAVEL, 54 MM X 2", PARA AGUA QUENTE</t>
  </si>
  <si>
    <t>44249</t>
  </si>
  <si>
    <t>CONECTOR, CPVC, SOLDAVEL, 73 MM X 2 1/2", PARA AGUA QUENTE</t>
  </si>
  <si>
    <t>44250</t>
  </si>
  <si>
    <t>CONECTOR, CPVC, SOLDAVEL, 89 MM X 3", PARA AGUA QUENTE</t>
  </si>
  <si>
    <t>3104</t>
  </si>
  <si>
    <t>CONJ. DE FERRAGENS PARA PORTA DE VIDRO TEMPERADO, EM ZAMAC CROMADO, CONTEMPLANDO DOBRADICA INF., DOBRADICA SUP., PIVO PARA DOBRADICA INF., PIVO PARA DOBRADICA SUP., FECHADURA CENTRAL EM ZAMC. CROMADO, CONTRA FECHADURA DE PRESSAO</t>
  </si>
  <si>
    <t>CJ</t>
  </si>
  <si>
    <t>1607</t>
  </si>
  <si>
    <t>CONJUNTO ARRUELAS DE VEDACAO 5/16" PARA TELHA FIBROCIMENTO (UMA ARRUELA METALICA E UMA ARRUELA PVC - CONICAS)</t>
  </si>
  <si>
    <t>38169</t>
  </si>
  <si>
    <t>CONJUNTO DE FERRAGENS PIVO, PARA PORTA PIVOTANTE DE ATE 100 KG, REGULAVEL COM ESFERA , CROMADO - SUPERIOR E INFERIOR - COMPLETO</t>
  </si>
  <si>
    <t>6142</t>
  </si>
  <si>
    <t>CONJUNTO DE LIGACAO AJUSTAVEL, PARA VASO / BACIA SANITARIA , EM PLASTICO BRANCO, COM TUBO, CANOPLA E ESPUDE</t>
  </si>
  <si>
    <t>11686</t>
  </si>
  <si>
    <t>CONJUNTO DE LIGACAO PARA VASO / BACIA SANITARIA, EM PLASTICO BRANCO, COM TUBO, CANOPLA E ANEL DE EXPANSAO (TUBO 1.1/2" X 20 CM)</t>
  </si>
  <si>
    <t>37598</t>
  </si>
  <si>
    <t>CONJUNTO MONTADO ESTOPIM COM ESPOLETA COMUM NUMERO 8, COM CABECA ACENDEDORA, 1,5 M</t>
  </si>
  <si>
    <t>25398</t>
  </si>
  <si>
    <t>CONJUNTO PARA FUTSAL COM PAR DE TRAVES OFICIAIS DE 3,00 X 2,00 M EM TUBO DE ACO GALVANIZADO 3" COM REQUADROS EM TUBO DE 1", PINTURA EM PRIMER COM TINTA ESMALTE SINTETICO E REDES DE POLIETILENO FIO 4 MM</t>
  </si>
  <si>
    <t>25399</t>
  </si>
  <si>
    <t>CONJUNTO PARA QUADRA DE VOLEI COM POSTES EM TUBO DE ACO GALVANIZADO 3", H = *255* CM, PINTURA EM TINTA ESMALTE SINTETICO, REDE DE NYLON COM 2 MM, MALHA 10 X 10 CM E ANTENAS OFICIAIS EM FIBRA DE VIDRO</t>
  </si>
  <si>
    <t>43440</t>
  </si>
  <si>
    <t>CONJUNTO PRE-MOLDADO COMPOSTO POR GRELHA (0,99 X 0,45 M), QUADRO (1,10 X 0,52 M) E CANTONEIRA (1,10 X 0,35 M), EM CONCRETO ARMADO, COM FCK DE 21 MPA</t>
  </si>
  <si>
    <t>10667</t>
  </si>
  <si>
    <t>CONTAINER ALMOXARIFADO, DE *2,40* X *6,00* M, PADRAO SIMPLES, SEM REVESTIMENTO E SEM DIVISORIAS INTERNOS E SEM SANITARIO, PARA USO EM CANTEIRO DE OBRAS</t>
  </si>
  <si>
    <t>1613</t>
  </si>
  <si>
    <t>CONTATOR TRIPOLAR, CORRENTE DE *110* A, TENSAO NOMINAL DE *500* V, CATEGORIA AC-2 E AC-3</t>
  </si>
  <si>
    <t>1626</t>
  </si>
  <si>
    <t>CONTATOR TRIPOLAR, CORRENTE DE *185* A, TENSAO NOMINAL DE *500* V, CATEGORIA AC-2 E AC-3</t>
  </si>
  <si>
    <t>1625</t>
  </si>
  <si>
    <t>CONTATOR TRIPOLAR, CORRENTE DE *22* A, TENSAO NOMINAL DE *500* V, CATEGORIA AC-2 E AC-3</t>
  </si>
  <si>
    <t>1622</t>
  </si>
  <si>
    <t>CONTATOR TRIPOLAR, CORRENTE DE *265* A, TENSAO NOMINAL DE *500* V, CATEGORIA AC-2 E AC-3</t>
  </si>
  <si>
    <t>1620</t>
  </si>
  <si>
    <t>CONTATOR TRIPOLAR, CORRENTE DE *38* A, TENSAO NOMINAL DE *500* V, CATEGORIA AC-2 E AC-3</t>
  </si>
  <si>
    <t>1629</t>
  </si>
  <si>
    <t>CONTATOR TRIPOLAR, CORRENTE DE *500* A, TENSAO NOMINAL DE *500* V, CATEGORIA AC-2 E AC-3</t>
  </si>
  <si>
    <t>1627</t>
  </si>
  <si>
    <t>CONTATOR TRIPOLAR, CORRENTE DE *65* A, TENSAO NOMINAL DE *500* V, CATEGORIA AC-2 E AC-3</t>
  </si>
  <si>
    <t>1623</t>
  </si>
  <si>
    <t>CONTATOR TRIPOLAR, CORRENTE DE 12 A, TENSAO NOMINAL DE *500* V, CATEGORIA AC-2 E AC-3</t>
  </si>
  <si>
    <t>1619</t>
  </si>
  <si>
    <t>CONTATOR TRIPOLAR, CORRENTE DE 25 A, TENSAO NOMINAL DE *500* V, CATEGORIA AC-2 E AC-3</t>
  </si>
  <si>
    <t>1630</t>
  </si>
  <si>
    <t>CONTATOR TRIPOLAR, CORRENTE DE 250 A, TENSAO NOMINAL DE *500* V, PARA ACIONAMENTO DE CAPACITORES</t>
  </si>
  <si>
    <t>1616</t>
  </si>
  <si>
    <t>CONTATOR TRIPOLAR, CORRENTE DE 300 A, TENSAO NOMINAL DE *500* V, CATEGORIA AC-2 E AC-3</t>
  </si>
  <si>
    <t>1614</t>
  </si>
  <si>
    <t>CONTATOR TRIPOLAR, CORRENTE DE 32 A, TENSAO NOMINAL DE *500* V, CATEGORIA AC-2 E AC-3</t>
  </si>
  <si>
    <t>1617</t>
  </si>
  <si>
    <t>CONTATOR TRIPOLAR, CORRENTE DE 400 A, TENSAO NOMINAL DE *500* V, CATEGORIA AC-2 E AC-3</t>
  </si>
  <si>
    <t>1621</t>
  </si>
  <si>
    <t>CONTATOR TRIPOLAR, CORRENTE DE 45 A, TENSAO NOMINAL DE *500* V, CATEGORIA AC-2 E AC-3</t>
  </si>
  <si>
    <t>1624</t>
  </si>
  <si>
    <t>CONTATOR TRIPOLAR, CORRENTE DE 630 A, TENSAO NOMINAL DE *500* V, CATEGORIA AC-2 E AC-3</t>
  </si>
  <si>
    <t>1615</t>
  </si>
  <si>
    <t>CONTATOR TRIPOLAR, CORRENTE DE 75 A, TENSAO NOMINAL DE *500* V, CATEGORIA AC-2 E AC-3</t>
  </si>
  <si>
    <t>1612</t>
  </si>
  <si>
    <t>CONTATOR TRIPOLAR, CORRENTE DE 9 A, TENSAO NOMINAL DE *500* V, CATEGORIA AC-2 E AC-3</t>
  </si>
  <si>
    <t>1618</t>
  </si>
  <si>
    <t>CONTATOR TRIPOLAR, CORRENTE DE 95 A, TENSAO NOMINAL DE *500* V, CATEGORIA AC-2 E AC-3</t>
  </si>
  <si>
    <t>14211</t>
  </si>
  <si>
    <t>CONTRA-PORCA SEXTAVADA, DIAMETRO NOMINAL 1 3/8", ALTURA 35 MM</t>
  </si>
  <si>
    <t>43657</t>
  </si>
  <si>
    <t>CONTRAMARCO DE ALUMINIO (PERFIL 25) PARA ESQUADRIAS, TIPO CONVENCIONAL / CADEIRINHA, 60 MM (CM-060), INCLUSO CONEXOES, GRAPAS E TRAVAMENTOS</t>
  </si>
  <si>
    <t>38200</t>
  </si>
  <si>
    <t>CORDA DE POLIAMIDA 12 MM TIPO BOMBEIRO, PARA TRABALHO EM ALTURA</t>
  </si>
  <si>
    <t>100M</t>
  </si>
  <si>
    <t>39269</t>
  </si>
  <si>
    <t>CORDAO DE COBRE, FLEXIVEL, TORCIDO, CLASSE 4 OU 5, ISOLACAO EM PVC/D, 300 V, 2 CONDUTORES DE 0,5 MM2</t>
  </si>
  <si>
    <t>11889</t>
  </si>
  <si>
    <t>CORDAO DE COBRE, FLEXIVEL, TORCIDO, CLASSE 4 OU 5, ISOLACAO EM PVC/D, 300 V, 2 CONDUTORES DE 0,75 MM2</t>
  </si>
  <si>
    <t>39270</t>
  </si>
  <si>
    <t>CORDAO DE COBRE, FLEXIVEL, TORCIDO, CLASSE 4 OU 5, ISOLACAO EM PVC/D, 300 V, 2 CONDUTORES DE 1,0 MM2</t>
  </si>
  <si>
    <t>11890</t>
  </si>
  <si>
    <t>CORDAO DE COBRE, FLEXIVEL, TORCIDO, CLASSE 4 OU 5, ISOLACAO EM PVC/D, 300 V, 2 CONDUTORES DE 1,5 MM2</t>
  </si>
  <si>
    <t>11891</t>
  </si>
  <si>
    <t>CORDAO DE COBRE, FLEXIVEL, TORCIDO, CLASSE 4 OU 5, ISOLACAO EM PVC/D, 300 V, 2 CONDUTORES DE 2,5 MM2</t>
  </si>
  <si>
    <t>11892</t>
  </si>
  <si>
    <t>CORDAO DE COBRE, FLEXIVEL, TORCIDO, CLASSE 4 OU 5, ISOLACAO EM PVC/D, 300 V, 2 CONDUTORES DE 4 MM2</t>
  </si>
  <si>
    <t>37601</t>
  </si>
  <si>
    <t>CORDEL DETONANTE, NP 05 G/M</t>
  </si>
  <si>
    <t>1634</t>
  </si>
  <si>
    <t>CORDEL DETONANTE, NP 10 G/M</t>
  </si>
  <si>
    <t>5086</t>
  </si>
  <si>
    <t>CORRENTE DE ELO CURTO COMUM, SOLDADA, GALVANIZADA, ESPESSURA DO ELO = 1/2" (12,5 MM)</t>
  </si>
  <si>
    <t>11280</t>
  </si>
  <si>
    <t>CORTADEIRA DE PISO DE CONCRETO E ASFALTO, PARA DISCO PADRAO DE DIAMETRO 350 MM (14") OU 450 MM (18") , MOTOR A GASOLINA, POTENCIA 13 HP, SEM DISCO</t>
  </si>
  <si>
    <t>40519</t>
  </si>
  <si>
    <t>CORTADEIRA HIDRAULICA DE VERGALHAO, PARA ACO DE DIAMETRO ATE 50 MM, MOTOR ELETRICO TRIFASICO, POTENCIA DE 5,5 HP A 7,5 HP</t>
  </si>
  <si>
    <t>39869</t>
  </si>
  <si>
    <t>COTOVELO BRONZE/LATAO (REF 707-3) SEM ANEL DE SOLDA, BOLSA X ROSCA F, 15MM X 1/2"</t>
  </si>
  <si>
    <t>39870</t>
  </si>
  <si>
    <t>COTOVELO BRONZE/LATAO (REF 707-3) SEM ANEL DE SOLDA, BOLSA X ROSCA F, 22MM X 1/2"</t>
  </si>
  <si>
    <t>39871</t>
  </si>
  <si>
    <t>COTOVELO BRONZE/LATAO (REF 707-3) SEM ANEL DE SOLDA, BOLSA X ROSCA F, 22MM X 3/4"</t>
  </si>
  <si>
    <t>12722</t>
  </si>
  <si>
    <t>COTOVELO DE COBRE 90 GRAUS (REF 607) SEM ANEL DE SOLDA, BOLSA X BOLSA, 104 MM</t>
  </si>
  <si>
    <t>12714</t>
  </si>
  <si>
    <t>COTOVELO DE COBRE 90 GRAUS (REF 607) SEM ANEL DE SOLDA, BOLSA X BOLSA, 15 MM</t>
  </si>
  <si>
    <t>12715</t>
  </si>
  <si>
    <t>COTOVELO DE COBRE 90 GRAUS (REF 607) SEM ANEL DE SOLDA, BOLSA X BOLSA, 22 MM</t>
  </si>
  <si>
    <t>12716</t>
  </si>
  <si>
    <t>COTOVELO DE COBRE 90 GRAUS (REF 607) SEM ANEL DE SOLDA, BOLSA X BOLSA, 28 MM</t>
  </si>
  <si>
    <t>12717</t>
  </si>
  <si>
    <t>COTOVELO DE COBRE 90 GRAUS (REF 607) SEM ANEL DE SOLDA, BOLSA X BOLSA, 35 MM</t>
  </si>
  <si>
    <t>12718</t>
  </si>
  <si>
    <t>COTOVELO DE COBRE 90 GRAUS (REF 607) SEM ANEL DE SOLDA, BOLSA X BOLSA, 42 MM</t>
  </si>
  <si>
    <t>12719</t>
  </si>
  <si>
    <t>COTOVELO DE COBRE 90 GRAUS (REF 607) SEM ANEL DE SOLDA, BOLSA X BOLSA, 54 MM</t>
  </si>
  <si>
    <t>12720</t>
  </si>
  <si>
    <t>COTOVELO DE COBRE 90 GRAUS (REF 607) SEM ANEL DE SOLDA, BOLSA X BOLSA, 66 MM</t>
  </si>
  <si>
    <t>12721</t>
  </si>
  <si>
    <t>COTOVELO DE COBRE 90 GRAUS (REF 607) SEM ANEL DE SOLDA, BOLSA X BOLSA, 79 MM</t>
  </si>
  <si>
    <t>3468</t>
  </si>
  <si>
    <t>COTOVELO DE REDUCAO 90 GRAUS DE FERRO GALVANIZADO, COM ROSCA BSP, DE 1 1/2" X 1"</t>
  </si>
  <si>
    <t>3465</t>
  </si>
  <si>
    <t>COTOVELO DE REDUCAO 90 GRAUS DE FERRO GALVANIZADO, COM ROSCA BSP, DE 1 1/2" X 3/4"</t>
  </si>
  <si>
    <t>12403</t>
  </si>
  <si>
    <t>COTOVELO DE REDUCAO 90 GRAUS DE FERRO GALVANIZADO, COM ROSCA BSP, DE 1 1/4" X 1"</t>
  </si>
  <si>
    <t>3463</t>
  </si>
  <si>
    <t>COTOVELO DE REDUCAO 90 GRAUS DE FERRO GALVANIZADO, COM ROSCA BSP, DE 1" X 1/2"</t>
  </si>
  <si>
    <t>3464</t>
  </si>
  <si>
    <t>COTOVELO DE REDUCAO 90 GRAUS DE FERRO GALVANIZADO, COM ROSCA BSP, DE 1" X 3/4"</t>
  </si>
  <si>
    <t>3466</t>
  </si>
  <si>
    <t>COTOVELO DE REDUCAO 90 GRAUS DE FERRO GALVANIZADO, COM ROSCA BSP, DE 2 1/2" X 2"</t>
  </si>
  <si>
    <t>3467</t>
  </si>
  <si>
    <t>COTOVELO DE REDUCAO 90 GRAUS DE FERRO GALVANIZADO, COM ROSCA BSP, DE 2" X 1 1/2"</t>
  </si>
  <si>
    <t>3462</t>
  </si>
  <si>
    <t>COTOVELO DE REDUCAO 90 GRAUS DE FERRO GALVANIZADO, COM ROSCA BSP, DE 3/4" X 1/2"</t>
  </si>
  <si>
    <t>3446</t>
  </si>
  <si>
    <t>COTOVELO 45 GRAUS DE FERRO GALVANIZADO, COM ROSCA BSP, DE 1 1/2"</t>
  </si>
  <si>
    <t>3445</t>
  </si>
  <si>
    <t>COTOVELO 45 GRAUS DE FERRO GALVANIZADO, COM ROSCA BSP, DE 1 1/4"</t>
  </si>
  <si>
    <t>3441</t>
  </si>
  <si>
    <t>COTOVELO 45 GRAUS DE FERRO GALVANIZADO, COM ROSCA BSP, DE 1/2"</t>
  </si>
  <si>
    <t>3444</t>
  </si>
  <si>
    <t>COTOVELO 45 GRAUS DE FERRO GALVANIZADO, COM ROSCA BSP, DE 1"</t>
  </si>
  <si>
    <t>12402</t>
  </si>
  <si>
    <t>COTOVELO 45 GRAUS DE FERRO GALVANIZADO, COM ROSCA BSP, DE 2 1/2"</t>
  </si>
  <si>
    <t>3447</t>
  </si>
  <si>
    <t>COTOVELO 45 GRAUS DE FERRO GALVANIZADO, COM ROSCA BSP, DE 2"</t>
  </si>
  <si>
    <t>3442</t>
  </si>
  <si>
    <t>COTOVELO 45 GRAUS DE FERRO GALVANIZADO, COM ROSCA BSP, DE 3/4"</t>
  </si>
  <si>
    <t>3448</t>
  </si>
  <si>
    <t>COTOVELO 45 GRAUS DE FERRO GALVANIZADO, COM ROSCA BSP, DE 3"</t>
  </si>
  <si>
    <t>3449</t>
  </si>
  <si>
    <t>COTOVELO 45 GRAUS DE FERRO GALVANIZADO, COM ROSCA BSP, DE 4"</t>
  </si>
  <si>
    <t>37438</t>
  </si>
  <si>
    <t>COTOVELO 45 GRAUS, PEAD PE 100, DE 125 MM, PARA ELETROFUSAO</t>
  </si>
  <si>
    <t>37439</t>
  </si>
  <si>
    <t>COTOVELO 45 GRAUS, PEAD PE 100, DE 200 MM, PARA ELETROFUSAO</t>
  </si>
  <si>
    <t>37435</t>
  </si>
  <si>
    <t>COTOVELO 45 GRAUS, PEAD PE 100, DE 32 MM, PARA ELETROFUSAO</t>
  </si>
  <si>
    <t>37436</t>
  </si>
  <si>
    <t>COTOVELO 45 GRAUS, PEAD PE 100, DE 40 MM, PARA ELETROFUSAO</t>
  </si>
  <si>
    <t>37437</t>
  </si>
  <si>
    <t>COTOVELO 45 GRAUS, PEAD PE 100, DE 63 MM, PARA ELETROFUSAO</t>
  </si>
  <si>
    <t>3473</t>
  </si>
  <si>
    <t>COTOVELO 90 GRAUS DE FERRO GALVANIZADO, COM ROSCA BSP MACHO/FEMEA, DE 1 1/2"</t>
  </si>
  <si>
    <t>3474</t>
  </si>
  <si>
    <t>COTOVELO 90 GRAUS DE FERRO GALVANIZADO, COM ROSCA BSP MACHO/FEMEA, DE 1 1/4"</t>
  </si>
  <si>
    <t>3450</t>
  </si>
  <si>
    <t>COTOVELO 90 GRAUS DE FERRO GALVANIZADO, COM ROSCA BSP MACHO/FEMEA, DE 1/2"</t>
  </si>
  <si>
    <t>3443</t>
  </si>
  <si>
    <t>COTOVELO 90 GRAUS DE FERRO GALVANIZADO, COM ROSCA BSP MACHO/FEMEA, DE 1"</t>
  </si>
  <si>
    <t>3453</t>
  </si>
  <si>
    <t>COTOVELO 90 GRAUS DE FERRO GALVANIZADO, COM ROSCA BSP MACHO/FEMEA, DE 2 1/2"</t>
  </si>
  <si>
    <t>3452</t>
  </si>
  <si>
    <t>COTOVELO 90 GRAUS DE FERRO GALVANIZADO, COM ROSCA BSP MACHO/FEMEA, DE 2"</t>
  </si>
  <si>
    <t>3451</t>
  </si>
  <si>
    <t>COTOVELO 90 GRAUS DE FERRO GALVANIZADO, COM ROSCA BSP MACHO/FEMEA, DE 3/4"</t>
  </si>
  <si>
    <t>3454</t>
  </si>
  <si>
    <t>COTOVELO 90 GRAUS DE FERRO GALVANIZADO, COM ROSCA BSP MACHO/FEMEA, DE 3"</t>
  </si>
  <si>
    <t>3458</t>
  </si>
  <si>
    <t>COTOVELO 90 GRAUS DE FERRO GALVANIZADO, COM ROSCA BSP, DE 1 1/2"</t>
  </si>
  <si>
    <t>3457</t>
  </si>
  <si>
    <t>COTOVELO 90 GRAUS DE FERRO GALVANIZADO, COM ROSCA BSP, DE 1 1/4"</t>
  </si>
  <si>
    <t>3455</t>
  </si>
  <si>
    <t>COTOVELO 90 GRAUS DE FERRO GALVANIZADO, COM ROSCA BSP, DE 1/2"</t>
  </si>
  <si>
    <t>3472</t>
  </si>
  <si>
    <t>COTOVELO 90 GRAUS DE FERRO GALVANIZADO, COM ROSCA BSP, DE 1"</t>
  </si>
  <si>
    <t>3470</t>
  </si>
  <si>
    <t>COTOVELO 90 GRAUS DE FERRO GALVANIZADO, COM ROSCA BSP, DE 2 1/2"</t>
  </si>
  <si>
    <t>3471</t>
  </si>
  <si>
    <t>COTOVELO 90 GRAUS DE FERRO GALVANIZADO, COM ROSCA BSP, DE 2"</t>
  </si>
  <si>
    <t>3456</t>
  </si>
  <si>
    <t>COTOVELO 90 GRAUS DE FERRO GALVANIZADO, COM ROSCA BSP, DE 3/4"</t>
  </si>
  <si>
    <t>3459</t>
  </si>
  <si>
    <t>COTOVELO 90 GRAUS DE FERRO GALVANIZADO, COM ROSCA BSP, DE 3"</t>
  </si>
  <si>
    <t>3469</t>
  </si>
  <si>
    <t>COTOVELO 90 GRAUS DE FERRO GALVANIZADO, COM ROSCA BSP, DE 4"</t>
  </si>
  <si>
    <t>3460</t>
  </si>
  <si>
    <t>COTOVELO 90 GRAUS DE FERRO GALVANIZADO, COM ROSCA BSP, DE 5"</t>
  </si>
  <si>
    <t>3461</t>
  </si>
  <si>
    <t>COTOVELO 90 GRAUS DE FERRO GALVANIZADO, COM ROSCA BSP, DE 6"</t>
  </si>
  <si>
    <t>37433</t>
  </si>
  <si>
    <t>COTOVELO 90 GRAUS, PEAD PE 100, DE 125 MM, PARA ELETROFUSAO</t>
  </si>
  <si>
    <t>37430</t>
  </si>
  <si>
    <t>COTOVELO 90 GRAUS, PEAD PE 100, DE 20 MM, PARA ELETROFUSAO</t>
  </si>
  <si>
    <t>37434</t>
  </si>
  <si>
    <t>COTOVELO 90 GRAUS, PEAD PE 100, DE 200 MM, PARA ELETROFUSAO</t>
  </si>
  <si>
    <t>37431</t>
  </si>
  <si>
    <t>COTOVELO 90 GRAUS, PEAD PE 100, DE 32 MM, PARA ELETROFUSAO</t>
  </si>
  <si>
    <t>37432</t>
  </si>
  <si>
    <t>COTOVELO 90 GRAUS, PEAD PE 100, DE 63 MM, PARA ELETROFUSAO</t>
  </si>
  <si>
    <t>37413</t>
  </si>
  <si>
    <t>COTOVELO/JOELHO COM ADAPTADOR, 90 GRAUS, EM POLIPROPILENO, PN 16, PARA TUBOS PEAD, 20 MM X 1/2" - LIGACAO PREDIAL DE AGUA</t>
  </si>
  <si>
    <t>37414</t>
  </si>
  <si>
    <t>COTOVELO/JOELHO COM ADAPTADOR, 90 GRAUS, EM POLIPROPILENO, PN 16, PARA TUBOS PEAD, 20 MM X 3/4" - LIGACAO PREDIAL DE AGUA</t>
  </si>
  <si>
    <t>37415</t>
  </si>
  <si>
    <t>COTOVELO/JOELHO COM ADAPTADOR, 90 GRAUS, EM POLIPROPILENO, PN 16, PARA TUBOS PEAD, 32 MM X 1" - LIGACAO PREDIAL DE AGUA</t>
  </si>
  <si>
    <t>37416</t>
  </si>
  <si>
    <t>COTOVELO/JOELHO 90 GRAUS, EM POLIPROPILENO, PN 16, PARA TUBOS PEAD, 20 X 20 MM - LIGACAO PREDIAL DE AGUA</t>
  </si>
  <si>
    <t>37417</t>
  </si>
  <si>
    <t>COTOVELO/JOELHO 90 GRAUS, EM POLIPROPILENO, PN 16, PARA TUBOS PEAD, 32 X 32 MM - LIGACAO PREDIAL DE AGUA</t>
  </si>
  <si>
    <t>43590</t>
  </si>
  <si>
    <t>CREMONA RETANGULAR INJETADA LISA COM CHAVE, COM CASTANHA / ALCA, EM LATAO, COM ACABAMENTO CROMADO, DE SOBREPOR / EMBUTIR</t>
  </si>
  <si>
    <t>43589</t>
  </si>
  <si>
    <t>CREMONA RETANGULAR INJETADA LISA, COM CASTANHA / ALCA, EM LATAO, COM ACABAMENTO CROMADO, DE SOBREPOR / EMBUTIR</t>
  </si>
  <si>
    <t>34519</t>
  </si>
  <si>
    <t>CRUZETA DE CONCRETO LEVE, COMP. 2000 MM SECAO, 90 X 90 MM</t>
  </si>
  <si>
    <t>1649</t>
  </si>
  <si>
    <t>CRUZETA DE FERRO GALVANIZADO, COM ROSCA BSP, DE 1 1/2"</t>
  </si>
  <si>
    <t>1653</t>
  </si>
  <si>
    <t>CRUZETA DE FERRO GALVANIZADO, COM ROSCA BSP, DE 1 1/4"</t>
  </si>
  <si>
    <t>1647</t>
  </si>
  <si>
    <t>CRUZETA DE FERRO GALVANIZADO, COM ROSCA BSP, DE 1/2"</t>
  </si>
  <si>
    <t>1648</t>
  </si>
  <si>
    <t>CRUZETA DE FERRO GALVANIZADO, COM ROSCA BSP, DE 1"</t>
  </si>
  <si>
    <t>1651</t>
  </si>
  <si>
    <t>CRUZETA DE FERRO GALVANIZADO, COM ROSCA BSP, DE 2 1/2"</t>
  </si>
  <si>
    <t>1650</t>
  </si>
  <si>
    <t>CRUZETA DE FERRO GALVANIZADO, COM ROSCA BSP, DE 2"</t>
  </si>
  <si>
    <t>1654</t>
  </si>
  <si>
    <t>CRUZETA DE FERRO GALVANIZADO, COM ROSCA BSP, DE 3/4"</t>
  </si>
  <si>
    <t>1652</t>
  </si>
  <si>
    <t>CRUZETA DE FERRO GALVANIZADO, COM ROSCA BSP, DE 3"</t>
  </si>
  <si>
    <t>10510</t>
  </si>
  <si>
    <t>CRUZETA DE MADEIRA TRATADA, *90 X 115 X 2400* MM, EM EUCALIPTO OU EQUIVALENTE DA REGIAO</t>
  </si>
  <si>
    <t>1747</t>
  </si>
  <si>
    <t>CUBA ACO INOX (AISI 304) DE EMBUTIR COM VALVULA DE 3 1/2 ", DE *56 X 33 X 12* CM</t>
  </si>
  <si>
    <t>1744</t>
  </si>
  <si>
    <t>CUBA ACO INOX (AISI 304) DE EMBUTIR COM VALVULA 3 1/2 ", DE *40 X 34 X 12* CM</t>
  </si>
  <si>
    <t>1743</t>
  </si>
  <si>
    <t>CUBA ACO INOX (AISI 304) DE EMBUTIR COM VALVULA 3 1/2 ", DE *46 X 30 X 12* CM</t>
  </si>
  <si>
    <t>39640</t>
  </si>
  <si>
    <t>CUMEEIRA ARTICULADA (ABA INFERIOR) PARA TELHA ONDULADA DE FIBROCIMENTO E = 4 MM, ABA *330* MM, COMPRIMENTO 500 MM (SEM AMIANTO)</t>
  </si>
  <si>
    <t>7216</t>
  </si>
  <si>
    <t>CUMEEIRA NORMAL PARA TELHA ESTRUTURAL DE FIBROCIMENTO 2 ABAS, E = 6 MM, DE 1050 X 935 MM (SEM AMIANTO)</t>
  </si>
  <si>
    <t>20235</t>
  </si>
  <si>
    <t>CUMEEIRA NORMAL PARA TELHA ONDULADA DE FIBROCIMENTO, E = 6 MM, ABA 300 MM, COMPRIMENTO 1100 MM (SEM AMIANTO)</t>
  </si>
  <si>
    <t>7181</t>
  </si>
  <si>
    <t>CUMEEIRA PARA TELHA CERAMICA, COMPRIMENTO DE *41* CM, RENDIMENTO DE *3* TELHAS/M</t>
  </si>
  <si>
    <t>40742</t>
  </si>
  <si>
    <t>CUMEEIRA PARA TELHA DE CONCRETO, PARA 2 AGUAS DE TELHADO, COR CINZA, RENDIMENTO DE *3* TELHAS/M</t>
  </si>
  <si>
    <t>7214</t>
  </si>
  <si>
    <t>CUMEEIRA SHED PARA TELHA ONDULADA DE FIBROCIMENTO, E = 6 MM, ABA 280 MM, COMPRIMENTO 1100 MM (SEM AMIANTO)</t>
  </si>
  <si>
    <t>7219</t>
  </si>
  <si>
    <t>CUMEEIRA UNIVERSAL PARA TELHA ONDULADA DE FIBROCIMENTO, E = 6 MM, ABA 210 MM, COMPRIMENTO 1100 MM (SEM AMIANTO)</t>
  </si>
  <si>
    <t>37971</t>
  </si>
  <si>
    <t>CURVA CPVC, 90 GRAUS, SOLDAVEL, 15 MM, PARA AGUA QUENTE</t>
  </si>
  <si>
    <t>37972</t>
  </si>
  <si>
    <t>CURVA CPVC, 90 GRAUS, SOLDAVEL, 22 MM, PARA AGUA QUENTE</t>
  </si>
  <si>
    <t>37973</t>
  </si>
  <si>
    <t>CURVA CPVC, 90 GRAUS, SOLDAVEL, 28 MM, PARA AGUA QUENTE</t>
  </si>
  <si>
    <t>1926</t>
  </si>
  <si>
    <t>CURVA DE PVC 45 GRAUS, SOLDAVEL, 20 MM, COR MARROM, PARA AGUA FRIA PREDIAL</t>
  </si>
  <si>
    <t>1927</t>
  </si>
  <si>
    <t>CURVA DE PVC 45 GRAUS, SOLDAVEL, 25 MM, COR MARROM, PARA AGUA FRIA PREDIAL</t>
  </si>
  <si>
    <t>1923</t>
  </si>
  <si>
    <t>CURVA DE PVC 45 GRAUS, SOLDAVEL, 32 MM, COR MARROM, PARA AGUA FRIA PREDIAL</t>
  </si>
  <si>
    <t>1929</t>
  </si>
  <si>
    <t>CURVA DE PVC 45 GRAUS, SOLDAVEL, 40 MM, COR MARROM, PARA AGUA FRIA PREDIAL</t>
  </si>
  <si>
    <t>1930</t>
  </si>
  <si>
    <t>CURVA DE PVC 45 GRAUS, SOLDAVEL, 50 MM, COR MARROM, PARA AGUA FRIA PREDIAL</t>
  </si>
  <si>
    <t>1924</t>
  </si>
  <si>
    <t>CURVA DE PVC 45 GRAUS, SOLDAVEL, 60 MM, COR MARROM, PARA AGUA FRIA PREDIAL</t>
  </si>
  <si>
    <t>1922</t>
  </si>
  <si>
    <t>CURVA DE PVC 45 GRAUS, SOLDAVEL, 75 MM, COR MARROM, PARA AGUA FRIA PREDIAL</t>
  </si>
  <si>
    <t>1953</t>
  </si>
  <si>
    <t>CURVA DE PVC 45 GRAUS, SOLDAVEL, 85 MM, COR MARROM, PARA AGUA FRIA PREDIAL</t>
  </si>
  <si>
    <t>1962</t>
  </si>
  <si>
    <t>CURVA DE PVC 90 GRAUS, SOLDAVEL, 110 MM, COR MARROM, PARA AGUA FRIA PREDIAL</t>
  </si>
  <si>
    <t>1955</t>
  </si>
  <si>
    <t>CURVA DE PVC 90 GRAUS, SOLDAVEL, 20 MM, COR MARROM, PARA AGUA FRIA PREDIAL</t>
  </si>
  <si>
    <t>1956</t>
  </si>
  <si>
    <t>CURVA DE PVC 90 GRAUS, SOLDAVEL, 25 MM, COR MARROM, PARA AGUA FRIA PREDIAL</t>
  </si>
  <si>
    <t>1957</t>
  </si>
  <si>
    <t>CURVA DE PVC 90 GRAUS, SOLDAVEL, 32 MM, COR MARROM, PARA AGUA FRIA PREDIAL</t>
  </si>
  <si>
    <t>1958</t>
  </si>
  <si>
    <t>CURVA DE PVC 90 GRAUS, SOLDAVEL, 40 MM, COR MARROM, PARA AGUA FRIA PREDIAL</t>
  </si>
  <si>
    <t>1959</t>
  </si>
  <si>
    <t>CURVA DE PVC 90 GRAUS, SOLDAVEL, 50 MM, COR MARROM, PARA AGUA FRIA PREDIAL</t>
  </si>
  <si>
    <t>1925</t>
  </si>
  <si>
    <t>CURVA DE PVC 90 GRAUS, SOLDAVEL, 60 MM, COR MARROM, PARA AGUA FRIA PREDIAL</t>
  </si>
  <si>
    <t>1960</t>
  </si>
  <si>
    <t>CURVA DE PVC 90 GRAUS, SOLDAVEL, 75 MM, COR MARROM, PARA AGUA FRIA PREDIAL</t>
  </si>
  <si>
    <t>1961</t>
  </si>
  <si>
    <t>CURVA DE PVC 90 GRAUS, SOLDAVEL, 85 MM, COR MARROM, PARA AGUA FRIA PREDIAL</t>
  </si>
  <si>
    <t>38423</t>
  </si>
  <si>
    <t>CURVA DE PVC, 90 GRAUS, SERIE R, DN 100 MM, PARA ESGOTO PREDIAL</t>
  </si>
  <si>
    <t>39866</t>
  </si>
  <si>
    <t>CURVA DE TRANSPOSICAO BRONZE/LATAO (REF 736) SEM ANEL DE SOLDA, BOLSA X BOLSA, 15 MM</t>
  </si>
  <si>
    <t>39867</t>
  </si>
  <si>
    <t>CURVA DE TRANSPOSICAO BRONZE/LATAO (REF 736) SEM ANEL DE SOLDA, BOLSA X BOLSA, 22 MM</t>
  </si>
  <si>
    <t>39868</t>
  </si>
  <si>
    <t>CURVA DE TRANSPOSICAO BRONZE/LATAO (REF 736) SEM ANEL DE SOLDA, BOLSA X BOLSA, 28 MM</t>
  </si>
  <si>
    <t>37999</t>
  </si>
  <si>
    <t>CURVA DE TRANSPOSICAO, CPVC, SOLDAVEL, 15 MM</t>
  </si>
  <si>
    <t>38000</t>
  </si>
  <si>
    <t>CURVA DE TRANSPOSICAO, CPVC, SOLDAVEL, 22 MM</t>
  </si>
  <si>
    <t>38129</t>
  </si>
  <si>
    <t>CURVA DE TRANSPOSICAO, PVC SOLDAVEL, 20 MM, COR MARROM, PARA AGUA FRIA PREDIAL</t>
  </si>
  <si>
    <t>38025</t>
  </si>
  <si>
    <t>CURVA DE TRANSPOSICAO, PVC, SOLDAVEL, 25 MM, COR MARROM, PARA AGUA FRIA PREDIAL</t>
  </si>
  <si>
    <t>38026</t>
  </si>
  <si>
    <t>CURVA DE TRANSPOSICAO, PVC, SOLDAVEL, 32 MM, COR MARROM, PARA AGUA FRIA PREDIAL</t>
  </si>
  <si>
    <t>1858</t>
  </si>
  <si>
    <t>CURVA LONGA PVC, PB, JE, 45 GRAUS, DN 100 MM, PARA REDE COLETORA ESGOTO</t>
  </si>
  <si>
    <t>1844</t>
  </si>
  <si>
    <t>CURVA LONGA PVC, PB, JE, 45 GRAUS, DN 150 MM, PARA REDE COLETORA ESGOTO</t>
  </si>
  <si>
    <t>1863</t>
  </si>
  <si>
    <t>CURVA LONGA PVC, PB, JE, 90 GRAUS, DN 100 MM, PARA REDE COLETORA ESGOTO</t>
  </si>
  <si>
    <t>1865</t>
  </si>
  <si>
    <t>CURVA LONGA PVC, PB, JE, 90 GRAUS, DN 150 MM, PARA REDE COLETORA ESGOTO</t>
  </si>
  <si>
    <t>36355</t>
  </si>
  <si>
    <t>CURVA PPR 90 GRAUS, F/F, DN 20 MM, PARA AGUA QUENTE PREDIAL</t>
  </si>
  <si>
    <t>36356</t>
  </si>
  <si>
    <t>CURVA PPR 90 GRAUS, F/F, DN 25 MM, PARA AGUA QUENTE PREDIAL</t>
  </si>
  <si>
    <t>1966</t>
  </si>
  <si>
    <t>CURVA PVC CURTA 90 GRAUS, DN 100 MM, PARA ESGOTO PREDIAL</t>
  </si>
  <si>
    <t>1933</t>
  </si>
  <si>
    <t>CURVA PVC CURTA 90 GRAUS, DN 40 MM, PARA ESGOTO PREDIAL</t>
  </si>
  <si>
    <t>1932</t>
  </si>
  <si>
    <t>CURVA PVC CURTA 90 GRAUS, DN 50 MM, PARA ESGOTO PREDIAL</t>
  </si>
  <si>
    <t>1951</t>
  </si>
  <si>
    <t>CURVA PVC CURTA 90 GRAUS, DN 75 MM, PARA ESGOTO PREDIAL</t>
  </si>
  <si>
    <t>1970</t>
  </si>
  <si>
    <t>CURVA PVC LONGA 90 GRAUS, DN 100 MM, PARA ESGOTO PREDIAL</t>
  </si>
  <si>
    <t>1967</t>
  </si>
  <si>
    <t>CURVA PVC LONGA 90 GRAUS, DN 40 MM, PARA ESGOTO PREDIAL</t>
  </si>
  <si>
    <t>1968</t>
  </si>
  <si>
    <t>CURVA PVC LONGA 90 GRAUS, DN 50 MM, PARA ESGOTO PREDIAL</t>
  </si>
  <si>
    <t>1969</t>
  </si>
  <si>
    <t>CURVA PVC LONGA 90 GRAUS, DN 75 MM, PARA ESGOTO PREDIAL</t>
  </si>
  <si>
    <t>1827</t>
  </si>
  <si>
    <t>CURVA PVC PBA, JE, PB, 45 GRAUS, DN 100 / DE 110 MM, PARA REDE AGUA (NBR 10351)</t>
  </si>
  <si>
    <t>1831</t>
  </si>
  <si>
    <t>CURVA PVC PBA, JE, PB, 45 GRAUS, DN 50 / DE 60 MM, PARA REDE AGUA (NBR 10351)</t>
  </si>
  <si>
    <t>1825</t>
  </si>
  <si>
    <t>CURVA PVC PBA, JE, PB, 45 GRAUS, DN 75 / DE 85 MM, PARA REDE AGUA (NBR 10351)</t>
  </si>
  <si>
    <t>1828</t>
  </si>
  <si>
    <t>CURVA PVC PBA, JE, PB, 90 GRAUS, DN 100 / DE 110 MM, PARA REDE AGUA (NBR 10351)</t>
  </si>
  <si>
    <t>1845</t>
  </si>
  <si>
    <t>CURVA PVC PBA, JE, PB, 90 GRAUS, DN 50 / DE 60 MM, PARA REDE AGUA (NBR 10351)</t>
  </si>
  <si>
    <t>1824</t>
  </si>
  <si>
    <t>CURVA PVC PBA, JE, PB, 90 GRAUS, DN 75 / DE 85 MM, PARA REDE AGUA (NBR 10351)</t>
  </si>
  <si>
    <t>1940</t>
  </si>
  <si>
    <t>CURVA PVC 90 GRAUS, ROSCAVEL, 1 1/4", COR BRANCA, AGUA FRIA PREDIAL</t>
  </si>
  <si>
    <t>1937</t>
  </si>
  <si>
    <t>CURVA PVC 90 GRAUS, ROSCAVEL, 1/2", COR BRANCA, AGUA FRIA PREDIAL</t>
  </si>
  <si>
    <t>1939</t>
  </si>
  <si>
    <t>CURVA PVC 90 GRAUS, ROSCAVEL, 1", COR BRANCA, AGUA FRIA PREDIAL</t>
  </si>
  <si>
    <t>1938</t>
  </si>
  <si>
    <t>CURVA PVC 90 GRAUS, ROSCAVEL, 3/4", COR BRANCA, AGUA FRIA PREDIAL</t>
  </si>
  <si>
    <t>42693</t>
  </si>
  <si>
    <t>CURVA PVC, BB, JE, 45 GRAUS, DN 250 MM, PARA TUBO CORRUGADO E/OU LISO, REDE COLETORA ESGOTO</t>
  </si>
  <si>
    <t>42695</t>
  </si>
  <si>
    <t>CURVA PVC, BB, JE, 90 GRAUS, DN 200 MM, PARA TUBO CORRUGADO E/OU LISO, REDE COLETORA ESGOTO</t>
  </si>
  <si>
    <t>42694</t>
  </si>
  <si>
    <t>CURVA PVC, BB, JE, 90 GRAUS, DN 250 MM, PARA TUBO CORRUGADO E/OU LISO, REDE COLETORA ESGOTO</t>
  </si>
  <si>
    <t>20097</t>
  </si>
  <si>
    <t>CURVA PVC, SERIE R, 87.30 GRAUS, CURTA, PARA PE-DE-COLUNA, DN 100 MM, PARA ESGOTO PREDIAL</t>
  </si>
  <si>
    <t>20098</t>
  </si>
  <si>
    <t>CURVA PVC, SERIE R, 87.30 GRAUS, CURTA, PARA PE-DE-COLUNA, DN 150 MM, PARA ESGOTO PREDIAL</t>
  </si>
  <si>
    <t>20096</t>
  </si>
  <si>
    <t>CURVA PVC, SERIE R, 87.30 GRAUS, CURTA, PARA PE-DE-COLUNA, DN 75 MM, PARA ESGOTO PREDIAL</t>
  </si>
  <si>
    <t>1880</t>
  </si>
  <si>
    <t>CURVA 135 GRAUS, DE PVC RIGIDO ROSCAVEL, DE 1", PARA ELETRODUTO</t>
  </si>
  <si>
    <t>39274</t>
  </si>
  <si>
    <t>CURVA 135 GRAUS, DE PVC RIGIDO ROSCAVEL, DE 3/4", PARA ELETRODUTO</t>
  </si>
  <si>
    <t>2628</t>
  </si>
  <si>
    <t>CURVA 135 GRAUS, PARA ELETRODUTO, EM ACO GALVANIZADO ELETROLITICO, DIAMETRO DE 100 MM (4")</t>
  </si>
  <si>
    <t>2622</t>
  </si>
  <si>
    <t>CURVA 135 GRAUS, PARA ELETRODUTO, EM ACO GALVANIZADO ELETROLITICO, DIAMETRO DE 15 MM (1/2")</t>
  </si>
  <si>
    <t>2623</t>
  </si>
  <si>
    <t>CURVA 135 GRAUS, PARA ELETRODUTO, EM ACO GALVANIZADO ELETROLITICO, DIAMETRO DE 20 MM (3/4")</t>
  </si>
  <si>
    <t>2624</t>
  </si>
  <si>
    <t>CURVA 135 GRAUS, PARA ELETRODUTO, EM ACO GALVANIZADO ELETROLITICO, DIAMETRO DE 25 MM (1")</t>
  </si>
  <si>
    <t>2625</t>
  </si>
  <si>
    <t>CURVA 135 GRAUS, PARA ELETRODUTO, EM ACO GALVANIZADO ELETROLITICO, DIAMETRO DE 32 MM (1 1/4")</t>
  </si>
  <si>
    <t>2626</t>
  </si>
  <si>
    <t>CURVA 135 GRAUS, PARA ELETRODUTO, EM ACO GALVANIZADO ELETROLITICO, DIAMETRO DE 40 MM (1 1/2")</t>
  </si>
  <si>
    <t>2630</t>
  </si>
  <si>
    <t>CURVA 135 GRAUS, PARA ELETRODUTO, EM ACO GALVANIZADO ELETROLITICO, DIAMETRO DE 50 MM (2")</t>
  </si>
  <si>
    <t>2627</t>
  </si>
  <si>
    <t>CURVA 135 GRAUS, PARA ELETRODUTO, EM ACO GALVANIZADO ELETROLITICO, DIAMETRO DE 65 MM (2 1/2")</t>
  </si>
  <si>
    <t>2629</t>
  </si>
  <si>
    <t>CURVA 135 GRAUS, PARA ELETRODUTO, EM ACO GALVANIZADO ELETROLITICO, DIAMETRO DE 80 MM (3")</t>
  </si>
  <si>
    <t>12033</t>
  </si>
  <si>
    <t>CURVA 180 GRAUS, DE PVC RIGIDO ROSCAVEL, DE 1 1/2", PARA ELETRODUTO</t>
  </si>
  <si>
    <t>40408</t>
  </si>
  <si>
    <t>CURVA 180 GRAUS, DE PVC RIGIDO ROSCAVEL, DE 1 1/4", PARA ELETRODUTO</t>
  </si>
  <si>
    <t>40409</t>
  </si>
  <si>
    <t>CURVA 180 GRAUS, DE PVC RIGIDO ROSCAVEL, DE 1/2", PARA ELETRODUTO</t>
  </si>
  <si>
    <t>39276</t>
  </si>
  <si>
    <t>CURVA 180 GRAUS, DE PVC RIGIDO ROSCAVEL, DE 1", PARA ELETRODUTO</t>
  </si>
  <si>
    <t>39277</t>
  </si>
  <si>
    <t>CURVA 180 GRAUS, DE PVC RIGIDO ROSCAVEL, DE 2", PARA ELETRODUTO</t>
  </si>
  <si>
    <t>12034</t>
  </si>
  <si>
    <t>CURVA 180 GRAUS, DE PVC RIGIDO ROSCAVEL, DE 3/4", PARA ELETRODUTO</t>
  </si>
  <si>
    <t>39879</t>
  </si>
  <si>
    <t>CURVA 45 GRAUS DE COBRE (REF 606) SEM ANEL DE SOLDA, BOLSA X BOLSA, 15 MM</t>
  </si>
  <si>
    <t>39880</t>
  </si>
  <si>
    <t>CURVA 45 GRAUS DE COBRE (REF 606) SEM ANEL DE SOLDA, BOLSA X BOLSA, 22 MM</t>
  </si>
  <si>
    <t>39881</t>
  </si>
  <si>
    <t>CURVA 45 GRAUS DE COBRE (REF 606) SEM ANEL DE SOLDA, BOLSA X BOLSA, 28 MM</t>
  </si>
  <si>
    <t>39882</t>
  </si>
  <si>
    <t>CURVA 45 GRAUS DE COBRE (REF 606) SEM ANEL DE SOLDA, BOLSA X BOLSA, 35 MM</t>
  </si>
  <si>
    <t>39883</t>
  </si>
  <si>
    <t>CURVA 45 GRAUS DE COBRE (REF 606) SEM ANEL DE SOLDA, BOLSA X BOLSA, 42 MM</t>
  </si>
  <si>
    <t>39884</t>
  </si>
  <si>
    <t>CURVA 45 GRAUS DE COBRE (REF 606) SEM ANEL DE SOLDA, BOLSA X BOLSA, 54 MM</t>
  </si>
  <si>
    <t>39885</t>
  </si>
  <si>
    <t>CURVA 45 GRAUS DE COBRE (REF 606) SEM ANEL DE SOLDA, BOLSA X BOLSA, 66 MM</t>
  </si>
  <si>
    <t>1777</t>
  </si>
  <si>
    <t>CURVA 45 GRAUS DE FERRO GALVANIZADO, COM ROSCA BSP FEMEA, DE 1 1/2"</t>
  </si>
  <si>
    <t>1819</t>
  </si>
  <si>
    <t>CURVA 45 GRAUS DE FERRO GALVANIZADO, COM ROSCA BSP FEMEA, DE 1 1/4"</t>
  </si>
  <si>
    <t>1775</t>
  </si>
  <si>
    <t>CURVA 45 GRAUS DE FERRO GALVANIZADO, COM ROSCA BSP FEMEA, DE 1/2"</t>
  </si>
  <si>
    <t>1776</t>
  </si>
  <si>
    <t>CURVA 45 GRAUS DE FERRO GALVANIZADO, COM ROSCA BSP FEMEA, DE 1"</t>
  </si>
  <si>
    <t>1778</t>
  </si>
  <si>
    <t>CURVA 45 GRAUS DE FERRO GALVANIZADO, COM ROSCA BSP FEMEA, DE 2 1/2"</t>
  </si>
  <si>
    <t>1818</t>
  </si>
  <si>
    <t>CURVA 45 GRAUS DE FERRO GALVANIZADO, COM ROSCA BSP FEMEA, DE 2"</t>
  </si>
  <si>
    <t>1820</t>
  </si>
  <si>
    <t>CURVA 45 GRAUS DE FERRO GALVANIZADO, COM ROSCA BSP FEMEA, DE 3/4"</t>
  </si>
  <si>
    <t>1779</t>
  </si>
  <si>
    <t>CURVA 45 GRAUS DE FERRO GALVANIZADO, COM ROSCA BSP FEMEA, DE 3"</t>
  </si>
  <si>
    <t>1780</t>
  </si>
  <si>
    <t>CURVA 45 GRAUS DE FERRO GALVANIZADO, COM ROSCA BSP FEMEA, DE 4"</t>
  </si>
  <si>
    <t>1783</t>
  </si>
  <si>
    <t>CURVA 45 GRAUS DE FERRO GALVANIZADO, COM ROSCA BSP MACHO/FEMEA, DE 1 1/2"</t>
  </si>
  <si>
    <t>1782</t>
  </si>
  <si>
    <t>CURVA 45 GRAUS DE FERRO GALVANIZADO, COM ROSCA BSP MACHO/FEMEA, DE 1 1/4"</t>
  </si>
  <si>
    <t>1817</t>
  </si>
  <si>
    <t>CURVA 45 GRAUS DE FERRO GALVANIZADO, COM ROSCA BSP MACHO/FEMEA, DE 1/2"</t>
  </si>
  <si>
    <t>1781</t>
  </si>
  <si>
    <t>CURVA 45 GRAUS DE FERRO GALVANIZADO, COM ROSCA BSP MACHO/FEMEA, DE 1"</t>
  </si>
  <si>
    <t>1784</t>
  </si>
  <si>
    <t>CURVA 45 GRAUS DE FERRO GALVANIZADO, COM ROSCA BSP MACHO/FEMEA, DE 2 1/2"</t>
  </si>
  <si>
    <t>1810</t>
  </si>
  <si>
    <t>CURVA 45 GRAUS DE FERRO GALVANIZADO, COM ROSCA BSP MACHO/FEMEA, DE 2"</t>
  </si>
  <si>
    <t>1811</t>
  </si>
  <si>
    <t>CURVA 45 GRAUS DE FERRO GALVANIZADO, COM ROSCA BSP MACHO/FEMEA, DE 3/4"</t>
  </si>
  <si>
    <t>1812</t>
  </si>
  <si>
    <t>CURVA 45 GRAUS DE FERRO GALVANIZADO, COM ROSCA BSP MACHO/FEMEA, DE 3"</t>
  </si>
  <si>
    <t>40386</t>
  </si>
  <si>
    <t>CURVA 45 GRAUS EM ACO CARBONO, SOLDAVEL, PRESSAO 3.000 LBS, DN 1 1/2"</t>
  </si>
  <si>
    <t>40384</t>
  </si>
  <si>
    <t>CURVA 45 GRAUS EM ACO CARBONO, SOLDAVEL, PRESSAO 3.000 LBS, DN 1 1/4"</t>
  </si>
  <si>
    <t>40379</t>
  </si>
  <si>
    <t>CURVA 45 GRAUS EM ACO CARBONO, SOLDAVEL, PRESSAO 3.000 LBS, DN 1/2"</t>
  </si>
  <si>
    <t>40423</t>
  </si>
  <si>
    <t>CURVA 45 GRAUS EM ACO CARBONO, SOLDAVEL, PRESSAO 3.000 LBS, DN 1"</t>
  </si>
  <si>
    <t>40389</t>
  </si>
  <si>
    <t>CURVA 45 GRAUS EM ACO CARBONO, SOLDAVEL, PRESSAO 3.000 LBS, DN 2 1/2"</t>
  </si>
  <si>
    <t>40388</t>
  </si>
  <si>
    <t>CURVA 45 GRAUS EM ACO CARBONO, SOLDAVEL, PRESSAO 3.000 LBS, DN 2"</t>
  </si>
  <si>
    <t>40381</t>
  </si>
  <si>
    <t>CURVA 45 GRAUS EM ACO CARBONO, SOLDAVEL, PRESSAO 3.000 LBS, DN 3/4"</t>
  </si>
  <si>
    <t>40391</t>
  </si>
  <si>
    <t>CURVA 45 GRAUS EM ACO CARBONO, SOLDAVEL, PRESSAO 3.000 LBS, DN 3"</t>
  </si>
  <si>
    <t>40414</t>
  </si>
  <si>
    <t>CURVA 45 GRAUS RANHURADA EM FERRO FUNDIDO, DN 50 MM (2")</t>
  </si>
  <si>
    <t>40416</t>
  </si>
  <si>
    <t>CURVA 45 GRAUS RANHURADA EM FERRO FUNDIDO, DN 65 MM (2 1/2")</t>
  </si>
  <si>
    <t>40418</t>
  </si>
  <si>
    <t>CURVA 45 GRAUS RANHURADA EM FERRO FUNDIDO, DN 80 MM (3")</t>
  </si>
  <si>
    <t>2609</t>
  </si>
  <si>
    <t>CURVA 45 GRAUS, PARA ELETRODUTO, EM ACO GALVANIZADO ELETROLITICO, DIAMETRO DE 20 MM (3/4")</t>
  </si>
  <si>
    <t>2634</t>
  </si>
  <si>
    <t>CURVA 45 GRAUS, PARA ELETRODUTO, EM ACO GALVANIZADO ELETROLITICO, DIAMETRO DE 25 MM (1")</t>
  </si>
  <si>
    <t>2611</t>
  </si>
  <si>
    <t>CURVA 45 GRAUS, PARA ELETRODUTO, EM ACO GALVANIZADO ELETROLITICO, DIAMETRO DE 40 MM (1 1/2")</t>
  </si>
  <si>
    <t>34359</t>
  </si>
  <si>
    <t>CURVA 90 GRAUS DE BARRA CHATA EM ALUMINIO 3/4" X 1/4" X 300 MM</t>
  </si>
  <si>
    <t>1789</t>
  </si>
  <si>
    <t>CURVA 90 GRAUS DE FERRO GALVANIZADO, COM ROSCA BSP FEMEA, DE 1 1/2"</t>
  </si>
  <si>
    <t>1788</t>
  </si>
  <si>
    <t>CURVA 90 GRAUS DE FERRO GALVANIZADO, COM ROSCA BSP FEMEA, DE 1 1/4"</t>
  </si>
  <si>
    <t>1786</t>
  </si>
  <si>
    <t>CURVA 90 GRAUS DE FERRO GALVANIZADO, COM ROSCA BSP FEMEA, DE 1/2"</t>
  </si>
  <si>
    <t>1787</t>
  </si>
  <si>
    <t>CURVA 90 GRAUS DE FERRO GALVANIZADO, COM ROSCA BSP FEMEA, DE 1"</t>
  </si>
  <si>
    <t>1791</t>
  </si>
  <si>
    <t>CURVA 90 GRAUS DE FERRO GALVANIZADO, COM ROSCA BSP FEMEA, DE 2 1/2"</t>
  </si>
  <si>
    <t>1790</t>
  </si>
  <si>
    <t>CURVA 90 GRAUS DE FERRO GALVANIZADO, COM ROSCA BSP FEMEA, DE 2"</t>
  </si>
  <si>
    <t>1813</t>
  </si>
  <si>
    <t>CURVA 90 GRAUS DE FERRO GALVANIZADO, COM ROSCA BSP FEMEA, DE 3/4"</t>
  </si>
  <si>
    <t>1792</t>
  </si>
  <si>
    <t>CURVA 90 GRAUS DE FERRO GALVANIZADO, COM ROSCA BSP FEMEA, DE 3"</t>
  </si>
  <si>
    <t>1793</t>
  </si>
  <si>
    <t>CURVA 90 GRAUS DE FERRO GALVANIZADO, COM ROSCA BSP FEMEA, DE 4"</t>
  </si>
  <si>
    <t>1809</t>
  </si>
  <si>
    <t>CURVA 90 GRAUS DE FERRO GALVANIZADO, COM ROSCA BSP MACHO/FEMEA, DE 1 1/2"</t>
  </si>
  <si>
    <t>1814</t>
  </si>
  <si>
    <t>CURVA 90 GRAUS DE FERRO GALVANIZADO, COM ROSCA BSP MACHO/FEMEA, DE 1 1/4"</t>
  </si>
  <si>
    <t>1803</t>
  </si>
  <si>
    <t>CURVA 90 GRAUS DE FERRO GALVANIZADO, COM ROSCA BSP MACHO/FEMEA, DE 1/2"</t>
  </si>
  <si>
    <t>1805</t>
  </si>
  <si>
    <t>CURVA 90 GRAUS DE FERRO GALVANIZADO, COM ROSCA BSP MACHO/FEMEA, DE 1"</t>
  </si>
  <si>
    <t>1821</t>
  </si>
  <si>
    <t>CURVA 90 GRAUS DE FERRO GALVANIZADO, COM ROSCA BSP MACHO/FEMEA, DE 2 1/2"</t>
  </si>
  <si>
    <t>1806</t>
  </si>
  <si>
    <t>CURVA 90 GRAUS DE FERRO GALVANIZADO, COM ROSCA BSP MACHO/FEMEA, DE 2"</t>
  </si>
  <si>
    <t>1804</t>
  </si>
  <si>
    <t>CURVA 90 GRAUS DE FERRO GALVANIZADO, COM ROSCA BSP MACHO/FEMEA, DE 3/4"</t>
  </si>
  <si>
    <t>1807</t>
  </si>
  <si>
    <t>CURVA 90 GRAUS DE FERRO GALVANIZADO, COM ROSCA BSP MACHO/FEMEA, DE 3"</t>
  </si>
  <si>
    <t>1808</t>
  </si>
  <si>
    <t>CURVA 90 GRAUS DE FERRO GALVANIZADO, COM ROSCA BSP MACHO/FEMEA, DE 4"</t>
  </si>
  <si>
    <t>1797</t>
  </si>
  <si>
    <t>CURVA 90 GRAUS DE FERRO GALVANIZADO, COM ROSCA BSP MACHO, DE 1 1/2"</t>
  </si>
  <si>
    <t>1796</t>
  </si>
  <si>
    <t>CURVA 90 GRAUS DE FERRO GALVANIZADO, COM ROSCA BSP MACHO, DE 1 1/4"</t>
  </si>
  <si>
    <t>1794</t>
  </si>
  <si>
    <t>CURVA 90 GRAUS DE FERRO GALVANIZADO, COM ROSCA BSP MACHO, DE 1/2"</t>
  </si>
  <si>
    <t>1816</t>
  </si>
  <si>
    <t>CURVA 90 GRAUS DE FERRO GALVANIZADO, COM ROSCA BSP MACHO, DE 1"</t>
  </si>
  <si>
    <t>1815</t>
  </si>
  <si>
    <t>CURVA 90 GRAUS DE FERRO GALVANIZADO, COM ROSCA BSP MACHO, DE 2 1/2"</t>
  </si>
  <si>
    <t>1798</t>
  </si>
  <si>
    <t>CURVA 90 GRAUS DE FERRO GALVANIZADO, COM ROSCA BSP MACHO, DE 2"</t>
  </si>
  <si>
    <t>1795</t>
  </si>
  <si>
    <t>CURVA 90 GRAUS DE FERRO GALVANIZADO, COM ROSCA BSP MACHO, DE 3/4"</t>
  </si>
  <si>
    <t>1799</t>
  </si>
  <si>
    <t>CURVA 90 GRAUS DE FERRO GALVANIZADO, COM ROSCA BSP MACHO, DE 3"</t>
  </si>
  <si>
    <t>1800</t>
  </si>
  <si>
    <t>CURVA 90 GRAUS DE FERRO GALVANIZADO, COM ROSCA BSP MACHO, DE 4"</t>
  </si>
  <si>
    <t>1802</t>
  </si>
  <si>
    <t>CURVA 90 GRAUS DE FERRO GALVANIZADO, COM ROSCA BSP MACHO, DE 6"</t>
  </si>
  <si>
    <t>40385</t>
  </si>
  <si>
    <t>CURVA 90 GRAUS EM ACO CARBONO, RAIO CURTO, SOLDAVEL, PRESSAO 3.000 LBS, DN 1 1/2"</t>
  </si>
  <si>
    <t>40383</t>
  </si>
  <si>
    <t>CURVA 90 GRAUS EM ACO CARBONO, RAIO CURTO, SOLDAVEL, PRESSAO 3.000 LBS, DN 1 1/4"</t>
  </si>
  <si>
    <t>40378</t>
  </si>
  <si>
    <t>CURVA 90 GRAUS EM ACO CARBONO, RAIO CURTO, SOLDAVEL, PRESSAO 3.000 LBS, DN 1/2"</t>
  </si>
  <si>
    <t>40382</t>
  </si>
  <si>
    <t>CURVA 90 GRAUS EM ACO CARBONO, RAIO CURTO, SOLDAVEL, PRESSAO 3.000 LBS, DN 1"</t>
  </si>
  <si>
    <t>40422</t>
  </si>
  <si>
    <t>CURVA 90 GRAUS EM ACO CARBONO, RAIO CURTO, SOLDAVEL, PRESSAO 3.000 LBS, DN 2 1/2"</t>
  </si>
  <si>
    <t>40387</t>
  </si>
  <si>
    <t>CURVA 90 GRAUS EM ACO CARBONO, RAIO CURTO, SOLDAVEL, PRESSAO 3.000 LBS, DN 2"</t>
  </si>
  <si>
    <t>40380</t>
  </si>
  <si>
    <t>CURVA 90 GRAUS EM ACO CARBONO, RAIO CURTO, SOLDAVEL, PRESSAO 3.000 LBS, DN 3/4"</t>
  </si>
  <si>
    <t>40390</t>
  </si>
  <si>
    <t>CURVA 90 GRAUS EM ACO CARBONO, RAIO CURTO, SOLDAVEL, PRESSAO 3.000 LBS, DN 3"</t>
  </si>
  <si>
    <t>40413</t>
  </si>
  <si>
    <t>CURVA 90 GRAUS RANHURADA EM FERRO FUNDIDO, DN 50 MM (2")</t>
  </si>
  <si>
    <t>40415</t>
  </si>
  <si>
    <t>CURVA 90 GRAUS RANHURADA EM FERRO FUNDIDO, DN 65 MM (2 1/2")</t>
  </si>
  <si>
    <t>40417</t>
  </si>
  <si>
    <t>CURVA 90 GRAUS RANHURADA EM FERRO FUNDIDO, DN 80 MM (3")</t>
  </si>
  <si>
    <t>39271</t>
  </si>
  <si>
    <t>CURVA 90 GRAUS, CURTA, DE PVC RIGIDO ROSCAVEL, DE 1/2", PARA ELETRODUTO</t>
  </si>
  <si>
    <t>39273</t>
  </si>
  <si>
    <t>CURVA 90 GRAUS, CURTA, DE PVC RIGIDO ROSCAVEL, DE 1", PARA ELETRODUTO</t>
  </si>
  <si>
    <t>39272</t>
  </si>
  <si>
    <t>CURVA 90 GRAUS, CURTA, DE PVC RIGIDO ROSCAVEL, DE 3/4", PARA ELETRODUTO</t>
  </si>
  <si>
    <t>1875</t>
  </si>
  <si>
    <t>CURVA 90 GRAUS, LONGA, DE PVC RIGIDO ROSCAVEL, DE 1 1/2", PARA ELETRODUTO</t>
  </si>
  <si>
    <t>1874</t>
  </si>
  <si>
    <t>CURVA 90 GRAUS, LONGA, DE PVC RIGIDO ROSCAVEL, DE 1 1/4", PARA ELETRODUTO</t>
  </si>
  <si>
    <t>1870</t>
  </si>
  <si>
    <t>CURVA 90 GRAUS, LONGA, DE PVC RIGIDO ROSCAVEL, DE 1/2", PARA ELETRODUTO</t>
  </si>
  <si>
    <t>1884</t>
  </si>
  <si>
    <t>CURVA 90 GRAUS, LONGA, DE PVC RIGIDO ROSCAVEL, DE 1", PARA ELETRODUTO</t>
  </si>
  <si>
    <t>1887</t>
  </si>
  <si>
    <t>CURVA 90 GRAUS, LONGA, DE PVC RIGIDO ROSCAVEL, DE 2 1/2", PARA ELETRODUTO</t>
  </si>
  <si>
    <t>1876</t>
  </si>
  <si>
    <t>CURVA 90 GRAUS, LONGA, DE PVC RIGIDO ROSCAVEL, DE 2", PARA ELETRODUTO</t>
  </si>
  <si>
    <t>1879</t>
  </si>
  <si>
    <t>CURVA 90 GRAUS, LONGA, DE PVC RIGIDO ROSCAVEL, DE 3/4", PARA ELETRODUTO</t>
  </si>
  <si>
    <t>1877</t>
  </si>
  <si>
    <t>CURVA 90 GRAUS, LONGA, DE PVC RIGIDO ROSCAVEL, DE 3", PARA ELETRODUTO</t>
  </si>
  <si>
    <t>1878</t>
  </si>
  <si>
    <t>CURVA 90 GRAUS, LONGA, DE PVC RIGIDO ROSCAVEL, DE 4", PARA ELETRODUTO</t>
  </si>
  <si>
    <t>2621</t>
  </si>
  <si>
    <t>CURVA 90 GRAUS, PARA ELETRODUTO, EM ACO GALVANIZADO ELETROLITICO, DIAMETRO DE 100 MM (4")</t>
  </si>
  <si>
    <t>2616</t>
  </si>
  <si>
    <t>CURVA 90 GRAUS, PARA ELETRODUTO, EM ACO GALVANIZADO ELETROLITICO, DIAMETRO DE 15 MM (1/2")</t>
  </si>
  <si>
    <t>2633</t>
  </si>
  <si>
    <t>CURVA 90 GRAUS, PARA ELETRODUTO, EM ACO GALVANIZADO ELETROLITICO, DIAMETRO DE 20 MM (3/4")</t>
  </si>
  <si>
    <t>2617</t>
  </si>
  <si>
    <t>CURVA 90 GRAUS, PARA ELETRODUTO, EM ACO GALVANIZADO ELETROLITICO, DIAMETRO DE 25 MM (1")</t>
  </si>
  <si>
    <t>2618</t>
  </si>
  <si>
    <t>CURVA 90 GRAUS, PARA ELETRODUTO, EM ACO GALVANIZADO ELETROLITICO, DIAMETRO DE 32 MM (1 1/4")</t>
  </si>
  <si>
    <t>2632</t>
  </si>
  <si>
    <t>CURVA 90 GRAUS, PARA ELETRODUTO, EM ACO GALVANIZADO ELETROLITICO, DIAMETRO DE 40 MM (1 1/2")</t>
  </si>
  <si>
    <t>2631</t>
  </si>
  <si>
    <t>CURVA 90 GRAUS, PARA ELETRODUTO, EM ACO GALVANIZADO ELETROLITICO, DIAMETRO DE 50 MM (2")</t>
  </si>
  <si>
    <t>2619</t>
  </si>
  <si>
    <t>CURVA 90 GRAUS, PARA ELETRODUTO, EM ACO GALVANIZADO ELETROLITICO, DIAMETRO DE 65 MM (2 1/2")</t>
  </si>
  <si>
    <t>2620</t>
  </si>
  <si>
    <t>CURVA 90 GRAUS, PARA ELETRODUTO, EM ACO GALVANIZADO ELETROLITICO, DIAMETRO DE 80 MM (3")</t>
  </si>
  <si>
    <t>44472</t>
  </si>
  <si>
    <t>DENTE PARA FRESADORA</t>
  </si>
  <si>
    <t>38369</t>
  </si>
  <si>
    <t>DESEMPENADEIRA DE ACO DENTADA 12 X *25* CM, DENTES 8 X 8 MM, CABO FECHADO DE MADEIRA</t>
  </si>
  <si>
    <t>38370</t>
  </si>
  <si>
    <t>DESEMPENADEIRA DE ACO LISA 12 X *25* CM COM CABO FECHADO DE MADEIRA</t>
  </si>
  <si>
    <t>38372</t>
  </si>
  <si>
    <t>DESEMPENADEIRA PLASTICA LISA *14 X 27* CM</t>
  </si>
  <si>
    <t>2358</t>
  </si>
  <si>
    <t>DESENHISTA PROJETISTA (HORISTA)</t>
  </si>
  <si>
    <t>40807</t>
  </si>
  <si>
    <t>DESENHISTA PROJETISTA (MENSALISTA)</t>
  </si>
  <si>
    <t>44330</t>
  </si>
  <si>
    <t>DESINFETANTE PRONTO USO</t>
  </si>
  <si>
    <t>43144</t>
  </si>
  <si>
    <t>DESMOLDANTE PARA CONCRETO ESTAMPADO</t>
  </si>
  <si>
    <t>39397</t>
  </si>
  <si>
    <t>DESMOLDANTE PARA FORMAS METALICAS A BASE DE OLEO VEGETAL</t>
  </si>
  <si>
    <t>2692</t>
  </si>
  <si>
    <t>DESMOLDANTE PROTETOR PARA FORMAS DE MADEIRA, DE BASE OLEOSA EMULSIONADA EM AGUA</t>
  </si>
  <si>
    <t>44329</t>
  </si>
  <si>
    <t>DETERGENTE NEUTRO USO GERAL, CONCENTRADO</t>
  </si>
  <si>
    <t>5318</t>
  </si>
  <si>
    <t>DILUENTE AGUARRAS</t>
  </si>
  <si>
    <t>5330</t>
  </si>
  <si>
    <t>DILUENTE EPOXI</t>
  </si>
  <si>
    <t>44532</t>
  </si>
  <si>
    <t>DISCO DE BORRACHA PARA LIXADEIRA RIGIDO 7 " COM ARRUELA CENTRAL</t>
  </si>
  <si>
    <t>44531</t>
  </si>
  <si>
    <t>DISCO DE CORTE DIAMANTADO SEGMENTADO DIAMETRO DE 180 MM PARA ESMERILHADEIRA 7 "</t>
  </si>
  <si>
    <t>38140</t>
  </si>
  <si>
    <t>DISCO DE CORTE DIAMANTADO SEGMENTADO PARA CONCRETO, DIAMETRO DE 110 MM, FURO DE 20 MM</t>
  </si>
  <si>
    <t>13887</t>
  </si>
  <si>
    <t>DISCO DE CORTE DIAMANTADO SEGMENTADO PARA CONCRETO, DIAMETRO DE 350 MM, FURO DE 1 " (14 X 1 ")</t>
  </si>
  <si>
    <t>44495</t>
  </si>
  <si>
    <t>DISCO DE CORTE PARA METAL COM DUAS TELAS 12 X 1/8 X 3/4 " (300 X 3,2 X 19,05 MM)</t>
  </si>
  <si>
    <t>44533</t>
  </si>
  <si>
    <t>DISCO DE DESBASTE PARA METAL FERROSO EM GERAL, COM TRES TELAS, 9 X 1/4 X 7/8 " ( 228,6 X 6,4 X 22,2 MM)</t>
  </si>
  <si>
    <t>44534</t>
  </si>
  <si>
    <t>DISCO DE LIXA PARA METAL, DIAMETRO = 180 MM, GRAO 120</t>
  </si>
  <si>
    <t>34544</t>
  </si>
  <si>
    <t>DISJUNTOR TERMOMAGNETICO TRIPOLAR 3 X 400 A / ICC - 25 KA</t>
  </si>
  <si>
    <t>34729</t>
  </si>
  <si>
    <t>DISJUNTOR TERMOMAGNETICO AJUSTAVEL, TRIPOLAR DE 100 ATE 250A, CAPACIDADE DE INTERRUPCAO DE 35KA</t>
  </si>
  <si>
    <t>34734</t>
  </si>
  <si>
    <t>DISJUNTOR TERMOMAGNETICO AJUSTAVEL, TRIPOLAR DE 300 ATE 400A, CAPACIDADE DE INTERRUPCAO DE 35KA</t>
  </si>
  <si>
    <t>34738</t>
  </si>
  <si>
    <t>DISJUNTOR TERMOMAGNETICO AJUSTAVEL, TRIPOLAR DE 450 ATE 600A, CAPACIDADE DE INTERRUPCAO DE 35KA</t>
  </si>
  <si>
    <t>34623</t>
  </si>
  <si>
    <t>DISJUNTOR TERMOMAGNETICO PARA TRILHO DIN (IEC), BIPOLAR, 40 - 50 A</t>
  </si>
  <si>
    <t>34616</t>
  </si>
  <si>
    <t>DISJUNTOR TERMOMAGNETICO PARA TRILHO DIN (IEC), BIPOLAR, 6 - 32 A</t>
  </si>
  <si>
    <t>34628</t>
  </si>
  <si>
    <t>DISJUNTOR TERMOMAGNETICO PARA TRILHO DIN (IEC), BIPOLAR, 63 A</t>
  </si>
  <si>
    <t>34686</t>
  </si>
  <si>
    <t>DISJUNTOR TERMOMAGNETICO PARA TRILHO DIN (IEC), MONOPOLAR, 40 - 50 A, ICC - 5KA / 250 VCA</t>
  </si>
  <si>
    <t>34653</t>
  </si>
  <si>
    <t>DISJUNTOR TERMOMAGNETICO PARA TRILHO DIN (IEC), MONOPOLAR, 6 - 32 A</t>
  </si>
  <si>
    <t>34688</t>
  </si>
  <si>
    <t>DISJUNTOR TERMOMAGNETICO PARA TRILHO DIN (IEC), MONOPOLAR, 63 A</t>
  </si>
  <si>
    <t>34709</t>
  </si>
  <si>
    <t>DISJUNTOR TERMOMAGNETICO PARA TRILHO DIN (IEC), TRIPOLAR, 10 - 50 A</t>
  </si>
  <si>
    <t>34714</t>
  </si>
  <si>
    <t>DISJUNTOR TERMOMAGNETICO PARA TRILHO DIN (IEC), TRIPOLAR, 63 A</t>
  </si>
  <si>
    <t>2391</t>
  </si>
  <si>
    <t>DISJUNTOR TERMOMAGNETICO TRIPOLAR 125 A / 425 V / ICC - 25 KA</t>
  </si>
  <si>
    <t>2374</t>
  </si>
  <si>
    <t>DISJUNTOR TERMOMAGNETICO TRIPOLAR 150 A / 600 V, TIPO FXD / ICC - 35 KA</t>
  </si>
  <si>
    <t>2377</t>
  </si>
  <si>
    <t>DISJUNTOR TERMOMAGNETICO TRIPOLAR 200 A / 600 V, TIPO FXD / ICC - 35 KA</t>
  </si>
  <si>
    <t>2393</t>
  </si>
  <si>
    <t>DISJUNTOR TERMOMAGNETICO TRIPOLAR 250 A / 600 V, TIPO FXD</t>
  </si>
  <si>
    <t>34705</t>
  </si>
  <si>
    <t>DISJUNTOR TERMOMAGNETICO TRIPOLAR 3 X 250 A/ICC - 25 KA</t>
  </si>
  <si>
    <t>34707</t>
  </si>
  <si>
    <t>DISJUNTOR TERMOMAGNETICO TRIPOLAR 3 X 350 A/ICC - 25 KA</t>
  </si>
  <si>
    <t>2378</t>
  </si>
  <si>
    <t>DISJUNTOR TERMOMAGNETICO TRIPOLAR 300 A / 600 V, TIPO JXD / ICC - 40 KA</t>
  </si>
  <si>
    <t>2379</t>
  </si>
  <si>
    <t>DISJUNTOR TERMOMAGNETICO TRIPOLAR 400 A / 600 V, TIPO JXD / ICC - 40 KA</t>
  </si>
  <si>
    <t>2376</t>
  </si>
  <si>
    <t>DISJUNTOR TERMOMAGNETICO TRIPOLAR 600 A / 600 V, TIPO LXD / ICC - 40 KA</t>
  </si>
  <si>
    <t>2394</t>
  </si>
  <si>
    <t>DISJUNTOR TERMOMAGNETICO TRIPOLAR 800 A / 600 V, TIPO LMXD</t>
  </si>
  <si>
    <t>2388</t>
  </si>
  <si>
    <t>DISJUNTOR TIPO NEMA, BIPOLAR 10 ATE 50 A, TENSAO MAXIMA 415 V</t>
  </si>
  <si>
    <t>34606</t>
  </si>
  <si>
    <t>DISJUNTOR TIPO NEMA, BIPOLAR 60 ATE 100A, TENSAO MAXIMA 415 V</t>
  </si>
  <si>
    <t>34689</t>
  </si>
  <si>
    <t>DISJUNTOR TIPO NEMA, MONOPOLAR DE 60 ATE 70A, TENSAO MAXIMA DE 240 V</t>
  </si>
  <si>
    <t>2370</t>
  </si>
  <si>
    <t>DISJUNTOR TIPO NEMA, MONOPOLAR 10 ATE 30A, TENSAO MAXIMA DE 240 V</t>
  </si>
  <si>
    <t>2386</t>
  </si>
  <si>
    <t>DISJUNTOR TIPO NEMA, MONOPOLAR 35 ATE 50 A, TENSAO MAXIMA DE 240 V</t>
  </si>
  <si>
    <t>2392</t>
  </si>
  <si>
    <t>DISJUNTOR TIPO NEMA, TRIPOLAR 10 ATE 50A, TENSAO MAXIMA DE 415 V</t>
  </si>
  <si>
    <t>2373</t>
  </si>
  <si>
    <t>DISJUNTOR TIPO NEMA, TRIPOLAR 60 ATE 100 A, TENSAO MAXIMA DE 415 V</t>
  </si>
  <si>
    <t>39465</t>
  </si>
  <si>
    <t>DISPOSITIVO DPS CLASSE II, 1 POLO, TENSAO MAXIMA DE 175 V, CORRENTE MAXIMA DE *20* KA (TIPO AC)</t>
  </si>
  <si>
    <t>39466</t>
  </si>
  <si>
    <t>DISPOSITIVO DPS CLASSE II, 1 POLO, TENSAO MAXIMA DE 175 V, CORRENTE MAXIMA DE *30* KA (TIPO AC)</t>
  </si>
  <si>
    <t>39467</t>
  </si>
  <si>
    <t>DISPOSITIVO DPS CLASSE II, 1 POLO, TENSAO MAXIMA DE 175 V, CORRENTE MAXIMA DE *45* KA (TIPO AC)</t>
  </si>
  <si>
    <t>39468</t>
  </si>
  <si>
    <t>DISPOSITIVO DPS CLASSE II, 1 POLO, TENSAO MAXIMA DE 175 V, CORRENTE MAXIMA DE *90* KA (TIPO AC)</t>
  </si>
  <si>
    <t>39469</t>
  </si>
  <si>
    <t>DISPOSITIVO DPS CLASSE II, 1 POLO, TENSAO MAXIMA DE 275 V, CORRENTE MAXIMA DE *20* KA (TIPO AC)</t>
  </si>
  <si>
    <t>39470</t>
  </si>
  <si>
    <t>DISPOSITIVO DPS CLASSE II, 1 POLO, TENSAO MAXIMA DE 275 V, CORRENTE MAXIMA DE *30* KA (TIPO AC)</t>
  </si>
  <si>
    <t>39471</t>
  </si>
  <si>
    <t>DISPOSITIVO DPS CLASSE II, 1 POLO, TENSAO MAXIMA DE 275 V, CORRENTE MAXIMA DE *45* KA (TIPO AC)</t>
  </si>
  <si>
    <t>39472</t>
  </si>
  <si>
    <t>DISPOSITIVO DPS CLASSE II, 1 POLO, TENSAO MAXIMA DE 275 V, CORRENTE MAXIMA DE *90* KA (TIPO AC)</t>
  </si>
  <si>
    <t>39473</t>
  </si>
  <si>
    <t>DISPOSITIVO DPS CLASSE II, 1 POLO, TENSAO MAXIMA DE 385 V, CORRENTE MAXIMA DE *20* KA (TIPO AC)</t>
  </si>
  <si>
    <t>39474</t>
  </si>
  <si>
    <t>DISPOSITIVO DPS CLASSE II, 1 POLO, TENSAO MAXIMA DE 385 V, CORRENTE MAXIMA DE *30* KA (TIPO AC)</t>
  </si>
  <si>
    <t>39475</t>
  </si>
  <si>
    <t>DISPOSITIVO DPS CLASSE II, 1 POLO, TENSAO MAXIMA DE 385 V, CORRENTE MAXIMA DE *45* KA (TIPO AC)</t>
  </si>
  <si>
    <t>39476</t>
  </si>
  <si>
    <t>DISPOSITIVO DPS CLASSE II, 1 POLO, TENSAO MAXIMA DE 385 V, CORRENTE MAXIMA DE *90* KA (TIPO AC)</t>
  </si>
  <si>
    <t>39477</t>
  </si>
  <si>
    <t>DISPOSITIVO DPS CLASSE II, 1 POLO, TENSAO MAXIMA DE 460 V, CORRENTE MAXIMA DE *20* KA (TIPO AC)</t>
  </si>
  <si>
    <t>39478</t>
  </si>
  <si>
    <t>DISPOSITIVO DPS CLASSE II, 1 POLO, TENSAO MAXIMA DE 460 V, CORRENTE MAXIMA DE *30* KA (TIPO AC)</t>
  </si>
  <si>
    <t>39479</t>
  </si>
  <si>
    <t>DISPOSITIVO DPS CLASSE II, 1 POLO, TENSAO MAXIMA DE 460 V, CORRENTE MAXIMA DE *45* KA (TIPO AC)</t>
  </si>
  <si>
    <t>39480</t>
  </si>
  <si>
    <t>DISPOSITIVO DPS CLASSE II, 1 POLO, TENSAO MAXIMA DE 460 V, CORRENTE MAXIMA DE *90* KA (TIPO AC)</t>
  </si>
  <si>
    <t>39459</t>
  </si>
  <si>
    <t>DISPOSITIVO DR, 2 POLOS, SENSIBILIDADE DE 30 MA, CORRENTE DE 100 A, TIPO AC</t>
  </si>
  <si>
    <t>39445</t>
  </si>
  <si>
    <t>DISPOSITIVO DR, 2 POLOS, SENSIBILIDADE DE 30 MA, CORRENTE DE 25 A, TIPO AC</t>
  </si>
  <si>
    <t>39446</t>
  </si>
  <si>
    <t>DISPOSITIVO DR, 2 POLOS, SENSIBILIDADE DE 30 MA, CORRENTE DE 40 A, TIPO AC</t>
  </si>
  <si>
    <t>39447</t>
  </si>
  <si>
    <t>DISPOSITIVO DR, 2 POLOS, SENSIBILIDADE DE 30 MA, CORRENTE DE 63 A, TIPO AC</t>
  </si>
  <si>
    <t>39448</t>
  </si>
  <si>
    <t>DISPOSITIVO DR, 2 POLOS, SENSIBILIDADE DE 30 MA, CORRENTE DE 80 A, TIPO AC</t>
  </si>
  <si>
    <t>39450</t>
  </si>
  <si>
    <t>DISPOSITIVO DR, 2 POLOS, SENSIBILIDADE DE 300 MA, CORRENTE DE 25 A, TIPO AC</t>
  </si>
  <si>
    <t>39451</t>
  </si>
  <si>
    <t>DISPOSITIVO DR, 2 POLOS, SENSIBILIDADE DE 300 MA, CORRENTE DE 40 A, TIPO AC</t>
  </si>
  <si>
    <t>39452</t>
  </si>
  <si>
    <t>DISPOSITIVO DR, 2 POLOS, SENSIBILIDADE DE 300 MA, CORRENTE DE 63 A, TIPO AC</t>
  </si>
  <si>
    <t>39523</t>
  </si>
  <si>
    <t>DISPOSITIVO DR, 2 POLOS, SENSIBILIDADE DE 300 MA, CORRENTE DE 80 A, TIPO AC</t>
  </si>
  <si>
    <t>39449</t>
  </si>
  <si>
    <t>DISPOSITIVO DR, 4 POLOS, SENSIBILIDADE DE 30 MA, CORRENTE DE 100 A, TIPO AC</t>
  </si>
  <si>
    <t>39455</t>
  </si>
  <si>
    <t>DISPOSITIVO DR, 4 POLOS, SENSIBILIDADE DE 30 MA, CORRENTE DE 25 A, TIPO AC</t>
  </si>
  <si>
    <t>39456</t>
  </si>
  <si>
    <t>DISPOSITIVO DR, 4 POLOS, SENSIBILIDADE DE 30 MA, CORRENTE DE 40 A, TIPO AC</t>
  </si>
  <si>
    <t>39457</t>
  </si>
  <si>
    <t>DISPOSITIVO DR, 4 POLOS, SENSIBILIDADE DE 30 MA, CORRENTE DE 63 A, TIPO AC</t>
  </si>
  <si>
    <t>39458</t>
  </si>
  <si>
    <t>DISPOSITIVO DR, 4 POLOS, SENSIBILIDADE DE 30 MA, CORRENTE DE 80 A, TIPO AC</t>
  </si>
  <si>
    <t>39464</t>
  </si>
  <si>
    <t>DISPOSITIVO DR, 4 POLOS, SENSIBILIDADE DE 300 MA, CORRENTE DE 100 A, TIPO AC</t>
  </si>
  <si>
    <t>39460</t>
  </si>
  <si>
    <t>DISPOSITIVO DR, 4 POLOS, SENSIBILIDADE DE 300 MA, CORRENTE DE 25 A, TIPO AC</t>
  </si>
  <si>
    <t>39461</t>
  </si>
  <si>
    <t>DISPOSITIVO DR, 4 POLOS, SENSIBILIDADE DE 300 MA, CORRENTE DE 40 A, TIPO AC</t>
  </si>
  <si>
    <t>39462</t>
  </si>
  <si>
    <t>DISPOSITIVO DR, 4 POLOS, SENSIBILIDADE DE 300 MA, CORRENTE DE 63 A, TIPO AC</t>
  </si>
  <si>
    <t>39463</t>
  </si>
  <si>
    <t>DISPOSITIVO DR, 4 POLOS, SENSIBILIDADE DE 300 MA, CORRENTE DE 80 A, TIPO AC</t>
  </si>
  <si>
    <t>26039</t>
  </si>
  <si>
    <t>DISTRIBUIDOR DE AGREGADOS AUTOPROPELIDO, CAP 3 M3, A DIESEL, 6 CC, 176 CV</t>
  </si>
  <si>
    <t>2401</t>
  </si>
  <si>
    <t>DISTRIBUIDOR DE AGREGADOS REBOCAVEL, CAPACIDADE 1,9 M3, LARGURA DE TRABALHO 3,66 M</t>
  </si>
  <si>
    <t>38870</t>
  </si>
  <si>
    <t>DISTRIBUIDOR METALICO, COM ROSCA, 2 SAIDAS, DN 1" X 1/2", PARA CONEXAO COM ANEL DESLIZANTE EM TUBO PEX PARA INST. AGUA QUENTE/FRIA</t>
  </si>
  <si>
    <t>38869</t>
  </si>
  <si>
    <t>DISTRIBUIDOR METALICO, COM ROSCA, 2 SAIDAS, DN 3/4" X 1/2", PARA CONEXAO COM ANEL DESLIZANTE EM TUBO PEX PARA INST. AGUA QUENTE/FRIA</t>
  </si>
  <si>
    <t>38872</t>
  </si>
  <si>
    <t>DISTRIBUIDOR METALICO, COM ROSCA, 3 SAIDAS, DN 1" X 1/2", PARA CONEXAO COM ANEL DESLIZANTE EM TUBO PEX PARA INST. AGUA QUENTE/FRIA</t>
  </si>
  <si>
    <t>38871</t>
  </si>
  <si>
    <t>DISTRIBUIDOR METALICO, COM ROSCA, 3 SAIDAS, DN 3/4" X 1/2", PARA CONEXAO COM ANEL DESLIZANTE EM TUBO PEX PARA INST. AGUA QUENTE/FRIA</t>
  </si>
  <si>
    <t>39283</t>
  </si>
  <si>
    <t>DISTRIBUIDOR, PLASTICO, 2 SAIDAS, DN 32 X 16 MM, PARA CONEXAO COM CRIMPAGEM, EM TUBO PEX PARA INST. AGUA QUENTE/FRIA</t>
  </si>
  <si>
    <t>39285</t>
  </si>
  <si>
    <t>DISTRIBUIDOR, PLASTICO, 2 SAIDAS, DN 32 X 25 MM, PARA CONEXAO COM CRIMPAGEM, EM TUBO PEX PARA INST. AGUA QUENTE/FRIA</t>
  </si>
  <si>
    <t>39286</t>
  </si>
  <si>
    <t>DISTRIBUIDOR, PLASTICO, 3 SAIDAS, DN 32 X 16 MM, PARA CONEXAO COM CRIMPAGEM, EM TUBO PEX PARA INST. AGUA QUENTE/FRIA</t>
  </si>
  <si>
    <t>39288</t>
  </si>
  <si>
    <t>DISTRIBUIDOR, PLASTICO, 3 SAIDAS, DN 32 X 25 MM, PARA CONEXAO COM CRIMPAGEM, EM TUBO PEX PARA INST. AGUA QUENTE/FRIA</t>
  </si>
  <si>
    <t>44476</t>
  </si>
  <si>
    <t>DIVISORIA EM GRANITO, COM DUAS FACES POLIDAS, TIPO ANDORINHA/ QUARTZ/ CASTELO/ CORUMBA OU OUTROS EQUIVALENTES DA REGIAO, E= *3,0* CM</t>
  </si>
  <si>
    <t>10629</t>
  </si>
  <si>
    <t>DIVISORIA EM MARMORE, COM DUAS FACES POLIDAS, BRANCO COMUM, E= *3,0* CM</t>
  </si>
  <si>
    <t>10698</t>
  </si>
  <si>
    <t>DIVISORIA, PLACA PRE-MOLDADA EM GRANILITE, MARMORITE OU GRANITINA, E = *3 CM</t>
  </si>
  <si>
    <t>40521</t>
  </si>
  <si>
    <t>DOBRADEIRA ELETROMECANICA DE VERGALHAO, PARA ACO DE DIAMETRO ATE 1 1/2", MOTOR ELETRICO TRIFASICO, POTENCIA DE 3 HP ATE 5 HP</t>
  </si>
  <si>
    <t>2432</t>
  </si>
  <si>
    <t>DOBRADICA EM ACO/FERRO, 3 1/2" X 3", E= 1,9 A 2 MM, COM ANEL, CROMADO OU ZINCADO, TAMPA BOLA, COM PARAFUSOS</t>
  </si>
  <si>
    <t>2433</t>
  </si>
  <si>
    <t>DOBRADICA EM ACO/FERRO, 3" X 2 1/2", E= 1,2 A 1,8 MM, SEM ANEL, CROMADO OU ZINCADO, TAMPA CHATA, COM PARAFUSOS</t>
  </si>
  <si>
    <t>2418</t>
  </si>
  <si>
    <t>DOBRADICA EM ACO/FERRO, 3" X 2 1/2", E= 1,2 A 1,8 MM, SEM ANEL, CROMADO OU ZINCADO, TAMPA BOLA, COM PARAFUSOS</t>
  </si>
  <si>
    <t>2420</t>
  </si>
  <si>
    <t>DOBRADICA EM ACO/FERRO, 3" X 2 1/2", E= 1,9 A 2 MM, SEM ANEL, CROMADO OU ZINCADO, TAMPA BOLA, COM PARAFUSOS</t>
  </si>
  <si>
    <t>11447</t>
  </si>
  <si>
    <t>DOBRADICA EM LATAO, 3 " X 2 1/2 ", E= 1,9 A 2 MM, COM ANEL, CROMADO, TAMPA BOLA, COM PARAFUSOS</t>
  </si>
  <si>
    <t>11451</t>
  </si>
  <si>
    <t>DOBRADICA TIPO VAI-E-VEM EM ACO/FERRO, TAMANHO 3'', GALVANIZADO, COM PARAFUSOS</t>
  </si>
  <si>
    <t>11116</t>
  </si>
  <si>
    <t>DOMOS INDIVIDUAL EM ACRILICO BRANCO *95 X 95* CM, SEM INSTALACAO</t>
  </si>
  <si>
    <t>38411</t>
  </si>
  <si>
    <t>DOSADOR DE AREIA, CAPACIDADE DE *26* LITROS</t>
  </si>
  <si>
    <t>38189</t>
  </si>
  <si>
    <t>DUCHA / CHUVEIRO METALICO, DE PAREDE, ARTICULAVEL, COM BRACO/CANO, SEM DESVIADOR</t>
  </si>
  <si>
    <t>38190</t>
  </si>
  <si>
    <t>DUCHA / CHUVEIRO METALICO, DE PAREDE, ARTICULAVEL, COM DESVIADOR E DUCHA MANUAL</t>
  </si>
  <si>
    <t>7608</t>
  </si>
  <si>
    <t>DUCHA / CHUVEIRO PLASTICO SIMPLES, 5 '', BRANCO, PARA ACOPLAR EM HASTE 1/2 ", AGUA FRIA</t>
  </si>
  <si>
    <t>1370</t>
  </si>
  <si>
    <t>DUCHA HIGIENICA PLASTICA COM REGISTRO METALICO 1/2 "</t>
  </si>
  <si>
    <t>36516</t>
  </si>
  <si>
    <t>DUMPER COM CAPACIDADE DE CARGA DE 1700 KG, PARTIDA ELETRICA, MOTOR DIESEL COM POTENCIA DE 16 CV</t>
  </si>
  <si>
    <t>34777</t>
  </si>
  <si>
    <t>ELEMENTO VAZADO CERAMICO DIAGONAL (TIPO FLOR/QUADRADO/XIS) 25 X 18 X 7 CM</t>
  </si>
  <si>
    <t>7272</t>
  </si>
  <si>
    <t>ELEMENTO VAZADO CERAMICO QUADRADO (TIPO RETO OU REDONDO), *7 A 9 X 20 X 20* CM (L X A X C)</t>
  </si>
  <si>
    <t>10605</t>
  </si>
  <si>
    <t>ELEMENTO VAZADO DE CONCRETO, QUADRICULADO, 1 FURO *10 X 10 X 10* CM</t>
  </si>
  <si>
    <t>10604</t>
  </si>
  <si>
    <t>ELEMENTO VAZADO DE CONCRETO, QUADRICULADO, 1 FURO *20 X 10 X 7* CM</t>
  </si>
  <si>
    <t>672</t>
  </si>
  <si>
    <t>ELEMENTO VAZADO DE CONCRETO, QUADRICULADO, 1 FURO *20 X 20 X 6,5* CM</t>
  </si>
  <si>
    <t>668</t>
  </si>
  <si>
    <t>ELEMENTO VAZADO DE CONCRETO, QUADRICULADO, 16 FUROS *29 X 29 X 6* CM</t>
  </si>
  <si>
    <t>10578</t>
  </si>
  <si>
    <t>ELEMENTO VAZADO DE CONCRETO, QUADRICULADO, 16 FUROS *33 X 33 X 10* CM</t>
  </si>
  <si>
    <t>666</t>
  </si>
  <si>
    <t>ELEMENTO VAZADO DE CONCRETO, QUADRICULADO, 16 FUROS *40 X 40 X 7* CM</t>
  </si>
  <si>
    <t>665</t>
  </si>
  <si>
    <t>ELEMENTO VAZADO DE CONCRETO, QUADRICULADO, 16 FUROS *50 X 50 X 7* CM</t>
  </si>
  <si>
    <t>10577</t>
  </si>
  <si>
    <t>ELEMENTO VAZADO DE CONCRETO, QUADRICULADO, 25 FUROS *50 X 50 X 5* CM</t>
  </si>
  <si>
    <t>10583</t>
  </si>
  <si>
    <t>ELEMENTO VAZADO DE CONCRETO, VENEZIANA *39 X 22 X 15* CM</t>
  </si>
  <si>
    <t>10579</t>
  </si>
  <si>
    <t>ELEMENTO VAZADO DE CONCRETO, VENEZIANA *39 X 29 X 10* CM</t>
  </si>
  <si>
    <t>10582</t>
  </si>
  <si>
    <t>ELEMENTO VAZADO DE CONCRETO, VENEZIANA *40 X 10 X 10* CM</t>
  </si>
  <si>
    <t>2436</t>
  </si>
  <si>
    <t>ELETRICISTA (HORISTA)</t>
  </si>
  <si>
    <t>40918</t>
  </si>
  <si>
    <t>ELETRICISTA (MENSALISTA)</t>
  </si>
  <si>
    <t>2439</t>
  </si>
  <si>
    <t>ELETRICISTA DE MANUTENCAO INDUSTRIAL (HORISTA)</t>
  </si>
  <si>
    <t>40923</t>
  </si>
  <si>
    <t>ELETRICISTA DE MANUTENCAO INDUSTRIAL (MENSALISTA)</t>
  </si>
  <si>
    <t>10998</t>
  </si>
  <si>
    <t>ELETRODO REVESTIDO AWS - E-6010, DIAMETRO IGUAL A 4,00 MM</t>
  </si>
  <si>
    <t>11002</t>
  </si>
  <si>
    <t>ELETRODO REVESTIDO AWS - E6013, DIAMETRO IGUAL A 2,50 MM</t>
  </si>
  <si>
    <t>10999</t>
  </si>
  <si>
    <t>ELETRODO REVESTIDO AWS - E6013, DIAMETRO IGUAL A 4,00 MM</t>
  </si>
  <si>
    <t>10997</t>
  </si>
  <si>
    <t>ELETRODO REVESTIDO AWS - E7018, DIAMETRO IGUAL A 4,00 MM</t>
  </si>
  <si>
    <t>2685</t>
  </si>
  <si>
    <t>ELETRODUTO DE PVC RIGIDO ROSCAVEL DE 1 ", SEM LUVA</t>
  </si>
  <si>
    <t>2680</t>
  </si>
  <si>
    <t>ELETRODUTO DE PVC RIGIDO ROSCAVEL DE 1 1/2 ", SEM LUVA</t>
  </si>
  <si>
    <t>2684</t>
  </si>
  <si>
    <t>ELETRODUTO DE PVC RIGIDO ROSCAVEL DE 1 1/4 ", SEM LUVA</t>
  </si>
  <si>
    <t>2673</t>
  </si>
  <si>
    <t>ELETRODUTO DE PVC RIGIDO ROSCAVEL DE 1/2 ", SEM LUVA</t>
  </si>
  <si>
    <t>2681</t>
  </si>
  <si>
    <t>ELETRODUTO DE PVC RIGIDO ROSCAVEL DE 2 ", SEM LUVA</t>
  </si>
  <si>
    <t>2682</t>
  </si>
  <si>
    <t>ELETRODUTO DE PVC RIGIDO ROSCAVEL DE 2 1/2 ", SEM LUVA</t>
  </si>
  <si>
    <t>2686</t>
  </si>
  <si>
    <t>ELETRODUTO DE PVC RIGIDO ROSCAVEL DE 3 ", SEM LUVA</t>
  </si>
  <si>
    <t>2674</t>
  </si>
  <si>
    <t>ELETRODUTO DE PVC RIGIDO ROSCAVEL DE 3/4 ", SEM LUVA</t>
  </si>
  <si>
    <t>2683</t>
  </si>
  <si>
    <t>ELETRODUTO DE PVC RIGIDO ROSCAVEL DE 4 ", SEM LUVA</t>
  </si>
  <si>
    <t>2676</t>
  </si>
  <si>
    <t>ELETRODUTO DE PVC RIGIDO SOLDAVEL, CLASSE B, DE 20 MM</t>
  </si>
  <si>
    <t>2678</t>
  </si>
  <si>
    <t>ELETRODUTO DE PVC RIGIDO SOLDAVEL, CLASSE B, DE 25 MM</t>
  </si>
  <si>
    <t>2679</t>
  </si>
  <si>
    <t>ELETRODUTO DE PVC RIGIDO SOLDAVEL, CLASSE B, DE 32 MM</t>
  </si>
  <si>
    <t>12070</t>
  </si>
  <si>
    <t>ELETRODUTO DE PVC RIGIDO SOLDAVEL, CLASSE B, DE 40 MM</t>
  </si>
  <si>
    <t>2675</t>
  </si>
  <si>
    <t>ELETRODUTO DE PVC RIGIDO SOLDAVEL, CLASSE B, DE 50 MM</t>
  </si>
  <si>
    <t>12067</t>
  </si>
  <si>
    <t>ELETRODUTO DE PVC RIGIDO SOLDAVEL, CLASSE B, DE 60 MM</t>
  </si>
  <si>
    <t>21136</t>
  </si>
  <si>
    <t>ELETRODUTO EM ACO GALVANIZADO ELETROLITICO, LEVE, DIAMETRO 1", PAREDE DE 0,90 MM</t>
  </si>
  <si>
    <t>21128</t>
  </si>
  <si>
    <t>ELETRODUTO EM ACO GALVANIZADO ELETROLITICO, LEVE, DIAMETRO 3/4", PAREDE DE 0,90 MM</t>
  </si>
  <si>
    <t>21130</t>
  </si>
  <si>
    <t>ELETRODUTO EM ACO GALVANIZADO ELETROLITICO, SEMI-PESADO, DIAMETRO 1 1/2", PAREDE DE 1,20 MM</t>
  </si>
  <si>
    <t>21135</t>
  </si>
  <si>
    <t>ELETRODUTO EM ACO GALVANIZADO ELETROLITICO, SEMI-PESADO, DIAMETRO 1 1/4", PAREDE DE 1,20 MM</t>
  </si>
  <si>
    <t>40401</t>
  </si>
  <si>
    <t>ELETRODUTO FLEXIVEL PLANO EM PEAD, COR PRETA E LARANJA, DIAMETRO 32 MM</t>
  </si>
  <si>
    <t>40402</t>
  </si>
  <si>
    <t>ELETRODUTO FLEXIVEL PLANO EM PEAD, COR PRETA E LARANJA, DIAMETRO 40 MM</t>
  </si>
  <si>
    <t>40400</t>
  </si>
  <si>
    <t>ELETRODUTO FLEXIVEL PLANO EM PEAD, COR PRETA E LARANJA, DIAMETRO 25 MM</t>
  </si>
  <si>
    <t>2504</t>
  </si>
  <si>
    <t>ELETRODUTO FLEXIVEL, EM ACO GALVANIZADO, REVESTIDO EXTERNAMENTE COM PVC PRETO, DIAMETRO EXTERNO DE 25 MM (3/4"), TIPO SEALTUBO</t>
  </si>
  <si>
    <t>2501</t>
  </si>
  <si>
    <t>ELETRODUTO FLEXIVEL, EM ACO GALVANIZADO, REVESTIDO EXTERNAMENTE COM PVC PRETO, DIAMETRO EXTERNO DE 32 MM (1"), TIPO SEALTUBO</t>
  </si>
  <si>
    <t>2502</t>
  </si>
  <si>
    <t>ELETRODUTO FLEXIVEL, EM ACO GALVANIZADO, REVESTIDO EXTERNAMENTE COM PVC PRETO, DIAMETRO EXTERNO DE 40 MM (1 1/4"), TIPO SEALTUBO</t>
  </si>
  <si>
    <t>2503</t>
  </si>
  <si>
    <t>ELETRODUTO FLEXIVEL, EM ACO GALVANIZADO, REVESTIDO EXTERNAMENTE COM PVC PRETO, DIAMETRO EXTERNO DE 50 MM( 1 1/2"), TIPO SEALTUBO</t>
  </si>
  <si>
    <t>2500</t>
  </si>
  <si>
    <t>ELETRODUTO FLEXIVEL, EM ACO GALVANIZADO, REVESTIDO EXTERNAMENTE COM PVC PRETO, DIAMETRO EXTERNO DE 60 MM (2"), TIPO SEALTUBO</t>
  </si>
  <si>
    <t>2505</t>
  </si>
  <si>
    <t>ELETRODUTO FLEXIVEL, EM ACO GALVANIZADO, REVESTIDO EXTERNAMENTE COM PVC PRETO, DIAMETRO EXTERNO DE 75 MM (2 1/2"), TIPO SEALTUBO</t>
  </si>
  <si>
    <t>12056</t>
  </si>
  <si>
    <t>ELETRODUTO FLEXIVEL, EM ACO, TIPO CONDUITE, DIAMETRO DE 1 1/2"</t>
  </si>
  <si>
    <t>12057</t>
  </si>
  <si>
    <t>ELETRODUTO FLEXIVEL, EM ACO, TIPO CONDUITE, DIAMETRO DE 1 1/4"</t>
  </si>
  <si>
    <t>12059</t>
  </si>
  <si>
    <t>ELETRODUTO FLEXIVEL, EM ACO, TIPO CONDUITE, DIAMETRO DE 1/2"</t>
  </si>
  <si>
    <t>12058</t>
  </si>
  <si>
    <t>ELETRODUTO FLEXIVEL, EM ACO, TIPO CONDUITE, DIAMETRO DE 1"</t>
  </si>
  <si>
    <t>12060</t>
  </si>
  <si>
    <t>ELETRODUTO FLEXIVEL, EM ACO, TIPO CONDUITE, DIAMETRO DE 2 1/2"</t>
  </si>
  <si>
    <t>12061</t>
  </si>
  <si>
    <t>ELETRODUTO FLEXIVEL, EM ACO, TIPO CONDUITE, DIAMETRO DE 2"</t>
  </si>
  <si>
    <t>12062</t>
  </si>
  <si>
    <t>ELETRODUTO FLEXIVEL, EM ACO, TIPO CONDUITE, DIAMETRO DE 3"</t>
  </si>
  <si>
    <t>21137</t>
  </si>
  <si>
    <t>ELETRODUTO METALICO FLEXIVEL REVESTIDO COM PVC PRETO, DIAMETRO EXTERNO DE 15 MM (3/8"), TIPO COPEX</t>
  </si>
  <si>
    <t>2687</t>
  </si>
  <si>
    <t>ELETRODUTO PVC FLEXIVEL CORRUGADO, COR AMARELA, DE 16 MM</t>
  </si>
  <si>
    <t>2689</t>
  </si>
  <si>
    <t>ELETRODUTO PVC FLEXIVEL CORRUGADO, COR AMARELA, DE 20 MM</t>
  </si>
  <si>
    <t>2688</t>
  </si>
  <si>
    <t>ELETRODUTO PVC FLEXIVEL CORRUGADO, COR AMARELA, DE 25 MM</t>
  </si>
  <si>
    <t>2690</t>
  </si>
  <si>
    <t>ELETRODUTO PVC FLEXIVEL CORRUGADO, COR AMARELA, DE 32 MM</t>
  </si>
  <si>
    <t>39243</t>
  </si>
  <si>
    <t>ELETRODUTO PVC FLEXIVEL CORRUGADO, REFORCADO, COR LARANJA, DE 20 MM, PARA LAJES E PISOS</t>
  </si>
  <si>
    <t>39244</t>
  </si>
  <si>
    <t>ELETRODUTO PVC FLEXIVEL CORRUGADO, REFORCADO, COR LARANJA, DE 25 MM, PARA LAJES E PISOS</t>
  </si>
  <si>
    <t>39245</t>
  </si>
  <si>
    <t>ELETRODUTO PVC FLEXIVEL CORRUGADO, REFORCADO, COR LARANJA, DE 32 MM, PARA LAJES E PISOS</t>
  </si>
  <si>
    <t>39254</t>
  </si>
  <si>
    <t>ELETRODUTO/CONDULETE DE PVC RIGIDO, LISO, COR CINZA, DE 1/2", PARA INSTALACOES APARENTES (NBR 5410)</t>
  </si>
  <si>
    <t>39255</t>
  </si>
  <si>
    <t>ELETRODUTO/CONDULETE DE PVC RIGIDO, LISO, COR CINZA, DE 1", PARA INSTALACOES APARENTES (NBR 5410)</t>
  </si>
  <si>
    <t>39253</t>
  </si>
  <si>
    <t>ELETRODUTO/CONDULETE DE PVC RIGIDO, LISO, COR CINZA, DE 3/4", PARA INSTALACOES APARENTES (NBR 5410)</t>
  </si>
  <si>
    <t>39246</t>
  </si>
  <si>
    <t>ELETRODUTO/DUTO PEAD FLEXIVEL PAREDE SIMPLES, CORRUGACAO HELICOIDAL, COR PRETA, SEM ROSCA, DE 1 1/2", CRC 680 N, PARA CABEAMENTO SUBTERRANEO (NBR 15715)</t>
  </si>
  <si>
    <t>39247</t>
  </si>
  <si>
    <t>ELETRODUTO/DUTO PEAD FLEXIVEL PAREDE SIMPLES, CORRUGACAO HELICOIDAL, COR PRETA, SEM ROSCA, DE 1 1/4", CRC 680 N, PARA CABEAMENTO SUBTERRANEO (NBR 15715)</t>
  </si>
  <si>
    <t>2446</t>
  </si>
  <si>
    <t>ELETRODUTO/DUTO PEAD FLEXIVEL PAREDE SIMPLES, CORRUGACAO HELICOIDAL, COR PRETA, SEM ROSCA, DE 2", CRC 680 N, PARA CABEAMENTO SUBTERRANEO (NBR 15715)</t>
  </si>
  <si>
    <t>2442</t>
  </si>
  <si>
    <t>ELETRODUTO/DUTO PEAD FLEXIVEL PAREDE SIMPLES, CORRUGACAO HELICOIDAL, COR PRETA, SEM ROSCA, DE 3", CRC 680 N, PARA CABEAMENTO SUBTERRANEO (NBR 15715)</t>
  </si>
  <si>
    <t>39248</t>
  </si>
  <si>
    <t>ELETRODUTO/DUTO PEAD FLEXIVEL PAREDE SIMPLES, CORRUGACAO HELICOIDAL, COR PRETA, SEM ROSCA, DE 4", CRC 680 N, PARA CABEAMENTO SUBTERRANEO (NBR 15715)</t>
  </si>
  <si>
    <t>2438</t>
  </si>
  <si>
    <t>ELETROTECNICO (HORISTA)</t>
  </si>
  <si>
    <t>40922</t>
  </si>
  <si>
    <t>ELETROTECNICO (MENSALISTA)</t>
  </si>
  <si>
    <t>36486</t>
  </si>
  <si>
    <t>ELEVADOR DE CARGA A CABO, CABINE SEMI FECHADA 2,0 X 1,5 X 2,0 M, CAPACIDADE DE CARGA 1000 KG, TORRE 2,38 X 2,21 X 15 M, GUINCHO DE EMBREAGEM, FREIO DE SEGURANCA, LIMITADOR DE VELOCIDADE E CANCELA</t>
  </si>
  <si>
    <t>37777</t>
  </si>
  <si>
    <t>ELEVADOR DE CREMALHEIRA CABINE FECHADA 1,5 X 2,5 X 2,35 M (UMA POR TORRE), CAPACIDADE DE CARGA 1200 KG (15 PESSOAS), TORRE 24 M (16 MODULOS), FREIO DE SEGURANCA, LIMITADOR DE CARGA</t>
  </si>
  <si>
    <t>12624</t>
  </si>
  <si>
    <t>EMENDA PARA CALHA PLUVIAL, PVC, DIAMETRO ENTRE 119 E 170 MM, PARA DRENAGEM PLUVIAL PREDIAL</t>
  </si>
  <si>
    <t>517</t>
  </si>
  <si>
    <t>EMULSAO ASFALTICA ANIONICA</t>
  </si>
  <si>
    <t>37534</t>
  </si>
  <si>
    <t>EMULSAO EXPLOSIVA EM CARTUCHOS DE 1" X 12", DENSIDADE 1.15 G/CM3, INICIACAO ESPOLETA N. 8 / CORDEL</t>
  </si>
  <si>
    <t>37535</t>
  </si>
  <si>
    <t>EMULSAO EXPLOSIVA EM CARTUCHOS DE 1" X 24", DENSIDADE 1.15 G/CM3, INICIACAO ESPOLETA N. 8 / CORDEL</t>
  </si>
  <si>
    <t>37533</t>
  </si>
  <si>
    <t>EMULSAO EXPLOSIVA EM CARTUCHOS DE 1" X 8", DENSIDADE 1.15 G/CM3, INICIACAO ESPOLETA N. 8 / CORDEL</t>
  </si>
  <si>
    <t>37537</t>
  </si>
  <si>
    <t>EMULSAO EXPLOSIVA EM CARTUCHOS DE 2 1/2" X 24", DENSIDADE 1.15 G/CM3, INICIACAO ESPOLETA N. 8 / CORDEL</t>
  </si>
  <si>
    <t>37536</t>
  </si>
  <si>
    <t>EMULSAO EXPLOSIVA EM CARTUCHOS DE 2 1/4" X 24", DENSIDADE 1.15 G/CM3, INICIACAO ESPOLETA N. 8 / CORDEL</t>
  </si>
  <si>
    <t>37532</t>
  </si>
  <si>
    <t>EMULSAO EXPLOSIVA EM CARTUCHOS DE 2" X 24", DENSIDADE 1.15 G/CM3, INICIACAO ESPOLETA N. 8 / CORDEL</t>
  </si>
  <si>
    <t>2696</t>
  </si>
  <si>
    <t>ENCANADOR OU BOMBEIRO HIDRAULICO (HORISTA)</t>
  </si>
  <si>
    <t>40928</t>
  </si>
  <si>
    <t>ENCANADOR OU BOMBEIRO HIDRAULICO (MENSALISTA)</t>
  </si>
  <si>
    <t>4083</t>
  </si>
  <si>
    <t>ENCARREGADO GERAL DE OBRAS (HORISTA)</t>
  </si>
  <si>
    <t>40818</t>
  </si>
  <si>
    <t>ENCARREGADO GERAL DE OBRAS (MENSALISTA)</t>
  </si>
  <si>
    <t>43146</t>
  </si>
  <si>
    <t>ENDURECEDOR MINERAL DE BASE CIMENTICIA PARA PISO DE CONCRETO</t>
  </si>
  <si>
    <t>2705</t>
  </si>
  <si>
    <t>ENERGIA ELETRICA ATE 2000 KWH INDUSTRIAL, SEM DEMANDA</t>
  </si>
  <si>
    <t>KWH</t>
  </si>
  <si>
    <t>14250</t>
  </si>
  <si>
    <t>ENERGIA ELETRICA COMERCIAL, BAIXA TENSAO, RELATIVA AO CONSUMO DE ATE 100 KWH, INCLUINDO ICMS, PIS/PASEP E COFINS</t>
  </si>
  <si>
    <t>11683</t>
  </si>
  <si>
    <t>ENGATE / RABICHO FLEXIVEL INOX 1/2 " X 30 CM</t>
  </si>
  <si>
    <t>11684</t>
  </si>
  <si>
    <t>ENGATE / RABICHO FLEXIVEL INOX 1/2 " X 40 CM</t>
  </si>
  <si>
    <t>6141</t>
  </si>
  <si>
    <t>ENGATE/RABICHO FLEXIVEL PLASTICO (PVC OU ABS) BRANCO 1/2 " X 30 CM</t>
  </si>
  <si>
    <t>11681</t>
  </si>
  <si>
    <t>ENGATE/RABICHO FLEXIVEL PLASTICO (PVC OU ABS) BRANCO 1/2 " X 40 CM</t>
  </si>
  <si>
    <t>2706</t>
  </si>
  <si>
    <t>ENGENHEIRO CIVIL DE OBRA JUNIOR (HORISTA)</t>
  </si>
  <si>
    <t>40811</t>
  </si>
  <si>
    <t>ENGENHEIRO CIVIL DE OBRA JUNIOR (MENSALISTA)</t>
  </si>
  <si>
    <t>2707</t>
  </si>
  <si>
    <t>ENGENHEIRO CIVIL DE OBRA PLENO (HORISTA)</t>
  </si>
  <si>
    <t>40813</t>
  </si>
  <si>
    <t>ENGENHEIRO CIVIL DE OBRA PLENO (MENSALISTA)</t>
  </si>
  <si>
    <t>2708</t>
  </si>
  <si>
    <t>ENGENHEIRO CIVIL DE OBRA SENIOR (HORISTA)</t>
  </si>
  <si>
    <t>40814</t>
  </si>
  <si>
    <t>ENGENHEIRO CIVIL DE OBRA SENIOR (MENSALISTA)</t>
  </si>
  <si>
    <t>38403</t>
  </si>
  <si>
    <t>ENXADA ESTREITA *25 X 23* CM COM CABO</t>
  </si>
  <si>
    <t>43482</t>
  </si>
  <si>
    <t>EPI - FAMILIA ALMOXARIFE - HORISTA (ENCARGOS COMPLEMENTARES - COLETADO CAIXA)</t>
  </si>
  <si>
    <t>43494</t>
  </si>
  <si>
    <t>EPI - FAMILIA ALMOXARIFE - MENSALISTA (ENCARGOS COMPLEMENTARES - COLETADO CAIXA)</t>
  </si>
  <si>
    <t>43483</t>
  </si>
  <si>
    <t>EPI - FAMILIA CARPINTEIRO DE FORMAS - HORISTA (ENCARGOS COMPLEMENTARES - COLETADO CAIXA)</t>
  </si>
  <si>
    <t>43495</t>
  </si>
  <si>
    <t>EPI - FAMILIA CARPINTEIRO DE FORMAS - MENSALISTA (ENCARGOS COMPLEMENTARES - COLETADO CAIXA)</t>
  </si>
  <si>
    <t>43484</t>
  </si>
  <si>
    <t>EPI - FAMILIA ELETRICISTA - HORISTA (ENCARGOS COMPLEMENTARES - COLETADO CAIXA)</t>
  </si>
  <si>
    <t>43496</t>
  </si>
  <si>
    <t>EPI - FAMILIA ELETRICISTA - MENSALISTA (ENCARGOS COMPLEMENTARES - COLETADO CAIXA)</t>
  </si>
  <si>
    <t>43485</t>
  </si>
  <si>
    <t>EPI - FAMILIA ENCANADOR - HORISTA (ENCARGOS COMPLEMENTARES - COLETADO CAIXA)</t>
  </si>
  <si>
    <t>43497</t>
  </si>
  <si>
    <t>EPI - FAMILIA ENCANADOR - MENSALISTA (ENCARGOS COMPLEMENTARES - COLETADO CAIXA)</t>
  </si>
  <si>
    <t>43487</t>
  </si>
  <si>
    <t>EPI - FAMILIA ENCARREGADO GERAL - HORISTA (ENCARGOS COMPLEMENTARES - COLETADO CAIXA)</t>
  </si>
  <si>
    <t>43499</t>
  </si>
  <si>
    <t>EPI - FAMILIA ENCARREGADO GERAL - MENSALISTA (ENCARGOS COMPLEMENTARES - COLETADO CAIXA)</t>
  </si>
  <si>
    <t>43486</t>
  </si>
  <si>
    <t>EPI - FAMILIA ENGENHEIRO CIVIL - HORISTA (ENCARGOS COMPLEMENTARES - COLETADO CAIXA)</t>
  </si>
  <si>
    <t>43498</t>
  </si>
  <si>
    <t>EPI - FAMILIA ENGENHEIRO CIVIL - MENSALISTA (ENCARGOS COMPLEMENTARES - COLETADO CAIXA)</t>
  </si>
  <si>
    <t>43488</t>
  </si>
  <si>
    <t>EPI - FAMILIA OPERADOR ESCAVADEIRA - HORISTA (ENCARGOS COMPLEMENTARES - COLETADO CAIXA)</t>
  </si>
  <si>
    <t>43500</t>
  </si>
  <si>
    <t>EPI - FAMILIA OPERADOR ESCAVADEIRA - MENSALISTA (ENCARGOS COMPLEMENTARES - COLETADO CAIXA)</t>
  </si>
  <si>
    <t>43489</t>
  </si>
  <si>
    <t>EPI - FAMILIA PEDREIRO - HORISTA (ENCARGOS COMPLEMENTARES - COLETADO CAIXA)</t>
  </si>
  <si>
    <t>43501</t>
  </si>
  <si>
    <t>EPI - FAMILIA PEDREIRO - MENSALISTA (ENCARGOS COMPLEMENTARES - COLETADO CAIXA)</t>
  </si>
  <si>
    <t>43490</t>
  </si>
  <si>
    <t>EPI - FAMILIA PINTOR - HORISTA (ENCARGOS COMPLEMENTARES - COLETADO CAIXA)</t>
  </si>
  <si>
    <t>43502</t>
  </si>
  <si>
    <t>EPI - FAMILIA PINTOR - MENSALISTA (ENCARGOS COMPLEMENTARES - COLETADO CAIXA)</t>
  </si>
  <si>
    <t>43491</t>
  </si>
  <si>
    <t>EPI - FAMILIA SERVENTE - HORISTA (ENCARGOS COMPLEMENTARES - COLETADO CAIXA)</t>
  </si>
  <si>
    <t>43503</t>
  </si>
  <si>
    <t>EPI - FAMILIA SERVENTE - MENSALISTA (ENCARGOS COMPLEMENTARES - COLETADO CAIXA)</t>
  </si>
  <si>
    <t>43492</t>
  </si>
  <si>
    <t>EPI - FAMILIA SOLDADOR - HORISTA (ENCARGOS COMPLEMENTARES - COLETADO CAIXA)</t>
  </si>
  <si>
    <t>43504</t>
  </si>
  <si>
    <t>EPI - FAMILIA SOLDADOR - MENSALISTA (ENCARGOS COMPLEMENTARES - COLETADO CAIXA)</t>
  </si>
  <si>
    <t>43493</t>
  </si>
  <si>
    <t>EPI - FAMILIA TOPOGRAFO - HORISTA (ENCARGOS COMPLEMENTARES - COLETADO CAIXA)</t>
  </si>
  <si>
    <t>43505</t>
  </si>
  <si>
    <t>EPI - FAMILIA TOPOGRAFO - MENSALISTA (ENCARGOS COMPLEMENTARES - COLETADO CAIXA)</t>
  </si>
  <si>
    <t>37774</t>
  </si>
  <si>
    <t>EQUIPAMENTO DE LIMPEZA COMBINADO (VACUO/ALTA PRESSAO) 95% VACUO, TANQUE 7000 L, BOMBA 140 KGF/CM2 66 L/MIN COM MOTOR INDEPENDENTE A DIESEL DE 60 CV (INCLUI MONTAGEM, NAO INCLUI CAMINHAO)</t>
  </si>
  <si>
    <t>38629</t>
  </si>
  <si>
    <t>EQUIPAMENTO P/ DEMARCACAO DE FAIXAS DE TRAFEGO A QUENTE, A SER MONTADO SOBRE CAMINHAO DE PBT MIN. DE 17 T, DIST. MIN. ENTRE EIXOS 5,2 M, CAPACIDADE PARA 1.000 KG DE MATERIAL TERMOPLASTICO (INCLUI MONTAGEM, NAO INCLUI CAMINHAO, NEM COMPRESSOR DE AR)</t>
  </si>
  <si>
    <t>38630</t>
  </si>
  <si>
    <t>EQUIPAMENTO PARA DEMARCACAO DE FAIXAS DE TRAFEGO A FRIO, A SER MONTADO SOBRE CAMINHAO DE PBT MINIMO DE 9 T E DISTANCIA MINIMA ENTRE EIXOS DE 4,3 M, CAPACIDADE PARA 800 L DE TINTA (INCLUI MONTAGEM, NAO INCLUI CAMINHAO)</t>
  </si>
  <si>
    <t>38476</t>
  </si>
  <si>
    <t>ESCADA DUPLA DE ABRIR EM ALUMINIO, MODELO PINTOR, 8 DEGRAUS</t>
  </si>
  <si>
    <t>38477</t>
  </si>
  <si>
    <t>ESCADA EXTENSIVEL EM ALUMINIO COM 6,00 M ESTENDIDA</t>
  </si>
  <si>
    <t>40635</t>
  </si>
  <si>
    <t>ESCAVADEIRA HIDRAULICA SOBRE ESTEIRA, COM GARRA GIRATORIA DE MANDIBULAS, PESO OPERACIONAL ENTRE 22,00 E 25,50 TON, POTENCIA LIQUIDA ENTRE 150 E 160 HP</t>
  </si>
  <si>
    <t>36483</t>
  </si>
  <si>
    <t>ESCAVADEIRA HIDRAULICA SOBRE ESTEIRAS CACAMBA 0,40 A 1,20 M3, PESO OPERACIONAL 21,19 T, POTENCIA LIQUIDA 173 HP</t>
  </si>
  <si>
    <t>14525</t>
  </si>
  <si>
    <t>ESCAVADEIRA HIDRAULICA SOBRE ESTEIRAS COM CACAMBA DE 1,20 M3, PESO OPERACIONAL 21 T, POTENCIA BRUTA 155 HP</t>
  </si>
  <si>
    <t>36482</t>
  </si>
  <si>
    <t>ESCAVADEIRA HIDRAULICA SOBRE ESTEIRAS, CACAMBA 0,80 M3, PESO OPERACIONAL 17,8 T, POTENCIA LIQUIDA 110 HP</t>
  </si>
  <si>
    <t>36408</t>
  </si>
  <si>
    <t>ESCAVADEIRA HIDRAULICA SOBRE ESTEIRAS, CACAMBA 0,4 A 1,70 M3, PESO OPERACIONAL 23,2 T, POTENCIA BRUTA 183 HP</t>
  </si>
  <si>
    <t>2723</t>
  </si>
  <si>
    <t>ESCAVADEIRA HIDRAULICA SOBRE ESTEIRAS, CACAMBA 0,62M3, PESO OPERACIONAL 12,61T, POTENCIA LIQUIDA 95HP</t>
  </si>
  <si>
    <t>36481</t>
  </si>
  <si>
    <t>ESCAVADEIRA HIDRAULICA SOBRE ESTEIRAS, CACAMBA 0,80 A 1,30 M3, PESO OPERACIONAL 22,18 T, POTENCIA LIQUIDA 170 HP</t>
  </si>
  <si>
    <t>10685</t>
  </si>
  <si>
    <t>ESCAVADEIRA HIDRAULICA SOBRE ESTEIRAS, CACAMBA 0,80M3, PESO OPERACIONAL 17T, POTENCIA BRUTA 111HP</t>
  </si>
  <si>
    <t>40636</t>
  </si>
  <si>
    <t>ESCAVADEIRA HIDRAULICA SOBRE ESTEIRAS, CAPACIDADE DA CACAMBA ENTRE 1,20 E 1,50 M3, PESO OPERACIONAL ENTRE 20,00 E 22,00 TON, POTENCIA LIQUIDA ENTRE 150 E 155 HP, EQUIPADA COM CLAMSHELL</t>
  </si>
  <si>
    <t>4111</t>
  </si>
  <si>
    <t>ESCORA PRE-MOLDADA EM CONCRETO, *10 X 10* CM, H = 2,30M</t>
  </si>
  <si>
    <t>44538</t>
  </si>
  <si>
    <t>ESCOVA CIRCULAR EM ACO LATONADO, 6 X 1 " (DIAMETRO X ESPESSURA), FURO DE 1 1/4 ", FIO ONDULADO *0,30* MM</t>
  </si>
  <si>
    <t>12</t>
  </si>
  <si>
    <t>ESCOVA DE ACO, COM CABO, *4 X 15* FILEIRAS DE CERDAS</t>
  </si>
  <si>
    <t>37554</t>
  </si>
  <si>
    <t>ESGUICHO JATO REGULAVEL, TIPO ELKHART, ENGATE RAPIDO 1 1/2", PARA COMBATE A INCENDIO</t>
  </si>
  <si>
    <t>37555</t>
  </si>
  <si>
    <t>ESGUICHO JATO REGULAVEL, TIPO ELKHART, ENGATE RAPIDO 2 1/2", PARA COMBATE A INCENDIO</t>
  </si>
  <si>
    <t>10902</t>
  </si>
  <si>
    <t>ESGUICHO TIPO JATO SOLIDO, EM LATAO, ENGATE RAPIDO 1 1/2" X 13 MM, PARA MANGUEIRA EM INSTALACAO PREDIAL COMBATE A INCENDIO</t>
  </si>
  <si>
    <t>20965</t>
  </si>
  <si>
    <t>ESGUICHO TIPO JATO SOLIDO, EM LATAO, ENGATE RAPIDO 1 1/2" X 16 MM, PARA MANGUEIRA EM INSTALACAO PREDIAL COMBATE A INCENDIO</t>
  </si>
  <si>
    <t>20966</t>
  </si>
  <si>
    <t>ESGUICHO TIPO JATO SOLIDO, EM LATAO, ENGATE RAPIDO 1 1/2" X 19 MM, PARA MANGUEIRA EM INSTALACAO PREDIAL COMBATE A INCENDIO</t>
  </si>
  <si>
    <t>10903</t>
  </si>
  <si>
    <t>ESGUICHO TIPO JATO SOLIDO, EM LATAO, ENGATE RAPIDO 2 1/2" X 13 MM, PARA MANGUEIRA EM INSTALACAO PREDIAL COMBATE A INCENDIO</t>
  </si>
  <si>
    <t>20967</t>
  </si>
  <si>
    <t>ESGUICHO TIPO JATO SOLIDO, EM LATAO, ENGATE RAPIDO 2 1/2" X 16 MM, PARA MANGUEIRA EM INSTALACAO PREDIAL COMBATE A INCENDIO</t>
  </si>
  <si>
    <t>20968</t>
  </si>
  <si>
    <t>ESGUICHO TIPO JATO SOLIDO, EM LATAO, ENGATE RAPIDO 2 1/2" X 19 MM, PARA MANGUEIRA EM INSTALACAO PREDIAL COMBATE A INCENDIO</t>
  </si>
  <si>
    <t>11359</t>
  </si>
  <si>
    <t>ESMERILHADEIRA ANGULAR ELETRICA, DIAMETRO DO DISCO 7 '' (180 MM), ROTACAO 8500 RPM, POTENCIA 2400 W</t>
  </si>
  <si>
    <t>39017</t>
  </si>
  <si>
    <t>ESPACADOR / DISTANCIADOR CIRCULAR COM ENTRADA LATERAL, EM PLASTICO, PARA VERGALHAO *4,2 A 12,5* MM, COBRIMENTO 20 MM</t>
  </si>
  <si>
    <t>39315</t>
  </si>
  <si>
    <t>ESPACADOR / DISTANCIADOR TIPO GARRA DUPLA, EM PLASTICO, COBRIMENTO *20* MM, PARA FERRAGENS DE LAJES E FUNDO DE VIGAS</t>
  </si>
  <si>
    <t>39016</t>
  </si>
  <si>
    <t>ESPACADOR / DISTANCIADOR TIPO PINO EM PLASTICO, PARA VERGALHAO ATE 10 MM, PARA APOIO DE ARMADURA</t>
  </si>
  <si>
    <t>39481</t>
  </si>
  <si>
    <t>ESPACADOR OU DISTANCIADOR, EM PLASTICO, TIPO APOIO DE CORDOALHA (CARANGUEJO), PARA ARMADURA NEGATIVA E PROTENSAO, COBRIMENTO 50 MM</t>
  </si>
  <si>
    <t>39013</t>
  </si>
  <si>
    <t>ESPACADOR/SEPARADOR /CENTRALIZADOR DE BARRA DE ACO, PLASTICO, (CHUMBADOR TIPO CARAMBOLA - CB), DIAMETRO INTERNO ATE 20 MM</t>
  </si>
  <si>
    <t>44919</t>
  </si>
  <si>
    <t>ESPACADOR/SEPARADOR /CENTRALIZADOR DE BARRA DE ACO, PLASTICO, (CHUMBADOR TIPO CARAMBOLA - CB), DIAMETRO INTERNO ENTRE 25 A 32 MM</t>
  </si>
  <si>
    <t>40433</t>
  </si>
  <si>
    <t>ESPACADOR/SEPARADOR DE CORDOALHA TIPO DISCO 12 FUROS DE 14 MM, PARA TIRANTES</t>
  </si>
  <si>
    <t>20219</t>
  </si>
  <si>
    <t>ESPARGIDOR DE ASFALTO PRESSURIZADO, REBOCAVEL, TANQUE DE 2500 L, PNEUMATICO, COM MOTOR A GASOLINA 3,4HP</t>
  </si>
  <si>
    <t>36484</t>
  </si>
  <si>
    <t>ESPARGIDOR DE ASFALTO PRESSURIZADO, TANQUE 6 M3 COM ISOLACAO TERMICA, AQUECIDO COM 2 MACARICOS, COM BARRA ESPARGIDORA 3,60 M, A SER MONTADO SOBRE CAMINHAO</t>
  </si>
  <si>
    <t>38367</t>
  </si>
  <si>
    <t>ESPATULA DE ACO INOX COM CABO DE MADEIRA, LARGURA 8 CM</t>
  </si>
  <si>
    <t>38368</t>
  </si>
  <si>
    <t>ESPATULA DE PLASTICO LISA, LARGURA 10 CM</t>
  </si>
  <si>
    <t>38091</t>
  </si>
  <si>
    <t>ESPELHO / PLACA CEGA 4" X 2", PARA INSTALACAO DE TOMADAS E INTERRUPTORES</t>
  </si>
  <si>
    <t>38095</t>
  </si>
  <si>
    <t>ESPELHO / PLACA CEGA 4" X 4", PARA INSTALACAO DE TOMADAS E INTERRUPTORES</t>
  </si>
  <si>
    <t>38092</t>
  </si>
  <si>
    <t>ESPELHO / PLACA DE 1 POSTO 4" X 2", PARA INSTALACAO DE TOMADAS E INTERRUPTORES</t>
  </si>
  <si>
    <t>38093</t>
  </si>
  <si>
    <t>ESPELHO / PLACA DE 2 POSTOS 4" X 2", PARA INSTALACAO DE TOMADAS E INTERRUPTORES</t>
  </si>
  <si>
    <t>38096</t>
  </si>
  <si>
    <t>ESPELHO / PLACA DE 2 POSTOS 4" X 4", PARA INSTALACAO DE TOMADAS E INTERRUPTORES</t>
  </si>
  <si>
    <t>38094</t>
  </si>
  <si>
    <t>ESPELHO / PLACA DE 3 POSTOS 4" X 2", PARA INSTALACAO DE TOMADAS E INTERRUPTORES</t>
  </si>
  <si>
    <t>38097</t>
  </si>
  <si>
    <t>ESPELHO / PLACA DE 4 POSTOS 4" X 4", PARA INSTALACAO DE TOMADAS E INTERRUPTORES</t>
  </si>
  <si>
    <t>38098</t>
  </si>
  <si>
    <t>ESPELHO / PLACA DE 6 POSTOS 4" X 4", PARA INSTALACAO DE TOMADAS E INTERRUPTORES</t>
  </si>
  <si>
    <t>11186</t>
  </si>
  <si>
    <t>ESPELHO CRISTAL E = 4 MM</t>
  </si>
  <si>
    <t>11558</t>
  </si>
  <si>
    <t>ESPELHO, RETO OU CURVO, EM LATAO CROMADO, ESPESSURA ATE 6 MM, LARGURA *40*MM, ALTURA *180*MM - PARA FECHADURA DE EMBUTIR</t>
  </si>
  <si>
    <t>11557</t>
  </si>
  <si>
    <t>ESPELHO, RETO OU CURVO, EM LATAO CROMADO, ESPESSURA MINIMA 6 MM, LARGURA *43*MM, ALTURA *230*MM - PARA FECHADURA DE EMBUTIR</t>
  </si>
  <si>
    <t>2759</t>
  </si>
  <si>
    <t>ESPOLETA SIMPLES N 8.</t>
  </si>
  <si>
    <t>38124</t>
  </si>
  <si>
    <t>ESPUMA EXPANSIVA DE POLIURETANO, APLICACAO MANUAL - 500 ML</t>
  </si>
  <si>
    <t>38380</t>
  </si>
  <si>
    <t>ESQUADRO DE ACO 12 " (300 MM), CABO DE ALUMINIO</t>
  </si>
  <si>
    <t>42429</t>
  </si>
  <si>
    <t>ESQUI TRIPLO, EM TUBO DE ACO CARBONO, PINTURA NO PROCESSO ELETROSTATICO - EQUIPAMENTO DE GINASTICA PARA ACADEMIA AO AR LIVRE / ACADEMIA DA TERCEIRA IDADE - ATI</t>
  </si>
  <si>
    <t>39616</t>
  </si>
  <si>
    <t>ESTABILIZADOR BIVOLT AUTOMATICO, 1000 VA</t>
  </si>
  <si>
    <t>39618</t>
  </si>
  <si>
    <t>ESTABILIZADOR BIVOLT AUTOMATICO, 1500 VA</t>
  </si>
  <si>
    <t>39619</t>
  </si>
  <si>
    <t>ESTABILIZADOR BIVOLT AUTOMATICO, 2000 VA</t>
  </si>
  <si>
    <t>39613</t>
  </si>
  <si>
    <t>ESTABILIZADOR BIVOLT AUTOMATICO, 300 VA</t>
  </si>
  <si>
    <t>39614</t>
  </si>
  <si>
    <t>ESTABILIZADOR BIVOLT AUTOMATICO, 500 VA</t>
  </si>
  <si>
    <t>38538</t>
  </si>
  <si>
    <t>ESTACA PRE-MOLDADA MACICA DE CONCRETO VIBRADO ARMADO, PARA CARGA DE 25 T, SECAO QUADRADA DE *16 X 16*, COM ANEL METALICO INCORPORADO A PECA (SOMENTE FORNECIMENTO)</t>
  </si>
  <si>
    <t>38539</t>
  </si>
  <si>
    <t>ESTACA PRE-MOLDADA MACICA DE CONCRETO VIBRADO ARMADO, PARA CARGA DE 50 T, SECAO QUADRADA, COM ANEL METALICO INCORPORADO A PECA (SOMENTE FORNECIMENTO)</t>
  </si>
  <si>
    <t>38540</t>
  </si>
  <si>
    <t>ESTACA PRE-MOLDADA VAZADA DE CONCRETO CENTRIFUGADO, PARA CARGA DE 100 T, SECAO CIRCULAR, COM ANEL METALICO INCORPORADO A PECA (SOMENTE FORNECIMENTO)</t>
  </si>
  <si>
    <t>38384</t>
  </si>
  <si>
    <t>ESTILETE DE METAL, LAMINA 18 MM</t>
  </si>
  <si>
    <t>13</t>
  </si>
  <si>
    <t>ESTOPA</t>
  </si>
  <si>
    <t>2762</t>
  </si>
  <si>
    <t>ESTOPIM SIMPLES</t>
  </si>
  <si>
    <t>21142</t>
  </si>
  <si>
    <t>ESTRIBO COM PARAFUSO EM CHAPA DE FERRO FUNDIDO DE 2" X 3/16" X 35 CM, SECAO "U", PARA MADEIRAMENTO DE TELHADO</t>
  </si>
  <si>
    <t>4223</t>
  </si>
  <si>
    <t>ETANOL</t>
  </si>
  <si>
    <t>37372</t>
  </si>
  <si>
    <t>EXAMES - HORISTA (COLETADO CAIXA - ENCARGOS COMPLEMENTARES)</t>
  </si>
  <si>
    <t>40863</t>
  </si>
  <si>
    <t>EXAMES - MENSALISTA (COLETADO CAIXA - ENCARGOS COMPLEMENTARES)</t>
  </si>
  <si>
    <t>38475</t>
  </si>
  <si>
    <t>EXTENSAO DE SOLDA 201 ACETILENO, E = *1,5 A 2,5* MM</t>
  </si>
  <si>
    <t>38474</t>
  </si>
  <si>
    <t>EXTENSAO DE SOLDA 201 GLP, E = *2,5 A 4,0* MM</t>
  </si>
  <si>
    <t>10886</t>
  </si>
  <si>
    <t>EXTINTOR DE INCENDIO PORTATIL COM CARGA DE AGUA PRESSURIZADA DE 10 L, CLASSE A</t>
  </si>
  <si>
    <t>10888</t>
  </si>
  <si>
    <t>EXTINTOR DE INCENDIO PORTATIL COM CARGA DE GAS CARBONICO CO2 DE 4 KG, CLASSE BC</t>
  </si>
  <si>
    <t>10889</t>
  </si>
  <si>
    <t>EXTINTOR DE INCENDIO PORTATIL COM CARGA DE GAS CARBONICO CO2 DE 6 KG, CLASSE BC</t>
  </si>
  <si>
    <t>10890</t>
  </si>
  <si>
    <t>EXTINTOR DE INCENDIO PORTATIL COM CARGA DE PO QUIMICO SECO (PQS) DE 12 KG, CLASSE BC</t>
  </si>
  <si>
    <t>10891</t>
  </si>
  <si>
    <t>EXTINTOR DE INCENDIO PORTATIL COM CARGA DE PO QUIMICO SECO (PQS) DE 4 KG, CLASSE BC</t>
  </si>
  <si>
    <t>10892</t>
  </si>
  <si>
    <t>EXTINTOR DE INCENDIO PORTATIL COM CARGA DE PO QUIMICO SECO (PQS) DE 6 KG, CLASSE BC</t>
  </si>
  <si>
    <t>20977</t>
  </si>
  <si>
    <t>EXTINTOR DE INCENDIO PORTATIL COM CARGA DE PO QUIMICO SECO (PQS) DE 8 KG, CLASSE BC</t>
  </si>
  <si>
    <t>3073</t>
  </si>
  <si>
    <t>EXTREMIDADE PVC PBA, BF, JE, DN 100/ DE 110 MM (NBR 10351)</t>
  </si>
  <si>
    <t>3074</t>
  </si>
  <si>
    <t>EXTREMIDADE PVC PBA, BF, JE, DN 75/ DE 85 MM (NBR 10351)</t>
  </si>
  <si>
    <t>3076</t>
  </si>
  <si>
    <t>EXTREMIDADE PVC PBA, PF, JE, DN 100 / DE 110 MM (NBR 10351)</t>
  </si>
  <si>
    <t>3075</t>
  </si>
  <si>
    <t>EXTREMIDADE PVC PBA, PF, JE, DN 75 / DE 85 MM (NBR 10351)</t>
  </si>
  <si>
    <t>10781</t>
  </si>
  <si>
    <t>EXTREMIDADE/TUBETE PARA HIDROMETRO PVC, COM ROSCA, CURTA, COM BUCHA LATAO, 3/4"</t>
  </si>
  <si>
    <t>43612</t>
  </si>
  <si>
    <t>FECHADRUA BICO DE PAPAGAIO PARA PORTA DE CORRER EXTERNA, EM ACO INOX COM ACABAMENTO CROMADO, MAQUINA COM 45 MM, INCLUINDO CHAVE TIPO CILINDRO</t>
  </si>
  <si>
    <t>43613</t>
  </si>
  <si>
    <t>FECHADRUA BICO DE PAPAGAIO PARA PORTA DE CORRER INTERNA, EM ACO INOX COM ACABAMENTO CROMADO, MAQUINA COM 45 MM, INCLUINDO CHAVE TIPO BIPARTIDA</t>
  </si>
  <si>
    <t>11480</t>
  </si>
  <si>
    <t>FECHADURA AUXILIAR DE SEGURANCA PARA PORTA EXTERNA, EM ACO INOX, BROCA DE 45 A 55 MM, LINGUETA COM 3 AVANCOS, INCLUINDO 2 CHAVES TIPO CILINDRO</t>
  </si>
  <si>
    <t>11469</t>
  </si>
  <si>
    <t>FECHADURA DE EMBUTIR PARA GAVETA E MOVEIS DE MADEIRA, EM ACO INOX COM ACABAMENTO CROMADO, COM ABAS LATERAIS, CILINDRO COM 22 MM DE DIAMETRO, INCLUINDO CHAVE COM PERFIL METALICO E CAPA ESCAMOTEAVEL</t>
  </si>
  <si>
    <t>11468</t>
  </si>
  <si>
    <t>FECHADURA DE SOBREPOR PARA GAVETAS E ARMARIOS, EM ACO INOX COM ACABAMENTO CROMADO, COM CILINDRO DE APROX 20 MM</t>
  </si>
  <si>
    <t>11484</t>
  </si>
  <si>
    <t>FECHADURA DE SOBREPOR PARA PORTAO, EM ACO INOX COM ACABAMENTO CROMADO, CAIXA DE 100 MM, INCLUINDO CHAVE TIPO CILINDRO</t>
  </si>
  <si>
    <t>38155</t>
  </si>
  <si>
    <t>FECHADURA DE SOBREPOR PARA PORTAO, EM ACO INOX COM ACABAMENTO CROMADO, CAIXA DE 100 MM, INCLUINDO CHAVE TIPO TETRA</t>
  </si>
  <si>
    <t>11467</t>
  </si>
  <si>
    <t>FECHADURA DE SOBREPOR TIPO CAIXAO, EM FERRO COM ACABAMENTO RESINADO, SEM MACANETA, SEM CILINDRO, INCLUINDO CHAVE TIPO SIMPLES</t>
  </si>
  <si>
    <t>38153</t>
  </si>
  <si>
    <t>FECHADURA ESPELHO PARA PORTA DE BANHEIRO, EM ACO INOX (MAQUINA, TESTA E CONTRA-TESTA) E EM ZAMAC (MACANETA, LINGUETA E TRINCOS) COM ACABAMENTO CROMADO, MAQUINA DE 40 MM, INCLUINDO CHAVE TIPO TRANQUETA</t>
  </si>
  <si>
    <t>43607</t>
  </si>
  <si>
    <t>FECHADURA ESPELHO PARA PORTA DE BANHEIRO, EM ACO INOX (MAQUINA, TESTA E CONTRA-TESTA) E EM ZAMAC (MACANETA, LINGUETA E TRINCOS) COM ACABAMENTO CROMADO, MAQUINA DE 55 MM, INCLUINDO CHAVE TIPO TRANQUETA (CONJUNTO DE FECHADURAS)</t>
  </si>
  <si>
    <t>3080</t>
  </si>
  <si>
    <t>FECHADURA ESPELHO PARA PORTA EXTERNA, EM ACO INOX (MAQUINA, TESTA E CONTRA-TESTA) E EM ZAMAC (MACANETA, LINGUETA E TRINCOS) COM ACABAMENTO CROMADO, MAQUINA DE 40 MM, INCLUINDO CHAVE TIPO CILINDRO</t>
  </si>
  <si>
    <t>3081</t>
  </si>
  <si>
    <t>FECHADURA ESPELHO PARA PORTA EXTERNA, EM ACO INOX (MAQUINA, TESTA E CONTRA-TESTA) E EM ZAMAC (MACANETA, LINGUETA E TRINCOS) COM ACABAMENTO CROMADO, MAQUINA DE 55 MM, INCLUINDO CHAVE TIPO CILINDRO</t>
  </si>
  <si>
    <t>3090</t>
  </si>
  <si>
    <t>FECHADURA ESPELHO PARA PORTA INTERNA, EM ACO INOX (MAQUINA, TESTA E CONTRA-TESTA) E EM ZAMAC (MACANETA, LINGUETA E TRINCOS) COM ACABAMENTO CROMADO, MAQUINA DE 40 MM, INCLUINDO CHAVE TIPO INTERNA</t>
  </si>
  <si>
    <t>43611</t>
  </si>
  <si>
    <t>FECHADURA ESPELHO PARA PORTA INTERNA, EM ACO INOX (MAQUINA, TESTA E CONTRA-TESTA) E EM ZAMAC (MACANETA, LINGUETA E TRINCOS) COM ACABAMENTO CROMADO, MAQUINA DE 55 MM, INCLUINDO CHAVE TIPO INTERNA</t>
  </si>
  <si>
    <t>3103</t>
  </si>
  <si>
    <t>FECHADURA PARA PORTA PIVOTANTE DE VIDRO TEMPERADO, EM ACO INOX COM ACABAMENTO CROMADO, RECORTE PADRAO SANTA MARINA, COM CILINDRO EM LATAO, INCLUINDO CHAVE TIPO CILINDRO</t>
  </si>
  <si>
    <t>3097</t>
  </si>
  <si>
    <t>FECHADURA ROSETA REDONDA PARA PORTA DE BANHEIRO, EM ACO INOX (MAQUINA, TESTA E CONTRA-TESTA) E EM ZAMAC (MACANETA, LINGUETA E TRINCOS) COM ACABAMENTO CROMADO, MAQUINA DE 40 MM, INCLUINDO CHAVE TIPO TRANQUETA</t>
  </si>
  <si>
    <t>3099</t>
  </si>
  <si>
    <t>FECHADURA ROSETA REDONDA PARA PORTA DE BANHEIRO, EM ACO INOX (MAQUINA, TESTA E CONTRA-TESTA) E EM ZAMAC (MACANETA, LINGUETA E TRINCOS) COM ACABAMENTO CROMADO, MAQUINA DE 55 MM, INCLUINDO CHAVE TIPO TRANQUETA</t>
  </si>
  <si>
    <t>38151</t>
  </si>
  <si>
    <t>FECHADURA ROSETA REDONDA PARA PORTA EXTERNA, EM ACO INOX (MAQUINA, TESTA E CONTRA-TESTA) E EM ZAMAC (MACANETA, LINGUETA E TRINCOS) COM ACABAMENTO CROMADO, MAQUINA DE 40 MM, INCLUINDO CHAVE TIPO CILINDRO</t>
  </si>
  <si>
    <t>38152</t>
  </si>
  <si>
    <t>FECHADURA ROSETA REDONDA PARA PORTA EXTERNA, EM ACO INOX (MAQUINA, TESTA E CONTRA-TESTA) E EM ZAMAC (MACANETA, LINGUETA E TRINCOS) COM ACABAMENTO CROMADO, MAQUINA DE 55 MM, INCLUINDO CHAVE TIPO CILINDRO</t>
  </si>
  <si>
    <t>43610</t>
  </si>
  <si>
    <t>FECHADURA ROSETA REDONDA PARA PORTA INTERNA, EM ACO INOX (MAQUINA, TESTA E CONTRA-TESTA) E EM ZAMAC (MACANETA, LINGUETA E TRINCOS) COM ACABAMENTO CROMADO, MAQUINA DE 40 MM, INCLUINDO CHAVE TIPO INTERNA (CONJUNTO DE FECHADURAS)</t>
  </si>
  <si>
    <t>3093</t>
  </si>
  <si>
    <t>FECHADURA ROSETA REDONDA PARA PORTA INTERNA, EM ACO INOX (MAQUINA, TESTA E CONTRA-TESTA) E EM ZAMAC (MACANETA, LINGUETA E TRINCOS) COM ACABAMENTO CROMADO, MAQUINA DE 55 MM, INCLUINDO CHAVE TIPO INTERNA</t>
  </si>
  <si>
    <t>38165</t>
  </si>
  <si>
    <t>FECHO / FECHADURA COM PUXADOR CONCHA, COM TRANCA TIPO TRAVA, PARA JANELA / PORTA DE CORRER (INCLUI TESTA, FECHADURA, PUXADOR) - COMPLETA</t>
  </si>
  <si>
    <t>38177</t>
  </si>
  <si>
    <t>FECHO / TRINCO TIPO AVIAO, EM ZAMAC CROMADO, *60* MM, PARA JANELAS - INCLUI PARAFUSOS</t>
  </si>
  <si>
    <t>11458</t>
  </si>
  <si>
    <t>FECHO DE SEGURANCA, TIPO BATOM, EM LATAO / ZAMAC, CROMADO, PARA PORTAS E JANELAS - INCLUI PARAFUSOS</t>
  </si>
  <si>
    <t>3108</t>
  </si>
  <si>
    <t>FECHO QUEBRA UNHA, EM LATAO COM ACABAMENTO CROMADO, DE EMBUTIR, COM COMANDO ALAVANCA, ALTURA DE DE 22 CM, LARGURA MINIMA DE 1,90 CM E ESPESSURA MINIMA DE 1,90 MM, PARA PORTAS E JANELAS (INCLUI PARAFUSOS)</t>
  </si>
  <si>
    <t>3105</t>
  </si>
  <si>
    <t>FECHO QUEBRA UNHA, EM LATAO COM ACABAMENTO CROMADO, DE EMBUTIR, COM COMANDO ALAVANCA, ALTURA DE DE 40 CM, LARGURA MINIMA DE 1,90 CM E ESPESSURA MINIMA DE 1,90 MM, PARA PORTAS E JANELAS (INCLUI PARAFUSOS)</t>
  </si>
  <si>
    <t>38178</t>
  </si>
  <si>
    <t>FECHO QUEBRA UNHA, EM LATAO COM ACABAMENTO CROMADO, DE EMBUTIR, COM COMANDO DESLIZANTE, ALTURA DE 12 CM, LARGURA MINIMA DE 1,90 CM E ESPESSURA MINIMA DE 1,90 MM</t>
  </si>
  <si>
    <t>43575</t>
  </si>
  <si>
    <t>FECHO QUEBRA UNHA, EM LATAO COM ACABAMENTO CROMADO, DE EMBUTIR, COM COMANDO DESLIZANTE, ALTURA DE 22 CM, LARGURA MINIMA DE 1,90 CM E ESPESSURA MINIMA DE 1,90 MM</t>
  </si>
  <si>
    <t>43577</t>
  </si>
  <si>
    <t>FECHO QUEBRA UNHA, EM LATAO COM ACABAMENTO CROMADO, DE EMBUTIR, COM COMANDO DESLIZANTE, ALTURA DE 40 CM, LARGURA MINIMA DE 1,90 CM E ESPESSURA MINIMA DE 1,90 MM</t>
  </si>
  <si>
    <t>43458</t>
  </si>
  <si>
    <t>FERRAMENTAS - FAMILIA ALMOXARIFE - HORISTA (ENCARGOS COMPLEMENTARES - COLETADO CAIXA)</t>
  </si>
  <si>
    <t>43470</t>
  </si>
  <si>
    <t>FERRAMENTAS - FAMILIA ALMOXARIFE - MENSALISTA (ENCARGOS COMPLEMENTARES - COLETADO CAIXA)</t>
  </si>
  <si>
    <t>43459</t>
  </si>
  <si>
    <t>FERRAMENTAS - FAMILIA CARPINTEIRO DE FORMAS - HORISTA (ENCARGOS COMPLEMENTARES - COLETADO CAIXA)</t>
  </si>
  <si>
    <t>43471</t>
  </si>
  <si>
    <t>FERRAMENTAS - FAMILIA CARPINTEIRO DE FORMAS - MENSALISTA (ENCARGOS COMPLEMENTARES - COLETADO CAIXA)</t>
  </si>
  <si>
    <t>43460</t>
  </si>
  <si>
    <t>FERRAMENTAS - FAMILIA ELETRICISTA - HORISTA (ENCARGOS COMPLEMENTARES - COLETADO CAIXA)</t>
  </si>
  <si>
    <t>43472</t>
  </si>
  <si>
    <t>FERRAMENTAS - FAMILIA ELETRICISTA - MENSALISTA (ENCARGOS COMPLEMENTARES - COLETADO CAIXA)</t>
  </si>
  <si>
    <t>43461</t>
  </si>
  <si>
    <t>FERRAMENTAS - FAMILIA ENCANADOR - HORISTA (ENCARGOS COMPLEMENTARES - COLETADO CAIXA)</t>
  </si>
  <si>
    <t>43473</t>
  </si>
  <si>
    <t>FERRAMENTAS - FAMILIA ENCANADOR - MENSALISTA (ENCARGOS COMPLEMENTARES - COLETADO CAIXA)</t>
  </si>
  <si>
    <t>43463</t>
  </si>
  <si>
    <t>FERRAMENTAS - FAMILIA ENCARREGADO GERAL - HORISTA (ENCARGOS COMPLEMENTARES - COLETADO CAIXA)</t>
  </si>
  <si>
    <t>43475</t>
  </si>
  <si>
    <t>FERRAMENTAS - FAMILIA ENCARREGADO GERAL - MENSALISTA (ENCARGOS COMPLEMENTARES - COLETADO CAIXA)</t>
  </si>
  <si>
    <t>43462</t>
  </si>
  <si>
    <t>FERRAMENTAS - FAMILIA ENGENHEIRO CIVIL - HORISTA (ENCARGOS COMPLEMENTARES - COLETADO CAIXA)</t>
  </si>
  <si>
    <t>43474</t>
  </si>
  <si>
    <t>FERRAMENTAS - FAMILIA ENGENHEIRO CIVIL - MENSALISTA (ENCARGOS COMPLEMENTARES - COLETADO CAIXA)</t>
  </si>
  <si>
    <t>43464</t>
  </si>
  <si>
    <t>FERRAMENTAS - FAMILIA OPERADOR ESCAVADEIRA - HORISTA (ENCARGOS COMPLEMENTARES - COLETADO CAIXA)</t>
  </si>
  <si>
    <t>43476</t>
  </si>
  <si>
    <t>FERRAMENTAS - FAMILIA OPERADOR ESCAVADEIRA - MENSALISTA (ENCARGOS COMPLEMENTARES - COLETADO CAIXA)</t>
  </si>
  <si>
    <t>43465</t>
  </si>
  <si>
    <t>FERRAMENTAS - FAMILIA PEDREIRO - HORISTA (ENCARGOS COMPLEMENTARES - COLETADO CAIXA)</t>
  </si>
  <si>
    <t>43477</t>
  </si>
  <si>
    <t>FERRAMENTAS - FAMILIA PEDREIRO - MENSALISTA (ENCARGOS COMPLEMENTARES - COLETADO CAIXA)</t>
  </si>
  <si>
    <t>43466</t>
  </si>
  <si>
    <t>FERRAMENTAS - FAMILIA PINTOR - HORISTA (ENCARGOS COMPLEMENTARES - COLETADO CAIXA)</t>
  </si>
  <si>
    <t>43478</t>
  </si>
  <si>
    <t>FERRAMENTAS - FAMILIA PINTOR - MENSALISTA (ENCARGOS COMPLEMENTARES - COLETADO CAIXA)</t>
  </si>
  <si>
    <t>43467</t>
  </si>
  <si>
    <t>FERRAMENTAS - FAMILIA SERVENTE - HORISTA (ENCARGOS COMPLEMENTARES - COLETADO CAIXA)</t>
  </si>
  <si>
    <t>43479</t>
  </si>
  <si>
    <t>FERRAMENTAS - FAMILIA SERVENTE - MENSALISTA (ENCARGOS COMPLEMENTARES - COLETADO CAIXA)</t>
  </si>
  <si>
    <t>43468</t>
  </si>
  <si>
    <t>FERRAMENTAS - FAMILIA SOLDADOR - HORISTA (ENCARGOS COMPLEMENTARES - COLETADO CAIXA)</t>
  </si>
  <si>
    <t>43480</t>
  </si>
  <si>
    <t>FERRAMENTAS - FAMILIA SOLDADOR - MENSALISTA (ENCARGOS COMPLEMENTARES - COLETADO CAIXA)</t>
  </si>
  <si>
    <t>43469</t>
  </si>
  <si>
    <t>FERRAMENTAS - FAMILIA TOPOGRAFO - HORISTA (ENCARGOS COMPLEMENTARES - COLETADO CAIXA)</t>
  </si>
  <si>
    <t>43481</t>
  </si>
  <si>
    <t>FERRAMENTAS - FAMILIA TOPOGRAFO - MENSALISTA (ENCARGOS COMPLEMENTARES - COLETADO CAIXA)</t>
  </si>
  <si>
    <t>3119</t>
  </si>
  <si>
    <t>FERROLHO COM FECHO / TRINCO REDONDO, EM ACO GALVANIZADO / ZINCADO, DE SOBREPOR, COM COMPRIMENTO DE 2" E ESPESSURA MINIMA DA CHAPA DE 0,90 MM, PARA PORTAS E JANELAS</t>
  </si>
  <si>
    <t>3122</t>
  </si>
  <si>
    <t>FERROLHO COM FECHO / TRINCO REDONDO, EM ACO GALVANIZADO / ZINCADO, DE SOBREPOR, COM COMPRIMENTO DE 3" A 4" E ESPESSURA MINIMA DA CHAPA DE 0,90 MM</t>
  </si>
  <si>
    <t>3121</t>
  </si>
  <si>
    <t>FERROLHO COM FECHO / TRINCO REDONDO, EM ACO GALVANIZADO / ZINCADO, DE SOBREPOR, COM COMPRIMENTO DE 5" E ESPESSURA MINIMA DA CHAPA DE 0,90 MM</t>
  </si>
  <si>
    <t>3120</t>
  </si>
  <si>
    <t>FERROLHO COM FECHO / TRINCO REDONDO, EM ACO GALVANIZADO / ZINCADO, DE SOBREPOR, COM COMPRIMENTO DE 6" E ESPESSURA MINIMA DA CHAPA DE 1,50 MM</t>
  </si>
  <si>
    <t>11455</t>
  </si>
  <si>
    <t>FERROLHO COM FECHO / TRINCO REDONDO, EM ACO GALVANIZADO / ZINCADO, DE SOBREPOR, COM COMPRIMENTO DE 8" E ESPESSURA MINIMA DA CHAPA DE 1,50 MM</t>
  </si>
  <si>
    <t>11456</t>
  </si>
  <si>
    <t>FERROLHO COM FECHO /TRINCO REDONDO, EM ACO GALVANIZADO / ZINCADO, DE SOBREPOR, COM COMPRIMENTO DE 10" A 12" E ESPESSURA MINIMA DA CHAPA DE 1,50 MM</t>
  </si>
  <si>
    <t>3107</t>
  </si>
  <si>
    <t>FERROLHO COM FECHO CHATO E PORTA CADEADO , EM ACO GALVANIZADO / ZINCADO, DE SOBREPOR, COM COMPRIMENTO DE 3" A 4", CHAPA COM ESPESSURA MINIMA DE 0,90 MM E LARGURA MINIMA DE 3,20 CM (FECHO SIMPLES / LEVE) (INCLUI PARAFUSOS)</t>
  </si>
  <si>
    <t>43583</t>
  </si>
  <si>
    <t>FERROLHO COM FECHO CHATO E PORTA CADEADO , EM ACO GALVANIZADO / ZINCADO, DE SOBREPOR, COM COMPRIMENTO DE 3" A 4", CHAPA COM ESPESSURA MINIMA DE 1,70 MM E LARGURA MINIMA DE 5,00 CM (FECHO REFORCADO)</t>
  </si>
  <si>
    <t>43586</t>
  </si>
  <si>
    <t>FERROLHO COM FECHO CHATO E PORTA CADEADO , EM ACO GALVANIZADO / ZINCADO, DE SOBREPOR, COM COMPRIMENTO DE 5", CHAPA COM ESPESSURA MINIMA DE 0,90 MM E LARGURA MINIMA DE 3,20 CM (FECHO SIMPLES)</t>
  </si>
  <si>
    <t>11461</t>
  </si>
  <si>
    <t>FERROLHO COM FECHO CHATO E PORTA CADEADO , EM ACO GALVANIZADO / ZINCADO, DE SOBREPOR, COM COMPRIMENTO DE 5", CHAPA COM ESPESSURA MINIMA DE 1,70 MM E LARGURA MINIMA DE 5,00 CM (FECHO REFORCADO)</t>
  </si>
  <si>
    <t>43587</t>
  </si>
  <si>
    <t>FERROLHO COM FECHO CHATO E PORTA CADEADO , EM ACO GALVANIZADO / ZINCADO, DE SOBREPOR, COM COMPRIMENTO DE 6", CHAPA COM ESPESSURA MINIMA DE 0,90 MM E LARGURA MINIMA DE 3,80 CM (FECHO SIMPLES)</t>
  </si>
  <si>
    <t>3106</t>
  </si>
  <si>
    <t>FERROLHO COM FECHO CHATO E PORTA CADEADO , EM ACO GALVANIZADO / ZINCADO, DE SOBREPOR, COM COMPRIMENTO DE 6", CHAPA COM ESPESSURA MINIMA DE 1,70 MM E LARGURA /MINIMA DE 5,00 CM (FECHO REFORCADO) (INCLUI PARAFUSOS)</t>
  </si>
  <si>
    <t>44539</t>
  </si>
  <si>
    <t>FERTILIZANTE NPK - 10:10:10</t>
  </si>
  <si>
    <t>3123</t>
  </si>
  <si>
    <t>FERTILIZANTE NPK - 4: 14: 8</t>
  </si>
  <si>
    <t>38125</t>
  </si>
  <si>
    <t>FERTILIZANTE ORGANICO COMPOSTO, CLASSE A</t>
  </si>
  <si>
    <t>39014</t>
  </si>
  <si>
    <t>FIBRA DE ACO PARA REFORCO DO CONCRETO, SOLTA, TIPO A-I, FATOR DE FORMA *50* L / D, COMPRIMENTO DE *30* MM E RESISTENCIA A TRACAO DO ACO MAIOR 1000 MPA</t>
  </si>
  <si>
    <t>39365</t>
  </si>
  <si>
    <t>FILTRO ANAEROBIO, EM POLIETILENO DE ALTA DENSIDADE (PEAD), CAPACIDADE *1100* LITROS (NBR 13969)</t>
  </si>
  <si>
    <t>39366</t>
  </si>
  <si>
    <t>FILTRO ANAEROBIO, EM POLIETILENO DE ALTA DENSIDADE (PEAD), CAPACIDADE *2800* LITROS (NBR 13969)</t>
  </si>
  <si>
    <t>39367</t>
  </si>
  <si>
    <t>FILTRO ANAEROBIO, EM POLIETILENO DE ALTA DENSIDADE (PEAD), CAPACIDADE *5000* LITROS (NBR 13969)</t>
  </si>
  <si>
    <t>37394</t>
  </si>
  <si>
    <t>FINCAPINO CURTO CALIBRE 22, CARGA MEDIA POTENCIA 5 (PARA FERRAMENTA DE ACAO DIRETA) COR VERMELHA</t>
  </si>
  <si>
    <t>CENTO</t>
  </si>
  <si>
    <t>14146</t>
  </si>
  <si>
    <t>FINCAPINO LONGO CALIBRE 22, CARGA FORTE POTENCIA 7 (PARA FERRAMENTA DE ACAO DIRETA), COR AMARELA</t>
  </si>
  <si>
    <t>938</t>
  </si>
  <si>
    <t>FIO DE COBRE, SOLIDO, CLASSE 1, ISOLACAO EM PVC/A, ANTICHAMA BWF-B, 450/750V, SECAO NOMINAL 1,5 MM2</t>
  </si>
  <si>
    <t>937</t>
  </si>
  <si>
    <t>FIO DE COBRE, SOLIDO, CLASSE 1, ISOLACAO EM PVC/A, ANTICHAMA BWF-B, 450/750V, SECAO NOMINAL 10 MM2</t>
  </si>
  <si>
    <t>939</t>
  </si>
  <si>
    <t>FIO DE COBRE, SOLIDO, CLASSE 1, ISOLACAO EM PVC/A, ANTICHAMA BWF-B, 450/750V, SECAO NOMINAL 2,5 MM2</t>
  </si>
  <si>
    <t>944</t>
  </si>
  <si>
    <t>FIO DE COBRE, SOLIDO, CLASSE 1, ISOLACAO EM PVC/A, ANTICHAMA BWF-B, 450/750V, SECAO NOMINAL 4 MM2</t>
  </si>
  <si>
    <t>940</t>
  </si>
  <si>
    <t>FIO DE COBRE, SOLIDO, CLASSE 1, ISOLACAO EM PVC/A, ANTICHAMA BWF-B, 450/750V, SECAO NOMINAL 6 MM2</t>
  </si>
  <si>
    <t>44397</t>
  </si>
  <si>
    <t>FITA / CINTA AUTOADESIVA ELASTOMERICA PARA VEDACAO, L= 50 MM, E = 3 MM</t>
  </si>
  <si>
    <t>406</t>
  </si>
  <si>
    <t>FITA ACO INOX PARA CINTAR POSTE, L = 19 MM, E = 0,5 MM (ROLO DE 30M)</t>
  </si>
  <si>
    <t>42529</t>
  </si>
  <si>
    <t>FITA ADESIVA ALUMINIZADA, PARA INSTALACAO DE MANTAS DE SUBCOBERTURA, L = *5* CM</t>
  </si>
  <si>
    <t>39634</t>
  </si>
  <si>
    <t>FITA ADESIVA ANTICORROSIVA DE PVC FLEXIVEL, COR PRETA, PARA PROTECAO TUBULACAO, 50 MM X 30 M (L X C), E= *0,25* MM</t>
  </si>
  <si>
    <t>39701</t>
  </si>
  <si>
    <t>FITA ADESIVA ASFALTICA ALUMINIZADA MULTIUSO, L = 10 CM, ROLO DE 10 M</t>
  </si>
  <si>
    <t>12815</t>
  </si>
  <si>
    <t>FITA CREPE ROLO DE 25 MM X 50 M</t>
  </si>
  <si>
    <t>39431</t>
  </si>
  <si>
    <t>FITA DE PAPEL MICROPERFURADO, 50 X 150 MM, PARA TRATAMENTO DE JUNTAS DE CHAPA DE GESSO PARA DRYWALL</t>
  </si>
  <si>
    <t>39432</t>
  </si>
  <si>
    <t>FITA DE PAPEL REFORCADA COM LAMINA DE METAL PARA REFORCO DE CANTOS DE CHAPA DE GESSO PARA DRYWALL</t>
  </si>
  <si>
    <t>20111</t>
  </si>
  <si>
    <t>FITA ISOLANTE ADESIVA ANTICHAMA, USO ATE 750 V, EM ROLO DE 19 MM X 20 M</t>
  </si>
  <si>
    <t>21127</t>
  </si>
  <si>
    <t>FITA ISOLANTE ADESIVA ANTICHAMA, USO ATE 750 V, EM ROLO DE 19 MM X 5 M</t>
  </si>
  <si>
    <t>404</t>
  </si>
  <si>
    <t>FITA ISOLANTE DE BORRACHA AUTOFUSAO, USO ATE 69 KV (ALTA TENSAO)</t>
  </si>
  <si>
    <t>14151</t>
  </si>
  <si>
    <t>FITA METALICA GRAVADA, L = 17 MM, ROLO DE 25 M, CARGA RECOMENDADA = *120* KGF</t>
  </si>
  <si>
    <t>14153</t>
  </si>
  <si>
    <t>FITA METALICA PERFURADA, L = *18* MM, ROLO DE 30 M, CARGA RECOMENDADA = *30* KGF</t>
  </si>
  <si>
    <t>14152</t>
  </si>
  <si>
    <t>FITA METALICA PERFURADA, L = 17 MM, ROLO DE 30 M, CARGA RECOMENDADA = *19* KGF</t>
  </si>
  <si>
    <t>14154</t>
  </si>
  <si>
    <t>FITA METALICA PERFURADA, L = 25 MM, ROLO DE 30 M, CARGA RECOMENDADA = *222,5* KGF</t>
  </si>
  <si>
    <t>3146</t>
  </si>
  <si>
    <t>FITA VEDA ROSCA EM ROLOS DE 18 MM X 10 M (L X C)</t>
  </si>
  <si>
    <t>3143</t>
  </si>
  <si>
    <t>FITA VEDA ROSCA EM ROLOS DE 18 MM X 25 M (L X C)</t>
  </si>
  <si>
    <t>3148</t>
  </si>
  <si>
    <t>FITA VEDA ROSCA EM ROLOS DE 18 MM X 50 M (L X C)</t>
  </si>
  <si>
    <t>4310</t>
  </si>
  <si>
    <t>FIXADOR DE ABA AUTOTRAVANTE PARA TELHA DE FIBROCIMENTO, TIPO CANALETE 90 OU KALHETAO</t>
  </si>
  <si>
    <t>4311</t>
  </si>
  <si>
    <t>FIXADOR DE ABA SIMPLES PARA TELHA DE FIBROCIMENTO, TIPO CANALETA 49 OU KALHETA</t>
  </si>
  <si>
    <t>4312</t>
  </si>
  <si>
    <t>FIXADOR DE ABA SIMPLES PARA TELHA DE FIBROCIMENTO, TIPO CANALETA 90 OU KALHETAO</t>
  </si>
  <si>
    <t>13261</t>
  </si>
  <si>
    <t>FLANELA *30 X 40* CM</t>
  </si>
  <si>
    <t>3272</t>
  </si>
  <si>
    <t>FLANGE SEXTAVADO DE FERRO GALVANIZADO, COM ROSCA BSP, DE 1 1/2"</t>
  </si>
  <si>
    <t>3265</t>
  </si>
  <si>
    <t>FLANGE SEXTAVADO DE FERRO GALVANIZADO, COM ROSCA BSP, DE 1 1/4"</t>
  </si>
  <si>
    <t>3262</t>
  </si>
  <si>
    <t>FLANGE SEXTAVADO DE FERRO GALVANIZADO, COM ROSCA BSP, DE 1/2"</t>
  </si>
  <si>
    <t>3264</t>
  </si>
  <si>
    <t>FLANGE SEXTAVADO DE FERRO GALVANIZADO, COM ROSCA BSP, DE 1"</t>
  </si>
  <si>
    <t>3267</t>
  </si>
  <si>
    <t>FLANGE SEXTAVADO DE FERRO GALVANIZADO, COM ROSCA BSP, DE 2 1/2"</t>
  </si>
  <si>
    <t>3266</t>
  </si>
  <si>
    <t>FLANGE SEXTAVADO DE FERRO GALVANIZADO, COM ROSCA BSP, DE 2"</t>
  </si>
  <si>
    <t>3263</t>
  </si>
  <si>
    <t>FLANGE SEXTAVADO DE FERRO GALVANIZADO, COM ROSCA BSP, DE 3/4"</t>
  </si>
  <si>
    <t>3268</t>
  </si>
  <si>
    <t>FLANGE SEXTAVADO DE FERRO GALVANIZADO, COM ROSCA BSP, DE 3"</t>
  </si>
  <si>
    <t>3271</t>
  </si>
  <si>
    <t>FLANGE SEXTAVADO DE FERRO GALVANIZADO, COM ROSCA BSP, DE 4"</t>
  </si>
  <si>
    <t>3270</t>
  </si>
  <si>
    <t>FLANGE SEXTAVADO DE FERRO GALVANIZADO, COM ROSCA BSP, DE 6"</t>
  </si>
  <si>
    <t>3275</t>
  </si>
  <si>
    <t>FORRO COMPOSTO POR PAINEIS DE LA DE VIDRO, REVESTIDOS EM PVC MICROPERFURADO, DE *1250 X 625* MM, ESPESSURA 15 MM (COM COLOCACAO)</t>
  </si>
  <si>
    <t>39512</t>
  </si>
  <si>
    <t>FORRO DE FIBRA MINERAL EM PLACAS DE 1250 X 625 MM, E = 15 MM, BORDA RETA, COM PINTURA ANTIMOFO, APOIADO EM PERFIL DE ACO GALVANIZADO COM 24 MM DE BASE - INSTALADO</t>
  </si>
  <si>
    <t>39511</t>
  </si>
  <si>
    <t>FORRO DE FIBRA MINERAL EM PLACAS DE 625 X 625 MM, E = 15 MM, BORDA RETA, COM PINTURA ANTIMOFO, APOIADO EM PERFIL DE ACO GALVANIZADO COM 24 MM DE BASE - INSTALADO</t>
  </si>
  <si>
    <t>39513</t>
  </si>
  <si>
    <t>FORRO DE FIBRA MINERAL EM PLACAS DE 625 X 625 MM, E = 15/16 MM, BORDA REBAIXADA, COM PINTURA ANTIMOFO, APOIADO EM PERFIL DE ACO GALVANIZADO COM 24 MM DE BASE - INSTALADO</t>
  </si>
  <si>
    <t>3286</t>
  </si>
  <si>
    <t>FORRO DE MADEIRA CEDRINHO OU EQUIVALENTE DA REGIAO, ENCAIXE MACHO/FEMEA COM FRISO, *10 X 1* CM (SEM COLOCACAO)</t>
  </si>
  <si>
    <t>3287</t>
  </si>
  <si>
    <t>FORRO DE MADEIRA CUMARU/IPE CHAMPANHE OU EQUIVALENTE DA REGIAO, ENCAIXE MACHO/FEMEA COM FRISO, *10 X 1* CM (SEM COLOCACAO)</t>
  </si>
  <si>
    <t>3283</t>
  </si>
  <si>
    <t>FORRO DE MADEIRA PINUS OU EQUIVALENTE DA REGIAO, ENCAIXE MACHO/FEMEA COM FRISO, *10 X 1* CM (SEM COLOCACAO)</t>
  </si>
  <si>
    <t>11587</t>
  </si>
  <si>
    <t>FORRO DE PVC LISO, BRANCO, REGUA DE 10 CM, ESPESSURA DE 8 MM A 10 MM (COM COLOCACAO / SEM ESTRUTURA METALICA)</t>
  </si>
  <si>
    <t>36225</t>
  </si>
  <si>
    <t>FORRO DE PVC LISO, BRANCO, REGUA DE 20 CM, ESPESSURA DE 8 MM A 10 MM, COMPRIMENTO 6 M (SEM COLOCACAO)</t>
  </si>
  <si>
    <t>36230</t>
  </si>
  <si>
    <t>FORRO DE PVC, FRISADO, BRANCO, REGUA DE 10 CM, ESPESSURA DE 8 MM A 10 MM E COMPRIMENTO 6 M (SEM COLOCACAO)</t>
  </si>
  <si>
    <t>36238</t>
  </si>
  <si>
    <t>FORRO DE PVC, FRISADO, BRANCO, REGUA DE 20 CM, ESPESSURA DE 8 MM A 10 MM E COMPRIMENTO 6 M (SEM COLOCACAO)</t>
  </si>
  <si>
    <t>39363</t>
  </si>
  <si>
    <t>FOSSA SEPTICA, SEM FILTRO, EM POLIETILENO DE ALTA DENSIDADE (PEAD), PARA 15 A 30 CONTRIBUINTES, CILINDRICA, COM TAMPA, CAPACIDADE APROXIMADA DE *5500* LITROS (NBR 7229)</t>
  </si>
  <si>
    <t>39361</t>
  </si>
  <si>
    <t>FOSSA SEPTICA, SEM FILTRO, EM POLIETILENO DE ALTA DENSIDADE (PEAD), PARA 4 A 7 CONTRIBUINTES, CILINDRICA, COM TAMPA, CAPACIDADE APROXIMADA DE *1100* LITROS (NBR 7229)</t>
  </si>
  <si>
    <t>39362</t>
  </si>
  <si>
    <t>FOSSA SEPTICA, SEM FILTRO, EM POLIETILENO DE ALTA DENSIDADE (PEAD), PARA 8 A 14 CONTRIBUINTES, CILINDRICA, COM TAMPA, CAPACIDADE APROXIMADA DE *3000* LITROS (NBR 7229)</t>
  </si>
  <si>
    <t>39364</t>
  </si>
  <si>
    <t>FOSSA SEPTICA,SEM FILTRO, EM POLIETILENO DE ALTA DENSIDADE (PEAD), PARA 40 A 52 CONTRIBUINTES, CILINDRICA, COM TAMPA, CAPACIDADE APROXIMADA DE *10000* LITROS (NBR 7229)</t>
  </si>
  <si>
    <t>14576</t>
  </si>
  <si>
    <t>FRESADORA DE ASFALTO A FRIO SOBRE ESTEIRAS, LARG. FRESAGEM 2,00 M, POT. 410 KW/550 HP</t>
  </si>
  <si>
    <t>13877</t>
  </si>
  <si>
    <t>FRESADORA DE ASFALTO A FRIO SOBRE RODAS, LARG. FRESAGEM 1,00 M, POT. 155 KW/208 HP</t>
  </si>
  <si>
    <t>7307</t>
  </si>
  <si>
    <t>FUNDO ANTICORROSIVO PARA METAIS FERROSOS (ZARCAO)</t>
  </si>
  <si>
    <t>38122</t>
  </si>
  <si>
    <t>FUNDO PREPARADOR ACRILICO BASE AGUA</t>
  </si>
  <si>
    <t>43653</t>
  </si>
  <si>
    <t>FUNDO SINTETICO NIVELADOR BRANCO FOSCO PARA MADEIRA</t>
  </si>
  <si>
    <t>38633</t>
  </si>
  <si>
    <t>FURO PARA TORNEIRA OU OUTROS ACESSORIOS EM BANCADA DE MARMORE/ GRANITO OU OUTRO TIPO DE PEDRA NATURAL</t>
  </si>
  <si>
    <t>12344</t>
  </si>
  <si>
    <t>FUSIVEL DIAZED 20 A TAMANHO DII, CAPACIDADE DE INTERRUPCAO DE 50 KA EM VCA E 8 KA EM VCC, TENSAO NOMIMNAL DE 500 V</t>
  </si>
  <si>
    <t>12343</t>
  </si>
  <si>
    <t>FUSIVEL DIAZED 35 A TAMANHO DIII, CAPACIDADE DE INTERRUPCAO DE 50 KA EM VCA E 8 KA EM VCC, TENSAO NOMIMNAL DE 500 V</t>
  </si>
  <si>
    <t>3295</t>
  </si>
  <si>
    <t>FUSIVEL NH *36* A 80 AMPERES, TAMANHO 00, CAPACIDADE DE INTERRUPCAO DE 120 KA, TENSAO NOMIMNAL DE 500 V</t>
  </si>
  <si>
    <t>3302</t>
  </si>
  <si>
    <t>FUSIVEL NH 100 A TAMANHO 00, CAPACIDADE DE INTERRUPCAO DE 120 KA, TENSAO NOMIMNAL DE 500 V</t>
  </si>
  <si>
    <t>3297</t>
  </si>
  <si>
    <t>FUSIVEL NH 125 A TAMANHO 00, CAPACIDADE DE INTERRUPCAO DE 120 KA, TENSAO NOMIMNAL DE 500 V</t>
  </si>
  <si>
    <t>3294</t>
  </si>
  <si>
    <t>FUSIVEL NH 160 A TAMANHO 00, CAPACIDADE DE INTERRUPCAO DE 120 KA, TENSAO NOMIMNAL DE 500 V</t>
  </si>
  <si>
    <t>3292</t>
  </si>
  <si>
    <t>FUSIVEL NH 20 A TAMANHO 000, CAPACIDADE DE INTERRUPCAO DE 120 KA, TENSAO NOMIMNAL DE 500 V</t>
  </si>
  <si>
    <t>3298</t>
  </si>
  <si>
    <t>FUSIVEL NH 200 A 250 AMPERES, TAMANHO 1, CAPACIDADE DE INTERRUPCAO DE 120 KA, TENSAO NOMIMNAL DE 500 V</t>
  </si>
  <si>
    <t>11596</t>
  </si>
  <si>
    <t>GABIAO TIPO CAIXA, MALHA HEXAGONAL 8 X 10 CM (ZN/AL), FIO 2,7 MM, DIMENSOES 2,0 X 1,0 X 0,5 M (C X L X A)</t>
  </si>
  <si>
    <t>34802</t>
  </si>
  <si>
    <t>GABIAO MANTA (COLCHAO) MALHA HEXAGONAL 6 X 8 CM (ZN/AL REVESTIDO COM POLIMERO), DIMENSOES 4,0 X 2,0 X 0,17 M (C X L X A) FIO 2 MM</t>
  </si>
  <si>
    <t>11588</t>
  </si>
  <si>
    <t>GABIAO MANTA (COLCHAO) MALHA HEXAGONAL 6 X 8 CM (ZN/AL REVESTIDO COM POLIMERO), FIO 2 MM, DIMENSOES 4,0 X 2,0 X 0,23 M (C X L X A)</t>
  </si>
  <si>
    <t>34383</t>
  </si>
  <si>
    <t>GABIAO MANTA (COLCHAO) MALHA HEXAGONAL 6 X 8 CM (ZN/AL REVESTIDO COM POLIMERO), FIO 2 MM, DIMENSOES 4,0 X 2,0 X 0,3 M (C X L X A)</t>
  </si>
  <si>
    <t>40451</t>
  </si>
  <si>
    <t>GABIAO MANTA (COLCHAO) MALHA HEXAGONAL 6 X 8 CM (ZN/AL REVESTIDO COM POLIMERO), FIO 2,0 MM, DIMENSOES 5,0 X 2,0 X 0,17 M (C X L X A)</t>
  </si>
  <si>
    <t>40453</t>
  </si>
  <si>
    <t>GABIAO MANTA (COLCHAO) MALHA HEXAGONAL 6 X 8 CM (ZN/AL REVESTIDO COM POLIMERO), FIO 2,0 MM, DIMENSOES 5,0 X 2,0 X 0,23 M (C X L X A)</t>
  </si>
  <si>
    <t>40452</t>
  </si>
  <si>
    <t>GABIAO MANTA (COLCHAO) MALHA HEXAGONAL 6 X 8 CM (ZN/AL REVESTIDO COM POLIMERO), FIO 2,0 MM, DIMENSOES 5,0 X 2,0 X 0,30 M (C X L X A)</t>
  </si>
  <si>
    <t>11594</t>
  </si>
  <si>
    <t>GABIAO SACO MALHA HEXAGONAL 8 X 10 CM (ZN/AL REVESTIDO COM POLIMERO), FIO 2,4 MM, DIMENSOES 3,0 X 0,65 M</t>
  </si>
  <si>
    <t>3311</t>
  </si>
  <si>
    <t>GABIAO SACO MALHA HEXAGONAL 8 X 10 CM (ZN/AL REVESTIDO COM POLIMERO), FIO 2,4 MM, H = 0,65 M</t>
  </si>
  <si>
    <t>11599</t>
  </si>
  <si>
    <t>GABIAO SACO MALHA HEXAGONAL 8 X 10 CM (ZN/AL), FIO 2,7 MM, DIMENSOES 4,0 X 0,65 M</t>
  </si>
  <si>
    <t>11593</t>
  </si>
  <si>
    <t>GABIAO TIPO CAIXA MALHA HEXAGONAL 8 X 10 CM (ZN/AL REVESTIDO COM POLIMERO), FIO 2,4 MM, DIMENSOES 2,0 X 1,0 X 1,0 M (C X L X A)</t>
  </si>
  <si>
    <t>3314</t>
  </si>
  <si>
    <t>GABIAO TIPO CAIXA MALHA HEXAGONAL 8 X 10 CM (ZN/AL REVESTIDO COM POLIMERO), FIO 2,4 MM, H = 0,50 M</t>
  </si>
  <si>
    <t>11597</t>
  </si>
  <si>
    <t>GABIAO TIPO CAIXA MALHA HEXAGONAL 8 X 10 CM (ZN/AL), FIO 2,7 MM, DIMENSOES 2,0 X 1,0 X 1,0 M (C X L X A)</t>
  </si>
  <si>
    <t>3309</t>
  </si>
  <si>
    <t>GABIAO TIPO CAIXA MALHA HEXAGONAL 8 X 10 CM (ZN/AL), FIO 2,7 MM, H = 0,50 M</t>
  </si>
  <si>
    <t>34612</t>
  </si>
  <si>
    <t>GABIAO TIPO CAIXA PARA SOLO REFORCADO, MALHA HEXAGONAL DE DUPLA TORCAO 8 X 10 CM (ZN/AL REVESTIDO COM POLIMERO), FIO 2,7 MM, DIMENSOES 2,0 X 1,0 X 0,5 M, COM CAUDA DE 3,0 M</t>
  </si>
  <si>
    <t>34635</t>
  </si>
  <si>
    <t>GABIAO TIPO CAIXA PARA SOLO REFORCADO, MALHA HEXAGONAL DE DUPLA TORCAO 8 X 10 CM (ZN/AL REVESTIDO COM POLIMERO), FIO 2,7 MM, DIMENSOES 2,0 X 1,0 X 1,0 M, COM CAUDA DE 3,0 M</t>
  </si>
  <si>
    <t>34633</t>
  </si>
  <si>
    <t>GABIAO TIPO CAIXA PARA SOLO REFORCADO, MALHA HEXAGONAL DE DUPLA TORCAO 8 X 10 CM (ZN/AL REVESTIDO COM POLIMERO), FIO 2,7 MM, DIMENSOES 2,0 X 1,0 X 1,0 M, COM CAUDA DE 4,0 M</t>
  </si>
  <si>
    <t>40440</t>
  </si>
  <si>
    <t>GABIAO TIPO CAIXA PARA SOLO REFORCADO, MALHA HEXAGONAL 8 X 10 CM (ZN/AL REVESTIDO COM POLIMERO), FIO 2,7 MM, DIMENSOES 2,0 X 1,0 X 0,5 M, COM CAUDA DE 4,0 M</t>
  </si>
  <si>
    <t>40441</t>
  </si>
  <si>
    <t>GABIAO TIPO CAIXA PARA SOLO REFORCADO, MALHA HEXAGONAL 8 X 10 CM (ZN/AL REVESTIDO COM POLIMERO), FIO 2,7 MM, DIMENSOES 2,0 X 1,0 X 1,0 M, COM CAUDA DE 4,0 M</t>
  </si>
  <si>
    <t>40449</t>
  </si>
  <si>
    <t>GABIAO TIPO CAIXA TRAPEZOIDAL, MALHA HEXAGONAL 10 X 12 CM (ZN/AL REVESTIDO COM POLIMERO) FIO 2,7 MM, FACE COM 65 GRAUS, COM GEOSSINTETICO, DIMENSOES 2,0 X 1,5 X 1,0 M (C X L X A)</t>
  </si>
  <si>
    <t>34800</t>
  </si>
  <si>
    <t>GABIAO TIPO CAIXA, MALHA HEXAGONAL 8 X 10 CM (ZN/AL REVESTIDO COM POLIMERO), FIO DE 2,4 MM, DIMENSOES 2,0 x 1,0 x 1,0 M (C X L X A)</t>
  </si>
  <si>
    <t>11592</t>
  </si>
  <si>
    <t>GABIAO TIPO CAIXA, MALHA HEXAGONAL 8 X 10 CM (ZN/AL REVESTIDO COM POLIMERO), FIO 2,4 MM, DIMENSOES 2,0 X 1,0 X 0,5 M (C X L X A)</t>
  </si>
  <si>
    <t>40438</t>
  </si>
  <si>
    <t>GABIAO TIPO CAIXA, MALHA HEXAGONAL 8 X 10 CM (ZN/AL), FIO DE 2,7 MM, DIMENSOES 2,0 X 1,0 X 1,0 M (C X L X A)</t>
  </si>
  <si>
    <t>40436</t>
  </si>
  <si>
    <t>GABIAO TIPO CAIXA, MALHA HEXAGONAL 8 X 10 CM (ZN/AL), FIO DE 2,7 MM, DIMENSOES 5,0 X 1,0 X 1,0 M (C X L X A)</t>
  </si>
  <si>
    <t>4315</t>
  </si>
  <si>
    <t>GANCHO CHATO EM ACO GALVANIZADO, L = 110 MM, RECOBRIMENTO = 100MM, SECAO 1/8 X 1/2" (3 MM X 12 MM), PARA FIXAR TELHA DE FIBROCIMENTO ONDULADA</t>
  </si>
  <si>
    <t>402</t>
  </si>
  <si>
    <t>GANCHO OLHAL EM ACO GALVANIZADO, ESPESSURA 16MM, ABERTURA 21MM</t>
  </si>
  <si>
    <t>4226</t>
  </si>
  <si>
    <t>GAS DE COZINHA - GLP</t>
  </si>
  <si>
    <t>4222</t>
  </si>
  <si>
    <t>GASOLINA COMUM</t>
  </si>
  <si>
    <t>34804</t>
  </si>
  <si>
    <t>GEOGRELHA TECIDA COM FILAMENTOS DE POLIESTER + PVC, RESISTENCIA LONGITUDINAL: 90 KN/M, RESISTENCIA TRANSVERSAL: 30 KN/M, ALONGAMENTO = 12 POR CENTO</t>
  </si>
  <si>
    <t>4013</t>
  </si>
  <si>
    <t>GEOTEXTIL NAO TECIDO AGULHADO DE FILAMENTOS CONTINUOS 100% POLIESTER, RESITENCIA A TRACAO = 09 KN/M</t>
  </si>
  <si>
    <t>4011</t>
  </si>
  <si>
    <t>GEOTEXTIL NAO TECIDO AGULHADO DE FILAMENTOS CONTINUOS 100% POLIESTER, RESITENCIA A TRACAO = 10 KN/M</t>
  </si>
  <si>
    <t>4021</t>
  </si>
  <si>
    <t>GEOTEXTIL NAO TECIDO AGULHADO DE FILAMENTOS CONTINUOS 100% POLIESTER, RESITENCIA A TRACAO = 14 KN/M</t>
  </si>
  <si>
    <t>4019</t>
  </si>
  <si>
    <t>GEOTEXTIL NAO TECIDO AGULHADO DE FILAMENTOS CONTINUOS 100% POLIESTER, RESITENCIA A TRACAO = 16 KN/M</t>
  </si>
  <si>
    <t>4012</t>
  </si>
  <si>
    <t>GEOTEXTIL NAO TECIDO AGULHADO DE FILAMENTOS CONTINUOS 100% POLIESTER, RESITENCIA A TRACAO = 21 KN/M</t>
  </si>
  <si>
    <t>4020</t>
  </si>
  <si>
    <t>GEOTEXTIL NAO TECIDO AGULHADO DE FILAMENTOS CONTINUOS 100% POLIESTER, RESITENCIA A TRACAO = 26 KN/M</t>
  </si>
  <si>
    <t>4018</t>
  </si>
  <si>
    <t>GEOTEXTIL NAO TECIDO AGULHADO DE FILAMENTOS CONTINUOS 100% POLIESTER, RESITENCIA A TRACAO = 31 KN/M</t>
  </si>
  <si>
    <t>36498</t>
  </si>
  <si>
    <t>GERADOR PORTATIL MONOFASICO, POTENCIA 5500 VA, MOTOR A GASOLINA, POTENCIA DO MOTOR 13 CV</t>
  </si>
  <si>
    <t>12872</t>
  </si>
  <si>
    <t>GESSEIRO (HORISTA)</t>
  </si>
  <si>
    <t>41075</t>
  </si>
  <si>
    <t>GESSEIRO (MENSALISTA)</t>
  </si>
  <si>
    <t>44324</t>
  </si>
  <si>
    <t>GESSO COLA, EM PO, PARA FIXACAO DE MOLDURAS, SANCAS E BLOCOS DE GESSO</t>
  </si>
  <si>
    <t>3315</t>
  </si>
  <si>
    <t>GESSO EM PO PARA REVESTIMENTOS/MOLDURAS/SANCAS E USO GERAL</t>
  </si>
  <si>
    <t>36870</t>
  </si>
  <si>
    <t>GESSO PROJETADO</t>
  </si>
  <si>
    <t>5092</t>
  </si>
  <si>
    <t>GONZO DE EMBUTIR, EM LATAO / ZAMAC, *20 X 48* MM, PARA JANELA BASCULANTE / PIVOTANTE, JOGO COM 4 PECAS (PAR) - INCLUI PARAFUSOS</t>
  </si>
  <si>
    <t>11462</t>
  </si>
  <si>
    <t>GONZO DE SOBREPOR, EM LATAO / ZAMAC, PARA JANELA PIVOTANTE - INCLUI PARAFUSOS</t>
  </si>
  <si>
    <t>36529</t>
  </si>
  <si>
    <t>GRADE DE DISCOS COM CONTROLE REMOTO, REBOCAVEL, COM 24 DISCOS 24" X 6 MM, COM PNEUS PARA TRANSPORTE</t>
  </si>
  <si>
    <t>3318</t>
  </si>
  <si>
    <t>GRADE DE DISCOS MECANICA 20X24" COM 20 DISCOS 24" X 6MM COM PNEUS PARA TRANSPORTE</t>
  </si>
  <si>
    <t>3324</t>
  </si>
  <si>
    <t>GRAMA BATATAIS EM PLACAS, SEM PLANTIO</t>
  </si>
  <si>
    <t>3322</t>
  </si>
  <si>
    <t>GRAMA ESMERALDA OU SAO CARLOS OU CURITIBANA, EM PLACAS, SEM PLANTIO</t>
  </si>
  <si>
    <t>5076</t>
  </si>
  <si>
    <t>GRAMPO DE ACO POLIDO 1 " X 9</t>
  </si>
  <si>
    <t>5077</t>
  </si>
  <si>
    <t>GRAMPO DE ACO POLIDO 7/8 " X 9</t>
  </si>
  <si>
    <t>11837</t>
  </si>
  <si>
    <t>GRAMPO LINHA VIVA DE LATAO ESTANHADO, DIAMETRO DO CONDUTOR PRINCIPAL DE 10 A 120 MM2, DIAMETRO DA DERIVACAO DE 10 A 70 MM2</t>
  </si>
  <si>
    <t>38055</t>
  </si>
  <si>
    <t>GRAMPO METALICO TIPO OLHAL PARA HASTE DE ATERRAMENTO DE 1/2'', CONDUTOR DE *10* A 50 MM2</t>
  </si>
  <si>
    <t>415</t>
  </si>
  <si>
    <t>GRAMPO METALICO TIPO OLHAL PARA HASTE DE ATERRAMENTO DE 1'', CONDUTOR DE *10* A 50 MM2</t>
  </si>
  <si>
    <t>416</t>
  </si>
  <si>
    <t>GRAMPO METALICO TIPO OLHAL PARA HASTE DE ATERRAMENTO DE 3/4'', CONDUTOR DE *10* A 50 MM2</t>
  </si>
  <si>
    <t>425</t>
  </si>
  <si>
    <t>GRAMPO METALICO TIPO OLHAL PARA HASTE DE ATERRAMENTO DE 5/8'', CONDUTOR DE *10* A 50 MM2</t>
  </si>
  <si>
    <t>426</t>
  </si>
  <si>
    <t>GRAMPO METALICO TIPO U PARA HASTE DE ATERRAMENTO DE ATE 3/4'', CONDUTOR DE 10 A 25 MM2</t>
  </si>
  <si>
    <t>38056</t>
  </si>
  <si>
    <t>GRAMPO METALICO TIPO U PARA HASTE DE ATERRAMENTO DE ATE 5/8'', CONDUTOR DE 10 A 25 MM2</t>
  </si>
  <si>
    <t>1564</t>
  </si>
  <si>
    <t>GRAMPO PARALELO METALICO PARA CABO DE 6 A 50 MM2, COM 2 PARAFUSOS</t>
  </si>
  <si>
    <t>11032</t>
  </si>
  <si>
    <t>GRAMPO U DE 5/8 " N8 EM ACO GALVANIZADO</t>
  </si>
  <si>
    <t>36786</t>
  </si>
  <si>
    <t>GRANALHA DE ACO, ANGULAR (GRIT), PARA JATEAMENTO, PENEIRA 0,117 A 1,00 MM, (SAE G-40 A G-80)</t>
  </si>
  <si>
    <t>SC25KG</t>
  </si>
  <si>
    <t>36785</t>
  </si>
  <si>
    <t>GRANALHA DE ACO, ANGULAR (GRIT), PARA JATEAMENTO, PENEIRA 1,41 A 1,19 MM (SAE G16)</t>
  </si>
  <si>
    <t>36782</t>
  </si>
  <si>
    <t>GRANALHA DE ACO, ESFERICA (SHOT), PARA JATEAMENTO, PENEIRA 0,40 A 1,00 MM (SAE S-170 A S-280)</t>
  </si>
  <si>
    <t>44481</t>
  </si>
  <si>
    <t>GRANALHA DE ACO, ESFERICA (SHOT), PARA JATEAMENTO, PENEIRA 1,19 A 1,00 MM (SAE S390)</t>
  </si>
  <si>
    <t>4824</t>
  </si>
  <si>
    <t>GRANILHA/ GRANA/ PEDRISCO OU AGREGADO EM MARMORE/ GRANITO/ QUARTZO E CALCARIO, PRETO, CINZA, PALHA OU BRANCO</t>
  </si>
  <si>
    <t>11795</t>
  </si>
  <si>
    <t>GRANITO PARA BANCADA, POLIDO, TIPO ANDORINHA/ QUARTZ/ CASTELO/ CORUMBA OU OUTROS EQUIVALENTES DA REGIAO, E= *2,5* CM</t>
  </si>
  <si>
    <t>134</t>
  </si>
  <si>
    <t>GRAUTE CIMENTICIO PARA USO GERAL</t>
  </si>
  <si>
    <t>4229</t>
  </si>
  <si>
    <t>GRAXA LUBRIFICANTE A BASE DE LITIO, DE MULTIPLAS APLICACOES E CONTENDO ADITIVOS DE EXTREMA PRESSAO (GRAU DE VISCOSIDADE NLGI 2)</t>
  </si>
  <si>
    <t>11731</t>
  </si>
  <si>
    <t>GRELHA FIXA, EM PVC BRANCA, QUADRADA, 150 X 150 MM, PARA RALOS E CAIXAS</t>
  </si>
  <si>
    <t>11732</t>
  </si>
  <si>
    <t>GRELHA FIXA, PVC CROMADA, REDONDA, 150 MM, PARA RALOS E CAIXAS</t>
  </si>
  <si>
    <t>11244</t>
  </si>
  <si>
    <t>GRELHA FOFO ARTICULADA, CARGA MAXIMA 1,5 T, *300 X 1000* MM, E= *15* MM</t>
  </si>
  <si>
    <t>11245</t>
  </si>
  <si>
    <t>GRELHA FOFO SIMPLES COM REQUADRO, CARGA MAXIMA 12,5 T, *300 X 1000* MM, E= *15* MM, AREA ESTACIONAMENTO CARRO PASSEIO</t>
  </si>
  <si>
    <t>11235</t>
  </si>
  <si>
    <t>GRELHA FOFO SIMPLES COM REQUADRO, CARGA MAXIMA 1,5 T, 150 X 1000 MM, E= *15* MM</t>
  </si>
  <si>
    <t>11236</t>
  </si>
  <si>
    <t>GRELHA FOFO SIMPLES COM REQUADRO, CARGA MAXIMA 1,5 T, 200 X 1000 MM, E= *15* MM</t>
  </si>
  <si>
    <t>36494</t>
  </si>
  <si>
    <t>GRUA ASCENCIONAL, LANCA DE 30 M, CAPACIDADE DE 1,0 T A 30 M, ALTURA ATE 39 M</t>
  </si>
  <si>
    <t>36493</t>
  </si>
  <si>
    <t>GRUA ASCENCIONAL, LANCA DE 42 M, CAPACIDADE DE 1,5 T A 30 M, ALTURA ATE 39 M</t>
  </si>
  <si>
    <t>36492</t>
  </si>
  <si>
    <t>GRUA ASCENCIONAL, LANCA DE 50 M, CAPACIDADE DE 2,33 T A 30 M, ALTURA ATE 48 M</t>
  </si>
  <si>
    <t>36499</t>
  </si>
  <si>
    <t>GRUPO GERADOR A GASOLINA, POTENCIA NOMINAL 2,2 KW, TENSAO DE SAIDA 110/220 V, MOTOR POTENCIA 6,5 HP</t>
  </si>
  <si>
    <t>13533</t>
  </si>
  <si>
    <t>GRUPO GERADOR DE SOLDA ELETRICA, COM MAQUINA DE SOLDA, ATE 400 AMPERES E GERADOR A DIESEL 30 CV, MOTOR 4 CILINDROS, TANQUE COMBUST., CARENAGEM DE PROTECAO SOBRE RODAS</t>
  </si>
  <si>
    <t>13333</t>
  </si>
  <si>
    <t>GRUPO GERADOR DE SOLDA ELETRICA, COM MAQUINA DE SOLDA, ATE 400 AMPERES E GERADOR A DIESEL 60 CV, MOTOR 4 CILINDROS, TANQUE COMBUST., CARENAGEM DE PROTECAO SOBRE RODAS</t>
  </si>
  <si>
    <t>39585</t>
  </si>
  <si>
    <t>GRUPO GERADOR DIESEL, COM CARENAGEM, POTENCIA STANDART ENTRE 100 E 110 KVA, VELOCIDADE DE 1800 RPM, FREQUENCIA DE 60 HZ</t>
  </si>
  <si>
    <t>39586</t>
  </si>
  <si>
    <t>GRUPO GERADOR DIESEL, COM CARENAGEM, POTENCIA STANDART ENTRE 140 E 150 KVA, VELOCIDADE DE 1800 RPM, FREQUENCIA DE 60 HZ</t>
  </si>
  <si>
    <t>39587</t>
  </si>
  <si>
    <t>GRUPO GERADOR DIESEL, COM CARENAGEM, POTENCIA STANDART ENTRE 210 E 220 KVA, VELOCIDADE DE 1800 RPM, FREQUENCIA DE 60 HZ</t>
  </si>
  <si>
    <t>39588</t>
  </si>
  <si>
    <t>GRUPO GERADOR DIESEL, COM CARENAGEM, POTENCIA STANDART ENTRE 250 E 260 KVA, VELOCIDADE DE 1800 RPM, FREQUENCIA DE 60 HZ</t>
  </si>
  <si>
    <t>39584</t>
  </si>
  <si>
    <t>GRUPO GERADOR DIESEL, COM CARENAGEM, POTENCIA STANDART ENTRE 50 E 55 KVA, VELOCIDADE DE 1800 RPM, FREQUENCIA DE 60 HZ</t>
  </si>
  <si>
    <t>39590</t>
  </si>
  <si>
    <t>GRUPO GERADOR DIESEL, SEM CARENAGEM, POTENCIA STANDART ENTRE 100 E 110 KVA, VELOCIDADE DE 1800 RPM, FREQUENCIA DE 60 HZ</t>
  </si>
  <si>
    <t>39592</t>
  </si>
  <si>
    <t>GRUPO GERADOR DIESEL, SEM CARENAGEM, POTENCIA STANDART ENTRE 210 E 220 KVA, VELOCIDADE DE 1800 RPM, FREQUENCIA DE 60 HZ</t>
  </si>
  <si>
    <t>39593</t>
  </si>
  <si>
    <t>GRUPO GERADOR DIESEL, SEM CARENAGEM, POTENCIA STANDART ENTRE 250 E 260 KVA, VELOCIDADE DE 1800 RPM, FREQUENCIA DE 60 HZ</t>
  </si>
  <si>
    <t>14254</t>
  </si>
  <si>
    <t>GRUPO GERADOR DIESEL, SEM CARENAGEM, POTENCIA STANDART ENTRE 80 E 90 KVA, VELOCIDADE DE 1800 RPM, FREQUENCIA DE 60 HZ</t>
  </si>
  <si>
    <t>44494</t>
  </si>
  <si>
    <t>GRUPO GERADOR ESTACIONARIO SILENCIADO, POTENCIA 50 KVA, MOTOR DIESEL</t>
  </si>
  <si>
    <t>25019</t>
  </si>
  <si>
    <t>GRUPO GERADOR ESTACIONARIO, MOTOR DIESEL POTENCIA 170 KVA</t>
  </si>
  <si>
    <t>36501</t>
  </si>
  <si>
    <t>GRUPO GERADOR ESTACIONARIO, POTENCIA 150 KVA, MOTOR DIESEL</t>
  </si>
  <si>
    <t>44493</t>
  </si>
  <si>
    <t>GRUPO GERADOR ESTACIONARIO, SILENCIADO, POTENCIA 180 KVA, MOTOR DIESEL</t>
  </si>
  <si>
    <t>36500</t>
  </si>
  <si>
    <t>GRUPO GERADOR REBOCAVEL, POTENCIA *66* KVA, MOTOR A DIESEL</t>
  </si>
  <si>
    <t>20017</t>
  </si>
  <si>
    <t>GUARNICAO / ALIZAR / VISTA LISA EM MADEIRA MACICA, PARA PORTA , E = *1* CM, L = *5* CM, CEDRINHO / ANGELIM COMERCIAL / TAURI/ CURUPIXA / PEROBA / CUMARU OU EQUIVALENTE DA REGIAO</t>
  </si>
  <si>
    <t>20007</t>
  </si>
  <si>
    <t>GUARNICAO / ALIZAR / VISTA LISA EM MADEIRA MACICA, PARA PORTA , E = *1* CM, L = *5* CM, PINUS /EUCALIPTO / VIROLA OU EQUIVALENTE DA REGIAO</t>
  </si>
  <si>
    <t>39831</t>
  </si>
  <si>
    <t>GUARNICAO / ALIZAR / VISTA, E = *1,5* CM, L = *5,0* CM, EM POLIESTIRENO, BRANCO (JOGO PARA 1 FACE)</t>
  </si>
  <si>
    <t>36888</t>
  </si>
  <si>
    <t>GUARNICAO / MOLDURA / ARREMATE DE ACABAMENTO PARA ESQUADRIA, EM ALUMINIO PERFIL 25, ACABAMENTO ANODIZADO BRANCO OU BRILHANTE, PARA 1 FACE</t>
  </si>
  <si>
    <t>39836</t>
  </si>
  <si>
    <t>GUARNICAO/ALIZAR/VISTA, E = *1,3* CM, L = *5,0* CM HASTE REGULAVEL = *35* MM, EM MDF/PVC WOOD/ POLIESTIRENO OU MADEIRA LAMINADA, PRIMER BRANCO (JOGO PARA 1 FACE)</t>
  </si>
  <si>
    <t>39830</t>
  </si>
  <si>
    <t>GUARNICAO/ALIZAR/VISTA, E = *1,3* CM, L = *7,0* CM, EM POLIESTIRENO, BRANCO (JOGO PARA 1 FACE)</t>
  </si>
  <si>
    <t>40527</t>
  </si>
  <si>
    <t>GUINCHO DE ALAVANCA MANUAL, CAPACIDADE DE 1,6 T, COM 20 M DE CABO DE ACO (AQUISICAO)</t>
  </si>
  <si>
    <t>36497</t>
  </si>
  <si>
    <t>GUINCHO DE ALAVANCA MANUAL, CAPACIDADE 3,2 T COM 20 M DE CABO DE ACO DIAMETRO 16,3 MM</t>
  </si>
  <si>
    <t>36487</t>
  </si>
  <si>
    <t>GUINCHO ELETRICO DE COLUNA, CAPACIDADE 400 KG, COM MOTO FREIO, MOTOR TRIFASICO DE 1,25 CV</t>
  </si>
  <si>
    <t>44475</t>
  </si>
  <si>
    <t>GUINDASTE HIDRAULICO AUTOPROPELIDO, COM LANCA TELESCOPICA 28,80 M, CAPACIDADE MAXIMA 30 T, POTENCIA 97 KW, TRACAO 4 X 4</t>
  </si>
  <si>
    <t>44474</t>
  </si>
  <si>
    <t>GUINDASTE HIDRAULICO AUTOPROPELIDO, COM LANCA TELESCOPICA 40 M, CAPACIDADE MAXIMA 60 T, POTENCIA 260 KW, TRACAO 6 X 6</t>
  </si>
  <si>
    <t>44490</t>
  </si>
  <si>
    <t>GUINDASTE HIDRAULICO AUTOPROPELIDO, COM LANCA TELESCOPICA 50 M, CAPACIDADE MAXIMA 100 T, POTENCIA 350 KW, TRACAO 10 X 6</t>
  </si>
  <si>
    <t>37776</t>
  </si>
  <si>
    <t>GUINDAUTO HIDRAULICO, CAPACIDADE MAXIMA DE CARGA 10000 KG, MOMENTO MAXIMO DE CARGA 23 TM , ALCANCE MAXIMO HORIZONTAL 11,80 M, PARA MONTAGEM SOBRE CHASSI DE CAMINHAO PBT MINIMO 15000 KG (INCLUI MONTAGEM, NAO INCLUI CAMINHAO)</t>
  </si>
  <si>
    <t>37775</t>
  </si>
  <si>
    <t>GUINDAUTO HIDRAULICO, CAPACIDADE MAXIMA DE CARGA 14340 KG, MOMENTO MAXIMO DE CARGA 42,3 TM, ALCANCE MAXIMO HORIZONTAL 16,80 M, PARA MONTAGEM SOBRE CHASSI DE CAMINHAO PBT MINIMO 23000 KG (INCLUI MONTAGEM, NAO INCLUI CAMINHAO)</t>
  </si>
  <si>
    <t>36491</t>
  </si>
  <si>
    <t>GUINDAUTO HIDRAULICO, CAPACIDADE MAXIMA DE CARGA 30000 KG, MOMENTO MAXIMO DE CARGA 92,2 TM , ALCANCE MAXIMO HORIZONTAL 22,00 M, PARA MONTAGEM SOBRE CHASSI DE CAMINHAO PBT MINIMO 30000 KG (INCLUI MONTAGEM, NAO INCLUI CAMINHAO)</t>
  </si>
  <si>
    <t>10712</t>
  </si>
  <si>
    <t>GUINDAUTO HIDRAULICO, CAPACIDADE MAXIMA DE CARGA 3300 KG, MOMENTO MAXIMO DE CARGA 5,8 TM , ALCANCE MAXIMO HORIZONTAL 7,60 M, PARA MONTAGEM SOBRE CHASSI DE CAMINHAO PBT MINIMO 8000 KG (INCLUI MONTAGEM, NAO INCLUI CAMINHAO)</t>
  </si>
  <si>
    <t>3363</t>
  </si>
  <si>
    <t>GUINDAUTO HIDRAULICO, CAPACIDADE MAXIMA DE CARGA 6200 KG, MOMENTO MAXIMO DE CARGA 11,7 TM , ALCANCE MAXIMO HORIZONTAL 9,70 M, PARA MONTAGEM SOBRE CHASSI DE CAMINHAO PBT MINIMO 13000 KG (INCLUI MONTAGEM, NAO INCLUI CAMINHAO)</t>
  </si>
  <si>
    <t>3365</t>
  </si>
  <si>
    <t>GUINDAUTO HIDRAULICO, CAPACIDADE MAXIMA DE CARGA 8500 KG, MOMENTO MAXIMO DE CARGA 30,4 TM , ALCANCE MAXIMO HORIZONTAL 14,30 M, PARA MONTAGEM SOBRE CHASSI DE CAMINHAO PBT MINIMO 23000 KG (INCLUI MONTAGEM, NAO INCLUI CAMINHAO)</t>
  </si>
  <si>
    <t>7569</t>
  </si>
  <si>
    <t>HASTE ANCORA EM ACO GALVANIZADO, DIMENSOES 16 MM X 2000 MM</t>
  </si>
  <si>
    <t>3378</t>
  </si>
  <si>
    <t>HASTE DE ATERRAMENTO EM ACO COM 3,00 M DE COMPRIMENTO E DN = 3/4", REVESTIDA COM BAIXA CAMADA DE COBRE, SEM CONECTOR</t>
  </si>
  <si>
    <t>3380</t>
  </si>
  <si>
    <t>HASTE DE ATERRAMENTO EM ACO COM 3,00 M DE COMPRIMENTO E DN = 5/8", REVESTIDA COM BAIXA CAMADA DE COBRE, COM CONECTOR TIPO GRAMPO</t>
  </si>
  <si>
    <t>3379</t>
  </si>
  <si>
    <t>HASTE DE ATERRAMENTO EM ACO COM 3,00 M DE COMPRIMENTO E DN = 5/8", REVESTIDA COM BAIXA CAMADA DE COBRE, SEM CONECTOR</t>
  </si>
  <si>
    <t>11991</t>
  </si>
  <si>
    <t>HASTE DE ATERRAMENTO EM ACO GALVANIZADO TIPO CANTONEIRA COM 2,00 M DE COMPRIMENTO, 25 X 25 MM E CHAPA DE 3/16"</t>
  </si>
  <si>
    <t>34349</t>
  </si>
  <si>
    <t>HASTE RETA DE ACO GALVANIZADO, H = *30* CM, BASE RETANGULAR, PARA FIXACAO DE CONCERTINA SIMPLES DE 30 CM (NAO INCLUI OS FIXADORES)</t>
  </si>
  <si>
    <t>11029</t>
  </si>
  <si>
    <t>HASTE RETA PARA GANCHO DE FERRO GALVANIZADO, COM ROSCA 1/4 " X 30 CM PARA FIXACAO DE TELHA METALICA, INCLUI PORCA E ARRUELAS DE VEDACAO</t>
  </si>
  <si>
    <t>4316</t>
  </si>
  <si>
    <t>HASTE RETA PARA GANCHO DE FERRO GALVANIZADO, COM ROSCA 1/4 " X 40 CM PARA FIXACAO DE TELHA DE FIBROCIMENTO, INCLUI PORCA SEXTAVADA DE ZINCO</t>
  </si>
  <si>
    <t>4313</t>
  </si>
  <si>
    <t>HASTE RETA PARA GANCHO DE FERRO GALVANIZADO, COM ROSCA 5/16" X 35 CM PARA FIXACAO DE TELHA DE FIBROCIMENTO, INCLUI PORCA E ARRUELAS DE VEDACAO</t>
  </si>
  <si>
    <t>4317</t>
  </si>
  <si>
    <t>HASTE RETA PARA GANCHO DE FERRO GALVANIZADO, COM ROSCA 5/16" X 40 CM PARA FIXACAO DE TELHA DE FIBROCIMENTO, INCLUI PORCA SEXTAVADA DE ZINCO</t>
  </si>
  <si>
    <t>4314</t>
  </si>
  <si>
    <t>HASTE RETA PARA GANCHO DE FERRO GALVANIZADO, COM ROSCA 5/16" X 45 CM PARA FIXACAO DE TELHA DE FIBROCIMENTO, INCLUI PORCA E ARRUELAS DE VEDACAO</t>
  </si>
  <si>
    <t>10921</t>
  </si>
  <si>
    <t>HIDRANTE DE COLUNA COMPLETO, EM FERRO FUNDIDO, DN = 100 MM, COM REGISTRO, CUNHA DE BORRACHA, CURVA DESSIMETRICA, EXTREMIDADE E TAMPAS (INCLUI KIT FIXACAO)</t>
  </si>
  <si>
    <t>10922</t>
  </si>
  <si>
    <t>HIDRANTE DE COLUNA COMPLETO, EM FERRO FUNDIDO, DN = 75 MM, COM REGISTRO, CUNHA DE BORRACHA, CURVA DESSIMETRICA, EXTREMIDADE E TAMPAS (INCLUI KIT FIXACAO)</t>
  </si>
  <si>
    <t>10923</t>
  </si>
  <si>
    <t>HIDRANTE SUBTERRANEO, EM FERRO FUNDIDO, COM CURVA CURTA E CAIXA, DN 75 MM</t>
  </si>
  <si>
    <t>10924</t>
  </si>
  <si>
    <t>HIDRANTE SUBTERRANEO, EM FERRO FUNDIDO, COM CURVA LONGA E CAIXA, DN 75 MM</t>
  </si>
  <si>
    <t>37772</t>
  </si>
  <si>
    <t>HIDROJATEADORA PARA DESOBSTRUCAO DE REDES E GALERIAS, TANQUE 7000 L, BOMBA TRIPLEX 120 KGF/CM2 128 L/MIN (INCLUI MONTAGEM, NAO INCLUI CAMINHAO)</t>
  </si>
  <si>
    <t>37771</t>
  </si>
  <si>
    <t>HIDROJATEADORA PARA DESOBSTRUCAO DE REDES E GALERIAS, TANQUE 7000 L, BOMBA TRIPLEX 140 KGF/CM2 260 L/MIN ALIMENTADA POR MOTOR INDEPENDENTE A DIESEL POTENCIA 125 CV (INCLUI MONTAGEM, NAO INCLUI CAMINHAO)</t>
  </si>
  <si>
    <t>12772</t>
  </si>
  <si>
    <t>HIDROMETRO MULTIJATO / MEDIDOR DE AGUA, DN 1 1/2", VAZAO MAXIMA DE 20 M3/H, PARA AGUA POTAVEL FRIA, RELOJOARIA PLANA, CLASSE B, HORIZONTAL (SEM CONEXOES)</t>
  </si>
  <si>
    <t>12770</t>
  </si>
  <si>
    <t>HIDROMETRO MULTIJATO / MEDIDOR DE AGUA, DN 1", VAZAO MAXIMA DE 10 M3/H, PARA AGUA POTAVEL FRIA, RELOJOARIA PLANA, CLASSE B, HORIZONTAL (SEM CONEXOES)</t>
  </si>
  <si>
    <t>12775</t>
  </si>
  <si>
    <t>HIDROMETRO MULTIJATO / MEDIDOR DE AGUA, DN 1", VAZAO MAXIMA DE 7 M3/H, PARA AGUA POTAVEL FRIA, RELOJOARIA PLANA, CLASSE B, HORIZONTAL (SEM CONEXOES)</t>
  </si>
  <si>
    <t>12768</t>
  </si>
  <si>
    <t>HIDROMETRO MULTIJATO / MEDIDOR DE AGUA, DN 2", VAZAO MAXIMA DE 30 M3/H, PARA AGUA POTAVEL FRIA, RELOJOARIA PLANA, CLASSE B, HORIZONTAL (SEM CONEXOES)</t>
  </si>
  <si>
    <t>12769</t>
  </si>
  <si>
    <t>HIDROMETRO UNIJATO / MEDIDOR DE AGUA, DN 1/2", VAZAO MAXIMA DE 1,5 M3/H, PARA AGUA POTAVEL FRIA, RELOJOARIA PLANA, CLASSE B, HORIZONTAL (SEM CONEXOES)</t>
  </si>
  <si>
    <t>12773</t>
  </si>
  <si>
    <t>HIDROMETRO UNIJATO / MEDIDOR DE AGUA, DN 1/2", VAZAO MAXIMA DE 3 M3/H, PARA AGUA POTAVEL FRIA, RELOJOARIA PLANA, CLASSE B, HORIZONTAL (SEM CONEXOES)</t>
  </si>
  <si>
    <t>12774</t>
  </si>
  <si>
    <t>HIDROMETRO UNIJATO / MEDIDOR DE AGUA, DN 3/4", VAZAO MAXIMA DE 5 M3/H, PARA AGUA POTAVEL FRIA, RELOJOARIA PLANA, CLASSE B, HORIZONTAL (SEM CONEXOES)0,</t>
  </si>
  <si>
    <t>12776</t>
  </si>
  <si>
    <t>HIDROMETRO WOLTMANN, DN 2", VAZAO MAXIMA DE 50 M3/H, PARA AGUA POTAVEL FRIA, RELOJOARIA PLANA, TURBINA HORIZONTAL, EQUIPADO COM TELIMETRIA (SEM CONEXOES)</t>
  </si>
  <si>
    <t>12777</t>
  </si>
  <si>
    <t>HIDROMETRO WOLTMANN, DN 3", VAZAO MAXIMA DE 80 M3/H, PARA AGUA POTAVEL FRIA, RELOJOARIA PLANA, TURBINA HORIZONTAL, EQUIPADO COM TELIMETRIA (SEM CONEXOES)</t>
  </si>
  <si>
    <t>3391</t>
  </si>
  <si>
    <t>IGNITOR PARA LAMPADA DE VAPOR DE SODIO / VAPOR METALICO ATE 2000 W, TENSAO DE PULSO ENTRE 600 A 750 V</t>
  </si>
  <si>
    <t>3389</t>
  </si>
  <si>
    <t>IGNITOR PARA LAMPADA DE VAPOR DE SODIO / VAPOR METALICO ATE 400 W, TENSAO DE PULSO ENTRE 3000 A 4500 V</t>
  </si>
  <si>
    <t>3390</t>
  </si>
  <si>
    <t>IGNITOR PARA LAMPADA DE VAPOR DE SODIO / VAPOR METALICO ATE 400 W, TENSAO DE PULSO ENTRE 580 A 750 V</t>
  </si>
  <si>
    <t>12873</t>
  </si>
  <si>
    <t>IMPERMEABILIZADOR (HORISTA)</t>
  </si>
  <si>
    <t>41076</t>
  </si>
  <si>
    <t>IMPERMEABILIZADOR (MENSALISTA)</t>
  </si>
  <si>
    <t>140</t>
  </si>
  <si>
    <t>IMPERMEABILIZANTE FLEXIVEL BRANCO DE BASE ACRILICA PARA COBERTURAS</t>
  </si>
  <si>
    <t>151</t>
  </si>
  <si>
    <t>IMPERMEABILIZANTE INCOLOR, BASE SILICONE, PARA TRATAMENTO DE FACHADAS, TELHAS, PEDRAS E OUTRAS SUPERFICIES</t>
  </si>
  <si>
    <t>7340</t>
  </si>
  <si>
    <t>IMUNIZANTE PARA MADEIRA, INCOLOR</t>
  </si>
  <si>
    <t>40929</t>
  </si>
  <si>
    <t>INSTALADOR DE TUBULACOES (TUBOS/EQUIPAMENTOS) (MENSALISTA)</t>
  </si>
  <si>
    <t>2701</t>
  </si>
  <si>
    <t>INSTALADOR DE TUBULACOES - TUBOS/EQUIPAMENTOS (HORISTA)</t>
  </si>
  <si>
    <t>38114</t>
  </si>
  <si>
    <t>INTERRUPTOR BIPOLAR SIMPLES 10 A, 250 V (APENAS MODULO)</t>
  </si>
  <si>
    <t>38064</t>
  </si>
  <si>
    <t>INTERRUPTOR BIPOLAR 10A, 250V, CONJUNTO MONTADO PARA EMBUTIR 4" X 2" (PLACA + SUPORTE + MODULO)</t>
  </si>
  <si>
    <t>38115</t>
  </si>
  <si>
    <t>INTERRUPTOR INTERMEDIARIO 10 A, 250 V (APENAS MODULO)</t>
  </si>
  <si>
    <t>38065</t>
  </si>
  <si>
    <t>INTERRUPTOR INTERMEDIARIO 10A, 250V, CONJUNTO MONTADO PARA EMBUTIR 4" X 2" (PLACA + SUPORTE + MODULO)</t>
  </si>
  <si>
    <t>38078</t>
  </si>
  <si>
    <t>INTERRUPTOR PARALELO + TOMADA 2P+T 10A, 250V, CONJUNTO MONTADO PARA EMBUTIR 4" X 2" (PLACA + SUPORTE + MODULOS)</t>
  </si>
  <si>
    <t>38113</t>
  </si>
  <si>
    <t>INTERRUPTOR PARALELO 10A, 250V (APENAS MODULO)</t>
  </si>
  <si>
    <t>38063</t>
  </si>
  <si>
    <t>INTERRUPTOR PARALELO 10A, 250V, CONJUNTO MONTADO PARA EMBUTIR 4" X 2" (PLACA + SUPORTE + MODULO)</t>
  </si>
  <si>
    <t>38080</t>
  </si>
  <si>
    <t>INTERRUPTOR SIMPLES + INTERRUPTOR PARALELO + TOMADA 2P+T 10A, 250V, CONJUNTO MONTADO PARA EMBUTIR 4" X 2" (PLACA + SUPORTE + MODULOS)</t>
  </si>
  <si>
    <t>38069</t>
  </si>
  <si>
    <t>INTERRUPTOR SIMPLES + INTERRUPTOR PARALELO 10A, 250V, CONJUNTO MONTADO PARA EMBUTIR 4" X 2" (PLACA + SUPORTE + MODULOS)</t>
  </si>
  <si>
    <t>38077</t>
  </si>
  <si>
    <t>INTERRUPTOR SIMPLES + TOMADA 2P+T 10A, 250V, CONJUNTO MONTADO PARA EMBUTIR 4" X 2" (PLACA + SUPORTE + MODULOS)</t>
  </si>
  <si>
    <t>38073</t>
  </si>
  <si>
    <t>INTERRUPTOR SIMPLES + 2 INTERRUPTORES PARALELOS 10A, 250V, CONJUNTO MONTADO PARA EMBUTIR 4" X 2" (PLACA + SUPORTE + MODULOS)</t>
  </si>
  <si>
    <t>38112</t>
  </si>
  <si>
    <t>INTERRUPTOR SIMPLES 10A, 250V (APENAS MODULO)</t>
  </si>
  <si>
    <t>38062</t>
  </si>
  <si>
    <t>INTERRUPTOR SIMPLES 10A, 250V, CONJUNTO MONTADO PARA EMBUTIR 4" X 2" (PLACA + SUPORTE + MODULO)</t>
  </si>
  <si>
    <t>12128</t>
  </si>
  <si>
    <t>INTERRUPTOR SIMPLES 10A, 250V, CONJUNTO MONTADO PARA SOBREPOR 4" X 2" (CAIXA + MODULO)</t>
  </si>
  <si>
    <t>12129</t>
  </si>
  <si>
    <t>INTERRUPTOR SIMPLES 10A, 250V, CONJUNTO MONTADO PARA SOBREPOR 4" X 2" (CAIXA + 2 MODULOS)</t>
  </si>
  <si>
    <t>38081</t>
  </si>
  <si>
    <t>INTERRUPTORES PARALELOS (2 MODULOS) + TOMADA 2P+T 10A, 250V, CONJUNTO MONTADO PARA EMBUTIR 4" X 2" (PLACA + SUPORTE + MODULOS)</t>
  </si>
  <si>
    <t>38070</t>
  </si>
  <si>
    <t>INTERRUPTORES PARALELOS (2 MODULOS) 10A, 250V, CONJUNTO MONTADO PARA EMBUTIR 4" X 2" (PLACA + SUPORTE + MODULOS)</t>
  </si>
  <si>
    <t>38074</t>
  </si>
  <si>
    <t>INTERRUPTORES PARALELOS (3 MODULOS) 10A, 250V, CONJUNTO MONTADO PARA EMBUTIR 4" X 2" (PLACA + SUPORTE + MODULO)</t>
  </si>
  <si>
    <t>38079</t>
  </si>
  <si>
    <t>INTERRUPTORES SIMPLES (2 MODULOS) + TOMADA 2P+T 10A, 250V, CONJUNTO MONTADO PARA EMBUTIR 4" X 2" (PLACA + SUPORTE + MODULOS)</t>
  </si>
  <si>
    <t>38072</t>
  </si>
  <si>
    <t>INTERRUPTORES SIMPLES (2 MODULOS) + 1 INTERRUPTOR PARALELO 10A, 250V, CONJUNTO MONTADO PARA EMBUTIR 4" X 2" (PLACA + SUPORTE + MODULOS)</t>
  </si>
  <si>
    <t>38068</t>
  </si>
  <si>
    <t>INTERRUPTORES SIMPLES (2 MODULOS) 10A, 250V, CONJUNTO MONTADO PARA EMBUTIR 4" X 2" (PLACA + SUPORTE + MODULOS)</t>
  </si>
  <si>
    <t>38071</t>
  </si>
  <si>
    <t>INTERRUPTORES SIMPLES (3 MODULOS) 10A, 250V, CONJUNTO MONTADO PARA EMBUTIR 4" X 2" (PLACA + SUPORTE + MODULOS)</t>
  </si>
  <si>
    <t>38412</t>
  </si>
  <si>
    <t>INVERSOR DE SOLDA MONOFASICO DE 160 A, POTENCIA DE 5400 W, TENSAO DE 220 V, TURBO VENTILADO, PROTECAO POR FUSIVEL TERMICO, PARA ELETRODOS DE 2,0 A 4,0 MM</t>
  </si>
  <si>
    <t>3405</t>
  </si>
  <si>
    <t>ISOLADOR DE PORCELANA SUSPENSO, DISCO TIPO GARFO OLHAL, DIAMETRO DE 152 MM, PARA TENSAO DE *15* KV</t>
  </si>
  <si>
    <t>3394</t>
  </si>
  <si>
    <t>ISOLADOR DE PORCELANA, TIPO BUCHA, PARA TENSAO DE *15* KV</t>
  </si>
  <si>
    <t>3393</t>
  </si>
  <si>
    <t>ISOLADOR DE PORCELANA, TIPO BUCHA, PARA TENSAO DE *35* KV</t>
  </si>
  <si>
    <t>3406</t>
  </si>
  <si>
    <t>ISOLADOR DE PORCELANA, TIPO PINO MONOCORPO, PARA TENSAO DE *15* KV</t>
  </si>
  <si>
    <t>3395</t>
  </si>
  <si>
    <t>ISOLADOR DE PORCELANA, TIPO PINO MONOCORPO, PARA TENSAO DE *35* KV</t>
  </si>
  <si>
    <t>3398</t>
  </si>
  <si>
    <t>ISOLADOR DE PORCELANA, TIPO ROLDANA, DIMENSOES DE *72* X *72* MM, PARA USO EM BAIXA TENSAO</t>
  </si>
  <si>
    <t>40662</t>
  </si>
  <si>
    <t>JANELA BASCULANTE EM MADEIRA PINUS/ EUCALIPTO/ TAUARI/ VIROLA OU EQUIVALENTE DA REGIAO, *60 X 60*, CAIXA DO BATENTE/ MARCO E = *10* CM, 2 BASCULAS PARA VIDRO, COM FERRAGENS (SEM VIDRO, SEM GUARNICAO/ALIZAR E SEM ACABAMENTO)</t>
  </si>
  <si>
    <t>3437</t>
  </si>
  <si>
    <t>JANELA BASCULANTE EM MADEIRA PINUS/ EUCALIPTO/ TAUARI/ VIROLA OU EQUIVALENTE DA REGIAO, CAIXA DO BATENTE/ MARCO *10* CM, *2* FOLHAS BASCULANTES PARA VIDRO, COM FERRAGENS (SEM VIDRO, SEM GUARNICAO/ALIZAR E SEM ACABAMENTO)</t>
  </si>
  <si>
    <t>11190</t>
  </si>
  <si>
    <t>JANELA BASCULANTE, ACO, COM BATENTE/REQUADRO, 60 X 60 CM (SEM VIDROS)</t>
  </si>
  <si>
    <t>34377</t>
  </si>
  <si>
    <t>JANELA BASCULANTE, EM ALUMINIO PERFIL 20, 80 X 60 CM (A X L), 4 FLS (1 FIXA E 3 MOVEIS), ACABAMENTO BRANCO OU BRILHANTE, BATENTE DE 3 A 4 CM, COM VIDRO 4 MM, SEM GUARNICAO</t>
  </si>
  <si>
    <t>3428</t>
  </si>
  <si>
    <t>JANELA DE ABRIR EM MADEIRA IMBUIA/CEDRO ARANA/CEDRO ROSA OU EQUIVALENTE DA REGIAO, CAIXA DO BATENTE/MARCO *10* CM, 2 FOLHAS DE ABRIR TIPO VENEZIANA E 2 FOLHAS DE ABRIR PARA VIDRO, COM GUARNICAO/ALIZAR, COM FERRAGENS, (SEM VIDRO E SEM ACABAMENTO)</t>
  </si>
  <si>
    <t>3429</t>
  </si>
  <si>
    <t>JANELA DE ABRIR EM MADEIRA PINUS/EUCALIPTO/ TAUARI/ VIROLA OU EQUIVALENTE DA REGIAO, CAIXA DO BATENTE/MARCO *10* CM, 2 FOLHAS DE ABRIR TIPO VENEZIANA E 2 FOLHAS GUILHOTINA PARA VIDRO, COM FERRAGENS (SEM VIDRO,SEM GUARNICAO/ALIZAR E SEM ACABAMENTO)</t>
  </si>
  <si>
    <t>11199</t>
  </si>
  <si>
    <t>JANELA DE CORRER, ACO, BATENTE/REQUADRO DE 6 A 14 CM, COM DIVISAO HORIZ , PINT ANTICORROSIVA, SEM VIDRO, BANDEIRA COM BASCULA, 4 FLS, 120 X 150 CM (A X L)</t>
  </si>
  <si>
    <t>34369</t>
  </si>
  <si>
    <t>JANELA DE CORRER, EM ALUMINIO PEFIL 25, 100 X 200 CM (A X L), 4 FLS, SEM BANDEIRA, ACABAMENTO BRANCO OU BRILHANTE, BATENTE DE 6 A 7 CM, COM VIDRO 4 MM, SEM GUARNICAO/ALIZAR</t>
  </si>
  <si>
    <t>36896</t>
  </si>
  <si>
    <t>JANELA DE CORRER, EM ALUMINIO PERFIL 25, 100 X 120 CM (A X L), 2 FLS MOVEIS, SEM BANDEIRA, ACABAMENTO BRANCO OU BRILHANTE, BATENTE DE 6 A 7 CM, COM VIDRO 4 MM, SEM GUARNICAO</t>
  </si>
  <si>
    <t>34367</t>
  </si>
  <si>
    <t>JANELA DE CORRER, EM ALUMINIO PERFIL 25, 100 X 150 CM (A X L), 2 FLS MOVEIS, SEM BANDEIRA, ACABAMENTO BRANCO OU BRILHANTE, BATENTE DE 6 A 7 CM, COM VIDRO 4 MM, SEM GUARNICAO</t>
  </si>
  <si>
    <t>36897</t>
  </si>
  <si>
    <t>JANELA DE CORRER, EM ALUMINIO PERFIL 25, 100 X 150 CM (A X L), 4 FLS MOVEIS, SEM BANDEIRA, ACABAMENTO BRANCO OU BRILHANTE, BATENTE DE 6 A 7 CM, COM VIDRO 4 MM, SEM GUARNICAO/ALIZAR</t>
  </si>
  <si>
    <t>34364</t>
  </si>
  <si>
    <t>JANELA DE CORRER, EM ALUMINIO PERFIL 25, 120 X 150 CM (A X L), 4 FLS, BANDEIRA COM BASCULA, ACABAMENTO BRANCO OU BRILHANTE, BATENTE/REQUADRO DE 6 A 14 CM, COM VIDRO 4 MM, SEM GUARNICAO/ALIZAR</t>
  </si>
  <si>
    <t>40659</t>
  </si>
  <si>
    <t>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t>
  </si>
  <si>
    <t>40660</t>
  </si>
  <si>
    <t>JANELA DE 6 FOLHAS DE CORRER EM MADEIRA IMBUIA/CEDRO ARANA/CEDRO ROSA OU EQUIVALENTE DA REGIAO, CAIXA DO BATENTE/MARCO *10* CM, 2 FOLHAS DE CORRER VENEZIANA, 2 FOLHAS FIXAS VENEZIANA E 2 FOLHAS DE CORRER PARA VIDRO, COM FERRAGENS (SEM VIDRO, SEM ACABAMENTO E SEM GUARNICAO/ALIZAR)</t>
  </si>
  <si>
    <t>40661</t>
  </si>
  <si>
    <t>JANELA DE 6 FOLHAS DE CORRER EM MADEIRA PINUS/ EUCALIPTO/ TAUARI/ VIROLA OU EQUIVALENTE DA REGIAO, CAIXA DO BATENTE/MARCO *10* CM, 2 FOLHAS DE CORRER VENEZIANA, 2 FOLHAS FIXAS VENEZIANA E 2 FOLHAS DE CORRER PARA VIDRO, COM FERRAGENS (SEM VIDRO, SEM ACABAMENTO E SEM GUARNICAO/ALIZAR)</t>
  </si>
  <si>
    <t>3421</t>
  </si>
  <si>
    <t>JANELA EM MADEIRA CEDRINHO/ ANGELIM COMERCIAL/ CURUPIXA/ CUMARU OU EQUIVALENTE DA REGIAO, CAIXA DO BATENTE/MARCO *10* CM, 2 FOLHAS DE ABRIR TIPO VENEZIANA E 2 FOLHAS GUILHOTINA PARA VIDRO, COM GUARNICAO/ALIZAR, COM FERRAGENS (SEM VIDRO E SEM ACABAMENTO)</t>
  </si>
  <si>
    <t>599</t>
  </si>
  <si>
    <t>JANELA FIXA, EM ALUMINIO PERFIL 20, 60 X 80 CM (A X L), BATENTE/REQUADRO DE 3 A 14 CM, COM VIDRO 4 MM, SEM GUARNICAO/ALIZAR, ACABAMENTO ALUM BRANCO OU BRILHANTE</t>
  </si>
  <si>
    <t>44053</t>
  </si>
  <si>
    <t>JANELA INTEGRADA VENEZIANA EM ALUMINIO PERFIL 25, 120 X 120 CM (A X L), 2 FLS ( 2 VIDROS) E VENEZIANA COM ACIONAMENTO MANUAL, SEM BANDEIRA, ACABAMENTO BRILHANTE, BATENTE DE 11,50 A 12,50 CM, COM VIDRO 4 MM, INCLUSO GUARNICAO</t>
  </si>
  <si>
    <t>3423</t>
  </si>
  <si>
    <t>JANELA MAXIM AR EM MADEIRA CEDRINHO/ ANGELIM COMERCIAL/ CURUPIXA/ CUMARU OU EQUIVALENTE DA REGIAO, CAIXA DO BATENTE/MARCO *10* CM, 1 FOLHA PARA VIDRO, COM GUARNICAO/ALIZAR, COM FERRAGENS, (SEM VIDRO E SEM ACABAMENTO)</t>
  </si>
  <si>
    <t>34381</t>
  </si>
  <si>
    <t>JANELA MAXIM AR, EM ALUMINIO PERFIL 25, 60 X 80 CM (A X L), ACABAMENTO BRANCO OU BRILHANTE, BATENTE DE 4 A 5 CM, COM VIDRO 4 MM, SEM GUARNICAO/ALIZAR</t>
  </si>
  <si>
    <t>34797</t>
  </si>
  <si>
    <t>JANELA MAXIMO AR, ACO, BATENTE / REQUADRO DE 6 A 14 CM, PINT ANTICORROSIVA, SEM VIDRO, COM GRADE, 1 FL, 60 X 80 CM (A X L)</t>
  </si>
  <si>
    <t>44054</t>
  </si>
  <si>
    <t>JANELA VENEZIANA DE CORRER, EM ALUMINIO PERFIL 25, 100 X 120 CM (A X L), 3 FLS (2 VENEZIANAS E 1 VIDRO), SEM BANDEIRA, ACABAMENTO BRANCO OU BRILHANTE, BATENTE DE 8 A 9 CM, COM VIDRO 4 MM, SEM GUARNICAO/ALIZAR</t>
  </si>
  <si>
    <t>44399</t>
  </si>
  <si>
    <t>JANELA VENEZIANA DE CORRER, EM ALUMINIO PERFIL 25, 100 X 150 CM (A X L), 6 FLS (4 VENEZIANAS E 2 VIDROS), SEM BANDEIRA, ACABAMENTO BRANCO OU BRILHANTE, BATENTE DE 8 A 9 CM, COM VIDRO 4 MM, SEM GUARNICAO / ALIZAR</t>
  </si>
  <si>
    <t>44503</t>
  </si>
  <si>
    <t>JARDINEIRO (HORISTA)</t>
  </si>
  <si>
    <t>41077</t>
  </si>
  <si>
    <t>JARDINEIRO (MENSALISTA)</t>
  </si>
  <si>
    <t>37963</t>
  </si>
  <si>
    <t>JOELHO CPVC, SOLDAVEL, 45 GRAUS, 15 MM, PARA AGUA QUENTE</t>
  </si>
  <si>
    <t>37964</t>
  </si>
  <si>
    <t>JOELHO CPVC, SOLDAVEL, 45 GRAUS, 22 MM, PARA AGUA QUENTE</t>
  </si>
  <si>
    <t>37965</t>
  </si>
  <si>
    <t>JOELHO CPVC, SOLDAVEL, 45 GRAUS, 28 MM, PARA AGUA QUENTE</t>
  </si>
  <si>
    <t>37966</t>
  </si>
  <si>
    <t>JOELHO CPVC, SOLDAVEL, 45 GRAUS, 35 MM, PARA AGUA QUENTE</t>
  </si>
  <si>
    <t>37967</t>
  </si>
  <si>
    <t>JOELHO CPVC, SOLDAVEL, 45 GRAUS, 42 MM, PARA AGUA QUENTE</t>
  </si>
  <si>
    <t>37968</t>
  </si>
  <si>
    <t>JOELHO CPVC, SOLDAVEL, 45 GRAUS, 54 MM, PARA AGUA QUENTE</t>
  </si>
  <si>
    <t>37969</t>
  </si>
  <si>
    <t>JOELHO CPVC, SOLDAVEL, 45 GRAUS, 73 MM, PARA AGUA QUENTE</t>
  </si>
  <si>
    <t>37970</t>
  </si>
  <si>
    <t>JOELHO CPVC, SOLDAVEL, 45 GRAUS, 89 MM, PARA AGUA QUENTE</t>
  </si>
  <si>
    <t>44251</t>
  </si>
  <si>
    <t>JOELHO CPVC, SOLDAVEL, 90 GRAUS, 114 MM, PARA AGUA QUENTE</t>
  </si>
  <si>
    <t>21118</t>
  </si>
  <si>
    <t>JOELHO CPVC, SOLDAVEL, 90 GRAUS, 15 MM, PARA AGUA QUENTE</t>
  </si>
  <si>
    <t>37956</t>
  </si>
  <si>
    <t>JOELHO CPVC, SOLDAVEL, 90 GRAUS, 22 MM, PARA AGUA QUENTE</t>
  </si>
  <si>
    <t>37957</t>
  </si>
  <si>
    <t>JOELHO CPVC, SOLDAVEL, 90 GRAUS, 28 MM, PARA AGUA QUENTE</t>
  </si>
  <si>
    <t>37958</t>
  </si>
  <si>
    <t>JOELHO CPVC, SOLDAVEL, 90 GRAUS, 35 MM, PARA AGUA QUENTE</t>
  </si>
  <si>
    <t>37959</t>
  </si>
  <si>
    <t>JOELHO CPVC, SOLDAVEL, 90 GRAUS, 42 MM, PARA AGUA QUENTE</t>
  </si>
  <si>
    <t>37960</t>
  </si>
  <si>
    <t>JOELHO CPVC, SOLDAVEL, 90 GRAUS, 54 MM, PARA AGUA QUENTE</t>
  </si>
  <si>
    <t>37961</t>
  </si>
  <si>
    <t>JOELHO CPVC, SOLDAVEL, 90 GRAUS, 73 MM, PARA AGUA QUENTE</t>
  </si>
  <si>
    <t>37962</t>
  </si>
  <si>
    <t>JOELHO CPVC, SOLDAVEL, 90 GRAUS, 89 MM, PARA AGUA QUENTE</t>
  </si>
  <si>
    <t>3533</t>
  </si>
  <si>
    <t>JOELHO DE REDUCAO, PVC SOLDAVEL, 90 GRAUS, 25 MM X 20 MM, COR MARROM, PARA AGUA FRIA PREDIAL</t>
  </si>
  <si>
    <t>3538</t>
  </si>
  <si>
    <t>JOELHO DE REDUCAO, PVC SOLDAVEL, 90 GRAUS, 32 MM X 25 MM, COR MARROM, PARA AGUA FRIA PREDIAL</t>
  </si>
  <si>
    <t>3498</t>
  </si>
  <si>
    <t>JOELHO DE REDUCAO, PVC, ROSCAVEL, 90 GRAUS, 1" X 3/4", COR BRANCA, PARA AGUA FRIA PREDIAL</t>
  </si>
  <si>
    <t>3496</t>
  </si>
  <si>
    <t>JOELHO DE REDUCAO, PVC, ROSCAVEL, 90 GRAUS, 3/4" X 1/2", COR BRANCA, PARA AGUA FRIA PREDIAL</t>
  </si>
  <si>
    <t>38429</t>
  </si>
  <si>
    <t>JOELHO DE TRANSICAO, CPVC, SOLDAVEL, 90 GRAUS, 15 MM X 1/2", PARA AGUA QUENTE</t>
  </si>
  <si>
    <t>38431</t>
  </si>
  <si>
    <t>JOELHO DE TRANSICAO, CPVC, SOLDAVEL, 90 GRAUS, 22 MM X 1/2", PARA AGUA QUENTE</t>
  </si>
  <si>
    <t>38430</t>
  </si>
  <si>
    <t>JOELHO DE TRANSICAO, CPVC, SOLDAVEL, 90 GRAUS, 22 MM X 3/4", PARA AGUA QUENTE</t>
  </si>
  <si>
    <t>36348</t>
  </si>
  <si>
    <t>JOELHO PPR 45 GRAUS, SOLDAVEL, F/F, DN 20 MM, PARA AGUA QUENTE PREDIAL</t>
  </si>
  <si>
    <t>36349</t>
  </si>
  <si>
    <t>JOELHO PPR 45 GRAUS, SOLDAVEL, F/F, DN 25 MM, PARA AGUA QUENTE PREDIAL</t>
  </si>
  <si>
    <t>38987</t>
  </si>
  <si>
    <t>JOELHO PPR 45 GRAUS, SOLDAVEL, F/F, DN 40 MM, PARA AQUA QUENTE E FRIA PREDIAL</t>
  </si>
  <si>
    <t>38988</t>
  </si>
  <si>
    <t>JOELHO PPR 45 GRAUS, SOLDAVEL, F/F, DN 50 MM, PARA AQUA QUENTE E FRIA PREDIAL</t>
  </si>
  <si>
    <t>38989</t>
  </si>
  <si>
    <t>JOELHO PPR 45 GRAUS, SOLDAVEL, F/F, DN 63 MM, PARA AQUA QUENTE E FRIA PREDIAL</t>
  </si>
  <si>
    <t>38990</t>
  </si>
  <si>
    <t>JOELHO PPR 45 GRAUS, SOLDAVEL, F/F, DN 75 MM, PARA AQUA QUENTE E FRIA PREDIAL</t>
  </si>
  <si>
    <t>38991</t>
  </si>
  <si>
    <t>JOELHO PPR 45 GRAUS, SOLDAVEL, F/F, DN 90 MM, PARA AQUA QUENTE E FRIA PREDIAL</t>
  </si>
  <si>
    <t>38433</t>
  </si>
  <si>
    <t>JOELHO PPR, 45 GRAUS, SOLDAVEL, F/F, DN 32 MM, PARA AGUA QUENTE PREDIAL</t>
  </si>
  <si>
    <t>38440</t>
  </si>
  <si>
    <t>JOELHO PPR, 90 GRAUS, SOLDAVEL, F/F, DN 110 MM, PARA AGUA QUENTE PREDIAL</t>
  </si>
  <si>
    <t>36359</t>
  </si>
  <si>
    <t>JOELHO PPR, 90 GRAUS, SOLDAVEL, F/F, DN 20 MM, PARA AGUA QUENTE PREDIAL</t>
  </si>
  <si>
    <t>36360</t>
  </si>
  <si>
    <t>JOELHO PPR, 90 GRAUS, SOLDAVEL, F/F, DN 25 MM, PARA AGUA QUENTE PREDIAL</t>
  </si>
  <si>
    <t>38434</t>
  </si>
  <si>
    <t>JOELHO PPR, 90 GRAUS, SOLDAVEL, F/F, DN 32 MM, PARA AGUA QUENTE PREDIAL</t>
  </si>
  <si>
    <t>38435</t>
  </si>
  <si>
    <t>JOELHO PPR, 90 GRAUS, SOLDAVEL, F/F, DN 40 MM, PARA AGUA QUENTE PREDIAL</t>
  </si>
  <si>
    <t>38436</t>
  </si>
  <si>
    <t>JOELHO PPR, 90 GRAUS, SOLDAVEL, F/F, DN 50 MM, PARA AGUA QUENTE PREDIAL</t>
  </si>
  <si>
    <t>38437</t>
  </si>
  <si>
    <t>JOELHO PPR, 90 GRAUS, SOLDAVEL, F/F, DN 63 MM, PARA AGUA QUENTE PREDIAL</t>
  </si>
  <si>
    <t>38438</t>
  </si>
  <si>
    <t>JOELHO PPR, 90 GRAUS, SOLDAVEL, F/F, DN 75 MM, PARA AGUA QUENTE PREDIAL</t>
  </si>
  <si>
    <t>38439</t>
  </si>
  <si>
    <t>JOELHO PPR, 90 GRAUS, SOLDAVEL, F/F, DN 90 MM, PARA AGUA QUENTE PREDIAL</t>
  </si>
  <si>
    <t>10836</t>
  </si>
  <si>
    <t>JOELHO PVC COM VISITA, 90 GRAUS, DN 100 X 50 MM, SERIE NORMAL, PARA ESGOTO PREDIAL</t>
  </si>
  <si>
    <t>10835</t>
  </si>
  <si>
    <t>JOELHO PVC, COM BOLSA E ANEL, 90 GRAUS, DN 40 X *38* MM, SERIE NORMAL, PARA ESGOTO PREDIAL</t>
  </si>
  <si>
    <t>3475</t>
  </si>
  <si>
    <t>JOELHO PVC, ROSCAVEL, 45 GRAUS, 1/2", COR BRANCA, PARA AGUA FRIA PREDIAL</t>
  </si>
  <si>
    <t>3485</t>
  </si>
  <si>
    <t>JOELHO PVC, ROSCAVEL, 45 GRAUS, 1", COR BRANCA, PARA AGUA FRIA PREDIAL</t>
  </si>
  <si>
    <t>3534</t>
  </si>
  <si>
    <t>JOELHO PVC, ROSCAVEL, 45 GRAUS, 3/4", COR BRANCA, PARA AGUA FRIA PREDIAL</t>
  </si>
  <si>
    <t>3543</t>
  </si>
  <si>
    <t>JOELHO PVC, ROSCAVEL, 90 GRAUS, 1/2", COR BRANCA, PARA AGUA FRIA PREDIAL</t>
  </si>
  <si>
    <t>3482</t>
  </si>
  <si>
    <t>JOELHO PVC, ROSCAVEL, 90 GRAUS, 1", COR BRANCA, PARA AGUA FRIA PREDIAL</t>
  </si>
  <si>
    <t>3505</t>
  </si>
  <si>
    <t>JOELHO PVC, ROSCAVEL, 90 GRAUS, 3/4", COR BRANCA, PARA AGUA FRIA PREDIAL</t>
  </si>
  <si>
    <t>3521</t>
  </si>
  <si>
    <t>JOELHO PVC, SOLDAVEL COM ROSCA, 90 GRAUS, 20 MM X 1/2", COR MARROM, PARA AGUA FRIA PREDIAL</t>
  </si>
  <si>
    <t>3531</t>
  </si>
  <si>
    <t>JOELHO PVC, SOLDAVEL COM ROSCA, 90 GRAUS, 25 MM X 1/2", COR MARROM, PARA AGUA FRIA PREDIAL</t>
  </si>
  <si>
    <t>3522</t>
  </si>
  <si>
    <t>JOELHO PVC, SOLDAVEL COM ROSCA, 90 GRAUS, 25 MM X 3/4", COR MARROM, PARA AGUA FRIA PREDIAL</t>
  </si>
  <si>
    <t>3527</t>
  </si>
  <si>
    <t>JOELHO PVC, SOLDAVEL COM ROSCA, 90 GRAUS, 32 MM X 3/4", COR MARROM, PARA AGUA FRIA PREDIAL</t>
  </si>
  <si>
    <t>3516</t>
  </si>
  <si>
    <t>JOELHO PVC, SOLDAVEL, BB, 45 GRAUS, DN 40 MM, PARA ESGOTO PREDIAL</t>
  </si>
  <si>
    <t>3517</t>
  </si>
  <si>
    <t>JOELHO PVC, SOLDAVEL, BB, 90 GRAUS, SEM ANEL, DN 40 MM, PARA ESGOTO PREDIAL SECUNDARIO</t>
  </si>
  <si>
    <t>3515</t>
  </si>
  <si>
    <t>JOELHO PVC, SOLDAVEL, COM BUCHA DE LATAO, 90 GRAUS, 20 MM X 1/2", PARA AGUA FRIA PREDIAL</t>
  </si>
  <si>
    <t>20147</t>
  </si>
  <si>
    <t>JOELHO PVC, SOLDAVEL, COM BUCHA DE LATAO, 90 GRAUS, 25 MM X 1/2", PARA AGUA FRIA PREDIAL</t>
  </si>
  <si>
    <t>3524</t>
  </si>
  <si>
    <t>JOELHO PVC, SOLDAVEL, COM BUCHA DE LATAO, 90 GRAUS, 25 MM X 3/4", PARA AGUA FRIA PREDIAL</t>
  </si>
  <si>
    <t>3532</t>
  </si>
  <si>
    <t>JOELHO PVC, SOLDAVEL, COM BUCHA DE LATAO, 90 GRAUS, 32 MM X 3/4", PARA AGUA FRIA PREDIAL</t>
  </si>
  <si>
    <t>3528</t>
  </si>
  <si>
    <t>JOELHO PVC, SOLDAVEL, PB, 45 GRAUS, DN 100 MM, PARA ESGOTO PREDIAL</t>
  </si>
  <si>
    <t>37952</t>
  </si>
  <si>
    <t>JOELHO PVC, SOLDAVEL, PB, 45 GRAUS, DN 150 MM, PARA ESGOTO PREDIAL</t>
  </si>
  <si>
    <t>37951</t>
  </si>
  <si>
    <t>JOELHO PVC, SOLDAVEL, PB, 45 GRAUS, DN 40 MM, PARA ESGOTO PREDIAL</t>
  </si>
  <si>
    <t>3518</t>
  </si>
  <si>
    <t>JOELHO PVC, SOLDAVEL, PB, 45 GRAUS, DN 50 MM, PARA ESGOTO PREDIAL</t>
  </si>
  <si>
    <t>3519</t>
  </si>
  <si>
    <t>JOELHO PVC, SOLDAVEL, PB, 45 GRAUS, DN 75 MM, PARA ESGOTO PREDIAL</t>
  </si>
  <si>
    <t>3520</t>
  </si>
  <si>
    <t>JOELHO PVC, SOLDAVEL, PB, 90 GRAUS, DN 100 MM, PARA ESGOTO PREDIAL</t>
  </si>
  <si>
    <t>37950</t>
  </si>
  <si>
    <t>JOELHO PVC, SOLDAVEL, PB, 90 GRAUS, DN 150 MM, PARA ESGOTO PREDIAL</t>
  </si>
  <si>
    <t>37949</t>
  </si>
  <si>
    <t>JOELHO PVC, SOLDAVEL, PB, 90 GRAUS, DN 40 MM, PARA ESGOTO PREDIAL</t>
  </si>
  <si>
    <t>3526</t>
  </si>
  <si>
    <t>JOELHO PVC, SOLDAVEL, PB, 90 GRAUS, DN 50 MM, PARA ESGOTO PREDIAL</t>
  </si>
  <si>
    <t>3509</t>
  </si>
  <si>
    <t>JOELHO PVC, SOLDAVEL, PB, 90 GRAUS, DN 75 MM, PARA ESGOTO PREDIAL</t>
  </si>
  <si>
    <t>3530</t>
  </si>
  <si>
    <t>JOELHO PVC, SOLDAVEL, 90 GRAUS, 110 MM, COR MARROM, PARA AGUA FRIA PREDIAL</t>
  </si>
  <si>
    <t>3542</t>
  </si>
  <si>
    <t>JOELHO PVC, SOLDAVEL, 90 GRAUS, 20 MM, COR MARROM, PARA AGUA FRIA PREDIAL</t>
  </si>
  <si>
    <t>3529</t>
  </si>
  <si>
    <t>JOELHO PVC, SOLDAVEL, 90 GRAUS, 25 MM, COR MARROM, PARA AGUA FRIA PREDIAL</t>
  </si>
  <si>
    <t>3536</t>
  </si>
  <si>
    <t>JOELHO PVC, SOLDAVEL, 90 GRAUS, 32 MM, COR MARROM, PARA AGUA FRIA PREDIAL</t>
  </si>
  <si>
    <t>3535</t>
  </si>
  <si>
    <t>JOELHO PVC, SOLDAVEL, 90 GRAUS, 40 MM, COR MARROM, PARA AGUA FRIA PREDIAL</t>
  </si>
  <si>
    <t>3540</t>
  </si>
  <si>
    <t>JOELHO PVC, SOLDAVEL, 90 GRAUS, 50 MM, COR MARROM, PARA AGUA FRIA PREDIAL</t>
  </si>
  <si>
    <t>3539</t>
  </si>
  <si>
    <t>JOELHO PVC, SOLDAVEL, 90 GRAUS, 60 MM, COR MARROM, PARA AGUA FRIA PREDIAL</t>
  </si>
  <si>
    <t>3513</t>
  </si>
  <si>
    <t>JOELHO PVC, SOLDAVEL, 90 GRAUS, 85 MM, COR MARROM, PARA AGUA FRIA PREDIAL</t>
  </si>
  <si>
    <t>3510</t>
  </si>
  <si>
    <t>JOELHO PVC, 90 GRAUS, ROSCAVEL, 1 1/4", COR BRANCA, AGUA FRIA PREDIAL</t>
  </si>
  <si>
    <t>38913</t>
  </si>
  <si>
    <t>JOELHO/COTOVELO 90 GRAUS, METALICO, PARA CONEXAO COM ANEL DESLIZANTE, DN 16 MM, EM TUBO PEX PARA INST. AGUA QUENTE/FRIA</t>
  </si>
  <si>
    <t>38914</t>
  </si>
  <si>
    <t>JOELHO/COTOVELO 90 GRAUS, METALICO, PARA CONEXAO COM ANEL DESLIZANTE, DN 20 MM, EM TUBO PEX PARA INST. AGUA QUENTE/FRIA</t>
  </si>
  <si>
    <t>38915</t>
  </si>
  <si>
    <t>JOELHO/COTOVELO 90 GRAUS, METALICO, PARA CONEXAO COM ANEL DESLIZANTE, DN 25 MM, EM TUBO PEX PARA INST. AGUA QUENTE/FRIA</t>
  </si>
  <si>
    <t>38916</t>
  </si>
  <si>
    <t>JOELHO/COTOVELO 90 GRAUS, METALICO, PARA CONEXAO COM ANEL DESLIZANTE, DN 32 MM, EM TUBO PEX PARA INST. AGUA QUENTE/FRIA</t>
  </si>
  <si>
    <t>39300</t>
  </si>
  <si>
    <t>JOELHO/COTOVELO 90 GRAUS, PLASTICO, PARA CONEXAO COM CRIMPAGEM, DN 16 MM, EM TUBO PEX PARA INST. AGUA QUENTE/FRIA</t>
  </si>
  <si>
    <t>39301</t>
  </si>
  <si>
    <t>JOELHO/COTOVELO 90 GRAUS, PLASTICO, PARA CONEXAO COM CRIMPAGEM, DN 20 MM, EM TUBO PEX PARA INST. AGUA QUENTE/FRIA</t>
  </si>
  <si>
    <t>39302</t>
  </si>
  <si>
    <t>JOELHO/COTOVELO 90 GRAUS, PLASTICO, PARA CONEXAO COM CRIMPAGEM, DN 25 MM, EM TUBO PEX PARA INST. AGUA QUENTE/FRIA</t>
  </si>
  <si>
    <t>38941</t>
  </si>
  <si>
    <t>JOELHO/COTOVELO 90 GRAUS, ROSCA FEMEA MOVEL, METALICO, PARA CONEXAO COM ANEL DESLIZANTE, DN 20 MM X 3/4", EM TUBO PEX PARA INST. AGUA QUENTE/FRIA</t>
  </si>
  <si>
    <t>38923</t>
  </si>
  <si>
    <t>JOELHO/COTOVELO 90 GRAUS, ROSCA FEMEA TERMINAL, METALICO, PARA CONEXAO COM ANEL DESLIZANTE, DN 16 MM X 1/2", EM TUBO PEX PARA INST. AGUA QUENTE/FRIA</t>
  </si>
  <si>
    <t>38925</t>
  </si>
  <si>
    <t>JOELHO/COTOVELO 90 GRAUS, ROSCA FEMEA TERMINAL, METALICO, PARA CONEXAO COM ANEL DESLIZANTE, DN 20 MM X 1/2", EM TUBO PEX PARA INST. AGUA QUENTE/FRIA</t>
  </si>
  <si>
    <t>38926</t>
  </si>
  <si>
    <t>JOELHO/COTOVELO 90 GRAUS, ROSCA FEMEA TERMINAL, METALICO, PARA CONEXAO COM ANEL DESLIZANTE, DN 20 MM X 3/4", EM TUBO PEX PARA INST. AGUA QUENTE/FRIA</t>
  </si>
  <si>
    <t>38927</t>
  </si>
  <si>
    <t>JOELHO/COTOVELO 90 GRAUS, ROSCA FEMEA TERMINAL, METALICO, PARA CONEXAO COM ANEL DESLIZANTE, DN 25 MM X 3/4", EM TUBO PEX PARA INST. AGUA QUENTE/FRIA</t>
  </si>
  <si>
    <t>39304</t>
  </si>
  <si>
    <t>JOELHO/COTOVELO 90 GRAUS, ROSCA FEMEA TERMINAL, PLASTICO, PARA CONEXAO COM CRIMPAGEM, DN 16 MM X 1/2", EM TUBO PEX PARA INST. AGUA QUENTE/FRIA</t>
  </si>
  <si>
    <t>39305</t>
  </si>
  <si>
    <t>JOELHO/COTOVELO 90 GRAUS, ROSCA FEMEA TERMINAL, PLASTICO, PARA CONEXAO COM CRIMPAGEM, DN 20 MM X 1/2", EM TUBO PEX PARA INST. AGUA QUENTE/FRIA</t>
  </si>
  <si>
    <t>39306</t>
  </si>
  <si>
    <t>JOELHO/COTOVELO 90 GRAUS, ROSCA FEMEA TERMINAL, PLASTICO, PARA CONEXAO COM CRIMPAGEM, DN 20 MM X 3/4", EM TUBO PEX PARA INST. AGUA QUENTE/FRIA</t>
  </si>
  <si>
    <t>38928</t>
  </si>
  <si>
    <t>JOELHO/COTOVELO 90 GRAUS, ROSCA FEMEA TERMINAL, PLASTICO, PARA CONEXAO COM CRIMPAGEM, DN 25 MM X 1/2", EM TUBO PEX PARA INST. AGUA QUENTE/FRIA</t>
  </si>
  <si>
    <t>38917</t>
  </si>
  <si>
    <t>JOELHO/COTOVELO 90 GRAUS, ROSCA FEMEA, COM BASE FIXA, METALICO, PARA CONEXAO COM ANEL DESLIZANTE, DN 16 MM X 1/2", EM TUBO PEX PARA INST. AGUA QUENTE/FRIA</t>
  </si>
  <si>
    <t>38919</t>
  </si>
  <si>
    <t>JOELHO/COTOVELO 90 GRAUS, ROSCA FEMEA, COM BASE FIXA, METALICO, PARA CONEXAO COM ANEL DESLIZANTE, DN 20 MM X 1/2", EM TUBO PEX PARA INST. AGUA QUENTE/FRIA</t>
  </si>
  <si>
    <t>38922</t>
  </si>
  <si>
    <t>JOELHO/COTOVELO 90 GRAUS, ROSCA FEMEA, COM BASE FIXA, METALICO, PARA CONEXAO COM ANEL DESLIZANTE, DN 25 MM X 3/4", EM TUBO PEX PARA INST. AGUA QUENTE/FRIA</t>
  </si>
  <si>
    <t>20151</t>
  </si>
  <si>
    <t>JOELHO, PVC SERIE R, 45 GRAUS, DN 100 MM, PARA ESGOTO PREDIAL</t>
  </si>
  <si>
    <t>20152</t>
  </si>
  <si>
    <t>JOELHO, PVC SERIE R, 45 GRAUS, DN 150 MM, PARA ESGOTO PREDIAL</t>
  </si>
  <si>
    <t>20148</t>
  </si>
  <si>
    <t>JOELHO, PVC SERIE R, 45 GRAUS, DN 40 MM, PARA ESGOTO PREDIAL</t>
  </si>
  <si>
    <t>20149</t>
  </si>
  <si>
    <t>JOELHO, PVC SERIE R, 45 GRAUS, DN 50 MM, PARA ESGOTO PREDIAL</t>
  </si>
  <si>
    <t>20150</t>
  </si>
  <si>
    <t>JOELHO, PVC SERIE R, 45 GRAUS, DN 75 MM, PARA ESGOTO PREDIAL</t>
  </si>
  <si>
    <t>20157</t>
  </si>
  <si>
    <t>JOELHO, PVC SERIE R, 90 GRAUS, DN 100 MM, PARA ESGOTO PREDIAL</t>
  </si>
  <si>
    <t>20158</t>
  </si>
  <si>
    <t>JOELHO, PVC SERIE R, 90 GRAUS, DN 150 MM, PARA ESGOTO PREDIAL</t>
  </si>
  <si>
    <t>20154</t>
  </si>
  <si>
    <t>JOELHO, PVC SERIE R, 90 GRAUS, DN 40 MM, PARA ESGOTO PREDIAL</t>
  </si>
  <si>
    <t>20155</t>
  </si>
  <si>
    <t>JOELHO, PVC SERIE R, 90 GRAUS, DN 50 MM, PARA ESGOTO PREDIAL</t>
  </si>
  <si>
    <t>20156</t>
  </si>
  <si>
    <t>JOELHO, PVC SERIE R, 90 GRAUS, DN 75 MM, PARA ESGOTO PREDIAL</t>
  </si>
  <si>
    <t>3499</t>
  </si>
  <si>
    <t>JOELHO, PVC SOLDAVEL, 45 GRAUS, 20 MM, COR MARROM, PARA AGUA FRIA PREDIAL</t>
  </si>
  <si>
    <t>3500</t>
  </si>
  <si>
    <t>JOELHO, PVC SOLDAVEL, 45 GRAUS, 25 MM, COR MARROM, PARA AGUA FRIA PREDIAL</t>
  </si>
  <si>
    <t>3501</t>
  </si>
  <si>
    <t>JOELHO, PVC SOLDAVEL, 45 GRAUS, 32 MM, COR MARROM, PARA AGUA FRIA PREDIAL</t>
  </si>
  <si>
    <t>3502</t>
  </si>
  <si>
    <t>JOELHO, PVC SOLDAVEL, 45 GRAUS, 40 MM, COR MARROM, PARA AGUA FRIA PREDIAL</t>
  </si>
  <si>
    <t>3503</t>
  </si>
  <si>
    <t>JOELHO, PVC SOLDAVEL, 45 GRAUS, 50 MM, COR MARROM, PARA AGUA FRIA PREDIAL</t>
  </si>
  <si>
    <t>3477</t>
  </si>
  <si>
    <t>JOELHO, PVC SOLDAVEL, 45 GRAUS, 60 MM, COR MARROM, PARA AGUA FRIA PREDIAL</t>
  </si>
  <si>
    <t>3478</t>
  </si>
  <si>
    <t>JOELHO, PVC SOLDAVEL, 45 GRAUS, 75 MM, COR MARROM, PARA AGUA FRIA PREDIAL</t>
  </si>
  <si>
    <t>3525</t>
  </si>
  <si>
    <t>JOELHO, PVC SOLDAVEL, 45 GRAUS, 85 MM, COR MARROM, PARA AGUA FRIA PREDIAL</t>
  </si>
  <si>
    <t>3511</t>
  </si>
  <si>
    <t>JOELHO, PVC SOLDAVEL, 90 GRAUS, 75 MM, COR MARROM, PARA AGUA FRIA PREDIAL</t>
  </si>
  <si>
    <t>12032</t>
  </si>
  <si>
    <t>JOGO DE TRANQUETA E ROSETA QUADRADA DE SOBREPOR SEM FUROS, EM LATAO CROMADO, *50 X 50* MM, PARA FECHADURA DE PORTA DE BANHEIRO</t>
  </si>
  <si>
    <t>12030</t>
  </si>
  <si>
    <t>JOGO DE TRANQUETA E ROSETA REDONDA DE SOBREPOR SEM FUROS, EM LATAO CROMADO, DIAMETRO *50* MM, PARA FECHADURA DE PORTA DE BANHEIRO</t>
  </si>
  <si>
    <t>10908</t>
  </si>
  <si>
    <t>JUNCAO DE REDUCAO INVERTIDA, PVC SOLDAVEL, 100 X 50 MM, SERIE NORMAL PARA ESGOTO PREDIAL</t>
  </si>
  <si>
    <t>10909</t>
  </si>
  <si>
    <t>JUNCAO DE REDUCAO INVERTIDA, PVC SOLDAVEL, 100 X 75 MM, SERIE NORMAL PARA ESGOTO PREDIAL</t>
  </si>
  <si>
    <t>3669</t>
  </si>
  <si>
    <t>JUNCAO DE REDUCAO INVERTIDA, PVC SOLDAVEL, 75 X 50 MM, SERIE NORMAL PARA ESGOTO PREDIAL</t>
  </si>
  <si>
    <t>20139</t>
  </si>
  <si>
    <t>JUNCAO DUPLA, PVC SERIE R, DN 100 X 100 X 100 MM, PARA ESGOTO PREDIAL</t>
  </si>
  <si>
    <t>3668</t>
  </si>
  <si>
    <t>JUNCAO DUPLA, PVC SOLDAVEL, DN 100 X 100 X 100 MM , SERIE NORMAL PARA ESGOTO PREDIAL</t>
  </si>
  <si>
    <t>10911</t>
  </si>
  <si>
    <t>JUNCAO INVERTIDA, PVC SOLDAVEL, 75 X 75 MM, SERIE NORMAL PARA ESGOTO PREDIAL</t>
  </si>
  <si>
    <t>3659</t>
  </si>
  <si>
    <t>JUNCAO SIMPLES DE REDUCAO, PVC, DN 100 X 50 MM, SERIE NORMAL PARA ESGOTO PREDIAL</t>
  </si>
  <si>
    <t>3660</t>
  </si>
  <si>
    <t>JUNCAO SIMPLES DE REDUCAO, PVC, DN 100 X 75 MM, SERIE NORMAL PARA ESGOTO PREDIAL</t>
  </si>
  <si>
    <t>20144</t>
  </si>
  <si>
    <t>JUNCAO SIMPLES, PVC SERIE R, DN 100 X 100 MM, PARA ESGOTO PREDIAL</t>
  </si>
  <si>
    <t>20143</t>
  </si>
  <si>
    <t>JUNCAO SIMPLES, PVC SERIE R, DN 100 X 75 MM, PARA ESGOTO PREDIAL</t>
  </si>
  <si>
    <t>20145</t>
  </si>
  <si>
    <t>JUNCAO SIMPLES, PVC SERIE R, DN 150 X 100 MM, PARA ESGOTO PREDIAL</t>
  </si>
  <si>
    <t>20146</t>
  </si>
  <si>
    <t>JUNCAO SIMPLES, PVC SERIE R, DN 150 X 150 MM, PARA ESGOTO PREDIAL</t>
  </si>
  <si>
    <t>20140</t>
  </si>
  <si>
    <t>JUNCAO SIMPLES, PVC SERIE R, DN 40 X 40 MM, PARA ESGOTO PREDIAL</t>
  </si>
  <si>
    <t>20141</t>
  </si>
  <si>
    <t>JUNCAO SIMPLES, PVC SERIE R, DN 50 X 50 MM, PARA ESGOTO PREDIAL</t>
  </si>
  <si>
    <t>20142</t>
  </si>
  <si>
    <t>JUNCAO SIMPLES, PVC SERIE R, DN 75 X 75 MM, PARA ESGOTO PREDIAL</t>
  </si>
  <si>
    <t>3670</t>
  </si>
  <si>
    <t>JUNCAO SIMPLES, PVC, 45 GRAUS, DN 100 X 100 MM, SERIE NORMAL PARA ESGOTO PREDIAL</t>
  </si>
  <si>
    <t>3666</t>
  </si>
  <si>
    <t>JUNCAO SIMPLES, PVC, 45 GRAUS, DN 40 X 40 MM, SERIE NORMAL PARA ESGOTO PREDIAL</t>
  </si>
  <si>
    <t>3662</t>
  </si>
  <si>
    <t>JUNCAO SIMPLES, PVC, 45 GRAUS, DN 50 X 50 MM, SERIE NORMAL PARA ESGOTO PREDIAL</t>
  </si>
  <si>
    <t>3658</t>
  </si>
  <si>
    <t>JUNCAO SIMPLES, PVC, 45 GRAUS, DN 75 X 75 MM, SERIE NORMAL PARA ESGOTO PREDIAL</t>
  </si>
  <si>
    <t>14157</t>
  </si>
  <si>
    <t>JUNCAO 2 GARRAS PARA FITA PERFURADA</t>
  </si>
  <si>
    <t>42696</t>
  </si>
  <si>
    <t>JUNCAO, PVC, 45 GRAUS, JE, BBB, DN 150 MM, PARA TUBO CORRUGADO E/OU LISO, REDE COLETORA DE ESGOTO</t>
  </si>
  <si>
    <t>39875</t>
  </si>
  <si>
    <t>JUNTA DE EXPANSAO BRONZE/LATAO (REF 900), PONTA X PONTA, 35 MM</t>
  </si>
  <si>
    <t>39876</t>
  </si>
  <si>
    <t>JUNTA DE EXPANSAO BRONZE/LATAO (REF 900), PONTA X PONTA, 42 MM</t>
  </si>
  <si>
    <t>39877</t>
  </si>
  <si>
    <t>JUNTA DE EXPANSAO BRONZE/LATAO (REF 900), PONTA X PONTA, 54 MM</t>
  </si>
  <si>
    <t>39878</t>
  </si>
  <si>
    <t>JUNTA DE EXPANSAO BRONZE/LATAO (REF 900), PONTA X PONTA, 66 MM</t>
  </si>
  <si>
    <t>39872</t>
  </si>
  <si>
    <t>JUNTA DE EXPANSAO DE COBRE (REF 900), PONTA X PONTA, 15 MM</t>
  </si>
  <si>
    <t>39873</t>
  </si>
  <si>
    <t>JUNTA DE EXPANSAO DE COBRE (REF 900), PONTA X PONTA, 22 MM</t>
  </si>
  <si>
    <t>39874</t>
  </si>
  <si>
    <t>JUNTA DE EXPANSAO DE COBRE (REF 900), PONTA X PONTA, 28 MM</t>
  </si>
  <si>
    <t>3674</t>
  </si>
  <si>
    <t>JUNTA DILATACAO ELASTICA PARA CONCRETO (FUGENBAND) O-12, ATE 5 MCA</t>
  </si>
  <si>
    <t>3681</t>
  </si>
  <si>
    <t>JUNTA DILATACAO ELASTICA PARA CONCRETO (FUGENBAND) O-22, ATE 30 MCA</t>
  </si>
  <si>
    <t>3676</t>
  </si>
  <si>
    <t>JUNTA DILATACAO ELASTICA PARA CONCRETO (FUGENBAND) O-35/10, ATE 100 MCA</t>
  </si>
  <si>
    <t>3679</t>
  </si>
  <si>
    <t>JUNTA DILATACAO ELASTICA PARA CONCRETO (FUGENBAND) O-35/6, ATE 100 MCA</t>
  </si>
  <si>
    <t>3672</t>
  </si>
  <si>
    <t>JUNTA PLASTICA DE DILATACAO PARA PISOS, COR CINZA, 10 X 4,5 MM (ALTURA X ESPESSURA)</t>
  </si>
  <si>
    <t>3671</t>
  </si>
  <si>
    <t>JUNTA PLASTICA DE DILATACAO PARA PISOS, COR CINZA, 17 X 3 MM (ALTURA X ESPESSURA)</t>
  </si>
  <si>
    <t>3673</t>
  </si>
  <si>
    <t>JUNTA PLASTICA DE DILATACAO PARA PISOS, COR CINZA, 27 X 3 MM (ALTURA X ESPESSURA)</t>
  </si>
  <si>
    <t>38394</t>
  </si>
  <si>
    <t>KIT ACESSORIOS PARA COMPRESSOR DE AR, 5 PECAS (PISTOLAS PINTURA, LIMPEZA E PULVERIZACAO, CALIBRADOR E MANGUEIRA)</t>
  </si>
  <si>
    <t>3729</t>
  </si>
  <si>
    <t>KIT CAVALETE, PVC, COM REGISTRO, PARA HIDROMETRO, BITOLAS 1/2" OU 3/4" - COMPLETO</t>
  </si>
  <si>
    <t>39357</t>
  </si>
  <si>
    <t>KIT CHASSI COZINHA, CUBA SIMPLES SEM MAQUINA LAVAR LOUCA, INSTAL. PEX, QUADRO METALICO C/ TRAVESSA C/ FURO P/ESGOTO DN 50 MM E FUROS SUPERIORES P/AGUA, *340* X *650* MM (L X H), P/ CONEXAO COM ANEL DESLIZANTE (CONJUNTO COMPLETO)</t>
  </si>
  <si>
    <t>39358</t>
  </si>
  <si>
    <t>KIT CHASSI COZINHA, CUBA SIMPLES SEM MAQUINA LAVAR LOUCA, INSTAL. PEX, QUADRO METALICO C/ TRAVESSA COM FURO P/ESGOTO DN 50 MM E FUROS SUPERIORES P/AGUA, *340* X *650* MM (L X H), P/ CONEXAO COM CRIMPAGEM (CONJUNTO COMPLETO)</t>
  </si>
  <si>
    <t>39355</t>
  </si>
  <si>
    <t>KIT CHASSI TANQUE E MAQUINA LAVAR ROUPA, INSTAL. PEX, QUADRO METALICO C/ TRAVESSA C/ FURO P/ ESGOTO DN 50 MM, FURO LATERAL P/ MAQUINA E FUROS SUPERIORES P/ AGUA, *344* X *442* MM (L X H), P/ CONEXAO COM ANEL DESLIZANTE (CONJUNTO COMPLETO)</t>
  </si>
  <si>
    <t>39356</t>
  </si>
  <si>
    <t>KIT CHASSI TANQUE E MAQUINA LAVAR ROUPA, INSTAL. PEX, QUADRO METALICO C/ TRAVESSA C/ FURO P/ ESGOTO DN 50 MM, FURO LATERAL P/MAQUINA E FUROS SUPERIORES P/AGUA, *344* X *442* MM (L X H), P/ CONEXAO COM CRIMPAGEM (CONJUNTO COMPLETO)</t>
  </si>
  <si>
    <t>39353</t>
  </si>
  <si>
    <t>KIT CHUVEIRO, INSTAL. PEX, QUADRO METALICO C/ 2 TRAVESSAS, SUPERIOR C/ ESPERA P/ CHUVEIRO, INFERIOR C/ 2 REGISTROS DE PRESSAO 1/2 ", *390* X *900* MM (L X H), CONEXAO COM ANEL DESLIZANTE (CONJUNTO COMPLETO)</t>
  </si>
  <si>
    <t>39354</t>
  </si>
  <si>
    <t>KIT CHUVEIRO, INSTAL. PEX, QUADRO METALICO C/2 TRAVESSAS, SUPERIOR C/ ESPERA P/ CHUVEIRO E INFERIOR C/2 REGISTROS DE PRESSAO 1/2 ", *390* X *900* MM (L X H), CONEXAO COM CRIMPAGEM (CONJUNTO COMPLETO)</t>
  </si>
  <si>
    <t>39398</t>
  </si>
  <si>
    <t>KIT DE ACESSORIOS PARA BANHEIRO EM METAL CROMADO, 5 PECAS</t>
  </si>
  <si>
    <t>13343</t>
  </si>
  <si>
    <t>KIT DE MATERIAIS PARA BRACADEIRA PARA FIXACAO EM POSTE CIRCULAR, CONTEM TRES FIXADORES E UM ROLO DE FITA DE 3 M EM ACO CARBONO</t>
  </si>
  <si>
    <t>12118</t>
  </si>
  <si>
    <t>KIT DE PROTECAO ARSTOP PARA AR CONDICIONADO, TOMADA PADRAO 2P+T 20 A, COM DISJUNTOR UNIPOLAR DIN 20A</t>
  </si>
  <si>
    <t>39482</t>
  </si>
  <si>
    <t>KIT PORTA PRONTA DE MADEIRA, FOLHA LEVE (NBR 15930) DE 600 X 2100 MM OU 700 X 2100 MM, DE 35 MM A 40 MM DE ESPESSURA, COM MARCO EM ACO, NUCLEO COLMEIA, CAPA LISA EM HDF, ACABAMENTO MELAMINICO BRANCO (INCLUI MARCO, ALIZARES, DOBRADICAS E FECHADURA)</t>
  </si>
  <si>
    <t>39486</t>
  </si>
  <si>
    <t>KIT PORTA PRONTA DE MADEIRA, FOLHA LEVE (NBR 15930) DE 600 X 2100 MM OU 700 X 2100 MM, DE 35 MM A 40 MM DE ESPESSURA, NUCLEO COLMEIA, ESTRUTURA USINADA PARA FECHADURA, CAPA LISA EM HDF, ACABAMENTO EM PRIMER PARA PINTURA (INCLUI MARCO, ALIZARES E DOBRADICAS)</t>
  </si>
  <si>
    <t>39484</t>
  </si>
  <si>
    <t>KIT PORTA PRONTA DE MADEIRA, FOLHA LEVE (NBR 15930) DE 800 X 2100 MM, DE 35 MM A 40 MM DE ESPESSURA, COM MARCO EM ACO, NUCLEO COLMEIA, CAPA LISA EM HDF, ACABAMENTO MELAMINICO BRANCO (INCLUI MARCO, ALIZARES, DOBRADICAS E FECHADURA)</t>
  </si>
  <si>
    <t>39488</t>
  </si>
  <si>
    <t>KIT PORTA PRONTA DE MADEIRA, FOLHA LEVE (NBR 15930) DE 800 X 2100 MM, DE 35 MM A 40 MM DE ESPESSURA, NUCLEO COLMEIA, ESTRUTURA USINADA PARA FECHADURA, CAPA LISA EM HDF, ACABAMENTO EM PRIMER PARA PINTURA (INCLUI MARCO, ALIZARES E DOBRADICAS)</t>
  </si>
  <si>
    <t>39485</t>
  </si>
  <si>
    <t>KIT PORTA PRONTA DE MADEIRA, FOLHA LEVE (NBR 15930) DE 900 X 2100 MM, DE 35 MM A 40 MM DE ESPESSURA, COM MARCO EM ACO, NUCLEO COLMEIA, CAPA LISA EM HDF, ACABAMENTO MELAMINICO BRANCO (INCLUI MARCO, ALIZARES, DOBRADICAS E FECHADURA)</t>
  </si>
  <si>
    <t>39489</t>
  </si>
  <si>
    <t>KIT PORTA PRONTA DE MADEIRA, FOLHA LEVE (NBR 15930) DE 900 X 2100 MM, DE 35 MM A 40 MM DE ESPESSURA, NUCLEO COLMEIA, ESTRUTURA USINADA PARA FECHADURA, CAPA LISA EM HDF, ACABAMENTO EM PRIMER PARA PINTURA (INCLUI MARCO, ALIZARES E DOBRADICAS)</t>
  </si>
  <si>
    <t>39490</t>
  </si>
  <si>
    <t>KIT PORTA PRONTA DE MADEIRA, FOLHA MEDIA (NBR 15930) DE 600 X 2100 MM OU 700 X 2100 MM, DE 35 MM A 40 MM DE ESPESSURA, NUCLEO SEMI-SOLIDO (SARRAFEADO), ESTRUTURA USINADA PARA FECHADURA, CAPA LISA EM HDF, ACABAMENTO MELAMINICO BRANCO (INCLUI MARCO, ALIZARES E DOBRADICAS)</t>
  </si>
  <si>
    <t>39494</t>
  </si>
  <si>
    <t>KIT PORTA PRONTA DE MADEIRA, FOLHA MEDIA (NBR 15930) DE 600 X 2100 MM, DE 35 MM A 40 MM DE ESPESSURA, NUCLEO SEMI-SOLIDO (SARRAFEADO), ESTRUTURA USINADA PARA FECHADURA, CAPA LISA EM HDF, ACABAMENTO EM PRIMER PARA PINTURA (INCLUI MARCO, ALIZARES E DOBRADICAS)</t>
  </si>
  <si>
    <t>39495</t>
  </si>
  <si>
    <t>KIT PORTA PRONTA DE MADEIRA, FOLHA MEDIA (NBR 15930) DE 700 X 2100 MM, DE 35 MM A 40 MM DE ESPESSURA, NUCLEO SEMI-SOLIDO (SARRAFEADO), ESTRUTURA USINADA PARA FECHADURA, CAPA LISA EM HDF, ACABAMENTO EM PRIMER PARA PINTURA (INCLUI MARCO, ALIZARES E DOBRADICAS)</t>
  </si>
  <si>
    <t>39496</t>
  </si>
  <si>
    <t>KIT PORTA PRONTA DE MADEIRA, FOLHA MEDIA (NBR 15930) DE 800 X 2100 MM, DE 35 MM A 40 MM DE ESPESSURA, NUCLEO SEMI-SOLIDO (SARRAFEADO), ESTRUTURA USINADA PARA FECHADURA, CAPA LISA EM HDF, ACABAMENTO EM PRIMER PARA PINTURA (INCLUI MARCO, ALIZARES E DOBRADICAS)</t>
  </si>
  <si>
    <t>39492</t>
  </si>
  <si>
    <t>KIT PORTA PRONTA DE MADEIRA, FOLHA MEDIA (NBR 15930) DE 800 X 2100 MM, DE 35 MM A 40 MM DE ESPESSURA, NUCLEO SEMI-SOLIDO (SARRAFEADO), ESTRUTURA USINADA PARA FECHADURA, CAPA LISA EM HDF, ACABAMENTO MELAMINICO BRANCO (INCLUI MARCO, ALIZARES E DOBRADICAS)</t>
  </si>
  <si>
    <t>39497</t>
  </si>
  <si>
    <t>KIT PORTA PRONTA DE MADEIRA, FOLHA MEDIA (NBR 15930) DE 900 X 2100 MM, DE 35 MM A 40 MM DE ESPESSURA, NUCLEO SEMI-SOLIDO (SARRAFEADO), ESTRUTURA USINADA PARA FECHADURA, CAPA LISA EM HDF, ACABAMENTO EM PRIMER PARA PINTURA (INCLUI MARCO, ALIZARES E DOBRADICAS)</t>
  </si>
  <si>
    <t>39493</t>
  </si>
  <si>
    <t>KIT PORTA PRONTA DE MADEIRA, FOLHA MEDIA (NBR 15930) DE 900 X 2100 MM, DE 35 MM A 40 MM DE ESPESSURA, NUCLEO SEMI-SOLIDO (SARRAFEADO), ESTRUTURA USINADA PARA FECHADURA, CAPA LISA EM HDF, ACABAMENTO MELAMINICO BRANCO (INCLUI MARCO, ALIZARES E DOBRADICAS)</t>
  </si>
  <si>
    <t>39500</t>
  </si>
  <si>
    <t>KIT PORTA PRONTA DE MADEIRA, FOLHA PESADA (NBR 15930) DE 800 X 2100 MM, DE 40 MM A 45 MM DE ESPESSURA, NUCLEO SOLIDO, CAPA LISA EM HDF, ACABAMENTO MELAMINICO BRANCO (INCLUI MARCO, ALIZARES, DOBRADICAS E FECHADURA EXTERNA)</t>
  </si>
  <si>
    <t>39498</t>
  </si>
  <si>
    <t>KIT PORTA PRONTA DE MADEIRA, FOLHA PESADA (NBR 15930) DE 800 X 2100 MM, DE 40 MM A 45 MM DE ESPESSURA , NUCLEO SOLIDO, ESTRUTURA USINADA PARA FECHADURA, CAPA LISA EM HDF, ACABAMENTO EM LAMINADO NATURAL COM VERNIZ (INCLUI MARCO, ALIZARES E DOBRADICAS)</t>
  </si>
  <si>
    <t>43628</t>
  </si>
  <si>
    <t>KIT PORTA PRONTA DE MADEIRA, FOLHA PESADA (NBR 15930) DE 800 X 2100 MM, DE 40 MM A 45 MM DE ESPESSURA, COM MARCO EM ACO, NUCLEO SOLIDO, CAPA LISA EM HDF, ACABAMENTO MELAMINICO BRANCO (INCLUI MARCO, ALIZARES, DOBRADICAS E FECHADURA)</t>
  </si>
  <si>
    <t>39501</t>
  </si>
  <si>
    <t>KIT PORTA PRONTA DE MADEIRA, FOLHA PESADA (NBR 15930) DE 900 X 2100 MM, DE 40 MM A 45 MM DE ESPESSURA, NUCLEO SOLIDO, CAPA LISA EM HDF, ACABAMENTO MELAMINICO BRANCO (INCLUI MARCO, ALIZARES, DOBRADICAS E FECHADURA EXTERNA)</t>
  </si>
  <si>
    <t>39499</t>
  </si>
  <si>
    <t>KIT PORTA PRONTA DE MADEIRA, FOLHA PESADA (NBR 15930) DE 900 X 2100 MM, DE 40 MM A 45 MM DE ESPESSURA , NUCLEO SOLIDO, ESTRUTURA USINADA PARA FECHADURA, CAPA LISA EM HDF, ACABAMENTO EM LAMINADO NATURAL COM VERNIZ (INCLUI MARCO, ALIZARES E DOBRADICAS)</t>
  </si>
  <si>
    <t>43621</t>
  </si>
  <si>
    <t>KIT PORTA PRONTA DE MADEIRA, FOLHA PESADA (NBR 15930) DE 900 X 2100 MM, DE 40 MM A 45 MM DE ESPESSURA, COM MARCO EM ACO, NUCLEO SOLIDO, CAPA LISA EM HDF, ACABAMENTO MELAMINICO BRANCO (INCLUI MARCO, ALIZARES, DOBRADICAS E FECHADURA)</t>
  </si>
  <si>
    <t>3733</t>
  </si>
  <si>
    <t>LADRILHO HIDRAULICO, *20 x 20* CM, E= 2 CM, PADRAO COPACABANA, 2 CORES (PRETO E BRANCO)</t>
  </si>
  <si>
    <t>3731</t>
  </si>
  <si>
    <t>LADRILHO HIDRAULICO, *20 X 20* CM, E= 2 CM, DADOS, COR NATURAL</t>
  </si>
  <si>
    <t>38137</t>
  </si>
  <si>
    <t>LADRILHO HIDRAULICO, *20 X 20* CM, E= 2 CM, RAMPA, NATURAL</t>
  </si>
  <si>
    <t>38135</t>
  </si>
  <si>
    <t>LADRILHO HIDRAULICO, *20 X 20* CM, E= 2 CM, TATIL ALERTA OU DIRECIONAL, AMARELO</t>
  </si>
  <si>
    <t>38138</t>
  </si>
  <si>
    <t>LADRILHO HIDRAULICO, *30 X 30* CM, E= 2 CM, MILANO, NATURAL</t>
  </si>
  <si>
    <t>3736</t>
  </si>
  <si>
    <t>LAJE PRE-MOLDADA CONVENCIONAL (LAJOTAS + VIGOTAS) PARA FORRO, UNIDIRECIONAL, SOBRECARGA DE 100 KG/M2, VAO ATE 4,00 M (SEM COLOCACAO)</t>
  </si>
  <si>
    <t>3741</t>
  </si>
  <si>
    <t>LAJE PRE-MOLDADA CONVENCIONAL (LAJOTAS + VIGOTAS) PARA FORRO, UNIDIRECIONAL, SOBRECARGA DE 100 KG/M2, VAO ATE 4,50 M (SEM COLOCACAO)</t>
  </si>
  <si>
    <t>3745</t>
  </si>
  <si>
    <t>LAJE PRE-MOLDADA CONVENCIONAL (LAJOTAS + VIGOTAS) PARA FORRO, UNIDIRECIONAL, SOBRECARGA 100 KG/M2, VAO ATE 5,00 M (SEM COLOCACAO)</t>
  </si>
  <si>
    <t>3743</t>
  </si>
  <si>
    <t>LAJE PRE-MOLDADA CONVENCIONAL (LAJOTAS + VIGOTAS) PARA PISO, UNIDIRECIONAL, SOBRECARGA DE 200 KG/M2, VAO ATE 3,50 M (SEM COLOCACAO)</t>
  </si>
  <si>
    <t>3744</t>
  </si>
  <si>
    <t>LAJE PRE-MOLDADA CONVENCIONAL (LAJOTAS + VIGOTAS) PARA PISO, UNIDIRECIONAL, SOBRECARGA DE 200 KG/M2, VAO ATE 4,50 M (SEM COLOCACAO)</t>
  </si>
  <si>
    <t>3739</t>
  </si>
  <si>
    <t>LAJE PRE-MOLDADA CONVENCIONAL (LAJOTAS + VIGOTAS) PARA PISO, UNIDIRECIONAL, SOBRECARGA DE 200 KG/M2, VAO ATE 5,00 M (SEM COLOCACAO)</t>
  </si>
  <si>
    <t>3737</t>
  </si>
  <si>
    <t>LAJE PRE-MOLDADA CONVENCIONAL (LAJOTAS + VIGOTAS) PARA PISO, UNIDIRECIONAL, SOBRECARGA DE 350 KG/M2, VAO ATE 4,50 M (SEM COLOCACAO)</t>
  </si>
  <si>
    <t>3738</t>
  </si>
  <si>
    <t>LAJE PRE-MOLDADA CONVENCIONAL (LAJOTAS + VIGOTAS) PARA PISO, UNIDIRECIONAL, SOBRECARGA DE 350 KG/M2, VAO ATE 5,00 M (SEM COLOCACAO)</t>
  </si>
  <si>
    <t>3747</t>
  </si>
  <si>
    <t>LAJE PRE-MOLDADA CONVENCIONAL (LAJOTAS + VIGOTAS) PARA PISO, UNIDIRECIONAL, SOBRECARGA 350 KG/M2 VAO ATE 3,50 M (SEM COLOCACAO)</t>
  </si>
  <si>
    <t>11649</t>
  </si>
  <si>
    <t>LAJE PRE-MOLDADA DE TRANSICAO EXCENTRICA EM CONCRETO ARMADO, DN 1200 MM, FURO CIRCULAR DN 600 MM, ESPESSURA 12 CM</t>
  </si>
  <si>
    <t>11650</t>
  </si>
  <si>
    <t>LAJE PRE-MOLDADA DE TRANSICAO EXCENTRICA EM CONCRETO ARMADO, DN 1500 MM, FURO CIRCULAR DN 530 MM, ESPESSURA 15 CM</t>
  </si>
  <si>
    <t>3742</t>
  </si>
  <si>
    <t>LAJE PRE-MOLDADA TRELICADA (LAJOTAS + VIGOTAS) PARA FORRO, UNIDIRECIONAL, SOBRECARGA DE 100 KG/M2, VAO ATE 6,00 M (SEM COLOCACAO)</t>
  </si>
  <si>
    <t>3746</t>
  </si>
  <si>
    <t>LAJE PRE-MOLDADA TRELICADA (LAJOTAS + VIGOTAS) PARA PISO, UNIDIRECIONAL, SOBRECARGA DE 200 KG/M2, VAO ATE 6,00 M (SEM COLOCACAO)</t>
  </si>
  <si>
    <t>21106</t>
  </si>
  <si>
    <t>LAMBRI EM ALUMINIO, DE APROXIMADAMENTE 0,6 KG/M, COM APROXIMADAMENTE 168,0 MM DE LARGURA, 6,0 MM DE ALTURA E 6,0 M DE EXTENSAO</t>
  </si>
  <si>
    <t>39377</t>
  </si>
  <si>
    <t>LAMPADA FLUORESCENTE COMPACTA BRANCA 135 W, BASE E40 (127/220 V)</t>
  </si>
  <si>
    <t>38191</t>
  </si>
  <si>
    <t>LAMPADA FLUORESCENTE COMPACTA 2U BRANCA 15 W, BASE E27 (127/220 V)</t>
  </si>
  <si>
    <t>39381</t>
  </si>
  <si>
    <t>LAMPADA FLUORESCENTE COMPACTA 2U/3U BRANCA 9/10 W, BASE E27 (127/220 V)</t>
  </si>
  <si>
    <t>38780</t>
  </si>
  <si>
    <t>LAMPADA FLUORESCENTE COMPACTA 3U BRANCA 20 W, BASE E27 (127/220 V)</t>
  </si>
  <si>
    <t>38781</t>
  </si>
  <si>
    <t>LAMPADA FLUORESCENTE ESPIRAL BRANCA 45 W, BASE E27 (127/220 V)</t>
  </si>
  <si>
    <t>38192</t>
  </si>
  <si>
    <t>LAMPADA FLUORESCENTE ESPIRAL BRANCA 65 W, BASE E27 (127/220 V)</t>
  </si>
  <si>
    <t>3753</t>
  </si>
  <si>
    <t>LAMPADA FLUORESCENTE TUBULAR T10, DE 20 OU 40 W, BIVOLT</t>
  </si>
  <si>
    <t>38782</t>
  </si>
  <si>
    <t>LAMPADA FLUORESCENTE TUBULAR T5 DE 14 W, BIVOLT</t>
  </si>
  <si>
    <t>38778</t>
  </si>
  <si>
    <t>LAMPADA FLUORESCENTE TUBULAR T8 DE 16/18 W, BIVOLT</t>
  </si>
  <si>
    <t>38779</t>
  </si>
  <si>
    <t>LAMPADA FLUORESCENTE TUBULAR T8 DE 32/36 W, BIVOLT</t>
  </si>
  <si>
    <t>39388</t>
  </si>
  <si>
    <t>LAMPADA LED TIPO DICROICA BIVOLT, LUZ BRANCA, 5 W (BASE GU10)</t>
  </si>
  <si>
    <t>39387</t>
  </si>
  <si>
    <t>LAMPADA LED TUBULAR BIVOLT 18/20 W, BASE G13</t>
  </si>
  <si>
    <t>39386</t>
  </si>
  <si>
    <t>LAMPADA LED TUBULAR BIVOLT 9/10 W, BASE G13</t>
  </si>
  <si>
    <t>38194</t>
  </si>
  <si>
    <t>LAMPADA LED 10 W BIVOLT BRANCA, FORMATO TRADICIONAL (BASE E27)</t>
  </si>
  <si>
    <t>38193</t>
  </si>
  <si>
    <t>LAMPADA LED 6 W BIVOLT BRANCA, FORMATO TRADICIONAL (BASE E27)</t>
  </si>
  <si>
    <t>12216</t>
  </si>
  <si>
    <t>LAMPADA VAPOR DE SODIO OVOIDE 150 W (BASE E40)</t>
  </si>
  <si>
    <t>3757</t>
  </si>
  <si>
    <t>LAMPADA VAPOR DE SODIO OVOIDE 250 W (BASE E40)</t>
  </si>
  <si>
    <t>3758</t>
  </si>
  <si>
    <t>LAMPADA VAPOR DE SODIO OVOIDE 400 W (BASE E40)</t>
  </si>
  <si>
    <t>12214</t>
  </si>
  <si>
    <t>LAMPADA VAPOR MERCURIO 125 W (BASE E27)</t>
  </si>
  <si>
    <t>3749</t>
  </si>
  <si>
    <t>LAMPADA VAPOR MERCURIO 250 W (BASE E40)</t>
  </si>
  <si>
    <t>3751</t>
  </si>
  <si>
    <t>LAMPADA VAPOR MERCURIO 400 W (BASE E40)</t>
  </si>
  <si>
    <t>39376</t>
  </si>
  <si>
    <t>LAMPADA VAPOR METALICO OVOIDE 150 W, BASE E27/E40</t>
  </si>
  <si>
    <t>3752</t>
  </si>
  <si>
    <t>LAMPADA VAPOR METALICO TUBULAR 400 W (BASE E40)</t>
  </si>
  <si>
    <t>746</t>
  </si>
  <si>
    <t>LAVADORA DE ALTA PRESSAO (LAVA - JATO) PARA AGUA FRIA, PRESSAO DE OPERACAO ENTRE 1400 E 1900 LIB/POL2, VAZAO MAXIMA ENTRE 400 E 700 L/H, POTENCIA DE OPERACAO ENTRE 2,50 E 3,00 CV</t>
  </si>
  <si>
    <t>20269</t>
  </si>
  <si>
    <t>LAVATORIO / CUBA DE EMBUTIR, OVAL, DE LOUCA BRANCA, SEM LADRAO, DIMENSOES *50 X 35* CM (L X C)</t>
  </si>
  <si>
    <t>20270</t>
  </si>
  <si>
    <t>LAVATORIO / CUBA DE EMBUTIR, OVAL, DE LOUCA COLORIDA, SEM LADRAO, DIMENSOES *50 X 35* CM (L X C)</t>
  </si>
  <si>
    <t>11696</t>
  </si>
  <si>
    <t>LAVATORIO / CUBA DE SOBREPOR, OVAL PEQUENA, DE LOUCA BRANCA, SEM LADRAO, DIMENSOES *44 X 31* CM (L X C)</t>
  </si>
  <si>
    <t>10427</t>
  </si>
  <si>
    <t>LAVATORIO / CUBA DE SOBREPOR, RETANGULAR, DE LOUCA BRANCA, COM LADRAO, DIMENSOES *52 X 45* CM (L X C)</t>
  </si>
  <si>
    <t>10428</t>
  </si>
  <si>
    <t>LAVATORIO / CUBA DE SOBREPOR, RETANGULAR, DE LOUCA COLORIDA, COM LADRAO, DIMENSOES *52 X 45* CM (L X C)</t>
  </si>
  <si>
    <t>36521</t>
  </si>
  <si>
    <t>LAVATORIO DE CANTO DE LOUCA BRANCA, SUSPENSO (SEM COLUNA), DIMENSOES *40 X 30* CM (L X C)</t>
  </si>
  <si>
    <t>36794</t>
  </si>
  <si>
    <t>LAVATORIO DE LOUCA BRANCA, COM COLUNA, DIMENSOES *44 X 35* CM (L X C)</t>
  </si>
  <si>
    <t>10426</t>
  </si>
  <si>
    <t>LAVATORIO DE LOUCA BRANCA, COM COLUNA, DIMENSOES *54 X 44* CM (L X C)</t>
  </si>
  <si>
    <t>10425</t>
  </si>
  <si>
    <t>LAVATORIO DE LOUCA BRANCA, SUSPENSO (SEM COLUNA), DIMENSOES *40 X 30* CM</t>
  </si>
  <si>
    <t>10431</t>
  </si>
  <si>
    <t>LAVATORIO DE LOUCA COLORIDA, COM COLUNA, DIMENSOES *54 X 44* CM (L X C)</t>
  </si>
  <si>
    <t>10429</t>
  </si>
  <si>
    <t>LAVATORIO DE LOUCA COLORIDA, SUSPENSO (SEM COLUNA), DIMENSOES *40 X 30* CM (L X C)</t>
  </si>
  <si>
    <t>10853</t>
  </si>
  <si>
    <t>LETRA ACO INOX (AISI 304), CHAPA NUM. 22, RECORTADO, H= 20 CM (SEM RELEVO)</t>
  </si>
  <si>
    <t>5093</t>
  </si>
  <si>
    <t>LEVANTADOR DE JANELA GUILHOTINA, EM LATAO CROMADO</t>
  </si>
  <si>
    <t>44331</t>
  </si>
  <si>
    <t>LIMPA VIDROS COM PULVERIZADOR</t>
  </si>
  <si>
    <t>37768</t>
  </si>
  <si>
    <t>LIMPADORA A SUCCAO, TANQUE 12000 L, BASCULAMENTO HIDRAULICO, BOMBA 12 M3/MIN 95% VACUO (INCLUI MONTAGEM, NAO INCLUI CAMINHAO)</t>
  </si>
  <si>
    <t>37773</t>
  </si>
  <si>
    <t>LIMPADORA DE SUCCAO TANQUE 7000 L, BOMBA 12 M3/MIN 95% VACUO (INCLUI MONTAGEM, NAO INCLUI CAMINHAO)</t>
  </si>
  <si>
    <t>37769</t>
  </si>
  <si>
    <t>LIMPADORA DE SUCCAO, TANQUE 11000 L, BOMBA 340 M3/MIN (INCLUI MONTAGEM, NAO INCLUI CAMINHAO)</t>
  </si>
  <si>
    <t>37770</t>
  </si>
  <si>
    <t>LIMPADORA DE SUCCAO, TANQUE 5500 L, BOMBA 60M3/MIN, VACUO 500 MBAR (INCLUI MONTAGEM, NAO INCLUI CAMINHAO)</t>
  </si>
  <si>
    <t>38382</t>
  </si>
  <si>
    <t>LINHA DE PEDREIRO LISA 100 M</t>
  </si>
  <si>
    <t>38383</t>
  </si>
  <si>
    <t>LIXA D'AGUA EM FOLHA, GRAO 100</t>
  </si>
  <si>
    <t>3768</t>
  </si>
  <si>
    <t>LIXA EM FOLHA PARA FERRO, NUMERO 150</t>
  </si>
  <si>
    <t>3767</t>
  </si>
  <si>
    <t>LIXA EM FOLHA PARA PAREDE OU MADEIRA, NUMERO 120, COR VERMELHA</t>
  </si>
  <si>
    <t>13192</t>
  </si>
  <si>
    <t>LIXADEIRA ELETRICA ANGULAR PARA CONCRETO, POTENCIA 1.400 W, PRATO DIAMANTADO DE 5''</t>
  </si>
  <si>
    <t>38413</t>
  </si>
  <si>
    <t>LIXADEIRA ELETRICA ANGULAR, PARA DISCO DE 7 " (180 MM), POTENCIA DE 2.200 W, *5.000* RPM, 220 V</t>
  </si>
  <si>
    <t>42440</t>
  </si>
  <si>
    <t>LIXEIRA DUPLA, COM CAPACIDADE VOLUMETRICA DE 60L*, FABRICADA EM TUBO DE ACO CARBONO, CESTOS EM CHAPA DE ACO E PINTURA NO PROCESSO ELETROSTATICO - PARA ACADEMIA AO AR LIVRE / ACADEMIA DA TERCEIRA IDADE - ATI</t>
  </si>
  <si>
    <t>20193</t>
  </si>
  <si>
    <t>LOCACAO DE ANDAIME METALICO TIPO FACHADEIRO, PECAS COM APROXIMADAMENTE 1,20 M DE LARGURA E 2,0 M DE ALTURA, INCLUINDO DIAGONAIS EM X, BARRAS DE LIGACAO, SAPATAS E DEMAIS ITENS NECESSARIOS A MONTAGEM (NAO INCLUI INSTALACAO)</t>
  </si>
  <si>
    <t>M2XMES</t>
  </si>
  <si>
    <t>10527</t>
  </si>
  <si>
    <t>LOCACAO DE ANDAIME METALICO TUBULAR DE ENCAIXE, TIPO DE TORRE, CADA PAINEL COM LARGURA DE 1 ATE 1,5 M E ALTURA DE *1,00* M, INCLUINDO DIAGONAL, BARRAS DE LIGACAO, SAPATAS OU RODIZIOS E DEMAIS ITENS NECESSARIOS A MONTAGEM (NAO INCLUI INSTALACAO)</t>
  </si>
  <si>
    <t>MXMES</t>
  </si>
  <si>
    <t>41805</t>
  </si>
  <si>
    <t>LOCACAO DE ANDAIME SUSPENSO OU BALANCIM MANUAL, CAPACIDADE DE CARGA TOTAL DE APROXIMADAMENTE 250 KG/M2, PLATAFORMA DE 1,50 M X 0,80 M (C X L), CABO DE 45 M</t>
  </si>
  <si>
    <t>40271</t>
  </si>
  <si>
    <t>LOCACAO DE APRUMADOR METALICO DE PILAR, COM ALTURA E ANGULO REGULAVEIS, EXTENSAO DE *1,50* A *2,80* M</t>
  </si>
  <si>
    <t>UNXMES</t>
  </si>
  <si>
    <t>40287</t>
  </si>
  <si>
    <t>LOCACAO DE BARRA DE ANCORAGEM DE 0,80 A 1,20 M DE EXTENSAO, COM ROSCA DE 5/8", INCLUINDO PORCA E FLANGE</t>
  </si>
  <si>
    <t>4084</t>
  </si>
  <si>
    <t>LOCACAO DE BOMBA SUBMERSIVEL PARA DRENAGEM E ESGOTAMENTO, MOTOR ELETRICO TRIFASICO, POTENCIA DE 1 CV, DIAMETRO DE RECALQUE DE 2". FAIXA DE OPERACAO Q=25 M3/H (+ OU - 1 M3/H) E AMT=2 M, Q=12 M3/H (+ OU - 2 M3/H) E AMT = 12 M (+ OU - 2 M)</t>
  </si>
  <si>
    <t>743</t>
  </si>
  <si>
    <t>LOCACAO DE BOMBA SUBMERSIVEL PARA DRENAGEM E ESGOTAMENTO, MOTOR ELETRICO TRIFASICO, POTENCIA DE 2 CV, DIAMETRO DE RECALQUE DE 2", FAIXA DE OPERACAO Q=35 M3/H (+ OU - 3 M3/H) E AMT=2 M, Q=13 M3/H (+ OU - 3 M3/H) E AMT = 17 M (+ OU - 3 M)</t>
  </si>
  <si>
    <t>40293</t>
  </si>
  <si>
    <t>LOCACAO DE BOMBA SUBMERSIVEL PARA DRENAGEM E ESGOTAMENTO, MOTOR ELETRICO TRIFASICO, POTENCIA DE 2 CV, DIAMETRO DE RECALQUE DE 3". FAIXA DE OPERACAO Q=70 M3/H (+ OU - 2 M3/H) E AMT=2 M, Q=9,5 M3/H (+ OU - 3,5 M3/H) E AMT = 10 M (+ OU - 2 M)</t>
  </si>
  <si>
    <t>40294</t>
  </si>
  <si>
    <t>LOCACAO DE BOMBA SUBMERSIVEL PARA DRENAGEM E ESGOTAMENTO, MOTOR ELETRICO TRIFASICO, POTENCIA DE 3 CV, DIAMETRO DE RECALQUE DE 2", FAIXA DE OPERACAO Q=84 M3/H (+ OU - 2,5 M3/H) E AMT=2 M, Q=9,1 M3/H (+ OU - 2 M3/H) E AMT = 12 M (+ OU - 2 M)</t>
  </si>
  <si>
    <t>4085</t>
  </si>
  <si>
    <t>LOCACAO DE BOMBA SUBMERSIVEL PARA DRENAGEM E ESGOTAMENTO, MOTOR ELETRICO TRIFASICO, POTENCIA DE 4 CV, DIAMETRO DE RECALQUE DE 3". FAIXA DE OPERACAO Q=60 M3/H (+ OU - 1 M3/H) E AMT=2 M, Q=11 M3/H (+ OU - 1 M3/H) E AMT = 23 M (+ OU - 1 M)</t>
  </si>
  <si>
    <t>10779</t>
  </si>
  <si>
    <t>LOCACAO DE CONTAINER 2,30 X 4,30 M, ALT. 2,50 M, P/ SANITARIO, C/ 5 BACIAS, 1 LAVATORIO E 4 MICTORIOS (NAO INCLUI MOBILIZACAO/DESMOBILIZACAO)</t>
  </si>
  <si>
    <t>10777</t>
  </si>
  <si>
    <t>LOCACAO DE CONTAINER 2,30 X 4,30 M, ALT. 2,50 M, PARA SANITARIO, COM 3 BACIAS, 4 CHUVEIROS, 1 LAVATORIO E 1 MICTORIO (NAO INCLUI MOBILIZACAO/DESMOBILIZACAO)</t>
  </si>
  <si>
    <t>10775</t>
  </si>
  <si>
    <t>LOCACAO DE CONTAINER 2,30 X 6,00 M, ALT. 2,50 M, COM 1 SANITARIO, PARA ESCRITORIO, COMPLETO, SEM DIVISORIAS INTERNAS (NAO INCLUI MOBILIZACAO/DESMOBILIZACAO)</t>
  </si>
  <si>
    <t>10776</t>
  </si>
  <si>
    <t>LOCACAO DE CONTAINER 2,30 X 6,00 M, ALT. 2,50 M, PARA ESCRITORIO, SEM DIVISORIAS INTERNAS E SEM SANITARIO (NAO INCLUI MOBILIZACAO/DESMOBILIZACAO)</t>
  </si>
  <si>
    <t>10778</t>
  </si>
  <si>
    <t>LOCACAO DE CONTAINER 2,30 X 6,00 M, ALT. 2,50 M, PARA SANITARIO, COM 4 BACIAS, 8 CHUVEIROS,1 LAVATORIO E 1 MICTORIO (NAO INCLUI MOBILIZACAO/DESMOBILIZACAO)</t>
  </si>
  <si>
    <t>40339</t>
  </si>
  <si>
    <t>LOCACAO DE CRUZETA, SIMPLES, PARA ESCORA METALICA, COMPRIMENTO ENTRE 50 A 60 CM, PARA ESCORA DE 1,80 A 3,20 METROS E TUBO EXTERNO ATE 48 MM DE DIAMETRO</t>
  </si>
  <si>
    <t>10749</t>
  </si>
  <si>
    <t>LOCACAO DE ESCORA METALICA TELESCOPICA, COM ALTURA REGULAVEL DE *1,80* A *3,20* M, COM CAPACIDADE DE CARGA DE NO MINIMO 1000 KGF (10 KN), INCLUSO TRIPE E FORCADO</t>
  </si>
  <si>
    <t>40290</t>
  </si>
  <si>
    <t>LOCACAO DE FORMA PLASTICA PARA LAJE NERVURADA, DIMENSOES *60* X *60* X *16* CM</t>
  </si>
  <si>
    <t>3346</t>
  </si>
  <si>
    <t>LOCACAO DE GRUPO GERADOR *80 A 125* KVA, MOTOR DIESEL, REBOCAVEL, ACIONAMENTO MANUAL</t>
  </si>
  <si>
    <t>3348</t>
  </si>
  <si>
    <t>LOCACAO DE GRUPO GERADOR ACIMA DE * 125 ATE 180* KVA, MOTOR DIESEL, REBOCAVEL, ACIONAMENTO MANUAL</t>
  </si>
  <si>
    <t>39833</t>
  </si>
  <si>
    <t>LOCACAO DE GRUPO GERADOR DE *260* KVA, DIESEL REBOCAVEL, ACIONAMENTO MANUAL</t>
  </si>
  <si>
    <t>7252</t>
  </si>
  <si>
    <t>LOCACAO DE NIVEL OPTICO, COM PRECISAO DE 0,7 MM, AUMENTO DE 32X</t>
  </si>
  <si>
    <t>7247</t>
  </si>
  <si>
    <t>LOCACAO DE TEODOLITO ELETRONICO, PRECISAO ANGULAR DE 5 A 7 SEGUNDOS, INCLUINDO TRIPE</t>
  </si>
  <si>
    <t>40291</t>
  </si>
  <si>
    <t>LOCACAO DE TORRE METALICA COMPLETA PARA UMA CARGA DE 8 TF (80 KN) E PE DIREITO DE 6 M, INCLUINDO MODULOS , DIAGONAIS, SAPATAS E FORCADOS</t>
  </si>
  <si>
    <t>40275</t>
  </si>
  <si>
    <t>LOCACAO DE VIGA SANDUICHE METALICA VAZADA PARA TRAVAMENTO DE PILARES, ALTURA DE *8* CM, LARGURA DE *6* CM E EXTENSAO DE 2 M</t>
  </si>
  <si>
    <t>42408</t>
  </si>
  <si>
    <t>LONA PLASTICA EXTRA FORTE PRETA, E = 200 MICRA</t>
  </si>
  <si>
    <t>3777</t>
  </si>
  <si>
    <t>LONA PLASTICA PESADA PRETA, E = 150 MICRA</t>
  </si>
  <si>
    <t>44699</t>
  </si>
  <si>
    <t>LUBRIFICANTE REDUTOR DE TORQUE E ARRASTO DE ALTO DESEMPENHO, PARA PERFURACAO HORIZONTAL DIRECIONAL, HDD</t>
  </si>
  <si>
    <t>3798</t>
  </si>
  <si>
    <t>LUMINARIA ABERTA P/ ILUMINACAO PUBLICA, TIPO X-57 PETERCO OU EQUIV</t>
  </si>
  <si>
    <t>38769</t>
  </si>
  <si>
    <t>LUMINARIA ARANDELA TIPO MEIA-LUA COM VIDRO FOSCO *30 X 15* CM, PARA 1 LAMPADA, BASE E27, POTENCIA MAXIMA 40/60 W (NAO INCLUI LAMPADA)</t>
  </si>
  <si>
    <t>39510</t>
  </si>
  <si>
    <t>LUMINARIA DE EMBUTIR EM CHAPA DE ACO PARA 2 LAMPADAS FLUORESCENTES DE 14 W COM REFLETOR E ALETAS EM ALUMINIO, COMPLETA (INCLUI REATOR E LAMPADAS)</t>
  </si>
  <si>
    <t>38776</t>
  </si>
  <si>
    <t>LUMINARIA DE EMBUTIR EM CHAPA DE ACO PARA 4 LAMPADAS FLUORESCENTES DE 14 W *60 X 60 CM* ALETADA (NAO INCLUI REATOR E LAMPADAS)</t>
  </si>
  <si>
    <t>38774</t>
  </si>
  <si>
    <t>LUMINARIA DE EMERGENCIA 30 LEDS, POTENCIA 2 W, BATERIA DE LITIO, AUTONOMIA DE 6 HORAS</t>
  </si>
  <si>
    <t>42247</t>
  </si>
  <si>
    <t>LUMINARIA DE LED PARA ILUMINACAO PUBLICA, DE 138 W ATE 180 W, INVOLUCRO EM ALUMINIO OU ACO INOX</t>
  </si>
  <si>
    <t>42248</t>
  </si>
  <si>
    <t>LUMINARIA DE LED PARA ILUMINACAO PUBLICA, DE 181 W ATE 239 W, INVOLUCRO EM ALUMINIO OU ACO INOX</t>
  </si>
  <si>
    <t>42249</t>
  </si>
  <si>
    <t>LUMINARIA DE LED PARA ILUMINACAO PUBLICA, DE 240 W ATE 350 W, INVOLUCRO EM ALUMINIO OU ACO INOX</t>
  </si>
  <si>
    <t>42244</t>
  </si>
  <si>
    <t>LUMINARIA DE LED PARA ILUMINACAO PUBLICA, DE 33 W ATE 50 W, INVOLUCRO EM ALUMINIO OU ACO INOX</t>
  </si>
  <si>
    <t>42245</t>
  </si>
  <si>
    <t>LUMINARIA DE LED PARA ILUMINACAO PUBLICA, DE 51 W ATE 67 W, INVOLUCRO EM ALUMINIO OU ACO INOX</t>
  </si>
  <si>
    <t>42246</t>
  </si>
  <si>
    <t>LUMINARIA DE LED PARA ILUMINACAO PUBLICA, DE 68 W ATE 97 W, INVOLUCRO EM ALUMINIO OU ACO INOX</t>
  </si>
  <si>
    <t>42243</t>
  </si>
  <si>
    <t>LUMINARIA DE LED PARA ILUMINACAO PUBLICA, DE 98 W ATE 137 W, INVOLUCRO EM ALUMINIO OU ACO INOX</t>
  </si>
  <si>
    <t>38889</t>
  </si>
  <si>
    <t>LUMINARIA DE SOBREPOR EM CHAPA DE ACO COM ALETAS PLASTICAS, PARA 1 LAMPADA, BASE E27, POTENCIA MAXIMA 40/60 W (NAO INCLUI LAMPADA)</t>
  </si>
  <si>
    <t>38784</t>
  </si>
  <si>
    <t>LUMINARIA DE SOBREPOR EM CHAPA DE ACO COM ALETAS PLASTICAS, PARA 2 LAMPADAS, BASE E27, POTENCIA MAXIMA 40/60 W (NAO INCLUI LAMPADAS)</t>
  </si>
  <si>
    <t>3788</t>
  </si>
  <si>
    <t>LUMINARIA DE SOBREPOR EM CHAPA DE ACO PARA 1 LAMPADA FLUORESCENTE DE *18* W, ALETADA, COMPLETA (LAMPADA E REATOR INCLUSOS)</t>
  </si>
  <si>
    <t>12230</t>
  </si>
  <si>
    <t>LUMINARIA DE SOBREPOR EM CHAPA DE ACO PARA 1 LAMPADA FLUORESCENTE DE *18* W, PERFIL COMERCIAL (NAO INCLUI REATOR E LAMPADA)</t>
  </si>
  <si>
    <t>3780</t>
  </si>
  <si>
    <t>LUMINARIA DE SOBREPOR EM CHAPA DE ACO PARA 1 LAMPADA FLUORESCENTE DE *36* W, ALETADA, COMPLETA (LAMPADA E REATOR INCLUSOS)</t>
  </si>
  <si>
    <t>12231</t>
  </si>
  <si>
    <t>LUMINARIA DE SOBREPOR EM CHAPA DE ACO PARA 1 LAMPADA FLUORESCENTE DE *36* W, PERFIL COMERCIAL (NAO INCLUI REATOR E LAMPADA)</t>
  </si>
  <si>
    <t>3811</t>
  </si>
  <si>
    <t>LUMINARIA DE SOBREPOR EM CHAPA DE ACO PARA 2 LAMPADAS FLUORESCENTES DE *18* W, ALETADA, COMPLETA (LAMPADAS E REATOR INCLUSOS)</t>
  </si>
  <si>
    <t>12232</t>
  </si>
  <si>
    <t>LUMINARIA DE SOBREPOR EM CHAPA DE ACO PARA 2 LAMPADAS FLUORESCENTES DE *18* W, PERFIL COMERCIAL (NAO INCLUI REATOR E LAMPADAS)</t>
  </si>
  <si>
    <t>3799</t>
  </si>
  <si>
    <t>LUMINARIA DE SOBREPOR EM CHAPA DE ACO PARA 2 LAMPADAS FLUORESCENTES DE *36* W, ALETADA, COMPLETA (LAMPADAS E REATOR INCLUSOS)</t>
  </si>
  <si>
    <t>12239</t>
  </si>
  <si>
    <t>LUMINARIA DE SOBREPOR EM CHAPA DE ACO PARA 2 LAMPADAS FLUORESCENTES DE *36* W, PERFIL COMERCIAL (NAO INCLUI REATOR E LAMPADAS)</t>
  </si>
  <si>
    <t>38773</t>
  </si>
  <si>
    <t>LUMINARIA DE TETO PLAFON/PLAFONIER EM PLASTICO COM BASE E27, POTENCIA MAXIMA 60 W (NAO INCLUI LAMPADA)</t>
  </si>
  <si>
    <t>12271</t>
  </si>
  <si>
    <t>LUMINARIA DUPLA P/SINALIZACAO, TIPO WETZEL AS-2/110 OU EQUIV</t>
  </si>
  <si>
    <t>38785</t>
  </si>
  <si>
    <t>LUMINARIA HERMETICA IP-65 PARA 2 DUAS LAMPADAS DE 14/16/18/20 W (NAO INCLUI REATOR E LAMPADAS)</t>
  </si>
  <si>
    <t>38786</t>
  </si>
  <si>
    <t>LUMINARIA HERMETICA IP-65 PARA 2 DUAS LAMPADAS DE 28/32/36/40 W (NAO INCLUI REATOR E LAMPADAS)</t>
  </si>
  <si>
    <t>39385</t>
  </si>
  <si>
    <t>LUMINARIA LED PLAFON REDONDO DE SOBREPOR BIVOLT 12/13 W, D = *17* CM</t>
  </si>
  <si>
    <t>39389</t>
  </si>
  <si>
    <t>LUMINARIA LED REFLETOR RETANGULAR BIVOLT, LUZ BRANCA, 10 W</t>
  </si>
  <si>
    <t>39390</t>
  </si>
  <si>
    <t>LUMINARIA LED REFLETOR RETANGULAR BIVOLT, LUZ BRANCA, 30 W</t>
  </si>
  <si>
    <t>39391</t>
  </si>
  <si>
    <t>LUMINARIA LED REFLETOR RETANGULAR BIVOLT, LUZ BRANCA, 50 W</t>
  </si>
  <si>
    <t>3803</t>
  </si>
  <si>
    <t>LUMINARIA PLAFON REDONDO COM VIDRO FOSCO DIAMETRO *25* CM, PARA 1 LAMPADA, BASE E27, POTENCIA MAXIMA 40/60 W (NAO INCLUI LAMPADA)</t>
  </si>
  <si>
    <t>38770</t>
  </si>
  <si>
    <t>LUMINARIA PLAFON REDONDO COM VIDRO FOSCO DIAMETRO *30* CM, PARA 2 LAMPADAS, BASE E27, POTENCIA MAXIMA 40/60 W (NAO INCLUI LAMPADAS)</t>
  </si>
  <si>
    <t>12267</t>
  </si>
  <si>
    <t>LUMINARIA PROVA DE TEMPO PETERCO Y.31/1</t>
  </si>
  <si>
    <t>43265</t>
  </si>
  <si>
    <t>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t>
  </si>
  <si>
    <t>12266</t>
  </si>
  <si>
    <t>LUMINARIA SPOT DE SOBREPOR EM ALUMINIO COM ALETA PLASTICA PARA 1 LAMPADA, BASE E27, POTENCIA MAXIMA 40/60 W (NAO INCLUI LAMPADA)</t>
  </si>
  <si>
    <t>39378</t>
  </si>
  <si>
    <t>LUMINARIA SPOT DE SOBREPOR EM ALUMINIO COM ALETA PLASTICA PARA 2 LAMPADAS, BASE E27, POTENCIA MAXIMA 40/60 W (NAO INCLUI LAMPADA)</t>
  </si>
  <si>
    <t>43543</t>
  </si>
  <si>
    <t>LUMINARIA TIPO TARTARUGA A PROVA DE TEMPO, GASES, VAPOR E PO, EM ALUMINIO, COM GRADE, BASE E27, POTENCIA MAXIMA 100 W - REF Y 25/1 (NAO INCLUI LAMPADA)</t>
  </si>
  <si>
    <t>38775</t>
  </si>
  <si>
    <t>LUMINARIA TIPO TARTARUGA PARA AREA EXTERNA EM ALUMINIO, COM GRADE, PARA 1 LAMPADA, BASE E27, POTENCIA MAXIMA 40/60 W (NAO INCLUI LAMPADA)</t>
  </si>
  <si>
    <t>44252</t>
  </si>
  <si>
    <t>LUVA CPVC, SOLDAVEL, 114 MM, PARA AGUA QUENTE PREDIAL</t>
  </si>
  <si>
    <t>21119</t>
  </si>
  <si>
    <t>LUVA CPVC, SOLDAVEL, 15 MM, PARA AGUA QUENTE PREDIAL</t>
  </si>
  <si>
    <t>37974</t>
  </si>
  <si>
    <t>LUVA CPVC, SOLDAVEL, 22 MM, PARA AGUA QUENTE PREDIAL</t>
  </si>
  <si>
    <t>37975</t>
  </si>
  <si>
    <t>LUVA CPVC, SOLDAVEL, 28 MM, PARA AGUA QUENTE PREDIAL</t>
  </si>
  <si>
    <t>37976</t>
  </si>
  <si>
    <t>LUVA CPVC, SOLDAVEL, 35 MM, PARA AGUA QUENTE PREDIAL</t>
  </si>
  <si>
    <t>37977</t>
  </si>
  <si>
    <t>LUVA CPVC, SOLDAVEL, 42 MM, PARA AGUA QUENTE PREDIAL</t>
  </si>
  <si>
    <t>37978</t>
  </si>
  <si>
    <t>LUVA CPVC, SOLDAVEL, 54 MM, PARA AGUA QUENTE PREDIAL</t>
  </si>
  <si>
    <t>37979</t>
  </si>
  <si>
    <t>LUVA CPVC, SOLDAVEL, 73 MM, PARA AGUA QUENTE PREDIAL</t>
  </si>
  <si>
    <t>37980</t>
  </si>
  <si>
    <t>LUVA CPVC, SOLDAVEL, 89 MM, PARA AGUA QUENTE PREDIAL</t>
  </si>
  <si>
    <t>36147</t>
  </si>
  <si>
    <t>LUVA DE BORRACHA ISOLANTE PARA ALTA TENSAO, RESISTENTE A OZONIO, TENSAO DE ENSAIO 2,5 KV (PAR)</t>
  </si>
  <si>
    <t>12731</t>
  </si>
  <si>
    <t>LUVA DE COBRE (REF 600) SEM ANEL DE SOLDA, BOLSA X BOLSA, 104 MM</t>
  </si>
  <si>
    <t>12723</t>
  </si>
  <si>
    <t>LUVA DE COBRE (REF 600) SEM ANEL DE SOLDA, BOLSA X BOLSA, 15 MM</t>
  </si>
  <si>
    <t>12724</t>
  </si>
  <si>
    <t>LUVA DE COBRE (REF 600) SEM ANEL DE SOLDA, BOLSA X BOLSA, 22 MM</t>
  </si>
  <si>
    <t>12725</t>
  </si>
  <si>
    <t>LUVA DE COBRE (REF 600) SEM ANEL DE SOLDA, BOLSA X BOLSA, 28 MM</t>
  </si>
  <si>
    <t>12726</t>
  </si>
  <si>
    <t>LUVA DE COBRE (REF 600) SEM ANEL DE SOLDA, BOLSA X BOLSA, 35 MM</t>
  </si>
  <si>
    <t>12727</t>
  </si>
  <si>
    <t>LUVA DE COBRE (REF 600) SEM ANEL DE SOLDA, BOLSA X BOLSA, 42 MM</t>
  </si>
  <si>
    <t>12728</t>
  </si>
  <si>
    <t>LUVA DE COBRE (REF 600) SEM ANEL DE SOLDA, BOLSA X BOLSA, 54 MM</t>
  </si>
  <si>
    <t>12729</t>
  </si>
  <si>
    <t>LUVA DE COBRE (REF 600) SEM ANEL DE SOLDA, BOLSA X BOLSA, 66 MM</t>
  </si>
  <si>
    <t>12730</t>
  </si>
  <si>
    <t>LUVA DE COBRE (REF 600) SEM ANEL DE SOLDA, BOLSA X BOLSA, 79 MM</t>
  </si>
  <si>
    <t>3840</t>
  </si>
  <si>
    <t>LUVA DE CORRER DEFOFO, PVC, JE, DN 100 MM</t>
  </si>
  <si>
    <t>3838</t>
  </si>
  <si>
    <t>LUVA DE CORRER DEFOFO, PVC, JE, DN 150 MM</t>
  </si>
  <si>
    <t>3844</t>
  </si>
  <si>
    <t>LUVA DE CORRER DEFOFO, PVC, JE, DN 200 MM</t>
  </si>
  <si>
    <t>3839</t>
  </si>
  <si>
    <t>LUVA DE CORRER DEFOFO, PVC, JE, DN 250 MM</t>
  </si>
  <si>
    <t>3843</t>
  </si>
  <si>
    <t>LUVA DE CORRER DEFOFO, PVC, JE, DN 300 MM</t>
  </si>
  <si>
    <t>3900</t>
  </si>
  <si>
    <t>LUVA DE CORRER PARA TUBO ROSCAVEL, PVC, 1 1/2", PARA AGUA FRIA PREDIAL</t>
  </si>
  <si>
    <t>3846</t>
  </si>
  <si>
    <t>LUVA DE CORRER PARA TUBO ROSCAVEL, PVC, 1/2", PARA AGUA FRIA PREDIAL</t>
  </si>
  <si>
    <t>3886</t>
  </si>
  <si>
    <t>LUVA DE CORRER PARA TUBO ROSCAVEL, PVC, 3/4", PARA AGUA FRIA PREDIAL</t>
  </si>
  <si>
    <t>3854</t>
  </si>
  <si>
    <t>LUVA DE CORRER PARA TUBO SOLDAVEL, PVC, 20 MM, PARA AGUA FRIA PREDIAL</t>
  </si>
  <si>
    <t>3873</t>
  </si>
  <si>
    <t>LUVA DE CORRER PARA TUBO SOLDAVEL, PVC, 25 MM, PARA AGUA FRIA PREDIAL</t>
  </si>
  <si>
    <t>38021</t>
  </si>
  <si>
    <t>LUVA DE CORRER PARA TUBO SOLDAVEL, PVC, 32 MM, PARA AGUA FRIA PREDIAL</t>
  </si>
  <si>
    <t>43838</t>
  </si>
  <si>
    <t>LUVA DE CORRER PARA TUBO SOLDAVEL, PVC, 40 MM, PARA AGUA FRIA PREDIAL</t>
  </si>
  <si>
    <t>3847</t>
  </si>
  <si>
    <t>LUVA DE CORRER PARA TUBO SOLDAVEL, PVC, 50 MM, PARA AGUA FRIA PREDIAL</t>
  </si>
  <si>
    <t>38022</t>
  </si>
  <si>
    <t>LUVA DE CORRER PARA TUBO SOLDAVEL, PVC, 60 MM, PARA AGUA FRIA PREDIAL</t>
  </si>
  <si>
    <t>3830</t>
  </si>
  <si>
    <t>LUVA DE CORRER PVC, JE, DN 250 MM, PARA REDE COLETORA DE ESGOTO</t>
  </si>
  <si>
    <t>37981</t>
  </si>
  <si>
    <t>LUVA DE CORRER, CPVC, SOLDAVEL, 15 MM, PARA AGUA QUENTE PREDIAL</t>
  </si>
  <si>
    <t>37982</t>
  </si>
  <si>
    <t>LUVA DE CORRER, CPVC, SOLDAVEL, 22 MM, PARA AGUA QUENTE PREDIAL</t>
  </si>
  <si>
    <t>37983</t>
  </si>
  <si>
    <t>LUVA DE CORRER, CPVC, SOLDAVEL, 28 MM, PARA AGUA QUENTE PREDIAL</t>
  </si>
  <si>
    <t>37984</t>
  </si>
  <si>
    <t>LUVA DE CORRER, CPVC, SOLDAVEL, 35 MM, PARA AGUA QUENTE PREDIAL</t>
  </si>
  <si>
    <t>37985</t>
  </si>
  <si>
    <t>LUVA DE CORRER, CPVC, SOLDAVEL, 42 MM, PARA AGUA QUENTE PREDIAL</t>
  </si>
  <si>
    <t>3826</t>
  </si>
  <si>
    <t>LUVA DE CORRER, PVC PBA, JE, DN 100 / DE 110 MM, PARA REDE AGUA (NBR 10351)</t>
  </si>
  <si>
    <t>3825</t>
  </si>
  <si>
    <t>LUVA DE CORRER, PVC PBA, JE, DN 50 / DE 60 MM, PARA REDE AGUA (NBR 10351)</t>
  </si>
  <si>
    <t>3827</t>
  </si>
  <si>
    <t>LUVA DE CORRER, PVC PBA, JE, DN 75 / DE 85 MM, PARA REDE AGUA (NBR 10351)</t>
  </si>
  <si>
    <t>20165</t>
  </si>
  <si>
    <t>LUVA DE CORRER, PVC SERIE R, 100 MM, PARA ESGOTO PREDIAL</t>
  </si>
  <si>
    <t>20166</t>
  </si>
  <si>
    <t>LUVA DE CORRER, PVC SERIE R, 150 MM, PARA ESGOTO PREDIAL</t>
  </si>
  <si>
    <t>20164</t>
  </si>
  <si>
    <t>LUVA DE CORRER, PVC SERIE R, 75 MM, PARA ESGOTO PREDIAL</t>
  </si>
  <si>
    <t>3893</t>
  </si>
  <si>
    <t>LUVA DE CORRER, PVC, DN 100 MM, PARA ESGOTO PREDIAL</t>
  </si>
  <si>
    <t>3848</t>
  </si>
  <si>
    <t>LUVA DE CORRER, PVC, DN 50 MM, PARA ESGOTO PREDIAL</t>
  </si>
  <si>
    <t>3895</t>
  </si>
  <si>
    <t>LUVA DE CORRER, PVC, DN 75 MM, PARA ESGOTO PREDIAL</t>
  </si>
  <si>
    <t>12404</t>
  </si>
  <si>
    <t>LUVA DE FERRO GALVANIZADO, COM ROSCA BSP MACHO/FEMEA, DE 3/4"</t>
  </si>
  <si>
    <t>3939</t>
  </si>
  <si>
    <t>LUVA DE FERRO GALVANIZADO, COM ROSCA BSP, DE 1 1/2"</t>
  </si>
  <si>
    <t>3911</t>
  </si>
  <si>
    <t>LUVA DE FERRO GALVANIZADO, COM ROSCA BSP, DE 1 1/4"</t>
  </si>
  <si>
    <t>3908</t>
  </si>
  <si>
    <t>LUVA DE FERRO GALVANIZADO, COM ROSCA BSP, DE 1/2"</t>
  </si>
  <si>
    <t>3910</t>
  </si>
  <si>
    <t>LUVA DE FERRO GALVANIZADO, COM ROSCA BSP, DE 1"</t>
  </si>
  <si>
    <t>3913</t>
  </si>
  <si>
    <t>LUVA DE FERRO GALVANIZADO, COM ROSCA BSP, DE 2 1/2"</t>
  </si>
  <si>
    <t>3912</t>
  </si>
  <si>
    <t>LUVA DE FERRO GALVANIZADO, COM ROSCA BSP, DE 2"</t>
  </si>
  <si>
    <t>3909</t>
  </si>
  <si>
    <t>LUVA DE FERRO GALVANIZADO, COM ROSCA BSP, DE 3/4"</t>
  </si>
  <si>
    <t>3914</t>
  </si>
  <si>
    <t>LUVA DE FERRO GALVANIZADO, COM ROSCA BSP, DE 3"</t>
  </si>
  <si>
    <t>3915</t>
  </si>
  <si>
    <t>LUVA DE FERRO GALVANIZADO, COM ROSCA BSP, DE 4"</t>
  </si>
  <si>
    <t>3916</t>
  </si>
  <si>
    <t>LUVA DE FERRO GALVANIZADO, COM ROSCA BSP, DE 5"</t>
  </si>
  <si>
    <t>3917</t>
  </si>
  <si>
    <t>LUVA DE FERRO GALVANIZADO, COM ROSCA BSP, DE 6"</t>
  </si>
  <si>
    <t>1904</t>
  </si>
  <si>
    <t>LUVA DE PRESSAO, EM PVC, DE 20 MM, PARA ELETRODUTO FLEXIVEL</t>
  </si>
  <si>
    <t>1899</t>
  </si>
  <si>
    <t>LUVA DE PRESSAO, EM PVC, DE 25 MM, PARA ELETRODUTO FLEXIVEL</t>
  </si>
  <si>
    <t>1900</t>
  </si>
  <si>
    <t>LUVA DE PRESSAO, EM PVC, DE 32 MM, PARA ELETRODUTO FLEXIVEL</t>
  </si>
  <si>
    <t>12407</t>
  </si>
  <si>
    <t>LUVA DE REDUCAO DE FERRO GALVANIZADO, COM ROSCA BSP MACHO/FEMEA, DE 1 1/2" X 1"</t>
  </si>
  <si>
    <t>12408</t>
  </si>
  <si>
    <t>LUVA DE REDUCAO DE FERRO GALVANIZADO, COM ROSCA BSP MACHO/FEMEA, DE 1" X 1/2"</t>
  </si>
  <si>
    <t>12409</t>
  </si>
  <si>
    <t>LUVA DE REDUCAO DE FERRO GALVANIZADO, COM ROSCA BSP MACHO/FEMEA, DE 1" X 3/4"</t>
  </si>
  <si>
    <t>12410</t>
  </si>
  <si>
    <t>LUVA DE REDUCAO DE FERRO GALVANIZADO, COM ROSCA BSP MACHO/FEMEA, DE 3/4" X 1/2"</t>
  </si>
  <si>
    <t>3936</t>
  </si>
  <si>
    <t>LUVA DE REDUCAO DE FERRO GALVANIZADO, COM ROSCA BSP, DE 1 1/2" X 1 1/4"</t>
  </si>
  <si>
    <t>3922</t>
  </si>
  <si>
    <t>LUVA DE REDUCAO DE FERRO GALVANIZADO, COM ROSCA BSP, DE 1 1/2" X 1/2"</t>
  </si>
  <si>
    <t>3924</t>
  </si>
  <si>
    <t>LUVA DE REDUCAO DE FERRO GALVANIZADO, COM ROSCA BSP, DE 1 1/2" X 1"</t>
  </si>
  <si>
    <t>3923</t>
  </si>
  <si>
    <t>LUVA DE REDUCAO DE FERRO GALVANIZADO, COM ROSCA BSP, DE 1 1/2" X 3/4"</t>
  </si>
  <si>
    <t>3937</t>
  </si>
  <si>
    <t>LUVA DE REDUCAO DE FERRO GALVANIZADO, COM ROSCA BSP, DE 1 1/4" X 1/2"</t>
  </si>
  <si>
    <t>3921</t>
  </si>
  <si>
    <t>LUVA DE REDUCAO DE FERRO GALVANIZADO, COM ROSCA BSP, DE 1 1/4" X 1"</t>
  </si>
  <si>
    <t>3920</t>
  </si>
  <si>
    <t>LUVA DE REDUCAO DE FERRO GALVANIZADO, COM ROSCA BSP, DE 1 1/4" X 3/4"</t>
  </si>
  <si>
    <t>3938</t>
  </si>
  <si>
    <t>LUVA DE REDUCAO DE FERRO GALVANIZADO, COM ROSCA BSP, DE 1" X 1/2"</t>
  </si>
  <si>
    <t>3919</t>
  </si>
  <si>
    <t>LUVA DE REDUCAO DE FERRO GALVANIZADO, COM ROSCA BSP, DE 1" X 3/4"</t>
  </si>
  <si>
    <t>3927</t>
  </si>
  <si>
    <t>LUVA DE REDUCAO DE FERRO GALVANIZADO, COM ROSCA BSP, DE 2 1/2" X 1 1/2"</t>
  </si>
  <si>
    <t>3928</t>
  </si>
  <si>
    <t>LUVA DE REDUCAO DE FERRO GALVANIZADO, COM ROSCA BSP, DE 2 1/2" X 2"</t>
  </si>
  <si>
    <t>3926</t>
  </si>
  <si>
    <t>LUVA DE REDUCAO DE FERRO GALVANIZADO, COM ROSCA BSP, DE 2" X 1 1/2"</t>
  </si>
  <si>
    <t>3935</t>
  </si>
  <si>
    <t>LUVA DE REDUCAO DE FERRO GALVANIZADO, COM ROSCA BSP, DE 2" X 1 1/4"</t>
  </si>
  <si>
    <t>3925</t>
  </si>
  <si>
    <t>LUVA DE REDUCAO DE FERRO GALVANIZADO, COM ROSCA BSP, DE 2" X 1"</t>
  </si>
  <si>
    <t>12406</t>
  </si>
  <si>
    <t>LUVA DE REDUCAO DE FERRO GALVANIZADO, COM ROSCA BSP, DE 3/4" X 1/2"</t>
  </si>
  <si>
    <t>3929</t>
  </si>
  <si>
    <t>LUVA DE REDUCAO DE FERRO GALVANIZADO, COM ROSCA BSP, DE 3" X 1 1/2"</t>
  </si>
  <si>
    <t>3931</t>
  </si>
  <si>
    <t>LUVA DE REDUCAO DE FERRO GALVANIZADO, COM ROSCA BSP, DE 3" X 2 1/2"</t>
  </si>
  <si>
    <t>3930</t>
  </si>
  <si>
    <t>LUVA DE REDUCAO DE FERRO GALVANIZADO, COM ROSCA BSP, DE 3" X 2"</t>
  </si>
  <si>
    <t>3932</t>
  </si>
  <si>
    <t>LUVA DE REDUCAO DE FERRO GALVANIZADO, COM ROSCA BSP, DE 4" X 2 1/2"</t>
  </si>
  <si>
    <t>3933</t>
  </si>
  <si>
    <t>LUVA DE REDUCAO DE FERRO GALVANIZADO, COM ROSCA BSP, DE 4" X 2"</t>
  </si>
  <si>
    <t>3934</t>
  </si>
  <si>
    <t>LUVA DE REDUCAO DE FERRO GALVANIZADO, COM ROSCA BSP, DE 4" X 3"</t>
  </si>
  <si>
    <t>40355</t>
  </si>
  <si>
    <t>LUVA DE REDUCAO EM ACO CARBONO, COM ENCAIXE PARA SOLDA DN SW, PRESSAO 3.000 LBS, 3/4 " X 1/2"</t>
  </si>
  <si>
    <t>40364</t>
  </si>
  <si>
    <t>LUVA DE REDUCAO EM ACO CARBONO, COM ENCAIXE PARA SOLDA DN SW, PRESSAO 3.000 LBS, DN 1 1/2" X 1 1/4"</t>
  </si>
  <si>
    <t>40361</t>
  </si>
  <si>
    <t>LUVA DE REDUCAO EM ACO CARBONO, COM ENCAIXE PARA SOLDA DN SW, PRESSAO 3.000 LBS, DN 1 1/4" X 1"</t>
  </si>
  <si>
    <t>40358</t>
  </si>
  <si>
    <t>LUVA DE REDUCAO EM ACO CARBONO, COM ENCAIXE PARA SOLDA DN SW, PRESSAO 3.000 LBS, DN 1" X 3/4"</t>
  </si>
  <si>
    <t>40370</t>
  </si>
  <si>
    <t>LUVA DE REDUCAO EM ACO CARBONO, COM ENCAIXE PARA SOLDA DN SW, PRESSAO 3.000 LBS, DN 2 1/2" X 2"</t>
  </si>
  <si>
    <t>40367</t>
  </si>
  <si>
    <t>LUVA DE REDUCAO EM ACO CARBONO, COM ENCAIXE PARA SOLDA DN SW, PRESSAO 3.000 LBS, DN 2" X 1 1/2"</t>
  </si>
  <si>
    <t>40373</t>
  </si>
  <si>
    <t>LUVA DE REDUCAO EM ACO CARBONO, COM ENCAIXE PARA SOLDA DN SW, PRESSAO 3.000 LBS, DN 3" X 2 1/2"</t>
  </si>
  <si>
    <t>3907</t>
  </si>
  <si>
    <t>LUVA DE REDUCAO ROSCAVEL, PVC, 1" X 3/4", PARA AGUA FRIA PREDIAL</t>
  </si>
  <si>
    <t>3889</t>
  </si>
  <si>
    <t>LUVA DE REDUCAO ROSCAVEL, PVC, 3/4" X 1/2", PARA AGUA FRIA PREDIAL</t>
  </si>
  <si>
    <t>3868</t>
  </si>
  <si>
    <t>LUVA DE REDUCAO SOLDAVEL, PVC, 25 MM X 20 MM, PARA AGUA FRIA PREDIAL</t>
  </si>
  <si>
    <t>3869</t>
  </si>
  <si>
    <t>LUVA DE REDUCAO SOLDAVEL, PVC, 32 MM X 25 MM, PARA AGUA FRIA PREDIAL</t>
  </si>
  <si>
    <t>3872</t>
  </si>
  <si>
    <t>LUVA DE REDUCAO SOLDAVEL, PVC, 40 MM X 32 MM, PARA AGUA FRIA PREDIAL</t>
  </si>
  <si>
    <t>3850</t>
  </si>
  <si>
    <t>LUVA DE REDUCAO SOLDAVEL, PVC, 60 MM X 50 MM, PARA AGUA FRIA PREDIAL</t>
  </si>
  <si>
    <t>38023</t>
  </si>
  <si>
    <t>LUVA DE REDUCAO, SOLDAVEL, PVC, 50 X 25 MM, PARA AGUA FRIA PREDIAL</t>
  </si>
  <si>
    <t>37986</t>
  </si>
  <si>
    <t>LUVA DE TRANSICAO DE CPVC X PVC, SOLDAVEL, 22 X 25 MM, PARA AGUA QUENTE</t>
  </si>
  <si>
    <t>37987</t>
  </si>
  <si>
    <t>LUVA DE TRANSICAO, CPVC, SOLDAVEL, 42 MM X 1 1/2", PARA AGUA QUENTE</t>
  </si>
  <si>
    <t>37988</t>
  </si>
  <si>
    <t>LUVA DE TRANSICAO, CPVC, SOLDAVEL, 54 MM X 2", PARA AGUA QUENTE PREDIAL</t>
  </si>
  <si>
    <t>21120</t>
  </si>
  <si>
    <t>LUVA DE TRANSICAO, CPVC, 15 MM X 1/2", PARA AGUA QUENTE PREDIAL</t>
  </si>
  <si>
    <t>39318</t>
  </si>
  <si>
    <t>LUVA DE TRANSICAO, CPVC, 22 MM X 1/2", PARA AGUA QUENTE</t>
  </si>
  <si>
    <t>40366</t>
  </si>
  <si>
    <t>LUVA EM ACO CARBONO, SOLDAVEL, PRESSAO 3.000 LBS, DN 1 1/2"</t>
  </si>
  <si>
    <t>40363</t>
  </si>
  <si>
    <t>LUVA EM ACO CARBONO, SOLDAVEL, PRESSAO 3.000 LBS, DN 1 1/4"</t>
  </si>
  <si>
    <t>40354</t>
  </si>
  <si>
    <t>LUVA EM ACO CARBONO, SOLDAVEL, PRESSAO 3.000 LBS, DN 1/2"</t>
  </si>
  <si>
    <t>40360</t>
  </si>
  <si>
    <t>LUVA EM ACO CARBONO, SOLDAVEL, PRESSAO 3.000 LBS, DN 1"</t>
  </si>
  <si>
    <t>40372</t>
  </si>
  <si>
    <t>LUVA EM ACO CARBONO, SOLDAVEL, PRESSAO 3.000 LBS, DN 2 1/2"</t>
  </si>
  <si>
    <t>40369</t>
  </si>
  <si>
    <t>LUVA EM ACO CARBONO, SOLDAVEL, PRESSAO 3.000 LBS, DN 2"</t>
  </si>
  <si>
    <t>40357</t>
  </si>
  <si>
    <t>LUVA EM ACO CARBONO, SOLDAVEL, PRESSAO 3.000 LBS, DN 3/4"</t>
  </si>
  <si>
    <t>40375</t>
  </si>
  <si>
    <t>LUVA EM ACO CARBONO, SOLDAVEL, PRESSAO 3.000 LBS, DN 3"</t>
  </si>
  <si>
    <t>1893</t>
  </si>
  <si>
    <t>LUVA EM PVC RIGIDO ROSCAVEL, DE 1 1/2", PARA ELETRODUTO</t>
  </si>
  <si>
    <t>1902</t>
  </si>
  <si>
    <t>LUVA EM PVC RIGIDO ROSCAVEL, DE 1 1/4", PARA ELETRODUTO</t>
  </si>
  <si>
    <t>1901</t>
  </si>
  <si>
    <t>LUVA EM PVC RIGIDO ROSCAVEL, DE 1/2", PARA ELETRODUTO</t>
  </si>
  <si>
    <t>1892</t>
  </si>
  <si>
    <t>LUVA EM PVC RIGIDO ROSCAVEL, DE 1", PARA ELETRODUTO</t>
  </si>
  <si>
    <t>1907</t>
  </si>
  <si>
    <t>LUVA EM PVC RIGIDO ROSCAVEL, DE 2 1/2", PARA ELETRODUTO</t>
  </si>
  <si>
    <t>1894</t>
  </si>
  <si>
    <t>LUVA EM PVC RIGIDO ROSCAVEL, DE 2", PARA ELETRODUTO</t>
  </si>
  <si>
    <t>1891</t>
  </si>
  <si>
    <t>LUVA EM PVC RIGIDO ROSCAVEL, DE 3/4", PARA ELETRODUTO</t>
  </si>
  <si>
    <t>1896</t>
  </si>
  <si>
    <t>LUVA EM PVC RIGIDO ROSCAVEL, DE 3", PARA ELETRODUTO</t>
  </si>
  <si>
    <t>1895</t>
  </si>
  <si>
    <t>LUVA EM PVC RIGIDO ROSCAVEL, DE 4", PARA ELETRODUTO</t>
  </si>
  <si>
    <t>2641</t>
  </si>
  <si>
    <t>LUVA PARA ELETRODUTO, EM ACO GALVANIZADO ELETROLITICO, DIAMETRO DE 100 MM (4")</t>
  </si>
  <si>
    <t>2636</t>
  </si>
  <si>
    <t>LUVA PARA ELETRODUTO, EM ACO GALVANIZADO ELETROLITICO, DIAMETRO DE 15 MM (1/2")</t>
  </si>
  <si>
    <t>2637</t>
  </si>
  <si>
    <t>LUVA PARA ELETRODUTO, EM ACO GALVANIZADO ELETROLITICO, DIAMETRO DE 20 MM (3/4")</t>
  </si>
  <si>
    <t>2638</t>
  </si>
  <si>
    <t>LUVA PARA ELETRODUTO, EM ACO GALVANIZADO ELETROLITICO, DIAMETRO DE 25 MM (1")</t>
  </si>
  <si>
    <t>2639</t>
  </si>
  <si>
    <t>LUVA PARA ELETRODUTO, EM ACO GALVANIZADO ELETROLITICO, DIAMETRO DE 32 MM (1 1/4")</t>
  </si>
  <si>
    <t>2644</t>
  </si>
  <si>
    <t>LUVA PARA ELETRODUTO, EM ACO GALVANIZADO ELETROLITICO, DIAMETRO DE 40 MM (1 1/2")</t>
  </si>
  <si>
    <t>2643</t>
  </si>
  <si>
    <t>LUVA PARA ELETRODUTO, EM ACO GALVANIZADO ELETROLITICO, DIAMETRO DE 50 MM (2")</t>
  </si>
  <si>
    <t>2640</t>
  </si>
  <si>
    <t>LUVA PARA ELETRODUTO, EM ACO GALVANIZADO ELETROLITICO, DIAMETRO DE 65 MM (2 1/2")</t>
  </si>
  <si>
    <t>2642</t>
  </si>
  <si>
    <t>LUVA PARA ELETRODUTO, EM ACO GALVANIZADO ELETROLITICO, DIAMETRO DE 80 MM (3")</t>
  </si>
  <si>
    <t>39855</t>
  </si>
  <si>
    <t>LUVA PASSANTE DE COBRE (REF 601) SEM ANEL DE SOLDA, BOLSA 15 MM</t>
  </si>
  <si>
    <t>39856</t>
  </si>
  <si>
    <t>LUVA PASSANTE DE COBRE (REF 601) SEM ANEL DE SOLDA, BOLSA 22 MM</t>
  </si>
  <si>
    <t>39857</t>
  </si>
  <si>
    <t>LUVA PASSANTE DE COBRE (REF 601) SEM ANEL DE SOLDA, BOLSA 28 MM</t>
  </si>
  <si>
    <t>39858</t>
  </si>
  <si>
    <t>LUVA PASSANTE DE COBRE (REF 601) SEM ANEL DE SOLDA, BOLSA 35 MM</t>
  </si>
  <si>
    <t>39859</t>
  </si>
  <si>
    <t>LUVA PASSANTE DE COBRE (REF 601) SEM ANEL DE SOLDA, BOLSA 42 MM</t>
  </si>
  <si>
    <t>39860</t>
  </si>
  <si>
    <t>LUVA PASSANTE DE COBRE (REF 601) SEM ANEL DE SOLDA, BOLSA 54 MM</t>
  </si>
  <si>
    <t>39861</t>
  </si>
  <si>
    <t>LUVA PASSANTE DE COBRE (REF 601) SEM ANEL DE SOLDA, BOLSA 66 MM</t>
  </si>
  <si>
    <t>3867</t>
  </si>
  <si>
    <t>LUVA PVC SOLDAVEL, 110 MM, PARA AGUA FRIA PREDIAL</t>
  </si>
  <si>
    <t>3861</t>
  </si>
  <si>
    <t>LUVA PVC SOLDAVEL, 20 MM, PARA AGUA FRIA PREDIAL</t>
  </si>
  <si>
    <t>3904</t>
  </si>
  <si>
    <t>LUVA PVC SOLDAVEL, 25 MM, PARA AGUA FRIA PREDIAL</t>
  </si>
  <si>
    <t>3903</t>
  </si>
  <si>
    <t>LUVA PVC SOLDAVEL, 32 MM, PARA AGUA FRIA PREDIAL</t>
  </si>
  <si>
    <t>3862</t>
  </si>
  <si>
    <t>LUVA PVC SOLDAVEL, 40 MM, PARA AGUA FRIA PREDIAL</t>
  </si>
  <si>
    <t>3863</t>
  </si>
  <si>
    <t>LUVA PVC SOLDAVEL, 50 MM, PARA AGUA FRIA PREDIAL</t>
  </si>
  <si>
    <t>3864</t>
  </si>
  <si>
    <t>LUVA PVC SOLDAVEL, 60 MM, PARA AGUA FRIA PREDIAL</t>
  </si>
  <si>
    <t>3865</t>
  </si>
  <si>
    <t>LUVA PVC SOLDAVEL, 75 MM, PARA AGUA FRIA PREDIAL</t>
  </si>
  <si>
    <t>3866</t>
  </si>
  <si>
    <t>LUVA PVC SOLDAVEL, 85 MM, PARA AGUA FRIA PREDIAL</t>
  </si>
  <si>
    <t>3878</t>
  </si>
  <si>
    <t>LUVA PVC, ROSCAVEL, 1 1/2", AGUA FRIA PREDIAL</t>
  </si>
  <si>
    <t>3883</t>
  </si>
  <si>
    <t>LUVA PVC, ROSCAVEL, 1/2", AGUA FRIA PREDIAL</t>
  </si>
  <si>
    <t>3876</t>
  </si>
  <si>
    <t>LUVA PVC, ROSCAVEL, 1", AGUA FRIA PREDIAL</t>
  </si>
  <si>
    <t>3884</t>
  </si>
  <si>
    <t>LUVA PVC, ROSCAVEL, 3/4", AGUA FRIA PREDIAL</t>
  </si>
  <si>
    <t>12892</t>
  </si>
  <si>
    <t>LUVA RASPA DE COURO, CANO CURTO (PUNHO *7* CM)</t>
  </si>
  <si>
    <t>38447</t>
  </si>
  <si>
    <t>LUVA SIMPLES PPR, F/F, SOLDAVEL, DN 110 MM, PARA AGUA QUENTE PREDIAL</t>
  </si>
  <si>
    <t>36320</t>
  </si>
  <si>
    <t>LUVA SIMPLES PPR, F/F, SOLDAVEL, DN 20 MM, PARA AGUA QUENTE PREDIAL</t>
  </si>
  <si>
    <t>36324</t>
  </si>
  <si>
    <t>LUVA SIMPLES PPR, F/F, SOLDAVEL, DN 25 MM, PARA AGUA QUENTE PREDIAL</t>
  </si>
  <si>
    <t>38441</t>
  </si>
  <si>
    <t>LUVA SIMPLES PPR, F/F, SOLDAVEL, DN 32 MM, PARA AGUA QUENTE PREDIAL</t>
  </si>
  <si>
    <t>38442</t>
  </si>
  <si>
    <t>LUVA SIMPLES PPR, F/F, SOLDAVEL, DN 40 MM, PARA AGUA QUENTE PREDIAL</t>
  </si>
  <si>
    <t>38443</t>
  </si>
  <si>
    <t>LUVA SIMPLES PPR, F/F, SOLDAVEL, DN 50 MM, PARA AGUA QUENTE PREDIAL</t>
  </si>
  <si>
    <t>38444</t>
  </si>
  <si>
    <t>LUVA SIMPLES PPR, F/F, SOLDAVEL, DN 63 MM, PARA AGUA QUENTE PREDIAL</t>
  </si>
  <si>
    <t>38445</t>
  </si>
  <si>
    <t>LUVA SIMPLES PPR, F/F, SOLDAVEL, DN 75 MM, PARA AGUA QUENTE PREDIAL</t>
  </si>
  <si>
    <t>38446</t>
  </si>
  <si>
    <t>LUVA SIMPLES PPR, F/F, SOLDAVEL, DN 90 MM, PARA AGUA QUENTE PREDIAL</t>
  </si>
  <si>
    <t>3837</t>
  </si>
  <si>
    <t>LUVA SIMPLES, PVC PBA, JE, DN 100 / DE 110 MM, PARA REDE AGUA (NBR 10351)</t>
  </si>
  <si>
    <t>3845</t>
  </si>
  <si>
    <t>LUVA SIMPLES, PVC PBA, JE, DN 50 / DE 60 MM, PARA REDE AGUA (NBR 10351)</t>
  </si>
  <si>
    <t>11045</t>
  </si>
  <si>
    <t>LUVA SIMPLES, PVC PBA, JE, DN 75 / DE 85 MM, PARA REDE AGUA (NBR 10351)</t>
  </si>
  <si>
    <t>20170</t>
  </si>
  <si>
    <t>LUVA SIMPLES, PVC SERIE R, 100 MM, PARA ESGOTO PREDIAL</t>
  </si>
  <si>
    <t>20171</t>
  </si>
  <si>
    <t>LUVA SIMPLES, PVC SERIE R, 150 MM, PARA ESGOTO PREDIAL</t>
  </si>
  <si>
    <t>20167</t>
  </si>
  <si>
    <t>LUVA SIMPLES, PVC SERIE R, 40 MM, PARA ESGOTO PREDIAL</t>
  </si>
  <si>
    <t>20168</t>
  </si>
  <si>
    <t>LUVA SIMPLES, PVC SERIE R, 50 MM, PARA ESGOTO PREDIAL</t>
  </si>
  <si>
    <t>20169</t>
  </si>
  <si>
    <t>LUVA SIMPLES, PVC SERIE R, 75 MM, PARA ESGOTO PREDIAL</t>
  </si>
  <si>
    <t>3899</t>
  </si>
  <si>
    <t>LUVA SIMPLES, PVC, SOLDAVEL, DN 100 MM, SERIE NORMAL, PARA ESGOTO PREDIAL</t>
  </si>
  <si>
    <t>38676</t>
  </si>
  <si>
    <t>LUVA SIMPLES, PVC, SOLDAVEL, DN 150 MM, SERIE NORMAL, PARA ESGOTO PREDIAL</t>
  </si>
  <si>
    <t>3897</t>
  </si>
  <si>
    <t>LUVA SIMPLES, PVC, SOLDAVEL, DN 40 MM, SERIE NORMAL, PARA ESGOTO PREDIAL</t>
  </si>
  <si>
    <t>3875</t>
  </si>
  <si>
    <t>LUVA SIMPLES, PVC, SOLDAVEL, DN 50 MM, SERIE NORMAL, PARA ESGOTO PREDIAL</t>
  </si>
  <si>
    <t>3898</t>
  </si>
  <si>
    <t>LUVA SIMPLES, PVC, SOLDAVEL, DN 75 MM, SERIE NORMAL, PARA ESGOTO PREDIAL</t>
  </si>
  <si>
    <t>3855</t>
  </si>
  <si>
    <t>LUVA SOLDAVEL COM BUCHA DE LATAO, PVC, 20 MM X 1/2"</t>
  </si>
  <si>
    <t>3874</t>
  </si>
  <si>
    <t>LUVA SOLDAVEL COM BUCHA DE LATAO, PVC, 25 MM X 1/2"</t>
  </si>
  <si>
    <t>3870</t>
  </si>
  <si>
    <t>LUVA SOLDAVEL COM BUCHA DE LATAO, PVC, 25 MM X 3/4"</t>
  </si>
  <si>
    <t>38678</t>
  </si>
  <si>
    <t>LUVA SOLDAVEL COM BUCHA DE LATAO, PVC, 32 MM X 1"</t>
  </si>
  <si>
    <t>3859</t>
  </si>
  <si>
    <t>LUVA SOLDAVEL COM ROSCA, PVC, 20 MM X 1/2", PARA AGUA FRIA PREDIAL</t>
  </si>
  <si>
    <t>3856</t>
  </si>
  <si>
    <t>LUVA SOLDAVEL COM ROSCA, PVC, 25 MM X 1/2", PARA AGUA FRIA PREDIAL</t>
  </si>
  <si>
    <t>3906</t>
  </si>
  <si>
    <t>LUVA SOLDAVEL COM ROSCA, PVC, 25 MM X 3/4", PARA AGUA FRIA PREDIAL</t>
  </si>
  <si>
    <t>3860</t>
  </si>
  <si>
    <t>LUVA SOLDAVEL COM ROSCA, PVC, 32 MM X 1", PARA AGUA FRIA PREDIAL</t>
  </si>
  <si>
    <t>3905</t>
  </si>
  <si>
    <t>LUVA SOLDAVEL COM ROSCA, PVC, 40 MM X 1 1/4", PARA AGUA FRIA PREDIAL</t>
  </si>
  <si>
    <t>3871</t>
  </si>
  <si>
    <t>LUVA SOLDAVEL COM ROSCA, PVC, 50 MM X 1 1/2", PARA AGUA FRIA PREDIAL</t>
  </si>
  <si>
    <t>39292</t>
  </si>
  <si>
    <t>LUVA/UNIAO DE REDUCAO METALICA, PARA CONEXAO COM ANEL DESLIZANTE, DN 20 X 16 MM, EM TUBO PEX PARA INST. AGUA QUENTE/FRIA</t>
  </si>
  <si>
    <t>39293</t>
  </si>
  <si>
    <t>LUVA/UNIAO DE REDUCAO METALICA, PARA CONEXAO COM ANEL DESLIZANTE, DN 25 X 16 MM, EM TUBO PEX PARA INST. AGUA QUENTE/FRIA</t>
  </si>
  <si>
    <t>39294</t>
  </si>
  <si>
    <t>LUVA/UNIAO DE REDUCAO METALICA, PARA CONEXAO COM ANEL DESLIZANTE, DN 25 X 20 MM, EM TUBO PEX PARA INST. AGUA QUENTE/FRIA</t>
  </si>
  <si>
    <t>39295</t>
  </si>
  <si>
    <t>LUVA/UNIAO DE REDUCAO METALICA, PARA CONEXAO COM ANEL DESLIZANTE, DN 32 X 25 MM, EM TUBO PEX PARA INST. AGUA QUENTE/FRIA</t>
  </si>
  <si>
    <t>39312</t>
  </si>
  <si>
    <t>LUVA/UNIAO DE REDUCAO, PLASTICA, PARA CONEXAO COM CRIMPAGEM, DN 20 X 16 MM, EM TUBO PEX PARA INST. AGUA QUENTE/FRIA</t>
  </si>
  <si>
    <t>39313</t>
  </si>
  <si>
    <t>LUVA/UNIAO DE REDUCAO, PLASTICA, PARA CONEXAO COM CRIMPAGEM, DN 25 X 16 MM, EM TUBO PEX PARA INST. AGUA QUENTE/FRIA</t>
  </si>
  <si>
    <t>39314</t>
  </si>
  <si>
    <t>LUVA/UNIAO DE REDUCAO, PLASTICA, PARA CONEXAO COM CRIMPAGEM, DN 32 X 25 MM, EM TUBO PEX PARA INST. AGUA QUENTE/FRIA</t>
  </si>
  <si>
    <t>39296</t>
  </si>
  <si>
    <t>LUVA/UNIAO METALICA, PARA CONEXAO COM ANEL DESLIZANTE, DN 16 MM, EM TUBO PEX PARA INST. AGUA QUENTE/FRIA</t>
  </si>
  <si>
    <t>39297</t>
  </si>
  <si>
    <t>LUVA/UNIAO METALICA, PARA CONEXAO COM ANEL DESLIZANTE, DN 20 MM, EM TUBO PEX PARA INST. AGUA QUENTE/FRIA</t>
  </si>
  <si>
    <t>39298</t>
  </si>
  <si>
    <t>LUVA/UNIAO METALICA, PARA CONEXAO COM ANEL DESLIZANTE, DN 25 MM, EM TUBO PEX PARA INST. AGUA QUENTE/FRIA</t>
  </si>
  <si>
    <t>39299</t>
  </si>
  <si>
    <t>LUVA/UNIAO METALICA, PARA CONEXAO COM ANEL DESLIZANTE, DN 32 MM, EM TUBO PEX PARA INST. AGUA QUENTE/FRIA</t>
  </si>
  <si>
    <t>39308</t>
  </si>
  <si>
    <t>LUVA/UNIAO, PLASTICA, PARA CONEXAO COM CRIMPAGEM, DN 16 MM, EM TUBO PEX PARA INST. AGUA QUENTE/FRIA</t>
  </si>
  <si>
    <t>39309</t>
  </si>
  <si>
    <t>LUVA/UNIAO, PLASTICA, PARA CONEXAO COM CRIMPAGEM, DN 20 MM, EM TUBO PEX PARA INST. AGUA QUENTE/FRIA</t>
  </si>
  <si>
    <t>39310</t>
  </si>
  <si>
    <t>LUVA/UNIAO, PLASTICA, PARA CONEXAO COM CRIMPAGEM, DN 25 MM, EM TUBO PEX PARA INST. AGUA QUENTE/FRIA</t>
  </si>
  <si>
    <t>39311</t>
  </si>
  <si>
    <t>LUVA/UNIAO, PLASTICA, PARA CONEXAO COM CRIMPAGEM, DN 32 MM, EM TUBO PEX PARA INST. AGUA QUENTE/FRIA</t>
  </si>
  <si>
    <t>37429</t>
  </si>
  <si>
    <t>LUVA, PEAD PE 100, DE 400 MM, PARA ELETROFUSAO</t>
  </si>
  <si>
    <t>37426</t>
  </si>
  <si>
    <t>LUVA, PEAD PE 100, DE 63 MM, PARA ELETROFUSAO</t>
  </si>
  <si>
    <t>37427</t>
  </si>
  <si>
    <t>LUVA, PEAD PE 100, DE 125 MM, PARA ELETROFUSAO</t>
  </si>
  <si>
    <t>37424</t>
  </si>
  <si>
    <t>LUVA, PEAD PE 100, DE 20 MM, PARA ELETROFUSAO</t>
  </si>
  <si>
    <t>37428</t>
  </si>
  <si>
    <t>LUVA, PEAD PE 100, DE 200 MM, PARA ELETROFUSAO</t>
  </si>
  <si>
    <t>37425</t>
  </si>
  <si>
    <t>LUVA, PEAD PE 100, DE 32 MM, PARA ELETROFUSAO</t>
  </si>
  <si>
    <t>11519</t>
  </si>
  <si>
    <t>MACANETA ALAVANCA RETA OCA, EM ZAMAC COM ACABAMENTO CROMADO, COMPRIMENTO APROX DE 15 CM</t>
  </si>
  <si>
    <t>11520</t>
  </si>
  <si>
    <t>MACANETA ALAVANCA, RETA SIMPLES / OCA, CROMADA, COMPRIMENTO DE 10 A 16 CM, ACABAMENTO PADRAO POPULAR - SOMENTE MACANETAS</t>
  </si>
  <si>
    <t>11518</t>
  </si>
  <si>
    <t>MACANETA BOLA, EM ZAMAC COM ACABAMENTO CROMADO, DIAMETRO DE APROX 2 1/2"</t>
  </si>
  <si>
    <t>38473</t>
  </si>
  <si>
    <t>MACARICO DE SOLDA 201 PARA EXTENSAO GLP OU ACETILENO</t>
  </si>
  <si>
    <t>4244</t>
  </si>
  <si>
    <t>MACARIQUEIRO (HORISTA)</t>
  </si>
  <si>
    <t>40977</t>
  </si>
  <si>
    <t>MACARIQUEIRO (MENSALISTA)</t>
  </si>
  <si>
    <t>4115</t>
  </si>
  <si>
    <t>MADEIRA ROLICA TRATADA, D = 12 A 15 CM, H = 3,00 M, EM EUCALIPTO OU EQUIVALENTE DA REGIAO</t>
  </si>
  <si>
    <t>4119</t>
  </si>
  <si>
    <t>MADEIRA ROLICA TRATADA, D = 16 A 20 CM, H = 6,00 M, EM EUCALIPTO OU EQUIVALENTE DA REGIAO</t>
  </si>
  <si>
    <t>2794</t>
  </si>
  <si>
    <t>MADEIRA ROLICA TRATADA, D = 25 A 29 CM, H = 6,50 M, EM EUCALIPTO OU EQUIVALENTE DA REGIAO</t>
  </si>
  <si>
    <t>2788</t>
  </si>
  <si>
    <t>MADEIRA ROLICA TRATADA, D = 30 A 34 CM, H = 6,50 M, EM EUCALIPTO OU EQUIVALENTE DA REGIAO</t>
  </si>
  <si>
    <t>4006</t>
  </si>
  <si>
    <t>MADEIRA SERRADA EM PINUS, MISTA OU EQUIVALENTE DA REGIAO - BRUTA</t>
  </si>
  <si>
    <t>36151</t>
  </si>
  <si>
    <t>MANGOTE DE SEGURANCA EM RASPA DE COURO</t>
  </si>
  <si>
    <t>37457</t>
  </si>
  <si>
    <t>MANGUEIRA CRISTAL PARA NIVEL, LISA, PVC TRANSPARENTE, 3/8" X1,5 MM</t>
  </si>
  <si>
    <t>37456</t>
  </si>
  <si>
    <t>MANGUEIRA CRISTAL PARA NIVEL, LISA, PVC TRANSPARENTE, 5/16" X1 MM</t>
  </si>
  <si>
    <t>37461</t>
  </si>
  <si>
    <t>MANGUEIRA CRISTAL TRANCADA, PVC COM REFORCO, COM PRESSAO DE TRABALHO (PT) 250 LBS/POL2, DE 3/4" X *2,8* MM</t>
  </si>
  <si>
    <t>37460</t>
  </si>
  <si>
    <t>MANGUEIRA CRISTAL TRANCADA, PVC COM REFORCO, PRESSAO DE TRABALHO (PT) 250 LBS/POL2, DE 1" X *3,4* MM</t>
  </si>
  <si>
    <t>37458</t>
  </si>
  <si>
    <t>MANGUEIRA CRISTAL, LISA, PVC TRANSPARENTE, 1/2" X 2 MM</t>
  </si>
  <si>
    <t>37454</t>
  </si>
  <si>
    <t>MANGUEIRA CRISTAL, LISA, PVC TRANSPARENTE, 1/4" X1 MM</t>
  </si>
  <si>
    <t>37455</t>
  </si>
  <si>
    <t>MANGUEIRA CRISTAL, LISA, PVC TRANSPARENTE, 1/4" X1,5 MM</t>
  </si>
  <si>
    <t>37459</t>
  </si>
  <si>
    <t>MANGUEIRA CRISTAL, LISA, PVC TRANSPARENTE, 3/4" X 2 MM</t>
  </si>
  <si>
    <t>21029</t>
  </si>
  <si>
    <t>MANGUEIRA DE INCENDIO, TIPO 1, DE 1 1/2", COMPRIMENTO = 15 M, TECIDO EM FIO DE POLIESTER E TUBO INTERNO EM BORRACHA SINTETICA, COM UNIOES ENGATE RAPIDO</t>
  </si>
  <si>
    <t>21030</t>
  </si>
  <si>
    <t>MANGUEIRA DE INCENDIO, TIPO 1, DE 1 1/2", COMPRIMENTO = 20 M, TECIDO EM FIO DE POLIESTER E TUBO INTERNO EM BORRACHA SINTETICA, COM UNIOES ENGATE RAPIDO</t>
  </si>
  <si>
    <t>21031</t>
  </si>
  <si>
    <t>MANGUEIRA DE INCENDIO, TIPO 1, DE 1 1/2", COMPRIMENTO = 25 M, TECIDO EM FIO DE POLIESTER E TUBO INTERNO EM BORRACHA SINTETICA, COM UNIOES ENGATE RAPIDO</t>
  </si>
  <si>
    <t>21032</t>
  </si>
  <si>
    <t>MANGUEIRA DE INCENDIO, TIPO 1, DE 1 1/2", COMPRIMENTO = 30 M, TECIDO EM FIO DE POLIESTER E TUBO INTERNO EM BORRACHA SINTETICA, COM UNIOES ENGATE RAPIDO</t>
  </si>
  <si>
    <t>37527</t>
  </si>
  <si>
    <t>MANGUEIRA DE INCENDIO, TIPO 2, DE 1 1/2", COMPRIMENTO = 15 M, TECIDO EM FIO DE POLIESTER E TUBO INTERNO EM BORRACHA SINTETICA, COM UNIOES ENGATE RAPIDO</t>
  </si>
  <si>
    <t>37528</t>
  </si>
  <si>
    <t>MANGUEIRA DE INCENDIO, TIPO 2, DE 1 1/2", COMPRIMENTO = 20 M, TECIDO EM FIO DE POLIESTER E TUBO INTERNO EM BORRACHA SINTETICA, COM UNIOES</t>
  </si>
  <si>
    <t>37529</t>
  </si>
  <si>
    <t>MANGUEIRA DE INCENDIO, TIPO 2, DE 1 1/2", COMPRIMENTO = 25 M, TECIDO EM FIO DE POLIESTER E TUBO INTERNO EM BORRACHA SINTETICA, COM UNIOES</t>
  </si>
  <si>
    <t>37530</t>
  </si>
  <si>
    <t>MANGUEIRA DE INCENDIO, TIPO 2, DE 1 1/2", COMPRIMENTO = 30 M, TECIDO EM FIO DE POLIESTER E TUBO INTERNO EM BORRACHA SINTETICA, COM UNIOES</t>
  </si>
  <si>
    <t>21034</t>
  </si>
  <si>
    <t>MANGUEIRA DE INCENDIO, TIPO 2, DE 2 1/2", COMPRIMENTO = 15 M, TECIDO EM FIO DE POLIESTER E TUBO INTERNO EM BORRACHA SINTETICA, COM UNIOES ENGATE RAPIDO</t>
  </si>
  <si>
    <t>37531</t>
  </si>
  <si>
    <t>MANGUEIRA DE INCENDIO, TIPO 2, DE 2 1/2", COMPRIMENTO = 20 M, TECIDO EM FIO DE POLIESTER E TUBO INTERNO EM BORRACHA SINTETICA, COM UNIOES</t>
  </si>
  <si>
    <t>21036</t>
  </si>
  <si>
    <t>MANGUEIRA DE INCENDIO, TIPO 2, DE 2 1/2", COMPRIMENTO = 25 M, TECIDO EM FIO DE POLIESTER E TUBO INTERNO EM BORRACHA SINTETICA, COM UNIOES ENGATE RAPIDO</t>
  </si>
  <si>
    <t>21037</t>
  </si>
  <si>
    <t>MANGUEIRA DE INCENDIO, TIPO 2, DE 2 1/2", COMPRIMENTO = 30 M, TECIDO EM FIO DE POLIESTER E TUBO INTERNO EM BORRACHA SINTETICA, COM UNIOES ENGATE RAPIDO</t>
  </si>
  <si>
    <t>20185</t>
  </si>
  <si>
    <t>MANGUEIRA DE PVC FLEXIVEL,TIPO FLAT/ACHATADA, COR LARANJA, D = 1 1/2" (40 MM), PARA CONDUCAO DE AGUA, SERVICOS LEVES E MEDIOS</t>
  </si>
  <si>
    <t>20260</t>
  </si>
  <si>
    <t>MANGUEIRA PARA GAS - GLP, PVC, TRANCADA, DIAMETRO DE 3/8", COMPRIMENTO DE 1M (NORMATIZADA)</t>
  </si>
  <si>
    <t>37523</t>
  </si>
  <si>
    <t>MANIPULADOR TELESCOPICO, POTENCIA DE 101 HP, CAPACIDADE DE CARGA DE 3.500 KG, ALTURA MAXIMA DE ELEVACAO DE 12 M</t>
  </si>
  <si>
    <t>37515</t>
  </si>
  <si>
    <t>MANIPULADOR TELESCOPICO, POTENCIA DE 85 HP, CAPACIDADE DE CARGA DE 3.500 KG, ALTURA MAXIMA DE ELEVACAO DE 12,3 M</t>
  </si>
  <si>
    <t>12899</t>
  </si>
  <si>
    <t>MANOMETRO COM CAIXA EM ACO PINTADO, ESCALA *10* KGF/CM2 (*10* BAR), DIAMETRO NOMINAL DE *63* MM, CONEXAO DE 1/4"</t>
  </si>
  <si>
    <t>12898</t>
  </si>
  <si>
    <t>MANOMETRO COM CAIXA EM ACO PINTADO, ESCALA *10* KGF/CM2 (*10* BAR), DIAMETRO NOMINAL DE 100 MM, CONEXAO DE 1/2"</t>
  </si>
  <si>
    <t>39699</t>
  </si>
  <si>
    <t>MANTA / LENCOL DE BORRACHA, SBR, ANTIRRUIDO, E = 5 MM</t>
  </si>
  <si>
    <t>42528</t>
  </si>
  <si>
    <t>MANTA ALUMINIZADA NAS DUAS FACES, PARA SUBCOBERTURA, E = *2* MM</t>
  </si>
  <si>
    <t>39696</t>
  </si>
  <si>
    <t>MANTA ALUMINIZADA 1 FACE PARA SUBCOBERTURA, E = *1* MM</t>
  </si>
  <si>
    <t>39700</t>
  </si>
  <si>
    <t>MANTA ANTIRRUIDO DE POLIESTER (PET) PARA CONTRAPISO E = *8* MM</t>
  </si>
  <si>
    <t>11621</t>
  </si>
  <si>
    <t>MANTA ASFALTICA ELASTOMERICA EM POLIESTER ALUMINIZADA 3 MM, TIPO III, CLASSE B (NBR 9952)</t>
  </si>
  <si>
    <t>4014</t>
  </si>
  <si>
    <t>MANTA ASFALTICA ELASTOMERICA EM POLIESTER 3 MM, TIPO III, CLASSE B, ACABAMENTO PP (NBR 9952)</t>
  </si>
  <si>
    <t>4015</t>
  </si>
  <si>
    <t>MANTA ASFALTICA ELASTOMERICA EM POLIESTER 4 MM, TIPO III, CLASSE B, ACABAMENTO PP (NBR 9952)</t>
  </si>
  <si>
    <t>4017</t>
  </si>
  <si>
    <t>MANTA ASFALTICA ELASTOMERICA EM POLIESTER 5 MM, TIPO III, CLASSE B, ACABAMENTO PP (NBR 9952)</t>
  </si>
  <si>
    <t>4016</t>
  </si>
  <si>
    <t>MANTA ASFALTICA ELASTOMERICA TIPO GLASS 3 MM, TIPO II, CLASSE C, ACABAMENTO PP (NBR 9952)</t>
  </si>
  <si>
    <t>38544</t>
  </si>
  <si>
    <t>MANTA DE POLIETILENO EXPANDIDO (PEBD) ANTICHAMAS, E = 8 MM</t>
  </si>
  <si>
    <t>38545</t>
  </si>
  <si>
    <t>MANTA DE POLIETILENO EXPANDIDO (PEBD), E = 5 MM</t>
  </si>
  <si>
    <t>42527</t>
  </si>
  <si>
    <t>MANTA DE POLIETILENO EXPANDIDO, COM 1 FACE METALIZADA PARA SUBCOBERTURA, E = *5* MM</t>
  </si>
  <si>
    <t>39323</t>
  </si>
  <si>
    <t>MANTA GEOTEXTIL TECIDO DE LAMINETES DE POLIPROPILENO, RESISTENCIA A TRACAO = *25* KN/M</t>
  </si>
  <si>
    <t>626</t>
  </si>
  <si>
    <t>MANTA LIQUIDA DE BASE ASFALTICA MODIFICADA COM A ADICAO DE ELASTOMEROS DILUIDOS EM SOLVENTE ORGANICO, APLICACAO A FRIO (MEMBRANA IMPERMEABILIZANTE ASFASTICA)</t>
  </si>
  <si>
    <t>44504</t>
  </si>
  <si>
    <t>MANTA TERMOPLASTICA, PEAD, GEOMEMBRANA LISA, E = 0,50 MM ( NBR 15352)</t>
  </si>
  <si>
    <t>44505</t>
  </si>
  <si>
    <t>MANTA TERMOPLASTICA, PEAD, GEOMEMBRANA LISA, E = 0,75 MM (NBR 15352)</t>
  </si>
  <si>
    <t>44506</t>
  </si>
  <si>
    <t>MANTA TERMOPLASTICA, PEAD, GEOMEMBRANA LISA, E = 0,80 MM (NBR 15352)</t>
  </si>
  <si>
    <t>44507</t>
  </si>
  <si>
    <t>MANTA TERMOPLASTICA, PEAD, GEOMEMBRANA LISA, E = 1,00 MM (NBR 15352)</t>
  </si>
  <si>
    <t>44508</t>
  </si>
  <si>
    <t>MANTA TERMOPLASTICA, PEAD, GEOMEMBRANA LISA, E = 1,50 MM (NBR 15352)</t>
  </si>
  <si>
    <t>44509</t>
  </si>
  <si>
    <t>MANTA TERMOPLASTICA, PEAD, GEOMEMBRANA LISA, E = 2,00 MM (NBR 15352)</t>
  </si>
  <si>
    <t>44510</t>
  </si>
  <si>
    <t>MANTA TERMOPLASTICA, PEAD, GEOMEMBRANA LISA, E = 2,50 MM (NBR 15352)</t>
  </si>
  <si>
    <t>44512</t>
  </si>
  <si>
    <t>MANTA TERMOPLASTICA, PEAD, GEOMEMBRANA TEXTURIZADA EM AMBAS AS FACES, E = 0,50 MM ( NBR 15352)</t>
  </si>
  <si>
    <t>44513</t>
  </si>
  <si>
    <t>MANTA TERMOPLASTICA, PEAD, GEOMEMBRANA TEXTURIZADA EM AMBAS AS FACES, E = 0,75 MM ( NBR 15352)</t>
  </si>
  <si>
    <t>44514</t>
  </si>
  <si>
    <t>MANTA TERMOPLASTICA, PEAD, GEOMEMBRANA TEXTURIZADA EM AMBAS AS FACES, E = 0,80 MM ( NBR 15352)</t>
  </si>
  <si>
    <t>44515</t>
  </si>
  <si>
    <t>MANTA TERMOPLASTICA, PEAD, GEOMEMBRANA TEXTURIZADA EM AMBAS AS FACES, E = 1,00 MM ( NBR 15352)</t>
  </si>
  <si>
    <t>44511</t>
  </si>
  <si>
    <t>MANTA TERMOPLASTICA, PEAD, GEOMEMBRANA TEXTURIZADA EM AMBAS AS FACES, E = 1,50 MM ( NBR 15352)</t>
  </si>
  <si>
    <t>44516</t>
  </si>
  <si>
    <t>MANTA TERMOPLASTICA, PEAD, GEOMEMBRANA TEXTURIZADA EM AMBAS AS FACES, E = 2,00 MM ( NBR 15352)</t>
  </si>
  <si>
    <t>44517</t>
  </si>
  <si>
    <t>MANTA TERMOPLASTICA, PEAD, GEOMEMBRANA TEXTURIZADA EM AMBAS AS FACES, E = 2,50 MM ( NBR 15352)</t>
  </si>
  <si>
    <t>11479</t>
  </si>
  <si>
    <t>MAQUINA DE 40 MM PARA FECHADURA DE EMBUTIR EXTERNA, EM ACO INOX</t>
  </si>
  <si>
    <t>11481</t>
  </si>
  <si>
    <t>MAQUINA DE 40 MM PARA FECHADURA, PARA PORTA DE BANHEIRO, EM ACO INOX</t>
  </si>
  <si>
    <t>43609</t>
  </si>
  <si>
    <t>MAQUINA DE 40 MM PARA FECHADURA, PARA PORTA INTERNA, EM ACO INOX</t>
  </si>
  <si>
    <t>11478</t>
  </si>
  <si>
    <t>MAQUINA DE 55 MM PARA FECHADURA DE EMBUTIR EXTERNA, EM ACO INOX</t>
  </si>
  <si>
    <t>43608</t>
  </si>
  <si>
    <t>MAQUINA DE 55 MM PARA FECHADURA, PARA PORTA DE BANHEIRO, EM ACO INOX</t>
  </si>
  <si>
    <t>11476</t>
  </si>
  <si>
    <t>MAQUINA DE 55 MM PARA FECHADURA, PARA PORTA INTERNA, EM ACO INOX</t>
  </si>
  <si>
    <t>40637</t>
  </si>
  <si>
    <t>MAQUINA DEMARCADORA DE FAIXA DE TRAFEGO A FRIO, AUTOPROPELIDA, MOTOR DIESEL 38 HP</t>
  </si>
  <si>
    <t>13836</t>
  </si>
  <si>
    <t>MAQUINA EXTRUSORA DE CONCRETO PARA GUIAS E SARJETAS, COM MOTOR A DIESEL DE 14 CV</t>
  </si>
  <si>
    <t>14534</t>
  </si>
  <si>
    <t>MAQUINA MANUAL TIPO PRENSA PARA PRODUCAO DE BLOCOS E PAVIMENTOS DE CONCRETO, COM MOTOR ELETRICO TRIFASICO PARA VIBRACAO, POTENCIA TOTAL INSTALADA DE 1,5 KW</t>
  </si>
  <si>
    <t>14619</t>
  </si>
  <si>
    <t>MAQUINA PARA CORTE COM DISCO ABRASIVO DE DIAMETRO DE 18'' (450 MM), COM MOTOR ELETRICO TRIFASICO DE 10 CV</t>
  </si>
  <si>
    <t>14535</t>
  </si>
  <si>
    <t>MAQUINA TIPO PRENSA HIDRAULICA, PARA FABRICACAO DE TUBOS DE CONCRETO PARA AGUAS PLUVIAIS, DN 200 A DN 600 MM X 1000 MM DE COMPRIMENTO, COM MOTOR PRINCIPAL DE 20 CV</t>
  </si>
  <si>
    <t>39813</t>
  </si>
  <si>
    <t>MAQUINA TIPO VASO/TANQUE/JATO DE PRESSAO PORTATIL P/ JATEAMENTO, CONTROLE AUTOMATICO E REMOTO, CAMARA DE 1 SAIDA, 280 L, DIAM. *670* MM, BICO JATO CURTO VENTURI 5/16", MANGUEIRA 1" DE 10 M, COMPLETA (VALVULAS POP UP E DOSADORA, FUNDO CONICO ETC)</t>
  </si>
  <si>
    <t>40403</t>
  </si>
  <si>
    <t>MAQUINA TRANSFORMADORA MONOFASICA PARA SOLDA ELETRICA, TENSAO DE 220 V, FREQUENCIA DE 60 HZ, FAIXA DE CORRENTE ENTRE 80 A (+/- 10 A) E 250 A, POTENCIA ENTRE 14,00 KVA E 15,0 KVA, CICLO DE TRABALHO ENTRE 10% E 20% A 250 A</t>
  </si>
  <si>
    <t>12868</t>
  </si>
  <si>
    <t>MARCENEIRO (HORISTA)</t>
  </si>
  <si>
    <t>40916</t>
  </si>
  <si>
    <t>MARCENEIRO (MENSALISTA)</t>
  </si>
  <si>
    <t>4755</t>
  </si>
  <si>
    <t>MARMORISTA / GRANITEIRO (HORISTA)</t>
  </si>
  <si>
    <t>41067</t>
  </si>
  <si>
    <t>MARMORISTA / GRANITEIRO (MENSALISTA)</t>
  </si>
  <si>
    <t>38463</t>
  </si>
  <si>
    <t>MARTELO DE SOLDADOR/PICADOR DE SOLDA</t>
  </si>
  <si>
    <t>40703</t>
  </si>
  <si>
    <t>MARTELO DEMOLIDOR ELETRICO, COM POTENCIA DE 2.000 W, FREQUENCIA DE 1.000 IMPACTOS POR MINUTO, FORÇA DE IMPACTO ENTRE 60 E 65 J, PESO DE 30 KG</t>
  </si>
  <si>
    <t>14531</t>
  </si>
  <si>
    <t>MARTELO DEMOLIDOR PNEUMATICO MANUAL, COM REDUCAO DE VIBRACAO, PESO DE 21 KG</t>
  </si>
  <si>
    <t>36533</t>
  </si>
  <si>
    <t>MARTELO DEMOLIDOR PNEUMATICO MANUAL, COM REDUCAO DE VIBRACAO, PESO DE 31,5 KG</t>
  </si>
  <si>
    <t>11616</t>
  </si>
  <si>
    <t>MARTELO DEMOLIDOR PNEUMATICO MANUAL, PADRAO, PESO DE 32 KG</t>
  </si>
  <si>
    <t>41898</t>
  </si>
  <si>
    <t>MARTELO DEMOLIDOR PNEUMATICO MANUAL, PESO DE 28 KG, COM SILENCIADOR</t>
  </si>
  <si>
    <t>13447</t>
  </si>
  <si>
    <t>MARTELO PERFURADOR PNEUMATICO MANUAL, DE SUPERFICIE, COM AVANCO DE COLUNA, PESO DE 22 KG</t>
  </si>
  <si>
    <t>14529</t>
  </si>
  <si>
    <t>MARTELO PERFURADOR PNEUMATICO MANUAL, HASTE 25 X 75 MM, 21 KG</t>
  </si>
  <si>
    <t>10747</t>
  </si>
  <si>
    <t>MARTELO PERFURADOR PNEUMATICO MANUAL, PESO DE 25 KG, COM SILENCIADOR</t>
  </si>
  <si>
    <t>36141</t>
  </si>
  <si>
    <t>MASCARA DE SEGURANCA PARA SOLDA COM ESCUDO DE CELERON E CARNEIRA DE PLASTICO COM REGULAGEM</t>
  </si>
  <si>
    <t>43651</t>
  </si>
  <si>
    <t>MASSA ACRILICA PARA SUPERFICIES INTERNAS E EXTERNAS</t>
  </si>
  <si>
    <t>43626</t>
  </si>
  <si>
    <t>MASSA CORRIDA PARA SUPERFICIES DE AMBIENTES INTERNOS</t>
  </si>
  <si>
    <t>39434</t>
  </si>
  <si>
    <t>MASSA DE REJUNTE EM PO PARA DRYWALL, A BASE DE GESSO, SECAGEM RAPIDA, PARA TRATAMENTO DE JUNTAS DE CHAPA DE GESSO (NECESSITA ADICAO DE AGUA)</t>
  </si>
  <si>
    <t>39433</t>
  </si>
  <si>
    <t>MASSA DE REJUNTE PRONTA PARA TRATAMENTO DE JUNTAS DE CHAPA DE GESSO PARA DRYWALL, SEM ADICAO DE AGUA</t>
  </si>
  <si>
    <t>4049</t>
  </si>
  <si>
    <t>MASSA EPOXI BICOMPONENTE (MASSA + CATALIZADOR)</t>
  </si>
  <si>
    <t>38120</t>
  </si>
  <si>
    <t>MASSA EPOXI BICOMPONENTE PARA REPAROS</t>
  </si>
  <si>
    <t>43652</t>
  </si>
  <si>
    <t>MASSA PARA MADEIRA - INTERIOR E EXTERIOR</t>
  </si>
  <si>
    <t>10498</t>
  </si>
  <si>
    <t>MASSA PARA VIDRO</t>
  </si>
  <si>
    <t>4823</t>
  </si>
  <si>
    <t>MASSA PLASTICA PARA MARMORE/GRANITO</t>
  </si>
  <si>
    <t>38877</t>
  </si>
  <si>
    <t>MASSA PREMIUM PARA TEXTURA LISA DE BASE ACRILICA, USO INTERNO E EXTERNO</t>
  </si>
  <si>
    <t>34546</t>
  </si>
  <si>
    <t>MASSA PREMIUM PARA TEXTURA RUSTICA DE BASE ACRILICA, COR BRANCA, USO INTERNO E EXTERNO</t>
  </si>
  <si>
    <t>41387</t>
  </si>
  <si>
    <t>MASTRO SIMPLES GALVANIZADO DIAMETRO NOMINAL 1 1/2"</t>
  </si>
  <si>
    <t>41388</t>
  </si>
  <si>
    <t>MASTRO SIMPLES GALVANIZADO DIAMETRO NOMINAL 2"</t>
  </si>
  <si>
    <t>41380</t>
  </si>
  <si>
    <t>MASTRO TELESCOPICO DE 4 METROS (3 M X DN= 2" + 1 M X DN= 1 1/2")</t>
  </si>
  <si>
    <t>41381</t>
  </si>
  <si>
    <t>MASTRO TELESCOPICO GALVANIZADO 5 METROS (3 M X DN= 2" + 2 M X DN= 1 1/2")</t>
  </si>
  <si>
    <t>41382</t>
  </si>
  <si>
    <t>MASTRO TELESCOPICO GALVANIZADO 6 METROS (3 M X DN= 2" + 3 M X DN= 1Â½")</t>
  </si>
  <si>
    <t>41383</t>
  </si>
  <si>
    <t>MASTRO TELESCOPICO GALVANIZADO 7 METROS (6 M X DN= 2" + 1 M X DN= 1 1/2")</t>
  </si>
  <si>
    <t>41385</t>
  </si>
  <si>
    <t>MASTRO TELESCOPICO GALVANIZADO 9 METROS (6 M X DN= 2" + 3 M X DN= 1 1/2")</t>
  </si>
  <si>
    <t>11079</t>
  </si>
  <si>
    <t>MATERIAL FILTRANTE (PEDREGULHO) 0,6 A 25,46 MM (POSTO PEDREIRA/FORNECEDOR, SEM FRETE)</t>
  </si>
  <si>
    <t>11082</t>
  </si>
  <si>
    <t>MATERIAL FILTRANTE (PEDREGULHO) 38 A 25,4 MM (POSTO PEDREIRA/FORNECEDOR, SEM FRETE)</t>
  </si>
  <si>
    <t>4058</t>
  </si>
  <si>
    <t>MECANICO DE EQUIPAMENTOS PESADOS (HORISTA)</t>
  </si>
  <si>
    <t>40974</t>
  </si>
  <si>
    <t>MECANICO DE EQUIPAMENTOS PESADOS (MENSALISTA)</t>
  </si>
  <si>
    <t>34794</t>
  </si>
  <si>
    <t>MECANICO DE REFRIGERACAO (HORISTA)</t>
  </si>
  <si>
    <t>40925</t>
  </si>
  <si>
    <t>MECANICO DE REFRIGERACAO (MENSALISTA)</t>
  </si>
  <si>
    <t>13741</t>
  </si>
  <si>
    <t>MEDIDOR DE NIVEL ESTATICO E DINAMICO PARA POCO, COMPRIMENTO DE 200 M</t>
  </si>
  <si>
    <t>3288</t>
  </si>
  <si>
    <t>MEIA CANA DE MADEIRA CEDRINHO OU EQUIVALENTE DA REGIAO, ACABAMENTO PARA FORRO PAULISTA, *2,5 X 2,5* CM</t>
  </si>
  <si>
    <t>13587</t>
  </si>
  <si>
    <t>MEIA CANA DE MADEIRA PINUS OU EQUIVALENTE DA REGIAO, ACABAMENTO PARA FORRO PAULISTA, *2,5 X 2,5* CM</t>
  </si>
  <si>
    <t>38598</t>
  </si>
  <si>
    <t>MEIA CANALETA DE CONCRETO ESTRUTURAL 14 X 19 X 19 CM, FBK 14 MPA (NBR 6136)</t>
  </si>
  <si>
    <t>38595</t>
  </si>
  <si>
    <t>MEIA CANALETA DE CONCRETO ESTRUTURAL 14 X 19 X 19 CM, FBK 4,5 MPA (NBR 6136)</t>
  </si>
  <si>
    <t>38592</t>
  </si>
  <si>
    <t>MEIO BLOCO DE CONCRETO ESTRUTURAL 14 X 19 X 14 CM, FBK 14 MPA (NBR 6136)</t>
  </si>
  <si>
    <t>38588</t>
  </si>
  <si>
    <t>MEIO BLOCO DE CONCRETO ESTRUTURAL 14 X 19 X 14 CM, FBK 4,5 MPA (NBR 6136)</t>
  </si>
  <si>
    <t>38593</t>
  </si>
  <si>
    <t>MEIO BLOCO DE CONCRETO ESTRUTURAL 14 X 19 X 19 CM, FBK 14 MPA (NBR 6136)</t>
  </si>
  <si>
    <t>38589</t>
  </si>
  <si>
    <t>MEIO BLOCO DE CONCRETO ESTRUTURAL 14 X 19 X 19 CM, FBK 4,5 MPA (NBR 6136)</t>
  </si>
  <si>
    <t>38594</t>
  </si>
  <si>
    <t>MEIO BLOCO DE CONCRETO ESTRUTURAL 14 X 19 X 34 CM, FBK 14 MPA (NBR 6136)</t>
  </si>
  <si>
    <t>34773</t>
  </si>
  <si>
    <t>MEIO BLOCO DE VEDACAO DE CONCRETO APARENTE 14 X 19 X 19 CM (CLASSE C - NBR 6136)</t>
  </si>
  <si>
    <t>34769</t>
  </si>
  <si>
    <t>MEIO BLOCO DE VEDACAO DE CONCRETO APARENTE 19 X 19 X 19 CM (CLASSE C - NBR 6136)</t>
  </si>
  <si>
    <t>34763</t>
  </si>
  <si>
    <t>MEIO BLOCO DE VEDACAO DE CONCRETO APARENTE 9 X 19 X 19 CM (CLASSE C - NBR 6136)</t>
  </si>
  <si>
    <t>34774</t>
  </si>
  <si>
    <t>MEIO BLOCO DE VEDACAO DE CONCRETO 14 X 19 X 19 CM (CLASSE C - NBR 6136)</t>
  </si>
  <si>
    <t>34771</t>
  </si>
  <si>
    <t>MEIO BLOCO DE VEDACAO DE CONCRETO 19 X 19 X 19 CM (CLASSE C - NBR 6136)</t>
  </si>
  <si>
    <t>34764</t>
  </si>
  <si>
    <t>MEIO BLOCO DE VEDACAO DE CONCRETO 9 X 19 X 19 CM (CLASSE C - NBR 6136)</t>
  </si>
  <si>
    <t>34788</t>
  </si>
  <si>
    <t>MEIO BLOCO ESTRUTURAL CERAMICO 14 X 19 X 14 CM, 6,0 MPA (NBR 15270)</t>
  </si>
  <si>
    <t>34781</t>
  </si>
  <si>
    <t>MEIO BLOCO ESTRUTURAL CERAMICO 14 X 19 X 19 CM, 6,0 MPA (NBR 15270)</t>
  </si>
  <si>
    <t>41682</t>
  </si>
  <si>
    <t>MEIO-FIO OU GUIA DE CONCRETO PRE MOLDADO, COMP 1 M, *30 X 10/12* CM (H X L1/L2)</t>
  </si>
  <si>
    <t>41683</t>
  </si>
  <si>
    <t>MEIO-FIO OU GUIA DE CONCRETO PRE MOLDADO, COMP 80 CM, *30 X 10/10* (H X L1/L2)</t>
  </si>
  <si>
    <t>41680</t>
  </si>
  <si>
    <t>MEIO-FIO OU GUIA DE CONCRETO PRE-MOLDADO, COMP *39* CM, *19 X 6,5/6,5* CM (H X L1/L2)</t>
  </si>
  <si>
    <t>41679</t>
  </si>
  <si>
    <t>MEIO-FIO OU GUIA DE CONCRETO PRE-MOLDADO, COMP 1 M, *20 X 12/15* CM (H X L1/L2)</t>
  </si>
  <si>
    <t>41681</t>
  </si>
  <si>
    <t>MEIO-FIO OU GUIA DE CONCRETO PRE-MOLDADO, COMP 80 CM, *25 X 08/08* CM (H X L1/L2)</t>
  </si>
  <si>
    <t>43386</t>
  </si>
  <si>
    <t>MEIO-FIO OU GUIA DE CONCRETO PRE-MOLDADO, TIPO CHAPEU PARA BOCA DE LOBO, DIMENSOES *1,20* X 0,15 X 0,30 M</t>
  </si>
  <si>
    <t>4059</t>
  </si>
  <si>
    <t>MEIO-FIO OU GUIA DE CONCRETO, PRE-MOLDADO, COMP 1 M, *30 X 12/15* CM (H X L1/L2)</t>
  </si>
  <si>
    <t>4062</t>
  </si>
  <si>
    <t>MEIO-FIO OU GUIA DE CONCRETO, PRE-MOLDADO, COMP 1 M, *30 X 15* CM (H X L)</t>
  </si>
  <si>
    <t>4061</t>
  </si>
  <si>
    <t>MEIO-FIO OU GUIA DE CONCRETO, PRE-MOLDADO, COMP 80 CM, *45 X 12/18* CM (H X L1/L2)</t>
  </si>
  <si>
    <t>41315</t>
  </si>
  <si>
    <t>MEMBRANA IMPERMEABILIZANTE A BASE DE POLIUREIA, BICOMPONENTE, APLICACAO A FRIO</t>
  </si>
  <si>
    <t>43148</t>
  </si>
  <si>
    <t>MEMBRANA IMPERMEABILIZANTE A BASE DE POLIURETANO</t>
  </si>
  <si>
    <t>43147</t>
  </si>
  <si>
    <t>MEMBRANA IMPERMEABILIZANTE ACRILICA MONOCOMPONENTE</t>
  </si>
  <si>
    <t>10608</t>
  </si>
  <si>
    <t>MESA VIBRATORIA COM DIMENSOES DE 2,0 X 1,0 M, COM MOTOR ELETRICO DE 2 POLOS E POTENCIA DE 3 CV</t>
  </si>
  <si>
    <t>4069</t>
  </si>
  <si>
    <t>MESTRE DE OBRAS (HORISTA)</t>
  </si>
  <si>
    <t>40819</t>
  </si>
  <si>
    <t>MESTRE DE OBRAS (MENSALISTA)</t>
  </si>
  <si>
    <t>34361</t>
  </si>
  <si>
    <t>METACAULIM DE ALTA REATIVIDADE/CAULIM CALCINADO</t>
  </si>
  <si>
    <t>36512</t>
  </si>
  <si>
    <t>MICRO-TRATOR CORTADOR DE GRAMA COM LARGURA DO CORTE DE 107 CM, COM 2 LAMINAS E DESCARTE LATERAL</t>
  </si>
  <si>
    <t>44478</t>
  </si>
  <si>
    <t>MICROESFERAS DE VIDRO PARA SINALIZACAO HORIZONTAL VIARIA, TIPO I-B (PREMIX) - NBR 16184</t>
  </si>
  <si>
    <t>44477</t>
  </si>
  <si>
    <t>MICROESFERAS DE VIDRO PARA SINALIZACAO HORIZONTAL VIARIA, TIPO II-A (DROP-ON) - NBR 16184</t>
  </si>
  <si>
    <t>11697</t>
  </si>
  <si>
    <t>MICTORIO COLETIVO ACO INOX (AISI 304), E = 0,8 MM, DE *100 X 40 X 30* CM (C X A X P)</t>
  </si>
  <si>
    <t>11698</t>
  </si>
  <si>
    <t>MICTORIO COLETIVO ACO INOX (AISI 304), E = 0,8 MM, DE *100 X 50 X 35* CM (C X A X P)</t>
  </si>
  <si>
    <t>11699</t>
  </si>
  <si>
    <t>MICTORIO INDIVIDUAL ACO INOX (AISI 304), E = 0,8 MM, DE *50 X 45 X 35* (C X A X P)</t>
  </si>
  <si>
    <t>10432</t>
  </si>
  <si>
    <t>MICTORIO INDIVIDUAL, SIFONADO, DE LOUCA BRANCA, SEM COMPLEMENTOS</t>
  </si>
  <si>
    <t>44020</t>
  </si>
  <si>
    <t>MICTORIO INDIVIDUAL, SIFONADO, VALVULA EMBUTIDA, DE LOUCA BRANCA, SEM COMPLEMENTOS - PADRAO ALTO</t>
  </si>
  <si>
    <t>41420</t>
  </si>
  <si>
    <t>MINICAPTOR, EM ACO GALVANIZADO A FOGO, FIXACAO COM ROSCA SOBERBA OU MECANICA, H=600 MM X DN=10 MM</t>
  </si>
  <si>
    <t>41422</t>
  </si>
  <si>
    <t>MINICAPTOR, EM ACO GALVANIZADO A FOGO, FIXACAO HORIZONTAL COM BANDEIRA A 20 CM, H=600 MM E X DN=10 MM</t>
  </si>
  <si>
    <t>41425</t>
  </si>
  <si>
    <t>MINICAPTOR, EM ACO GALVANIZADO A FOGO, FIXACAO HORIZONTAL DE 1 FUROS, SEM BANDEIRA, H=300 MM X DN=10 MM</t>
  </si>
  <si>
    <t>41426</t>
  </si>
  <si>
    <t>MINICAPTOR, EM ACO GALVANIZADO A FOGO, FIXACAO HORIZONTAL DE 2 FUROS, SEM BANDEIRA, H=600 MM X DN=10 MM</t>
  </si>
  <si>
    <t>41419</t>
  </si>
  <si>
    <t>MINICAPTOR, EM ACO GALVANIZADO A FOGO,Â FIXACAO COM ROSCA SOBERBA OU MECANICA, H=300 MM X DN=10 MM</t>
  </si>
  <si>
    <t>41421</t>
  </si>
  <si>
    <t>MINICAPTOR, EM ACO GALVANIZADO A FOGO,Â FIXACAO HORIZONTAL COM BANDEIRA A 20 CM, H=300 MM E X DN=10 MM</t>
  </si>
  <si>
    <t>41414</t>
  </si>
  <si>
    <t>MINICAPTORES DE INSERCAO, EM ACO GALVANIZADO A FOGO, H=300 MM X DN=10 MM</t>
  </si>
  <si>
    <t>41415</t>
  </si>
  <si>
    <t>MINICAPTORES DE INSERCAO, EM ACO GALVANIZADO A FOGO, H=600,MM X DN=10,MM</t>
  </si>
  <si>
    <t>37514</t>
  </si>
  <si>
    <t>MINICARREGADEIRA SOBRE RODAS, POTENCIA LIQUIDA DE *47* HP, CAPACIDADE NOMINAL DE OPERACAO DE *646* KG</t>
  </si>
  <si>
    <t>37519</t>
  </si>
  <si>
    <t>MINICARREGADEIRA SOBRE RODAS, POTENCIA LIQUIDA DE *72* HP, CAPACIDADE NOMINAL DE OPERACAO DE *1200* KG</t>
  </si>
  <si>
    <t>37520</t>
  </si>
  <si>
    <t>MINIESCAVADEIRA SOBRE ESTEIRAS, POTENCIA LIQUIDA DE *30* HP, PESO OPERACIONAL DE *3.500* KG</t>
  </si>
  <si>
    <t>37521</t>
  </si>
  <si>
    <t>MINIESCAVADEIRA SOBRE ESTEIRAS, POTENCIA LIQUIDA DE *42* HP, PESO OPERACIONAL DE *4.500* KG</t>
  </si>
  <si>
    <t>37522</t>
  </si>
  <si>
    <t>MINIESCAVADEIRA SOBRE ESTEIRAS, POTENCIA LIQUIDA DE *42* HP, PESO OPERACIONAL DE *5.300* KG</t>
  </si>
  <si>
    <t>21109</t>
  </si>
  <si>
    <t>MINUTERIA ELETRONICA COLETIVA COM POTENCIA MAXIMA RESISTIVA PARA LAMPADAS FLUORESCENTES DE *300* W ( 110 V ) / *600* W ( 110 V )</t>
  </si>
  <si>
    <t>37546</t>
  </si>
  <si>
    <t>MISTURADOR DE ARGAMASSA, EIXO HORIZONTAL, CAPACIDADE DE MISTURA 160 KG, MOTOR ELETRICO TRIFASICO 220/380 V, POTENCIA 3 CV</t>
  </si>
  <si>
    <t>37544</t>
  </si>
  <si>
    <t>MISTURADOR DE ARGAMASSA, EIXO HORIZONTAL, CAPACIDADE DE MISTURA 300 KG, MOTOR ELETRICO TRIFASICO 220/380 V, POTENCIA 5 CV</t>
  </si>
  <si>
    <t>37545</t>
  </si>
  <si>
    <t>MISTURADOR DE ARGAMASSA, EIXO HORIZONTAL, CAPACIDADE DE MISTURA 600 KG, MOTOR ELETRICO TRIFASICO 220/380 V, POTENCIA 7,5 CV</t>
  </si>
  <si>
    <t>36793</t>
  </si>
  <si>
    <t>MISTURADOR DE METAL CROMADO DE PAREDE PARA LAVATORIO (REF 1878)</t>
  </si>
  <si>
    <t>11769</t>
  </si>
  <si>
    <t>MISTURADOR DE METAL CROMADO, DE MESA/BANCADA, COM BICA BAIXA, PARA LAVATORIO (REF 1875)</t>
  </si>
  <si>
    <t>11771</t>
  </si>
  <si>
    <t>MISTURADOR DE PAREDE, DE METAL CROMADO, PARA COZINHA, BICA ALTA MOVEL, COM AREJADOR ARTICULADO (REF 1258)</t>
  </si>
  <si>
    <t>39919</t>
  </si>
  <si>
    <t>MISTURADOR DUPLO HORIZONTAL DE ALTA TURBULENCIA, CAPACIDADE / VOLUME 2 X 500 LITROS, MOTORES ELETRICOS MINIMO 5 CV CADA, PARA NATA CIMENTO, ARGAMASSA E OUTROS</t>
  </si>
  <si>
    <t>38385</t>
  </si>
  <si>
    <t>MISTURADOR MANUAL DE TINTAS PARA FURADEIRA, HASTE METALICA *60* CM, COM HELICE (MEXEDOR DE TINTA)</t>
  </si>
  <si>
    <t>36800</t>
  </si>
  <si>
    <t>MISTURADOR METALICO, BASE PARA CHUVEIRO/BANHEIRA, 1/2 " OU 3/4 ", SOLDAVEL OU ROSCAVEL (NAO INCLUI ACABAMENTOS)</t>
  </si>
  <si>
    <t>37587</t>
  </si>
  <si>
    <t>MISTURADOR MONOCOMANDO PARA CHUVEIRO, BASE BRUTA, METALICO COM ACABAMENTO CROMADO</t>
  </si>
  <si>
    <t>11561</t>
  </si>
  <si>
    <t>MOLA HIDRAULICA AEREA, PARA PORTAS DE ATE 1.100 MM E PESO DE ATE 85 KG, COM CORPO EM ALUMINIO E BRACO EM ACO, SEM BRACO DE PARADA</t>
  </si>
  <si>
    <t>43604</t>
  </si>
  <si>
    <t>MOLA HIDRAULICA AEREA, PARA PORTAS DE ATE 850 MM E PESO DE ATE 50 KG, COM CORPO EM ALUMINIO E BRACO EM ACO, SEM BRACO DE PARADA</t>
  </si>
  <si>
    <t>11560</t>
  </si>
  <si>
    <t>MOLA HIDRAULICA AEREA, PARA PORTAS DE ATE 950 MM E PESO DE ATE 65 KG, COM CORPO EM ALUMINIO E BRACO EM ACO, SEM BRACO DE PARADA</t>
  </si>
  <si>
    <t>11499</t>
  </si>
  <si>
    <t>MOLA HIDRAULICA DE PISO, PARA PORTAS DE ATE 1100 MM E PESO DE ATE 120 KG, COM CORPO EM ACO INOX</t>
  </si>
  <si>
    <t>34761</t>
  </si>
  <si>
    <t>MONTADOR DE ELETROELETRONICOS (HORISTA)</t>
  </si>
  <si>
    <t>40924</t>
  </si>
  <si>
    <t>MONTADOR DE ELETROELETRONICOS (MENSALISTA)</t>
  </si>
  <si>
    <t>40983</t>
  </si>
  <si>
    <t>MONTADOR DE ESTRUTURAS METALICAS (MENSALISTA)</t>
  </si>
  <si>
    <t>44497</t>
  </si>
  <si>
    <t>MONTADOR DE ESTRUTURAS METALICAS HORISTA</t>
  </si>
  <si>
    <t>2437</t>
  </si>
  <si>
    <t>MONTADOR DE MAQUINAS (HORISTA)</t>
  </si>
  <si>
    <t>40921</t>
  </si>
  <si>
    <t>MONTADOR DE MAQUINAS (MENSALISTA)</t>
  </si>
  <si>
    <t>14252</t>
  </si>
  <si>
    <t>MOTOBOMBA AUTOESCORVANTE MOTOR A GASOLINA, POTENCIA 6,0HP, BOCAIS 3" X 3", HM/Q = 5 MCA / 24 M3/H A 52,5 MCA / 5,0 M3/H</t>
  </si>
  <si>
    <t>730</t>
  </si>
  <si>
    <t>MOTOBOMBA AUTOESCORVANTE MOTOR ELETRICO TRIFASICO 7,4HP BOCA DIAMETRO DE SUCCAO X RECLAQUE: 2"X2", HM/ Q = 10 M / 73,5 M3/H A 28 M / 8,2 M3 /H</t>
  </si>
  <si>
    <t>723</t>
  </si>
  <si>
    <t>MOTOBOMBA AUTOESCORVANTE POTENCIA 5,42 HP, BOCAIS SUCCAO X RECALQUE 2" X 2", A GASOLINA, DIAMETRO DO ROTOR 122 MM HM/Q = 6 MCA / 33,0 M3/H A 28 MCA / 8,0 M3/H</t>
  </si>
  <si>
    <t>36502</t>
  </si>
  <si>
    <t>MOTOBOMBA CENTRIFUGA, MOTOR A GASOLINA, POTENCIA 5,42 HP, BOCAIS 1 1/2" X 1", DIAMETRO ROTOR 143 MM HM/Q = 6 MCA / 16,8 M3/H A 38 MCA / 6,6 M3/H</t>
  </si>
  <si>
    <t>36503</t>
  </si>
  <si>
    <t>MOTOBOMBA TRASH (PARA AGUA SUJA) AUTO ESCORVANTE, MOTOR GASOLINA DE 6,41 HP, DIAMETROS DE SUCCAO X RECALQUE: 3" X 3", HM/Q: 10/60 A 23/0</t>
  </si>
  <si>
    <t>4090</t>
  </si>
  <si>
    <t>MOTONIVELADORA POTENCIA BASICA LIQUIDA (PRIMEIRA MARCHA) 125 HP , PESO BRUTO 13843 KG, LARGURA DA LAMINA DE 3,7 M</t>
  </si>
  <si>
    <t>13227</t>
  </si>
  <si>
    <t>MOTONIVELADORA POTENCIA BASICA LIQUIDA (PRIMEIRA MARCHA) 171 HP, PESO BRUTO 14768 KG, LARGURA DA LAMINA DE 3,7 M</t>
  </si>
  <si>
    <t>10597</t>
  </si>
  <si>
    <t>MOTONIVELADORA POTENCIA BASICA LIQUIDA (PRIMEIRA MARCHA) 186 HP, PESO BRUTO 15785 KG, LARGURA DA LAMINA DE 4,3 M</t>
  </si>
  <si>
    <t>39628</t>
  </si>
  <si>
    <t>MOTOR A DIESEL PARA VIBRADOR DE IMERSAO, DE *4,7* CV</t>
  </si>
  <si>
    <t>39404</t>
  </si>
  <si>
    <t>MOTOR A GASOLINA PARA VIBRADOR DE IMERSAO, 4 TEMPOS, DE 5,5 CV</t>
  </si>
  <si>
    <t>39402</t>
  </si>
  <si>
    <t>MOTOR ELETRICO PARA VIBRADOR DE IMERSAO, DE 2 CV, MONOFASICO, 110/220 V</t>
  </si>
  <si>
    <t>39403</t>
  </si>
  <si>
    <t>MOTOR ELETRICO PARA VIBRADOR DE IMERSAO, DE 2 CV, TRIFASICO, 220/380 V</t>
  </si>
  <si>
    <t>4093</t>
  </si>
  <si>
    <t>MOTORISTA DE CAMINHAO (HORISTA)</t>
  </si>
  <si>
    <t>10512</t>
  </si>
  <si>
    <t>MOTORISTA DE CAMINHAO (MENSALISTA)</t>
  </si>
  <si>
    <t>4243</t>
  </si>
  <si>
    <t>MOTORISTA DE CAMINHAO BETONEIRA (HORISTA)</t>
  </si>
  <si>
    <t>20020</t>
  </si>
  <si>
    <t>MOTORISTA DE CAMINHAO-BASCULANTE (HORISTA)</t>
  </si>
  <si>
    <t>41038</t>
  </si>
  <si>
    <t>MOTORISTA DE CAMINHAO-BASCULANTE (MENSALISTA)</t>
  </si>
  <si>
    <t>4094</t>
  </si>
  <si>
    <t>MOTORISTA DE CAMINHAO-CARRETA (HORISTA)</t>
  </si>
  <si>
    <t>40988</t>
  </si>
  <si>
    <t>MOTORISTA DE CAMINHAO-CARRETA (MENSALISTA)</t>
  </si>
  <si>
    <t>4095</t>
  </si>
  <si>
    <t>MOTORISTA DE CARRO DE PASSEIO (HORISTA)</t>
  </si>
  <si>
    <t>40990</t>
  </si>
  <si>
    <t>MOTORISTA DE CARRO DE PASSEIO (MENSALISTA)</t>
  </si>
  <si>
    <t>4096</t>
  </si>
  <si>
    <t>MOTORISTA OPERADOR DE CAMINHAO COM MUNCK (HORISTA)</t>
  </si>
  <si>
    <t>40992</t>
  </si>
  <si>
    <t>MOTORISTA OPERADOR DE CAMINHAO COM MUNCK (MENSALISTA)</t>
  </si>
  <si>
    <t>4114</t>
  </si>
  <si>
    <t>MOURAO CONCRETO CURVO, SECAO "T", H = 2,80 M + CURVA COM 0,45 M, COM FUROS PARA FIOS</t>
  </si>
  <si>
    <t>36797</t>
  </si>
  <si>
    <t>MOURAO DE CONCRETO CURVO, *10 X 10* CM, H= *2,60* M + CURVA DE 0,40 M</t>
  </si>
  <si>
    <t>4107</t>
  </si>
  <si>
    <t>MOURAO DE CONCRETO RETO, SECAO QUADARA *10 X 10* CM, H= *2,30* M</t>
  </si>
  <si>
    <t>4102</t>
  </si>
  <si>
    <t>MOURAO DE CONCRETO RETO, SECAO QUADRADA, *10 X 10* CM, H= 3,00 M</t>
  </si>
  <si>
    <t>36799</t>
  </si>
  <si>
    <t>MOURAO DE CONCRETO RETO, TIPO ESTICADOR, *10 X 10* CM, H= 2,50 M</t>
  </si>
  <si>
    <t>2747</t>
  </si>
  <si>
    <t>MOURAO ROLICO DE MADEIRA TRATADA, D = 16 A 20 CM, H = 2,20 M, EM EUCALIPTO OU EQUIVALENTE DA REGIAO (PARA CERCA)</t>
  </si>
  <si>
    <t>21138</t>
  </si>
  <si>
    <t>MOURAO ROLICO DE MADEIRA TRATADA, D = 8 A 11 CM, H = 2,20 M, EM EUCALIPTO OU EQUIVALENTE DA REGIAO (PARA CERCA)</t>
  </si>
  <si>
    <t>10826</t>
  </si>
  <si>
    <t>MUDA DE ARBUSTO FLORIFERO, CLUSIA/GARDENIA/MOREIA BRANCA/ AZALEIA OU EQUIVALENTE DA REGIAO, H= *50 A 70* CM</t>
  </si>
  <si>
    <t>365</t>
  </si>
  <si>
    <t>MUDA DE ARBUSTO FOLHAGEM, SANSAO-DO-CAMPO OU EQUIVALENTE DA REGIAO, H= *50 A 70* CM</t>
  </si>
  <si>
    <t>38639</t>
  </si>
  <si>
    <t>MUDA DE ARBUSTO, BUXINHO, H= *50* CM</t>
  </si>
  <si>
    <t>38640</t>
  </si>
  <si>
    <t>MUDA DE ARBUSTO, PINGO DE OURO/ VIOLETEIRA, H = *10 A 20* CM</t>
  </si>
  <si>
    <t>358</t>
  </si>
  <si>
    <t>MUDA DE ARVORE ORNAMENTAL, OITI/AROEIRA SALSA/ANGICO/IPE/JACARANDA OU EQUIVALENTE DA REGIAO, H= *1* M</t>
  </si>
  <si>
    <t>359</t>
  </si>
  <si>
    <t>MUDA DE ARVORE ORNAMENTAL, OITI/AROEIRA SALSA/ANGICO/IPE/JACARANDA OU EQUIVALENTE DA REGIAO, H= *2* M</t>
  </si>
  <si>
    <t>38641</t>
  </si>
  <si>
    <t>MUDA DE PALMEIRA ARECA, H= *1,50* M</t>
  </si>
  <si>
    <t>360</t>
  </si>
  <si>
    <t>MUDA DE RASTEIRA/FORRACAO, AMENDOIM RASTEIRO/ONZE HORAS/AZULZINHA/IMPATIENS OU EQUIVALENTE DA REGIAO</t>
  </si>
  <si>
    <t>42430</t>
  </si>
  <si>
    <t>MULTIEXERCITADOR COM SEIS FUNCOES, EM TUBO DE ACO CARBONO, PINTURA NO PROCESSO ELETROSTATICO - EQUIPAMENTO DE GINASTICA PARA ACADEMIA AO AR LIVRE / ACADEMIA DA TERCEIRA IDADE - ATI</t>
  </si>
  <si>
    <t>4209</t>
  </si>
  <si>
    <t>NIPLE DE FERRO GALVANIZADO, COM ROSCA BSP, DE 1 1/2"</t>
  </si>
  <si>
    <t>4180</t>
  </si>
  <si>
    <t>NIPLE DE FERRO GALVANIZADO, COM ROSCA BSP, DE 1 1/4"</t>
  </si>
  <si>
    <t>4177</t>
  </si>
  <si>
    <t>NIPLE DE FERRO GALVANIZADO, COM ROSCA BSP, DE 1/2"</t>
  </si>
  <si>
    <t>4179</t>
  </si>
  <si>
    <t>NIPLE DE FERRO GALVANIZADO, COM ROSCA BSP, DE 1"</t>
  </si>
  <si>
    <t>4208</t>
  </si>
  <si>
    <t>NIPLE DE FERRO GALVANIZADO, COM ROSCA BSP, DE 2 1/2"</t>
  </si>
  <si>
    <t>4181</t>
  </si>
  <si>
    <t>NIPLE DE FERRO GALVANIZADO, COM ROSCA BSP, DE 2"</t>
  </si>
  <si>
    <t>4178</t>
  </si>
  <si>
    <t>NIPLE DE FERRO GALVANIZADO, COM ROSCA BSP, DE 3/4"</t>
  </si>
  <si>
    <t>4182</t>
  </si>
  <si>
    <t>NIPLE DE FERRO GALVANIZADO, COM ROSCA BSP, DE 3"</t>
  </si>
  <si>
    <t>4183</t>
  </si>
  <si>
    <t>NIPLE DE FERRO GALVANIZADO, COM ROSCA BSP, DE 4"</t>
  </si>
  <si>
    <t>4184</t>
  </si>
  <si>
    <t>NIPLE DE FERRO GALVANIZADO, COM ROSCA BSP, DE 5"</t>
  </si>
  <si>
    <t>4185</t>
  </si>
  <si>
    <t>NIPLE DE FERRO GALVANIZADO, COM ROSCA BSP, DE 6"</t>
  </si>
  <si>
    <t>4205</t>
  </si>
  <si>
    <t>NIPLE DE REDUCAO DE FERRO GALVANIZADO, COM ROSCA BSP, DE 1 1/2" X 1 1/4"</t>
  </si>
  <si>
    <t>4192</t>
  </si>
  <si>
    <t>NIPLE DE REDUCAO DE FERRO GALVANIZADO, COM ROSCA BSP, DE 1 1/2" X 1"</t>
  </si>
  <si>
    <t>4191</t>
  </si>
  <si>
    <t>NIPLE DE REDUCAO DE FERRO GALVANIZADO, COM ROSCA BSP, DE 1 1/2" X 3/4"</t>
  </si>
  <si>
    <t>4207</t>
  </si>
  <si>
    <t>NIPLE DE REDUCAO DE FERRO GALVANIZADO, COM ROSCA BSP, DE 1 1/4" X 1/2"</t>
  </si>
  <si>
    <t>4206</t>
  </si>
  <si>
    <t>NIPLE DE REDUCAO DE FERRO GALVANIZADO, COM ROSCA BSP, DE 1 1/4" X 1"</t>
  </si>
  <si>
    <t>4190</t>
  </si>
  <si>
    <t>NIPLE DE REDUCAO DE FERRO GALVANIZADO, COM ROSCA BSP, DE 1 1/4" X 3/4"</t>
  </si>
  <si>
    <t>4186</t>
  </si>
  <si>
    <t>NIPLE DE REDUCAO DE FERRO GALVANIZADO, COM ROSCA BSP, DE 1/2" X 1/4"</t>
  </si>
  <si>
    <t>4188</t>
  </si>
  <si>
    <t>NIPLE DE REDUCAO DE FERRO GALVANIZADO, COM ROSCA BSP, DE 1" X 1/2"</t>
  </si>
  <si>
    <t>4189</t>
  </si>
  <si>
    <t>NIPLE DE REDUCAO DE FERRO GALVANIZADO, COM ROSCA BSP, DE 1" X 3/4"</t>
  </si>
  <si>
    <t>4197</t>
  </si>
  <si>
    <t>NIPLE DE REDUCAO DE FERRO GALVANIZADO, COM ROSCA BSP, DE 2 1/2" X 2"</t>
  </si>
  <si>
    <t>4194</t>
  </si>
  <si>
    <t>NIPLE DE REDUCAO DE FERRO GALVANIZADO, COM ROSCA BSP, DE 2" X 1 1/2"</t>
  </si>
  <si>
    <t>4193</t>
  </si>
  <si>
    <t>NIPLE DE REDUCAO DE FERRO GALVANIZADO, COM ROSCA BSP, DE 2" X 1 1/4"</t>
  </si>
  <si>
    <t>4204</t>
  </si>
  <si>
    <t>NIPLE DE REDUCAO DE FERRO GALVANIZADO, COM ROSCA BSP, DE 2" X 1"</t>
  </si>
  <si>
    <t>4187</t>
  </si>
  <si>
    <t>NIPLE DE REDUCAO DE FERRO GALVANIZADO, COM ROSCA BSP, DE 3/4" X 1/2"</t>
  </si>
  <si>
    <t>4202</t>
  </si>
  <si>
    <t>NIPLE DE REDUCAO DE FERRO GALVANIZADO, COM ROSCA BSP, DE 3" X 2 1/2"</t>
  </si>
  <si>
    <t>4203</t>
  </si>
  <si>
    <t>NIPLE DE REDUCAO DE FERRO GALVANIZADO, COM ROSCA BSP, DE 3" X 2"</t>
  </si>
  <si>
    <t>40368</t>
  </si>
  <si>
    <t>NIPLE SEXTAVADO EM ACO CARBONO, COM ROSCA BSP, PRESSAO 3.000 LBS, DN 1 1/2"</t>
  </si>
  <si>
    <t>40365</t>
  </si>
  <si>
    <t>NIPLE SEXTAVADO EM ACO CARBONO, COM ROSCA BSP, PRESSAO 3.000 LBS, DN 1 1/4"</t>
  </si>
  <si>
    <t>40356</t>
  </si>
  <si>
    <t>NIPLE SEXTAVADO EM ACO CARBONO, COM ROSCA BSP, PRESSAO 3.000 LBS, DN 1/2"</t>
  </si>
  <si>
    <t>40362</t>
  </si>
  <si>
    <t>NIPLE SEXTAVADO EM ACO CARBONO, COM ROSCA BSP, PRESSAO 3.000 LBS, DN 1"</t>
  </si>
  <si>
    <t>40374</t>
  </si>
  <si>
    <t>NIPLE SEXTAVADO EM ACO CARBONO, COM ROSCA BSP, PRESSAO 3.000 LBS, DN 2 1/2"</t>
  </si>
  <si>
    <t>40371</t>
  </si>
  <si>
    <t>NIPLE SEXTAVADO EM ACO CARBONO, COM ROSCA BSP, PRESSAO 3.000 LBS, DN 2"</t>
  </si>
  <si>
    <t>40359</t>
  </si>
  <si>
    <t>NIPLE SEXTAVADO EM ACO CARBONO, COM ROSCA BSP, PRESSAO 3.000 LBS, DN 3/4"</t>
  </si>
  <si>
    <t>7595</t>
  </si>
  <si>
    <t>NIVELADOR (HORISTA)</t>
  </si>
  <si>
    <t>41094</t>
  </si>
  <si>
    <t>NIVELADOR (MENSALISTA)</t>
  </si>
  <si>
    <t>39609</t>
  </si>
  <si>
    <t>NOBREAK TRIFASICO, DE 10 KVA FATOR DE POTENCIA DE 0,8, AUTONOMIA MINIMA DE 30 MINUTOS A PLENA CARGA</t>
  </si>
  <si>
    <t>39610</t>
  </si>
  <si>
    <t>NOBREAK TRIFASICO, DE 15 KVA FATOR DE POTENCIA DE 0,8, AUTONOMIA MINIMA DE 30 MINUTOS A PLENA CARGA</t>
  </si>
  <si>
    <t>39611</t>
  </si>
  <si>
    <t>NOBREAK TRIFASICO, DE 20 KVA FATOR DE POTENCIA DE 0,8, AUTONOMIA MINIMA DE 30 MINUTOS A PLENA CARGA</t>
  </si>
  <si>
    <t>39612</t>
  </si>
  <si>
    <t>NOBREAK TRIFASICO, DE 25 KVA FATOR DE POTENCIA DE 0,8, AUTONOMIA MINIMA DE 30 MINUTOS A PLENA CARGA</t>
  </si>
  <si>
    <t>39608</t>
  </si>
  <si>
    <t>NOBREAK TRIFASICO, DE 5 KVA FATOR DE POTENCIA DE 0,8, AUTONOMIA MINIMA DE 30 MINUTOS A PLENA CARGA</t>
  </si>
  <si>
    <t>38175</t>
  </si>
  <si>
    <t>NUMERO / ALGARISMO PARA RESIDENCIA (FACHADA), EM ZAMAC, COM ALTURA DE APROX *45* MM, INCLUSIVE PARAFUSOS</t>
  </si>
  <si>
    <t>38176</t>
  </si>
  <si>
    <t>NUMERO / ALGARISMO PARA RESIDENCIA (FACHADA), EM ZAMAC, COM ALTURA DE APROX 125 MM, INCLUSIVE PARAFUSOS</t>
  </si>
  <si>
    <t>36152</t>
  </si>
  <si>
    <t>OCULOS DE SEGURANCA CONTRA IMPACTOS COM LENTE INCOLOR, ARMACAO NYLON, COM PROTECAO UVA E UVB</t>
  </si>
  <si>
    <t>4221</t>
  </si>
  <si>
    <t>OLEO DIESEL COMBUSTIVEL COMUM METROPOLITANO S-10 OU S-500</t>
  </si>
  <si>
    <t>4227</t>
  </si>
  <si>
    <t>OLEO LUBRIFICANTE MINERAL MONOVISCOSO, SAE 40, PARA MOTORES DE EQUIPAMENTOS PESADOS (CAMINHOES, TRATORES, RETROS E ETC)</t>
  </si>
  <si>
    <t>38170</t>
  </si>
  <si>
    <t>OLHO MAGICO PARA PORTAS, EM LATAO, COM LENTE DE POLICARBONATO, ANGULO DE *200* GRAUS, ESPESSURA ENTRE *25 E 46* MM, INCLUINDO FECHO JANELA</t>
  </si>
  <si>
    <t>4252</t>
  </si>
  <si>
    <t>OPERADOR DE BATE-ESTACAS (HORISTA)</t>
  </si>
  <si>
    <t>40980</t>
  </si>
  <si>
    <t>OPERADOR DE BATE-ESTACAS (MENSALISTA)</t>
  </si>
  <si>
    <t>41031</t>
  </si>
  <si>
    <t>OPERADOR DE BETONEIRA (CAMINHAO) (MENSALISTA)</t>
  </si>
  <si>
    <t>37666</t>
  </si>
  <si>
    <t>OPERADOR DE BETONEIRA ESTACIONARIA / MISTURADOR (HORISTA)</t>
  </si>
  <si>
    <t>40986</t>
  </si>
  <si>
    <t>OPERADOR DE BETONEIRA ESTACIONARIA / MISTURADOR (MENSALISTA)</t>
  </si>
  <si>
    <t>4250</t>
  </si>
  <si>
    <t>OPERADOR DE COMPRESSOR DE AR OU COMPRESSORISTA (HORISTA)</t>
  </si>
  <si>
    <t>40978</t>
  </si>
  <si>
    <t>OPERADOR DE COMPRESSOR DE AR OU COMPRESSORISTA (MENSALISTA)</t>
  </si>
  <si>
    <t>44501</t>
  </si>
  <si>
    <t>OPERADOR DE DEMARCADORA DE FAIXAS DE TRAFEGO (HORISTA)</t>
  </si>
  <si>
    <t>41043</t>
  </si>
  <si>
    <t>OPERADOR DE DEMARCADORA DE FAIXAS DE TRAFEGO (MENSALISTA)</t>
  </si>
  <si>
    <t>4234</t>
  </si>
  <si>
    <t>OPERADOR DE ESCAVADEIRA (HORISTA)</t>
  </si>
  <si>
    <t>40987</t>
  </si>
  <si>
    <t>OPERADOR DE ESCAVADEIRA (MENSALISTA)</t>
  </si>
  <si>
    <t>4253</t>
  </si>
  <si>
    <t>OPERADOR DE GUINCHO OU GUINCHEIRO (HORISTA)</t>
  </si>
  <si>
    <t>40981</t>
  </si>
  <si>
    <t>OPERADOR DE GUINCHO OU GUINCHEIRO (MENSALISTA)</t>
  </si>
  <si>
    <t>4254</t>
  </si>
  <si>
    <t>OPERADOR DE GUINDASTE (HORISTA)</t>
  </si>
  <si>
    <t>41036</t>
  </si>
  <si>
    <t>OPERADOR DE GUINDASTE (MENSALISTA)</t>
  </si>
  <si>
    <t>4251</t>
  </si>
  <si>
    <t>OPERADOR DE JATO ABRASIVO OU JATISTA (HORISTA)</t>
  </si>
  <si>
    <t>40979</t>
  </si>
  <si>
    <t>OPERADOR DE JATO ABRASIVO OU JATISTA (MENSALISTA)</t>
  </si>
  <si>
    <t>4230</t>
  </si>
  <si>
    <t>OPERADOR DE MAQUINAS E TRATORES DIVERSOS - TERRAPLANAGEM (HORISTA)</t>
  </si>
  <si>
    <t>40998</t>
  </si>
  <si>
    <t>OPERADOR DE MAQUINAS E TRATORES DIVERSOS - TERRAPLANAGEM (MENSALISTA)</t>
  </si>
  <si>
    <t>4257</t>
  </si>
  <si>
    <t>OPERADOR DE MARTELETE OU MARTELETEIRO (HORISTA)</t>
  </si>
  <si>
    <t>40982</t>
  </si>
  <si>
    <t>OPERADOR DE MARTELETE OU MARTELETEIRO (MENSALISTA)</t>
  </si>
  <si>
    <t>4240</t>
  </si>
  <si>
    <t>OPERADOR DE MOTO SCRAPER (HORISTA)</t>
  </si>
  <si>
    <t>41026</t>
  </si>
  <si>
    <t>OPERADOR DE MOTO SCRAPER (MENSALISTA)</t>
  </si>
  <si>
    <t>4239</t>
  </si>
  <si>
    <t>OPERADOR DE MOTONIVELADORA (HORISTA)</t>
  </si>
  <si>
    <t>41024</t>
  </si>
  <si>
    <t>OPERADOR DE MOTONIVELADORA (MENSALISTA)</t>
  </si>
  <si>
    <t>4248</t>
  </si>
  <si>
    <t>OPERADOR DE PA CARREGADEIRA (HORISTA)</t>
  </si>
  <si>
    <t>41033</t>
  </si>
  <si>
    <t>OPERADOR DE PA CARREGADEIRA (MENSALISTA)</t>
  </si>
  <si>
    <t>44500</t>
  </si>
  <si>
    <t>OPERADOR DE PAVIMENTADORA / MESA VIBROACABADORA (HORISTA)</t>
  </si>
  <si>
    <t>41040</t>
  </si>
  <si>
    <t>OPERADOR DE PAVIMENTADORA / MESA VIBROACABADORA (MENSALISTA)</t>
  </si>
  <si>
    <t>4238</t>
  </si>
  <si>
    <t>OPERADOR DE ROLO COMPACTADOR (HORISTA)</t>
  </si>
  <si>
    <t>41012</t>
  </si>
  <si>
    <t>OPERADOR DE ROLO COMPACTADOR (MENSALISTA)</t>
  </si>
  <si>
    <t>4233</t>
  </si>
  <si>
    <t>OPERADOR DE USINA DE ASFALTO, DE SOLOS OU DE CONCRETO (HORISTA)</t>
  </si>
  <si>
    <t>41001</t>
  </si>
  <si>
    <t>OPERADOR DE USINA DE ASFALTO, DE SOLOS OU DE CONCRETO (MENSALISTA)</t>
  </si>
  <si>
    <t>2</t>
  </si>
  <si>
    <t>OXIGENIO, RECARGA PARA CILINDRO DE CONJUNTO OXICORTE GRANDE</t>
  </si>
  <si>
    <t>36517</t>
  </si>
  <si>
    <t>PA CARREGADEIRA SOBRE RODAS, POTENCIA BRUTA *127* CV, CAPACIDADE DA CACAMBA DE 2,0 A 2,4 M3, PESO OPERACIONAL MAXIMO DE 10330 KG</t>
  </si>
  <si>
    <t>4262</t>
  </si>
  <si>
    <t>PA CARREGADEIRA SOBRE RODAS, POTENCIA LIQUIDA 128 HP, CAPACIDADE DA CACAMBA DE 1,7 A 2,8 M3, PESO OPERACIONAL MAXIMO DE 11632 KG</t>
  </si>
  <si>
    <t>4263</t>
  </si>
  <si>
    <t>PA CARREGADEIRA SOBRE RODAS, POTENCIA LIQUIDA 197 HP, CAPACIDADE DA CACAMBA DE 2,5 A 3,5 M3, PESO OPERACIONAL MAXIMO DE 18338 KG</t>
  </si>
  <si>
    <t>36518</t>
  </si>
  <si>
    <t>PA CARREGADEIRA SOBRE RODAS, POTENCIA LIQUIDA 213 HP, CAPACIDADE DA CACAMBA DE 1,9 A 3,5 M3, PESO OPERACIONAL MAXIMO DE 19234 KG</t>
  </si>
  <si>
    <t>14221</t>
  </si>
  <si>
    <t>PA CARREGADEIRA SOBRE RODAS, POTENCIA 152 HP, CAPACIDADE DA CACAMBA DE 1,53 A 2,30 M3, PESO OPERACIONAL MAXIMO DE 10216 KG</t>
  </si>
  <si>
    <t>38402</t>
  </si>
  <si>
    <t>PA DE LIXO PLASTICA, CABO LONGO</t>
  </si>
  <si>
    <t>3412</t>
  </si>
  <si>
    <t>PAINEL DE LA DE VIDRO SEM REVESTIMENTO PSI 20, E = 25 MM, DE 1200 X 600 MM</t>
  </si>
  <si>
    <t>3413</t>
  </si>
  <si>
    <t>PAINEL DE LA DE VIDRO SEM REVESTIMENTO PSI 20, E = 50 MM, DE 1200 X 600 MM</t>
  </si>
  <si>
    <t>39744</t>
  </si>
  <si>
    <t>PAINEL DE LA DE VIDRO SEM REVESTIMENTO PSI 40, E = 25 MM, DE 1200 X 600 MM</t>
  </si>
  <si>
    <t>39745</t>
  </si>
  <si>
    <t>PAINEL DE LA DE VIDRO SEM REVESTIMENTO PSI 40, E = 50 MM, DE 1200 X 600 MM</t>
  </si>
  <si>
    <t>39637</t>
  </si>
  <si>
    <t>PAINEL ESTRUTURAL PARA LAJE SECA REVESTIDO EM PLACA CIMENTICIA, DE 1,20 X 2,50 M, E = 23 MM</t>
  </si>
  <si>
    <t>39638</t>
  </si>
  <si>
    <t>PAINEL ESTRUTURAL PARA LAJE SECA REVESTIDO EM PLACA CIMENTICIA, DE 1,20 X 2,50 M, E = 40 MM</t>
  </si>
  <si>
    <t>39639</t>
  </si>
  <si>
    <t>PAINEL ESTRUTURAL PARA LAJE SECA REVESTIDO EM PLACA CIMENTICIA, DE 1,20 X 2,50 M, E = 55 MM</t>
  </si>
  <si>
    <t>39517</t>
  </si>
  <si>
    <t>PAINEL TERMOISOLANTE PARA FECHAMENTOS VERTICAIS (INCLUI PARAFUSOS DE FIXACAO) REVESTIDO EM ACO GALVALUME, LARGURA UTIL DE 1100 MM, REVESTIMENTO COM ESPESSURA DE 0,50 MM, COM PRE-PINTURA NAS DUAS FACES, NUCLEO EM POLIURETANO (PUR) COM ESPESSURA 40/50 MM</t>
  </si>
  <si>
    <t>39518</t>
  </si>
  <si>
    <t>PAINEL TERMOISOLANTE PARA FECHAMENTOS VERTICAIS (INCLUI PARAFUSOS DE FIXACAO) REVESTIDO EM ACO GALVALUME, LARGURA UTIL DE 1100 MM, REVESTIMENTO COM ESPESSURA DE 0,50 MM, COM PRE-PINTURA NAS DUAS FACES, NUCLEO EM POLIURETANO (PUR) COM ESPESSURA 70/80 MM</t>
  </si>
  <si>
    <t>38366</t>
  </si>
  <si>
    <t>PAPEL KRAFT BETUMADO</t>
  </si>
  <si>
    <t>11703</t>
  </si>
  <si>
    <t>PAPELEIRA DE PAREDE EM METAL CROMADO SEM TAMPA</t>
  </si>
  <si>
    <t>37400</t>
  </si>
  <si>
    <t>PAPELEIRA PLASTICA TIPO DISPENSER PARA PAPEL HIGIENICO ROLAO</t>
  </si>
  <si>
    <t>25400</t>
  </si>
  <si>
    <t>PAR DE TABELAS DE BASQUETE EM COMPENSADO NAVAL, OFICIAL, 1800 X 1200 MM, INCLUINDO ARO DE METAL E REDE EM POLIPROPILENO 100% (SEM SUPORTE DE FIXACAO)</t>
  </si>
  <si>
    <t>4276</t>
  </si>
  <si>
    <t>PARA-RAIOS DE DISTRIBUICAO, TENSAO NOMINAL 15 KV, CORRENTE NOMINAL DE DESCARGA 5 KA</t>
  </si>
  <si>
    <t>4273</t>
  </si>
  <si>
    <t>PARA-RAIOS DE DISTRIBUICAO, TENSAO NOMINAL 30 KV, CORRENTE NOMINAL DE DESCARGA 10 KA</t>
  </si>
  <si>
    <t>4274</t>
  </si>
  <si>
    <t>PARA-RAIOS TIPO FRANKLIN 350 MM, EM LATAO CROMADO, DUAS DESCIDAS, PARA PROTECAO DE EDIFICACOES CONTRA DESCARGAS ATMOSFERICAS</t>
  </si>
  <si>
    <t>39438</t>
  </si>
  <si>
    <t>PARAFUSO CABECA TROMBETA E PONTA AGULHA (GN55), COMPRIMENTO 55 MM, EM ACO FOSFATIZADO, PARA FIXAR CHAPA DE GESSO EM PERFIL DRYWALL METALICO MAXIMO 0,7 MM</t>
  </si>
  <si>
    <t>4379</t>
  </si>
  <si>
    <t>PARAFUSO DE ACO ZINCADO COM ROSCA SOBERBA, CABECA CHATA E FENDA SIMPLES, DIAMETRO 2,5 MM, COMPRIMENTO * 9,5 * MM</t>
  </si>
  <si>
    <t>4377</t>
  </si>
  <si>
    <t>PARAFUSO DE ACO ZINCADO COM ROSCA SOBERBA, CABECA CHATA E FENDA SIMPLES, DIAMETRO 4,2 MM, COMPRIMENTO * 32 * MM</t>
  </si>
  <si>
    <t>4356</t>
  </si>
  <si>
    <t>PARAFUSO DE ACO ZINCADO COM ROSCA SOBERBA, CABECA CHATA E FENDA SIMPLES, DIAMETRO 4,8 MM, COMPRIMENTO 45 MM</t>
  </si>
  <si>
    <t>13246</t>
  </si>
  <si>
    <t>PARAFUSO DE ACO ZINCADO, SEXTAVADO, COM ROSCA INTEIRA, DIAMETRO 5/16", COMPRIMENTO 3/4", COM PORCA E ARRUELA LISA LEVE</t>
  </si>
  <si>
    <t>13294</t>
  </si>
  <si>
    <t>PARAFUSO DE ACO ZINCADO, SEXTAVADO, COM ROSCA SOBERBA, DIAMETRO 3/8", COMPRIMENTO 80 MM</t>
  </si>
  <si>
    <t>11963</t>
  </si>
  <si>
    <t>PARAFUSO DE ACO ZINCADO, TIPO CHUMBADOR PARABOLT, DIAMETRO 1/2", COMPRIMENTO 75 MM</t>
  </si>
  <si>
    <t>11964</t>
  </si>
  <si>
    <t>PARAFUSO DE ACO ZINCADO, TIPO CHUMBADOR PARABOLT, DIAMETRO 3/8", COMPRIMENTO 75 MM</t>
  </si>
  <si>
    <t>4346</t>
  </si>
  <si>
    <t>PARAFUSO DE FERRO POLIDO, SEXTAVADO, COM ROSCA PARCIAL, DIAMETRO 5/8", COMPRIMENTO 6", COM PORCA E ARRUELA DE PRESSAO MEDIA</t>
  </si>
  <si>
    <t>11955</t>
  </si>
  <si>
    <t>PARAFUSO DE LATAO COM ACABAMENTO CROMADO PARA FIXAR PECA SANITARIA, INCLUI PORCA CEGA, ARRUELA E BUCHA DE NYLON TAMANHO S-10</t>
  </si>
  <si>
    <t>11960</t>
  </si>
  <si>
    <t>PARAFUSO DE LATAO COM ROSCA SOBERBA, CABECA CHATA E FENDA SIMPLES, DIAMETRO 2,5 MM, COMPRIMENTO 12 MM</t>
  </si>
  <si>
    <t>4333</t>
  </si>
  <si>
    <t>PARAFUSO DE LATAO COM ROSCA SOBERBA, CABECA CHATA E FENDA SIMPLES, DIAMETRO 3,2 MM, COMPRIMENTO 16 MM</t>
  </si>
  <si>
    <t>4358</t>
  </si>
  <si>
    <t>PARAFUSO DE LATAO COM ROSCA SOBERBA, CABECA CHATA E FENDA SIMPLES, DIAMETRO 4,8 MM, COMPRIMENTO 65 MM</t>
  </si>
  <si>
    <t>39435</t>
  </si>
  <si>
    <t>PARAFUSO DRY WALL, EM ACO FOSFATIZADO, CABECA TROMBETA E PONTA AGULHA (TA), COMPRIMENTO 25 MM</t>
  </si>
  <si>
    <t>39436</t>
  </si>
  <si>
    <t>PARAFUSO DRY WALL, EM ACO FOSFATIZADO, CABECA TROMBETA E PONTA AGULHA (TA), COMPRIMENTO 35 MM</t>
  </si>
  <si>
    <t>39437</t>
  </si>
  <si>
    <t>PARAFUSO DRY WALL, EM ACO FOSFATIZADO, CABECA TROMBETA E PONTA AGULHA (TA), COMPRIMENTO 45 MM</t>
  </si>
  <si>
    <t>39439</t>
  </si>
  <si>
    <t>PARAFUSO DRY WALL, EM ACO FOSFATIZADO, CABECA TROMBETA E PONTA BROCA (TB), COMPRIMENTO 25 MM</t>
  </si>
  <si>
    <t>39440</t>
  </si>
  <si>
    <t>PARAFUSO DRY WALL, EM ACO FOSFATIZADO, CABECA TROMBETA E PONTA BROCA (TB), COMPRIMENTO 35 MM</t>
  </si>
  <si>
    <t>39441</t>
  </si>
  <si>
    <t>PARAFUSO DRY WALL, EM ACO FOSFATIZADO, CABECA TROMBETA E PONTA BROCA (TB), COMPRIMENTO 45 MM</t>
  </si>
  <si>
    <t>39442</t>
  </si>
  <si>
    <t>PARAFUSO DRY WALL, EM ACO ZINCADO, CABECA LENTILHA E PONTA AGULHA (LA), LARGURA 4,2 MM, COMPRIMENTO 13 MM</t>
  </si>
  <si>
    <t>39443</t>
  </si>
  <si>
    <t>PARAFUSO DRY WALL, EM ACO ZINCADO, CABECA LENTILHA E PONTA BROCA (LB), LARGURA 4,2 MM, COMPRIMENTO 13 MM</t>
  </si>
  <si>
    <t>4329</t>
  </si>
  <si>
    <t>PARAFUSO EM ACO GALVANIZADO, TIPO MAQUINA, SEXTAVADO, SEM PORCA, DIAMETRO 1/2", COMPRIMENTO 2"</t>
  </si>
  <si>
    <t>4383</t>
  </si>
  <si>
    <t>PARAFUSO FRANCES METRICO ZINCADO, DIAMETRO 12 MM, COMPRIMENTO 140MM, COM PORCA SEXTAVADA E ARRUELA DE PRESSAO MEDIA</t>
  </si>
  <si>
    <t>4344</t>
  </si>
  <si>
    <t>PARAFUSO FRANCES METRICO ZINCADO, DIAMETRO 12 MM, COMPRIMENTO 150 MM, COM PORCA SEXTAVADA E ARRUELA DE PRESSAO MEDIA</t>
  </si>
  <si>
    <t>436</t>
  </si>
  <si>
    <t>PARAFUSO FRANCES M16 EM ACO GALVANIZADO, COMPRIMENTO = 150 MM, DIAMETRO = 16 MM, CABECA ABAULADA</t>
  </si>
  <si>
    <t>442</t>
  </si>
  <si>
    <t>PARAFUSO FRANCES M16 EM ACO GALVANIZADO, COMPRIMENTO = 45 MM, DIAMETRO = 16 MM, CABECA ABAULADA</t>
  </si>
  <si>
    <t>11953</t>
  </si>
  <si>
    <t>PARAFUSO FRANCES ZINCADO, DIAMETRO 1/2'', COMPRIMENTO 2'', COM PORCA E ARRUELA</t>
  </si>
  <si>
    <t>4335</t>
  </si>
  <si>
    <t>PARAFUSO FRANCES ZINCADO, DIAMETRO 1/2", COMPRIMENTO 12", COM PORCA E ARRUELA LISA MEDIA</t>
  </si>
  <si>
    <t>4334</t>
  </si>
  <si>
    <t>PARAFUSO FRANCES ZINCADO, DIAMETRO 1/2", COMPRIMENTO 15", COM PORCA E ARRUELA LISA MEDIA</t>
  </si>
  <si>
    <t>4343</t>
  </si>
  <si>
    <t>PARAFUSO FRANCES ZINCADO, DIAMETRO 1/2", COMPRIMENTO 4", COM PORCA E ARRUELA</t>
  </si>
  <si>
    <t>430</t>
  </si>
  <si>
    <t>PARAFUSO M16 EM ACO GALVANIZADO, COMPRIMENTO = 125 MM, DIAMETRO = 16 MM, ROSCA MAQUINA, CABECA QUADRADA</t>
  </si>
  <si>
    <t>441</t>
  </si>
  <si>
    <t>PARAFUSO M16 EM ACO GALVANIZADO, COMPRIMENTO = 150 MM, DIAMETRO = 16 MM, ROSCA MAQUINA, CABECA QUADRADA</t>
  </si>
  <si>
    <t>431</t>
  </si>
  <si>
    <t>PARAFUSO M16 EM ACO GALVANIZADO, COMPRIMENTO = 200 MM, DIAMETRO = 16 MM, ROSCA MAQUINA, CABECA QUADRADA</t>
  </si>
  <si>
    <t>432</t>
  </si>
  <si>
    <t>PARAFUSO M16 EM ACO GALVANIZADO, COMPRIMENTO = 250 MM, DIAMETRO = 16 MM, ROSCA MAQUINA, CABECA QUADRADA</t>
  </si>
  <si>
    <t>429</t>
  </si>
  <si>
    <t>PARAFUSO M16 EM ACO GALVANIZADO, COMPRIMENTO = 300 MM, DIAMETRO = 16 MM, ROSCA DUPLA</t>
  </si>
  <si>
    <t>439</t>
  </si>
  <si>
    <t>PARAFUSO M16 EM ACO GALVANIZADO, COMPRIMENTO = 300 MM, DIAMETRO = 16 MM, ROSCA MAQUINA, CABECA QUADRADA</t>
  </si>
  <si>
    <t>433</t>
  </si>
  <si>
    <t>PARAFUSO M16 EM ACO GALVANIZADO, COMPRIMENTO = 350 MM, DIAMETRO = 16 MM, ROSCA MAQUINA, CABECA QUADRADA</t>
  </si>
  <si>
    <t>437</t>
  </si>
  <si>
    <t>PARAFUSO M16 EM ACO GALVANIZADO, COMPRIMENTO = 400 MM, DIAMETRO = 16 MM, ROSCA DUPLA</t>
  </si>
  <si>
    <t>11790</t>
  </si>
  <si>
    <t>PARAFUSO M16 EM ACO GALVANIZADO, COMPRIMENTO = 450 MM, DIAMETRO = 16 MM, ROSCA MAQUINA, CABECA QUADRADA</t>
  </si>
  <si>
    <t>428</t>
  </si>
  <si>
    <t>PARAFUSO M16 EM ACO GALVANIZADO, COMPRIMENTO = 500 MM, DIAMETRO = 16 MM, ROSCA MAQUINA, COM CABECA SEXTAVADA E PORCA</t>
  </si>
  <si>
    <t>4384</t>
  </si>
  <si>
    <t>PARAFUSO NIQUELADO COM ACABAMENTO CROMADO PARA FIXAR PECA SANITARIA, INCLUI PORCA CEGA, ARRUELA E BUCHA DE NYLON TAMANHO S-10</t>
  </si>
  <si>
    <t>4351</t>
  </si>
  <si>
    <t>PARAFUSO NIQUELADO 3 1/2" COM ACABAMENTO CROMADO PARA FIXAR PECA SANITARIA, INCLUI PORCA CEGA, ARRUELA E BUCHA DE NYLON TAMANHO S-8</t>
  </si>
  <si>
    <t>11054</t>
  </si>
  <si>
    <t>PARAFUSO ROSCA SOBERBA ZINCADO CABECA CHATA FENDA SIMPLES 3,2 X 20 MM (3/4 ")</t>
  </si>
  <si>
    <t>11055</t>
  </si>
  <si>
    <t>PARAFUSO ROSCA SOBERBA ZINCADO CABECA CHATA FENDA SIMPLES 3,5 X 25 MM (1 ")</t>
  </si>
  <si>
    <t>11056</t>
  </si>
  <si>
    <t>PARAFUSO ROSCA SOBERBA ZINCADO CABECA CHATA FENDA SIMPLES 3,8 X 30 MM (1.1/4 ")</t>
  </si>
  <si>
    <t>11057</t>
  </si>
  <si>
    <t>PARAFUSO ROSCA SOBERBA ZINCADO CABECA CHATA FENDA SIMPLES 4,8 X 40 MM (1.1/2 ")</t>
  </si>
  <si>
    <t>11059</t>
  </si>
  <si>
    <t>PARAFUSO ROSCA SOBERBA ZINCADO CABECA CHATA FENDA SIMPLES 5,5 X 50 MM (2 ")</t>
  </si>
  <si>
    <t>11058</t>
  </si>
  <si>
    <t>PARAFUSO ROSCA SOBERBA ZINCADO CABECA CHATA FENDA SIMPLES 5,5 X 65 MM (2.1/2 ")</t>
  </si>
  <si>
    <t>4380</t>
  </si>
  <si>
    <t>PARAFUSO ZINCADO ROSCA SOBERBA 5/16 " X 120 MM PARA TELHA FIBROCIMENTO</t>
  </si>
  <si>
    <t>4299</t>
  </si>
  <si>
    <t>PARAFUSO ZINCADO ROSCA SOBERBA, CABECA SEXTAVADA, 5/16 " X 110 MM, PARA FIXACAO DE TELHA EM MADEIRA</t>
  </si>
  <si>
    <t>4304</t>
  </si>
  <si>
    <t>PARAFUSO ZINCADO ROSCA SOBERBA, CABECA SEXTAVADA, 5/16 " X 150 MM, PARA FIXACAO DE TELHA EM MADEIRA</t>
  </si>
  <si>
    <t>4305</t>
  </si>
  <si>
    <t>PARAFUSO ZINCADO ROSCA SOBERBA, CABECA SEXTAVADA, 5/16 " X 180 MM, PARA FIXACAO DE TELHA EM MADEIRA</t>
  </si>
  <si>
    <t>4306</t>
  </si>
  <si>
    <t>PARAFUSO ZINCADO ROSCA SOBERBA, CABECA SEXTAVADA, 5/16 " X 200 MM, PARA FIXACAO DE TELHA EM MADEIRA</t>
  </si>
  <si>
    <t>4308</t>
  </si>
  <si>
    <t>PARAFUSO ZINCADO ROSCA SOBERBA, CABECA SEXTAVADA, 5/16 " X 230 MM, PARA FIXACAO DE TELHA EM MADEIRA</t>
  </si>
  <si>
    <t>4302</t>
  </si>
  <si>
    <t>PARAFUSO ZINCADO ROSCA SOBERBA, CABECA SEXTAVADA, 5/16 " X 250 MM, PARA FIXACAO DE TELHA EM MADEIRA</t>
  </si>
  <si>
    <t>4300</t>
  </si>
  <si>
    <t>PARAFUSO ZINCADO ROSCA SOBERBA, CABECA SEXTAVADA, 5/16 " X 50 MM, PARA FIXACAO DE TELHA EM MADEIRA</t>
  </si>
  <si>
    <t>4301</t>
  </si>
  <si>
    <t>PARAFUSO ZINCADO ROSCA SOBERBA, CABECA SEXTAVADA, 5/16 " X 85 MM, PARA FIXACAO DE TELHA EM MADEIRA</t>
  </si>
  <si>
    <t>4320</t>
  </si>
  <si>
    <t>PARAFUSO ZINCADO 5/16 " X 250 MM PARA FIXACAO DE TELHA DE FIBROCIMENTO CANALETE 49, INCLUI BUCHA NYLON S-10</t>
  </si>
  <si>
    <t>4318</t>
  </si>
  <si>
    <t>PARAFUSO ZINCADO 5/16 " X 85 MM PARA FIXACAO DE TELHA DE FIBROCIMENTO CANALETE 90, INCLUI BUCHA NYLON S-10</t>
  </si>
  <si>
    <t>40547</t>
  </si>
  <si>
    <t>PARAFUSO ZINCADO, AUTOBROCANTE, FLANGEADO, 4,2 MM X 19 MM</t>
  </si>
  <si>
    <t>11962</t>
  </si>
  <si>
    <t>PARAFUSO ZINCADO, SEXTAVADO, COM ROSCA INTEIRA, DIAMETRO 1/4", COMPRIMENTO 1/2"</t>
  </si>
  <si>
    <t>4332</t>
  </si>
  <si>
    <t>PARAFUSO ZINCADO, SEXTAVADO, COM ROSCA INTEIRA, DIAMETRO 3/8", COMPRIMENTO 2"</t>
  </si>
  <si>
    <t>4331</t>
  </si>
  <si>
    <t>PARAFUSO ZINCADO, SEXTAVADO, COM ROSCA INTEIRA, DIAMETRO 5/8", COMPRIMENTO 2 1/4"</t>
  </si>
  <si>
    <t>4336</t>
  </si>
  <si>
    <t>PARAFUSO ZINCADO, SEXTAVADO, COM ROSCA INTEIRA, DIAMETRO 5/8", COMPRIMENTO 3", COM PORCA E ARRUELA DE PRESSAO MEDIA</t>
  </si>
  <si>
    <t>11948</t>
  </si>
  <si>
    <t>PARAFUSO ZINCADO, SEXTAVADO, COM ROSCA SOBERBA, DIAMETRO 5/16", COMPRIMENTO 40 MM</t>
  </si>
  <si>
    <t>4382</t>
  </si>
  <si>
    <t>PARAFUSO ZINCADO, SEXTAVADO, COM ROSCA SOBERBA, DIAMETRO 5/16", COMPRIMENTO 80 MM</t>
  </si>
  <si>
    <t>4354</t>
  </si>
  <si>
    <t>PARAFUSO ZINCADO, SEXTAVADO, GRAU 5, ROSCA INTEIRA, DIAMETRO 1 1/2", COMPRIMENTO 4"</t>
  </si>
  <si>
    <t>40839</t>
  </si>
  <si>
    <t>PARAFUSO, ASTM A307 - GRAU A, SEXTAVADO, ZINCADO, DIAMETRO 3/8" (9,52 MM), COMPRIMENTO 1 " (25,4 MM)</t>
  </si>
  <si>
    <t>40552</t>
  </si>
  <si>
    <t>PARAFUSO, AUTOATARRAXANTE, CABECA CHATA, FENDA SIMPLES, EM ACO ZINCADO, 1/4" (6,35 MM) X 25 MM</t>
  </si>
  <si>
    <t>40549</t>
  </si>
  <si>
    <t>PARAFUSO, COMUM, ASTM A307, SEXTAVADO, DIAMETRO 1/2" (12,7 MM), COMPRIMENTO 1" (25,4 MM)</t>
  </si>
  <si>
    <t>4385</t>
  </si>
  <si>
    <t>PARALELEPIPEDO GRANITICO OU BASALTICO, PARA PAVIMENTACAO, SEM FRETE (VARIACAO REGIONAL DE PECAS POR M2)</t>
  </si>
  <si>
    <t>MIL</t>
  </si>
  <si>
    <t>20078</t>
  </si>
  <si>
    <t>PASTA LUBRIFICANTE PARA TUBOS E CONEXOES COM JUNTA ELASTICA, EMBALAGEM DE *400* GR (USO EM PVC, ACO, POLIETILENO E OUTROS)</t>
  </si>
  <si>
    <t>39897</t>
  </si>
  <si>
    <t>PASTA PARA SOLDA DE TUBOS E CONEXOES DE COBRE (EMBALAGEM COM 250 G)</t>
  </si>
  <si>
    <t>118</t>
  </si>
  <si>
    <t>PASTA VEDA JUNTAS/ROSCA, EMBALAGEM DE *500* G, PARA INSTALACOES DE AGUA, GAS E OUTROS</t>
  </si>
  <si>
    <t>4396</t>
  </si>
  <si>
    <t>PASTILHA CERAMICA/PORCELANA, REVEST INT/EXT E PISCINA, CORES BRANCA OU FRIAS, SOLIDAS, SEM MESCLAGEM/MISTURA, ACABAMENTO LISO *2,5 X 2,5* CM</t>
  </si>
  <si>
    <t>36881</t>
  </si>
  <si>
    <t>PASTILHA CERAMICA/PORCELANA, REVEST INT/EXT E PISCINA, CORES BRANCA OU FRIAS, SOLIDAS, SEM MESCLAGEM/MISTURA, ACABAMENTO LISO *5 X 5* CM</t>
  </si>
  <si>
    <t>4397</t>
  </si>
  <si>
    <t>PASTILHA CERAMICA/PORCELANA, REVEST INT/EXT E PISCINA, CORES LISAS/SOLIDAS, QUENTES, SEM MESCLAGEM/MISTURA, *2,5 X 2,5* CM</t>
  </si>
  <si>
    <t>36882</t>
  </si>
  <si>
    <t>PASTILHA CERAMICA/PORCELANA, REVEST INT/EXT E PISCINA, CORES LISAS/SOLIDAS, QUENTES, SEM MESCLAGEM/MISTURA, *5 X 5* CM</t>
  </si>
  <si>
    <t>4751</t>
  </si>
  <si>
    <t>PASTILHEIRO (HORISTA)</t>
  </si>
  <si>
    <t>41066</t>
  </si>
  <si>
    <t>PASTILHEIRO (MENSALISTA)</t>
  </si>
  <si>
    <t>39604</t>
  </si>
  <si>
    <t>PATCH CORD (CABO DE REDE), CATEGORIA 5 E (CAT 5E) UTP, 24 AWG, 4 PARES, EXTENSAO DE 1,50 M</t>
  </si>
  <si>
    <t>39605</t>
  </si>
  <si>
    <t>PATCH CORD (CABO DE REDE), CATEGORIA 5 E (CAT 5E) UTP, 24 AWG, 4 PARES, EXTENSAO DE 2,50 M</t>
  </si>
  <si>
    <t>39606</t>
  </si>
  <si>
    <t>PATCH CORD (CABO DE REDE), CATEGORIA 6 (CAT 6) UTP, 23 AWG, 4 PARES, EXTENSAO DE 1,50 M</t>
  </si>
  <si>
    <t>39607</t>
  </si>
  <si>
    <t>PATCH CORD (CABO DE REDE), CATEGORIA 6 (CAT 6) UTP, 23 AWG, 4 PARES, EXTENSAO DE 2,50 M</t>
  </si>
  <si>
    <t>39594</t>
  </si>
  <si>
    <t>PATCH PANEL, 24 PORTAS, CATEGORIA 5E, COM RACKS DE 19" DE LARGURA E 1 U DE ALTURA</t>
  </si>
  <si>
    <t>39596</t>
  </si>
  <si>
    <t>PATCH PANEL, 24 PORTAS, CATEGORIA 6, COM RACKS DE 19" DE LARGURA E 1 U DE ALTURA</t>
  </si>
  <si>
    <t>39595</t>
  </si>
  <si>
    <t>PATCH PANEL, 48 PORTAS, CATEGORIA 5E, COM RACKS DE 19" DE LARGURA E 2 U DE ALTURA</t>
  </si>
  <si>
    <t>39597</t>
  </si>
  <si>
    <t>PATCH PANEL, 48 PORTAS, CATEGORIA 6, COM RACKS DE 19" DE LARGURA E 2 U DE ALTURA</t>
  </si>
  <si>
    <t>10731</t>
  </si>
  <si>
    <t>PEDRA ARDOSIA, CINZA, *40 X 40* CM, E= *1 CM</t>
  </si>
  <si>
    <t>4704</t>
  </si>
  <si>
    <t>PEDRA ARDOSIA, CINZA, 20 X 40 CM, E= *1 CM</t>
  </si>
  <si>
    <t>10730</t>
  </si>
  <si>
    <t>PEDRA ARDOSIA, CINZA, 30 X 30, E= *1 CM</t>
  </si>
  <si>
    <t>4729</t>
  </si>
  <si>
    <t>PEDRA BRITADA GRADUADA, CLASSIFICADA (POSTO PEDREIRA/FORNECEDOR, SEM FRETE)</t>
  </si>
  <si>
    <t>4720</t>
  </si>
  <si>
    <t>PEDRA BRITADA N. 0, OU PEDRISCO (4,8 A 9,5 MM) POSTO PEDREIRA/FORNECEDOR, SEM FRETE</t>
  </si>
  <si>
    <t>4721</t>
  </si>
  <si>
    <t>PEDRA BRITADA N. 1 (9,5 a 19 MM) POSTO PEDREIRA/FORNECEDOR, SEM FRETE</t>
  </si>
  <si>
    <t>4718</t>
  </si>
  <si>
    <t>PEDRA BRITADA N. 2 (19 A 38 MM) POSTO PEDREIRA/FORNECEDOR, SEM FRETE</t>
  </si>
  <si>
    <t>4722</t>
  </si>
  <si>
    <t>PEDRA BRITADA N. 3 (38 A 50 MM) POSTO PEDREIRA/FORNECEDOR, SEM FRETE</t>
  </si>
  <si>
    <t>4723</t>
  </si>
  <si>
    <t>PEDRA BRITADA N. 4 (50 A 76 MM) POSTO PEDREIRA/FORNECEDOR, SEM FRETE</t>
  </si>
  <si>
    <t>4727</t>
  </si>
  <si>
    <t>PEDRA BRITADA N. 5 (76 A 100 MM) POSTO PEDREIRA/FORNECEDOR, SEM FRETE</t>
  </si>
  <si>
    <t>4748</t>
  </si>
  <si>
    <t>PEDRA BRITADA OU BICA CORRIDA, NAO CLASSIFICADA (POSTO PEDREIRA/FORNECEDOR, SEM FRETE)</t>
  </si>
  <si>
    <t>4730</t>
  </si>
  <si>
    <t>PEDRA DE MAO OU PEDRA RACHAO PARA ARRIMO/FUNDACAO (POSTO PEDREIRA/FORNECEDOR, SEM FRETE)</t>
  </si>
  <si>
    <t>13186</t>
  </si>
  <si>
    <t>PEDRA GRANITICA OU BASALTICA IRREGULAR, FAIXA GRANULOMETRICA 100 A 150 MM PARA PAVIMENTACAO OU CALCAMENTO POLIEDRICO, POSTO PEDREIRA / FORNECEDOR (SEM FRETE)</t>
  </si>
  <si>
    <t>10737</t>
  </si>
  <si>
    <t>PEDRA GRANITICA OU BASALTO, CACO, RETALHO, CAVACO, TIPO MIRACEMA, MADEIRA, PADUANA, RACHINHA, SANTA ISABEL OU OUTRAS SIMILARES, E= *1,0 A *2,0 CM</t>
  </si>
  <si>
    <t>10734</t>
  </si>
  <si>
    <t>PEDRA GRANITICA, SERRADA, TIPO MIRACEMA, MADEIRA, PADUANA, RACHINHA, SANTA ISABEL OU OUTRAS SIMILARES, *11,5 X *23 CM, E= *1,0 A *2,0 CM</t>
  </si>
  <si>
    <t>4708</t>
  </si>
  <si>
    <t>PEDRA PORTUGUESA OU PETIT PAVE, BRANCA OU PRETA</t>
  </si>
  <si>
    <t>4712</t>
  </si>
  <si>
    <t>PEDRA QUARTZITO OU CALCARIO LAMINADO, CACO, TIPO CARIRI, ITACOLOMI, LAGOA SANTA, LUMINARIA, PIRENOPOLIS, SAO TOME OU OUTRAS SIMILARES DA REGIAO, E= *1,5 A *2,5 CM</t>
  </si>
  <si>
    <t>4710</t>
  </si>
  <si>
    <t>PEDRA QUARTZITO OU CALCARIO LAMINADO, SERRADA, TIPO CARIRI, ITACOLOMI, LAGOA SANTA, LUMINARIA, PIRENOPOLIS, SAO TOME OU OUTRAS SIMILARES DA REGIAO, *20 X *40 CM, E= *1,5 A *2,5 CM</t>
  </si>
  <si>
    <t>4746</t>
  </si>
  <si>
    <t>PEDREGULHO OU PICARRA DE JAZIDA, AO NATURAL, PARA BASE DE PAVIMENTACAO (RETIRADO NA JAZIDA, SEM TRANSPORTE)</t>
  </si>
  <si>
    <t>4750</t>
  </si>
  <si>
    <t>PEDREIRO (HORISTA)</t>
  </si>
  <si>
    <t>41065</t>
  </si>
  <si>
    <t>PEDREIRO (MENSALISTA)</t>
  </si>
  <si>
    <t>34747</t>
  </si>
  <si>
    <t>PEITORIL EM MARMORE, POLIDO, BRANCO COMUM, L= *15* CM, E= *2,0* CM, COM PINGADEIRA</t>
  </si>
  <si>
    <t>4826</t>
  </si>
  <si>
    <t>PEITORIL EM MARMORE, POLIDO, BRANCO COMUM, L= *15* CM, E= *3* CM, CORTE RETO</t>
  </si>
  <si>
    <t>41975</t>
  </si>
  <si>
    <t>PEITORIL PRE-MOLDADO EM GRANILITE, MARMORITE OU GRANITINA, L = *15* CM</t>
  </si>
  <si>
    <t>4825</t>
  </si>
  <si>
    <t>PEITORIL/ SOLEIRA EM MARMORE, POLIDO, BRANCO COMUM, L= *25* CM, E= *3* CM, CORTE RETO</t>
  </si>
  <si>
    <t>34744</t>
  </si>
  <si>
    <t>PELICULA REFLETIVA, GT 7 ANOS PARA SINALIZACAO VERTICAL</t>
  </si>
  <si>
    <t>39430</t>
  </si>
  <si>
    <t>PENDURAL OU PRESILHA REGULADORA, EM ACO GALVANIZADO, COM CORPO, MOLA E REBITE, PARA PERFIL TIPO CANALETA DE ESTRUTURA EM FORROS DRYWALL</t>
  </si>
  <si>
    <t>39573</t>
  </si>
  <si>
    <t>PENDURAL OU REGULADOR, COM MOLA, EM ACO GALVANIZADO, PARA PERFIL TIPO T CLICADO DE FORROS REMOVIVEL</t>
  </si>
  <si>
    <t>38410</t>
  </si>
  <si>
    <t>PENEIRA ROTATIVA COM MOTOR ELETRICO TRIFASICO DE 2 CV, CILINDRO DE 1 M X 0,60 M, COM FUROS DE 3,17 MM</t>
  </si>
  <si>
    <t>43082</t>
  </si>
  <si>
    <t>PERFIL "I" OU "W" EM ACO LAMINADO, QUAISQUER DIMENSOES</t>
  </si>
  <si>
    <t>43083</t>
  </si>
  <si>
    <t>PERFIL "U" ENRIJECIDO, EM CHAPA DOBRADA DE ACO LAMINADO, E = 3,75 MM, H = 200 MM, L = 75 MM (9,94 KG/M)</t>
  </si>
  <si>
    <t>40535</t>
  </si>
  <si>
    <t>PERFIL "U" SIMPLES, EM CHAPA DOBRADA DE ACO LAMINADO, E = 2,65 MM, H = 75 MM, L = 40 MM (3,04 KG/M)</t>
  </si>
  <si>
    <t>40598</t>
  </si>
  <si>
    <t>PERFIL "U" SIMPLES, EM CHAPA DOBRADA DE ACO LAMINADO, E = 3 MM, H = 125 MM, L = 50 MM (5,07 KG/M)</t>
  </si>
  <si>
    <t>43692</t>
  </si>
  <si>
    <t>PERFIL "U" SIMPLES, EM CHAPA DOBRADA DE ACO LAMINADO, E = 3 MM, H = 200 MM, L = 50 MM (6,83 KG/M)</t>
  </si>
  <si>
    <t>43665</t>
  </si>
  <si>
    <t>PERFIL "U" SIMPLES, EM CHAPA DOBRADA DE ACO LAMINADO, E = 4,75 MM, H = 100 MM, L = 75 MM (8,74 KG/M)</t>
  </si>
  <si>
    <t>10966</t>
  </si>
  <si>
    <t>PERFIL "U" SIMPLES, EM CHAPA DOBRADA DE ACO LAMINADO, E = 8 MM, H = 150 MM, L = 75 MM (16,97 KG/M)</t>
  </si>
  <si>
    <t>39427</t>
  </si>
  <si>
    <t>PERFIL CANALETA, FORMATO C, EM ACO ZINCADO, PARA ESTRUTURA FORRO DRYWALL, E = 0,5 MM, *46 X 18* (L X H), COMPRIMENTO 3 M</t>
  </si>
  <si>
    <t>39424</t>
  </si>
  <si>
    <t>PERFIL CANTONEIRA L, LISA, EM ACO, 25 X 30 MM, E = 0,5 MM, PARA ESTRUTURA DRYWALL</t>
  </si>
  <si>
    <t>39425</t>
  </si>
  <si>
    <t>PERFIL CANTONEIRA L, PERFURADA, EM ACO, 23 X 23 MM, E = 0,5 MM, PARA ESTRUTURA DRYWALL</t>
  </si>
  <si>
    <t>40664</t>
  </si>
  <si>
    <t>PERFIL CARTOLA DE ACO GALVANIZADO, *20 X 30 X 10* MM, E = 0,8 MM</t>
  </si>
  <si>
    <t>34360</t>
  </si>
  <si>
    <t>PERFIL DE ALUMINIO ANODIZADO</t>
  </si>
  <si>
    <t>20259</t>
  </si>
  <si>
    <t>PERFIL DE BORRACHA EPDM MACICO *12 X 15* MM PARA ESQUADRIAS</t>
  </si>
  <si>
    <t>14077</t>
  </si>
  <si>
    <t>PERFIL ELASTOMERICO PRE-FORMADO EM EPMD, PARA JUNTA DE DILATACAO DE PISOS COM POUCA SOLICITACAO, 15 MM DE LARGURA, MOVIMENTACAO DE *11 A 19* MM</t>
  </si>
  <si>
    <t>3678</t>
  </si>
  <si>
    <t>PERFIL ELASTOMERICO PRE-FORMADO EM EPMD, PARA JUNTA DE DILATACAO DE USO GERAL EM MEDIAS SOLICITACOES, 8 MM DE LARGURA, MOVIMENTACAO DE *5 A 11* MM</t>
  </si>
  <si>
    <t>585</t>
  </si>
  <si>
    <t>PERFIL EM ALUMINIO, FORMATO U, ABAS IGUAIS, LARGURA DE 25,4 MM (1"), ESPESSURA DE 2,38 MM (3/32") E PESO LINEAR DE APROXIMADAMENTE 0,460 KG/M</t>
  </si>
  <si>
    <t>39418</t>
  </si>
  <si>
    <t>PERFIL GUIA, FORMATO U, EM ACO ZINCADO, PARA ESTRUTURA PAREDE DRYWALL, E = 0,5 MM, 48 X 3000 MM (L X C)</t>
  </si>
  <si>
    <t>39419</t>
  </si>
  <si>
    <t>PERFIL GUIA, FORMATO U, EM ACO ZINCADO, PARA ESTRUTURA PAREDE DRYWALL, E = 0,5 MM, 70 X 3000 MM (L X C)</t>
  </si>
  <si>
    <t>39420</t>
  </si>
  <si>
    <t>PERFIL GUIA, FORMATO U, EM ACO ZINCADO, PARA ESTRUTURA PAREDE DRYWALL, E = 0,5 MM, 90 X 3000 MM (L X C)</t>
  </si>
  <si>
    <t>39571</t>
  </si>
  <si>
    <t>PERFIL LONGARINA (PRINCIPAL), T CLICADO, EM ACO, BRANCO NAS FACES APARENTES, PARA FORRO REMOVIVEL, 24 X 32 X 3750 MM (L X H X C</t>
  </si>
  <si>
    <t>39421</t>
  </si>
  <si>
    <t>PERFIL MONTANTE, FORMATO C, EM ACO ZINCADO, PARA ESTRUTURA PAREDE DRYWALL, E = 0,5 MM, 48 X 3000 MM (L X C)</t>
  </si>
  <si>
    <t>39422</t>
  </si>
  <si>
    <t>PERFIL MONTANTE, FORMATO C, EM ACO ZINCADO, PARA ESTRUTURA PAREDE DRYWALL, E = 0,5 MM, 70 X 3000 MM (L X C)</t>
  </si>
  <si>
    <t>39423</t>
  </si>
  <si>
    <t>PERFIL MONTANTE, FORMATO C, EM ACO ZINCADO, PARA ESTRUTURA PAREDE DRYWALL, E = 0,5 MM, 90 X 3000 MM (L X C)</t>
  </si>
  <si>
    <t>39426</t>
  </si>
  <si>
    <t>PERFIL RODAPE DE IMPERMEABILIZACAO, FORMATO L, EM ACO ZINCADO, PARA ESTRUTURA DRYWALL, E = 0,5 MM, 220 X 3000 MM (H X C)</t>
  </si>
  <si>
    <t>39429</t>
  </si>
  <si>
    <t>PERFIL TABICA ABERTA, PERFURADA, FORMATO Z, EM ACO GALVANIZADO NATURAL, LARGURA APROXIMADA 40 MM, PARA ESTRUTURA FORRO DRYWALL</t>
  </si>
  <si>
    <t>39428</t>
  </si>
  <si>
    <t>PERFIL TABICA FECHADA, LISA, FORMATO Z, EM ACO GALVANIZADO NATURAL, LARGURA TOTAL NA HORIZONTAL *40* MM, PARA ESTRUTURA FORRO DRYWALL</t>
  </si>
  <si>
    <t>39572</t>
  </si>
  <si>
    <t>PERFIL TIPO CANTONEIRA EM L, EM ACO GALVANIZADO, BRANCO, PARA FORRO REMOVIVEL, *23* X 3000 MM (L X C)</t>
  </si>
  <si>
    <t>39570</t>
  </si>
  <si>
    <t>PERFIL TRAVESSA (SECUNDARIO), T CLICADO, EM ACO GALVANIZADO , BRANCO, PARA FORRO REMOVIVEL, 24 X 1250 MM (L X C)</t>
  </si>
  <si>
    <t>39569</t>
  </si>
  <si>
    <t>PERFIL TRAVESSA (SECUNDARIO), T CLICADO, EM ACO GALVANIZADO, BRANCO, PARA FORRO REMOVIVEL, 24 X 625 MM (L X C)</t>
  </si>
  <si>
    <t>11552</t>
  </si>
  <si>
    <t>PERFIL U DE ABAS IGUAIS, EM ALUMINIO, 1/2" (1,27 X 1,27 CM), PARA PORTA OU JANELA DE CORRER</t>
  </si>
  <si>
    <t>39029</t>
  </si>
  <si>
    <t>PERFILADO PERFURADO DUPLO 38 X 76 MM, CHAPA 22</t>
  </si>
  <si>
    <t>39028</t>
  </si>
  <si>
    <t>PERFILADO PERFURADO SIMPLES 38 X 38 MM, CHAPA 22</t>
  </si>
  <si>
    <t>39328</t>
  </si>
  <si>
    <t>PERFILADO PERFURADO 19 X 38 MM, CHAPA 22</t>
  </si>
  <si>
    <t>38541</t>
  </si>
  <si>
    <t>PERFURATRIZ COM TORRE METALICA PARA EXECUCAO DE ESTACA HELICE CONTINUA, PROFUNDIDADE MAXIMA DE 30 M, DIAMETRO MAXIMO DE 800 MM, POTENCIA INSTALADA DE 268 HP, MESA ROTATIVA COM TORQUE MAXIMO DE 170 KNM</t>
  </si>
  <si>
    <t>38542</t>
  </si>
  <si>
    <t>PERFURATRIZ COM TORRE METALICA PARA EXECUCAO DE ESTACA HELICE CONTINUA, PROFUNDIDADE MAXIMA DE 32 M, DIAMETRO MAXIMO DE 1000 MM, POTENCIA INSTALADA DE 350 HP, MESA ROTATIVA COM TORQUE MAXIMO DE 263 KNM</t>
  </si>
  <si>
    <t>38543</t>
  </si>
  <si>
    <t>PERFURATRIZ HIDRAULICA COM TRADO CURTO ACOPLADO, PROFUNDIDADE MAXIMA DE 20 M, DIAMETRO MAXIMO DE 1500 MM, POTENCIA INSTALADA DE 137 HP, MESA ROTATIVA COM TORQUE MAXIMO DE 30 KNM (INCLUI MONTAGEM, NAO INCLUI CAMINHAO)</t>
  </si>
  <si>
    <t>40406</t>
  </si>
  <si>
    <t>PERFURATRIZ MANUAL, TORQUE MAXIMO 55 KGF.M, POTENCIA 5 CV, COM DIAMETRO MAXIMO 8 1/2" (INCLUI SUPORTE/CHASSI TIPO MESA)</t>
  </si>
  <si>
    <t>40789</t>
  </si>
  <si>
    <t>PERFURATRIZ MANUAL, TORQUE MAXIMO 83 N.M, POTENCIA 5 CV, COM DIAMETRO MAXIMO 4" (NAO INCLUI SUPORTE / CHASSI)</t>
  </si>
  <si>
    <t>40791</t>
  </si>
  <si>
    <t>PERFURATRIZ MANUAL, TORQUE MAXIMO 83 N.M, POTENCIA 5 CV, COM DIAMETRO MAXIMO 4", PARA SOLO GRAMPEADO (INCLUI SUPORTE OU CHASSI TIPO MESA)</t>
  </si>
  <si>
    <t>11651</t>
  </si>
  <si>
    <t>PERFURATRIZ PNEUMATICA MANUAL DE PESO MEDIO, 18KG, COMPRIMENTO DE CURSO DE 6 M, DIAMETRO DO PISTAO DE 5,5 CM</t>
  </si>
  <si>
    <t>40435</t>
  </si>
  <si>
    <t>PERFURATRIZ SOBRE ESTEIRA, TORQUE MAXIMO DE 600 KGF, POTENCIA ENTRE 50 E 60 HP, DIAMETRO MAXIMO DE 10"</t>
  </si>
  <si>
    <t>39012</t>
  </si>
  <si>
    <t>PERFURATRIZ SOBRE ESTEIRA, TORQUE MAXIMO 600 KGF, PESO MEDIO 1000 KG, POTENCIA 20 HP, DIAMETRO MAXIMO 10"</t>
  </si>
  <si>
    <t>13617</t>
  </si>
  <si>
    <t>PICAPE CABINE SIMPLES COM MOTOR 1.6 FLEX, CAMBIO MANUAL, POTENCIA 101/104 CV, 2 PORTAS</t>
  </si>
  <si>
    <t>35274</t>
  </si>
  <si>
    <t>PILAR QUADRADO NAO APARELHADO *10 X 10* CM, EM MACARANDUBA/MASSARANDUBA, ANGELIM OU EQUIVALENTE DA REGIAO - BRUTA</t>
  </si>
  <si>
    <t>35275</t>
  </si>
  <si>
    <t>PILAR QUADRADO NAO APARELHADO *15 X 15* CM, EM MACARANDUBA/MASSARANDUBA, ANGELIM OU EQUIVALENTE DA REGIAO - BRUTA</t>
  </si>
  <si>
    <t>35276</t>
  </si>
  <si>
    <t>PILAR QUADRADO NAO APARELHADO *20 X 20* CM, EM MACARANDUBA/MASSARANDUBA, ANGELIM OU EQUIVALENTE DA REGIAO - BRUTA</t>
  </si>
  <si>
    <t>38386</t>
  </si>
  <si>
    <t>PINCEL CHATO (TRINCHA) CERDAS GRIS 1.1/2 " (38 MM)</t>
  </si>
  <si>
    <t>11091</t>
  </si>
  <si>
    <t>PINGADEIRA PLASTICA PARA TELHA DE FIBROCIMENTO CANALETE 49/KALHETA OU CANALETE 90/KALHETAO</t>
  </si>
  <si>
    <t>37586</t>
  </si>
  <si>
    <t>PINO DE ACO COM ARRUELA CONICA, DIAMETRO ARRUELA = *23* MM E COMP HASTE = *27* MM (ACAO INDIRETA)</t>
  </si>
  <si>
    <t>37395</t>
  </si>
  <si>
    <t>PINO DE ACO COM FURO, HASTE = 27 MM (ACAO DIRETA)</t>
  </si>
  <si>
    <t>14147</t>
  </si>
  <si>
    <t>PINO DE ACO COM ROSCA 1/4 ", COMPRIMENTO DA HASTE = 30 MM E ROSCA = 20 MM (ACAO DIRETA)</t>
  </si>
  <si>
    <t>37396</t>
  </si>
  <si>
    <t>PINO DE ACO LISO 1/4 ", HASTE = *36,5* MM (ACAO DIRETA)</t>
  </si>
  <si>
    <t>37397</t>
  </si>
  <si>
    <t>PINO DE ACO LISO 1/4 ", HASTE = *53* MM (ACAO DIRETA)</t>
  </si>
  <si>
    <t>43606</t>
  </si>
  <si>
    <t>PINO GUIA RETO, EM LATAO, CHAPA COM 3 MM DE ESPESSURA E GUIA COM ROLETE DE 9 MM</t>
  </si>
  <si>
    <t>444</t>
  </si>
  <si>
    <t>PINO ROSCA EXTERNA, EM ACO GALVANIZADO, PARA ISOLADOR DE 15KV, DIAMETRO 25 MM, COMPRIMENTO *290* MM</t>
  </si>
  <si>
    <t>445</t>
  </si>
  <si>
    <t>PINO ROSCA EXTERNA, EM ACO GALVANIZADO, PARA ISOLADOR DE 25KV, DIAMETRO 35MM, COMPRIMENTO *320* MM</t>
  </si>
  <si>
    <t>4783</t>
  </si>
  <si>
    <t>PINTOR (HORISTA)</t>
  </si>
  <si>
    <t>41079</t>
  </si>
  <si>
    <t>PINTOR (MENSALISTA)</t>
  </si>
  <si>
    <t>12874</t>
  </si>
  <si>
    <t>PINTOR DE LETREIROS (HORISTA)</t>
  </si>
  <si>
    <t>41082</t>
  </si>
  <si>
    <t>PINTOR DE LETREIROS (MENSALISTA)</t>
  </si>
  <si>
    <t>4785</t>
  </si>
  <si>
    <t>PINTOR PARA TINTA EPOXI (HORISTA)</t>
  </si>
  <si>
    <t>41081</t>
  </si>
  <si>
    <t>PINTOR PARA TINTA EPOXI (MENSALISTA)</t>
  </si>
  <si>
    <t>4801</t>
  </si>
  <si>
    <t>PISO DE BORRACHA CANELADO EM PLACAS 50 X 50 CM, E = *3,5* MM, PARA COLA</t>
  </si>
  <si>
    <t>4794</t>
  </si>
  <si>
    <t>PISO DE BORRACHA ESPORTIVO EM PLACAS 50 X 50 CM, E = 15 MM, PARA ARGAMASSA, PRETO</t>
  </si>
  <si>
    <t>4796</t>
  </si>
  <si>
    <t>PISO DE BORRACHA FRISADO OU PASTILHADO, PRETO, EM PLACAS 50 X 50 CM, E = 7 MM, PARA ARGAMASSA</t>
  </si>
  <si>
    <t>4800</t>
  </si>
  <si>
    <t>PISO DE BORRACHA PASTILHADO EM PLACAS 50 X 50 CM, E = *3,5* MM, PARA COLA, PRETO</t>
  </si>
  <si>
    <t>4795</t>
  </si>
  <si>
    <t>PISO DE BORRACHA PASTILHADO EM PLACAS 50 X 50 CM, E = 15 MM, PARA ARGAMASSA, PRETO</t>
  </si>
  <si>
    <t>39694</t>
  </si>
  <si>
    <t>PISO ELEVADO COM 2 PLACAS DE ACO COM ENCHIMENTO DE CONCRETO CELULAR, INCLUSO BASE/HASTE/CRUZETAS, 60 X 60 CM, H = *28* CM, RESISTENCIA CARGA CONCENTRADA 496 KG (COM COLOCACAO)</t>
  </si>
  <si>
    <t>1292</t>
  </si>
  <si>
    <t>PISO EM CERAMICA ESMALTADA EXTRA, COR LISA, PEI MAIOR OU IGUAL A 4, FORMATO MAIOR QUE 2025 CM2</t>
  </si>
  <si>
    <t>1287</t>
  </si>
  <si>
    <t>PISO EM CERAMICA ESMALTADA EXTRA, COR LISA, PEI MAIOR OU IGUAL A 4, FORMATO MENOR OU IGUAL A 2025 CM2</t>
  </si>
  <si>
    <t>1297</t>
  </si>
  <si>
    <t>PISO EM CERAMICA ESMALTADA, COMERCIAL (PADRAO POPULAR), COR LISA, PEI MAIOR OU IGUAL A 3, FORMATO MENOR OU IGUAL A 2025 CM2</t>
  </si>
  <si>
    <t>4786</t>
  </si>
  <si>
    <t>PISO EM GRANILITE, MARMORITE OU GRANITINA, AGREGADO COR PRETO, CINZA, PALHA OU BRANCO, E= *8* MM (INCLUSO EXECUCAO)</t>
  </si>
  <si>
    <t>10840</t>
  </si>
  <si>
    <t>PISO EM GRANITO, POLIDO, TIPO AMENDOA/ AMARELO CAPRI/ AMARELO DOURADO CARIOCA OU OUTROS EQUIVALENTES DA REGIAO, FORMATO MENOR OU IGUAL A 3025 CM2, E= *2* CM</t>
  </si>
  <si>
    <t>10841</t>
  </si>
  <si>
    <t>PISO EM GRANITO, POLIDO, TIPO ANDORINHA/ QUARTZ/ CASTELO/ CORUMBA OU OUTROS EQUIVALENTES DA REGIAO, FORMATO MENOR OU IGUAL A 3025 CM2, E= *2* CM</t>
  </si>
  <si>
    <t>44540</t>
  </si>
  <si>
    <t>PISO EM GRANITO, POLIDO, TIPO MARFIM, DALLAS, CARAVELAS OU OUTROS EQUIVALENTES DA REGIAO, FORMATO MENOR OU IGUAL A 3025 CM2, E= *2*CM</t>
  </si>
  <si>
    <t>10842</t>
  </si>
  <si>
    <t>PISO EM GRANITO, POLIDO, TIPO PRETO SAO GABRIEL/ TIJUCA OU OUTROS EQUIVALENTES DA REGIAO, FORMATO MENOR OU IGUAL A 3025 CM2, E= *2* CM</t>
  </si>
  <si>
    <t>21108</t>
  </si>
  <si>
    <t>PISO EM PORCELANATO RETIFICADO EXTRA, LISO, MONOCOLOR, ACETINADO OU POLIDO, FORMATO MENOR OU IGUAL A 2025 CM2</t>
  </si>
  <si>
    <t>38195</t>
  </si>
  <si>
    <t>PISO EM PORCELANATO, BORDA RETA, EXTRA, LISO, MONOCOLOR, ACETINADO OU POLIDO, FORMATO MAIOR QUE 2025 CM2</t>
  </si>
  <si>
    <t>38180</t>
  </si>
  <si>
    <t>PISO EM REGUA VINILICA SEMIFLEXIVEL, ENCAIXE CLICADO, E = 4 MM (SEM COLOCACAO)</t>
  </si>
  <si>
    <t>40648</t>
  </si>
  <si>
    <t>PISO EPOXI AUTONIVELANTE, ESPESSURA *4* MM (INCLUSO EXECUCAO)</t>
  </si>
  <si>
    <t>40649</t>
  </si>
  <si>
    <t>PISO EPOXI MULTILAYER, ESPESSURA *2* MM (INCLUSO EXECUCAO)</t>
  </si>
  <si>
    <t>40650</t>
  </si>
  <si>
    <t>PISO FULGET (GRANITO LAVADO) EM PLACAS DE *40 X 40* CM, E = 2,0 CM (SEM COLOCACAO)</t>
  </si>
  <si>
    <t>40651</t>
  </si>
  <si>
    <t>PISO FULGET (GRANITO LAVADO) EM PLACAS DE *75 X 75* CM, E = 2,0 CM (SEM COLOCACAO)</t>
  </si>
  <si>
    <t>40652</t>
  </si>
  <si>
    <t>PISO FULGET (GRANITO LAVADO) MOLDADO IN LOCO (INCLUSO EXECUCAO)</t>
  </si>
  <si>
    <t>40647</t>
  </si>
  <si>
    <t>PISO INDUSTRIAL EM CONCRETO ARMADO DE ACABAMENTO POLIDO, ESPESSURA 12 CM (CIMENTO QUEIMADO) (INCLUSO EXECUCAO)</t>
  </si>
  <si>
    <t>40653</t>
  </si>
  <si>
    <t>PISO KORODUR (INCLUSO EXECUCAO)</t>
  </si>
  <si>
    <t>36178</t>
  </si>
  <si>
    <t>PISO PODOTATIL DE CONCRETO - DIRECIONAL E ALERTA, *40 X 40 X 2,5* CM</t>
  </si>
  <si>
    <t>38181</t>
  </si>
  <si>
    <t>PISO TATIL ALERTA OU DIRECIONAL, DE BORRACHA, COLORIDO, 25 X 25 CM, E = 5 MM, PARA COLA</t>
  </si>
  <si>
    <t>38182</t>
  </si>
  <si>
    <t>PISO TATIL DE ALERTA OU DIRECIONAL DE BORRACHA, PRETO, 25 X 25 CM, E = 5 MM, PARA COLA</t>
  </si>
  <si>
    <t>38186</t>
  </si>
  <si>
    <t>PISO TATIL DE ALERTA OU DIRECIONAL, DE BORRACHA, COLORIDO, 25 X 25 CM, E = 12 MM, PARA ARGAMASSA</t>
  </si>
  <si>
    <t>38185</t>
  </si>
  <si>
    <t>PISO TATIL DE ALERTA OU DIRECIONAL, DE BORRACHA, PRETO, 25 X 25 CM, E = 12 MM, PARA ARGAMASSA</t>
  </si>
  <si>
    <t>40654</t>
  </si>
  <si>
    <t>PISO URETANO, VERSAO REVESTIMENTO AUTONIVELANTE, ESPESSURA VARIÁVEL DE 3 A 4 MM (INCLUSO EXECUCAO)</t>
  </si>
  <si>
    <t>44541</t>
  </si>
  <si>
    <t>PISO/ REVESTIMENTO EM GRANITO, POLIDO, TIPO ANDORINHA/ QUARTZ/ CASTELO/ CORUMBA OU OUTROS EQUIVALENTES DA REGIAO, FORMATO MAIOR OU IGUAL A 3025 CM2, E = *2*CM</t>
  </si>
  <si>
    <t>4822</t>
  </si>
  <si>
    <t>PISO/ REVESTIMENTO EM MARMORE, POLIDO, BRANCO COMUM, FORMATO MAIOR OU IGUAL A 3025 CM2, E = *2* CM</t>
  </si>
  <si>
    <t>4818</t>
  </si>
  <si>
    <t>PISO/ REVESTIMENTO EM MARMORE, POLIDO, BRANCO COMUM, FORMATO MENOR OU IGUAL A 3025 CM2, E = *2* CM</t>
  </si>
  <si>
    <t>39567</t>
  </si>
  <si>
    <t>PLACA / CHAPA DE GESSO ACARTONADO, ACABAMENTO VINILICO LISO EM UMA DAS FACES, COR BRANCA, BORDA QUADRADA, E = 9,5 MM, *625 X 1250* MM (L X C), PARA FORRO REMOVIVEL</t>
  </si>
  <si>
    <t>39566</t>
  </si>
  <si>
    <t>PLACA / CHAPA DE GESSO ACARTONADO, ACABAMENTO VINILICO LISO EM UMA DAS FACES, COR BRANCA, BORDA QUADRADA, E = 9,5 MM, *625 X 625* MM (L X C), PARA FORRO REMOVIVEL</t>
  </si>
  <si>
    <t>39416</t>
  </si>
  <si>
    <t>PLACA / CHAPA DE GESSO ACARTONADO, RESISTENTE A UMIDADE (RU), COR VERDE, E = 12,5 MM, 1200 X 1800 MM (L X C)</t>
  </si>
  <si>
    <t>39417</t>
  </si>
  <si>
    <t>PLACA / CHAPA DE GESSO ACARTONADO, RESISTENTE A UMIDADE (RU), COR VERDE, E = 12,5 MM, 1200 X 2400 MM (L X C)</t>
  </si>
  <si>
    <t>43742</t>
  </si>
  <si>
    <t>PLACA / CHAPA DE GESSO ACARTONADO, RESISTENTE A UMIDADE (RU), COR VERDE, E = 15 MM, 1200 X 2400 MM (L X C)</t>
  </si>
  <si>
    <t>39414</t>
  </si>
  <si>
    <t>PLACA / CHAPA DE GESSO ACARTONADO, RESISTENTE AO FOGO (RF), COR ROSA, E = 12,5 MM, 1200 X 1800 MM (L X C)</t>
  </si>
  <si>
    <t>39415</t>
  </si>
  <si>
    <t>PLACA / CHAPA DE GESSO ACARTONADO, RESISTENTE AO FOGO (RF), COR ROSA, E = 12,5 MM, 1200 X 2400 MM (L X C)</t>
  </si>
  <si>
    <t>43740</t>
  </si>
  <si>
    <t>PLACA / CHAPA DE GESSO ACARTONADO, RESISTENTE AO FOGO (RF), COR ROSA, E = 15 MM, 1200 X 2400 MM (L X C)</t>
  </si>
  <si>
    <t>39412</t>
  </si>
  <si>
    <t>PLACA / CHAPA DE GESSO ACARTONADO, STANDARD (ST), COR BRANCA, E = 12,5 MM, 1200 X 1800 MM (L X C)</t>
  </si>
  <si>
    <t>39413</t>
  </si>
  <si>
    <t>PLACA / CHAPA DE GESSO ACARTONADO, STANDARD (ST), COR BRANCA, E = 12,5 MM, 1200 X 2400 MM (L X C)</t>
  </si>
  <si>
    <t>43741</t>
  </si>
  <si>
    <t>PLACA / CHAPA DE GESSO ACARTONADO, STANDARD (ST), COR BRANCA, E = 15 MM, 1200 X 2400 MM (L X C)</t>
  </si>
  <si>
    <t>11062</t>
  </si>
  <si>
    <t>PLACA CIMENTICIA LISA E = 10 MM, DE 1,20 X *2,50* M (SEM AMIANTO)</t>
  </si>
  <si>
    <t>11063</t>
  </si>
  <si>
    <t>PLACA CIMENTICIA LISA E = 6 MM, DE 1,20 X *2,50* M (SEM AMIANTO)</t>
  </si>
  <si>
    <t>13521</t>
  </si>
  <si>
    <t>PLACA DE ACO ESMALTADA PARA IDENTIFICACAO DE RUA, *45 CM X 20* CM</t>
  </si>
  <si>
    <t>10851</t>
  </si>
  <si>
    <t>PLACA DE ACRILICO TRANSPARENTE ADESIVADA PARA SINALIZACAO DE PORTAS, BORDA POLIDA, DE *25 X 8*, E = 6 MM (NAO INCLUI ACESSORIOS PARA FIXACAO)</t>
  </si>
  <si>
    <t>39515</t>
  </si>
  <si>
    <t>PLACA DE FIBRA MINERAL PARA FORRO, DE 1250 X 625 MM, E = 15 MM, BORDA RETA, COM PINTURA ANTIMOFO (NAO INCLUI PERFIS)</t>
  </si>
  <si>
    <t>39516</t>
  </si>
  <si>
    <t>PLACA DE FIBRA MINERAL PARA FORRO, DE 625 X 625 MM, E = 15 MM, BORDA REBAIXADA PARA PERFIL 24 MM, COM PINTURA ANTIMOFO (NAO INCLUI PERFIS)</t>
  </si>
  <si>
    <t>39514</t>
  </si>
  <si>
    <t>PLACA DE FIBRA MINERAL PARA FORRO, DE 625 X 625 MM, E = 15 MM, BORDA RETA, COM PINTURA ANTIMOFO (NAO INCLUI PERFIS)</t>
  </si>
  <si>
    <t>4812</t>
  </si>
  <si>
    <t>PLACA DE GESSO PARA FORRO, *60 X 60* CM, ESPESSURA DE 12 MM (SEM COLOCACAO)</t>
  </si>
  <si>
    <t>10849</t>
  </si>
  <si>
    <t>PLACA DE INAUGURACAO EM BRONZE *35X 50*CM</t>
  </si>
  <si>
    <t>10848</t>
  </si>
  <si>
    <t>PLACA DE INAUGURACAO METALICA, *40* CM X *60* CM</t>
  </si>
  <si>
    <t>4813</t>
  </si>
  <si>
    <t>PLACA DE OBRA (PARA CONSTRUCAO CIVIL) EM CHAPA GALVANIZADA *N. 22*, ADESIVADA, DE *2,4 X 1,2* M (SEM POSTES PARA FIXACAO)</t>
  </si>
  <si>
    <t>37560</t>
  </si>
  <si>
    <t>PLACA DE SINALIZACAO DE SEGURANCA CONTRA INCENDIO - ALERTA, TRIANGULAR, BASE DE *30* CM, EM PVC *2* MM ANTI-CHAMAS (SIMBOLOS, CORES E PICTOGRAMAS CONFORME NBR 16820)</t>
  </si>
  <si>
    <t>37557</t>
  </si>
  <si>
    <t>PLACA DE SINALIZACAO DE SEGURANCA CONTRA INCENDIO, FOTOLUMINESCENTE, QUADRADA, *14 X 14* CM, EM PVC *2* MM ANTI-CHAMAS (SIMBOLOS, CORES E PICTOGRAMAS CONFORME NBR 16820)</t>
  </si>
  <si>
    <t>37556</t>
  </si>
  <si>
    <t>PLACA DE SINALIZACAO DE SEGURANCA CONTRA INCENDIO, FOTOLUMINESCENTE, QUADRADA, *20 X 20* CM, EM PVC *2* MM ANTI-CHAMAS (SIMBOLOS, CORES E PICTOGRAMAS CONFORME NBR 16820)</t>
  </si>
  <si>
    <t>37559</t>
  </si>
  <si>
    <t>PLACA DE SINALIZACAO DE SEGURANCA CONTRA INCENDIO, FOTOLUMINESCENTE, RETANGULAR, *12 X 40* CM, EM PVC *2* MM ANTI-CHAMAS (SIMBOLOS, CORES E PICTOGRAMAS CONFORME NBR 16820)</t>
  </si>
  <si>
    <t>37539</t>
  </si>
  <si>
    <t>PLACA DE SINALIZACAO DE SEGURANCA CONTRA INCENDIO, FOTOLUMINESCENTE, RETANGULAR, *13 X 26* CM, EM PVC *2* MM ANTI-CHAMAS (SIMBOLOS, CORES E PICTOGRAMAS CONFORME NBR 16820)</t>
  </si>
  <si>
    <t>37558</t>
  </si>
  <si>
    <t>PLACA DE SINALIZACAO DE SEGURANCA CONTRA INCENDIO, FOTOLUMINESCENTE, RETANGULAR, *20 X 40* CM, EM PVC *2* MM ANTI-CHAMAS (SIMBOLOS, CORES E PICTOGRAMAS CONFORME NBR 16820)</t>
  </si>
  <si>
    <t>34723</t>
  </si>
  <si>
    <t>PLACA DE SINALIZACAO EM CHAPA DE ACO NUM 16 COM PINTURA REFLETIVA</t>
  </si>
  <si>
    <t>34721</t>
  </si>
  <si>
    <t>PLACA DE SINALIZACAO EM CHAPA DE ALUMINIO COM PINTURA REFLETIVA, E = 2 MM</t>
  </si>
  <si>
    <t>4309</t>
  </si>
  <si>
    <t>PLACA DE VENTILACAO PARA TELHA DE FIBROCIMENTO CANALETE 49 KALHETA</t>
  </si>
  <si>
    <t>4307</t>
  </si>
  <si>
    <t>PLACA DE VENTILACAO PARA TELHA DE FIBROCIMENTO, CANALETE 90 OU KALHETAO</t>
  </si>
  <si>
    <t>10850</t>
  </si>
  <si>
    <t>PLACA NUMERACAO RESIDENCIAL EM CHAPA GALVANIZADA ESMALTADA 12 X 18 CM</t>
  </si>
  <si>
    <t>42438</t>
  </si>
  <si>
    <t>PLACA ORIENTATIVA SOBRE EXERCICIOS, 2,00 M X 1,00 M ( CHAPA GALVANIZADA #20), ESTRUTURA EM TUBOS REDONDOS DE ACO CARBONO, PINTURA NO PROCESSO ELETROSTATICO, ADESIVO FRENTE E VERSO - PARA ACADEMIA AO AR LIVRE / ACADEMIA DA TERCEIRA IDADE - ATI</t>
  </si>
  <si>
    <t>4792</t>
  </si>
  <si>
    <t>PLACA VINILICA SEMIFLEXIVEL PARA PISOS, E = 3,2 MM, 30 X 30 CM (SEM COLOCACAO)</t>
  </si>
  <si>
    <t>4790</t>
  </si>
  <si>
    <t>PLACA VINILICA SEMIFLEXIVEL PARA REVESTIMENTO DE PISOS E PAREDES, E = 2 MM (SEM COLOCACAO)</t>
  </si>
  <si>
    <t>40671</t>
  </si>
  <si>
    <t>PLACA/PISO DE CONCRETO POROSO/ PAVIMENTO PERMEAVEL/BLOCO DRENANTE DE CONCRETO, 40 CM X 40 CM, E = 6 CM, COR NATURAL</t>
  </si>
  <si>
    <t>7552</t>
  </si>
  <si>
    <t>PLACA/TAMPA CEGA EM LATAO ESCOVADO PARA CONDULETE EM LIGA DE ALUMINIO 4 X 4"</t>
  </si>
  <si>
    <t>4893</t>
  </si>
  <si>
    <t>PLUG OU BUJAO DE FERRO GALVANIZADO, DE 1 1/2"</t>
  </si>
  <si>
    <t>4894</t>
  </si>
  <si>
    <t>PLUG OU BUJAO DE FERRO GALVANIZADO, DE 1 1/4"</t>
  </si>
  <si>
    <t>4888</t>
  </si>
  <si>
    <t>PLUG OU BUJAO DE FERRO GALVANIZADO, DE 1/2"</t>
  </si>
  <si>
    <t>4890</t>
  </si>
  <si>
    <t>PLUG OU BUJAO DE FERRO GALVANIZADO, DE 1"</t>
  </si>
  <si>
    <t>12411</t>
  </si>
  <si>
    <t>PLUG OU BUJAO DE FERRO GALVANIZADO, DE 2 1/2"</t>
  </si>
  <si>
    <t>4891</t>
  </si>
  <si>
    <t>PLUG OU BUJAO DE FERRO GALVANIZADO, DE 2"</t>
  </si>
  <si>
    <t>4889</t>
  </si>
  <si>
    <t>PLUG OU BUJAO DE FERRO GALVANIZADO, DE 3/4"</t>
  </si>
  <si>
    <t>4892</t>
  </si>
  <si>
    <t>PLUG OU BUJAO DE FERRO GALVANIZADO, DE 3"</t>
  </si>
  <si>
    <t>12412</t>
  </si>
  <si>
    <t>PLUG OU BUJAO DE FERRO GALVANIZADO, DE 4"</t>
  </si>
  <si>
    <t>4907</t>
  </si>
  <si>
    <t>PLUG PVC, JE, DN 100 MM, PARA REDE COLETORA ESGOTO</t>
  </si>
  <si>
    <t>4902</t>
  </si>
  <si>
    <t>PLUG PVC, JE, DN 150 MM, PARA REDE COLETORA ESGOTO</t>
  </si>
  <si>
    <t>11096</t>
  </si>
  <si>
    <t>PO DE MARMORE (POSTO PEDREIRA/FORNECEDOR, SEM FRETE)</t>
  </si>
  <si>
    <t>4741</t>
  </si>
  <si>
    <t>PO DE PEDRA (POSTO PEDREIRA/FORNECEDOR, SEM FRETE)</t>
  </si>
  <si>
    <t>4752</t>
  </si>
  <si>
    <t>POCEIRO / ESCAVADOR DE VALAS E TUBULOES (HORISTA)</t>
  </si>
  <si>
    <t>41091</t>
  </si>
  <si>
    <t>POCEIRO / ESCAVADOR DE VALAS E TUBULOES (MENSALISTA)</t>
  </si>
  <si>
    <t>13954</t>
  </si>
  <si>
    <t>POLIDORA DE PISO (POLITRIZ) ELETRICA, MOTOR MONOFASICO DE 4 HP, PESO DE 100 KG, DIAMETRO DO TRABALHO DE 450 MM</t>
  </si>
  <si>
    <t>3411</t>
  </si>
  <si>
    <t>POLIESTIRENO EXPANDIDO/EPS (ISOPOR), PEROLAS, PARA CONCRETO LEVE</t>
  </si>
  <si>
    <t>39995</t>
  </si>
  <si>
    <t>POLIESTIRENO EXPANDIDO/EPS (ISOPOR), TIPO 2F, BLOCO</t>
  </si>
  <si>
    <t>11615</t>
  </si>
  <si>
    <t>POLIESTIRENO EXPANDIDO/EPS (ISOPOR), TIPO 2F, PLACA, ISOLAMENTO TERMOACUSTICO, E = 10 MM, 1000 X 500 MM</t>
  </si>
  <si>
    <t>3408</t>
  </si>
  <si>
    <t>POLIESTIRENO EXPANDIDO/EPS (ISOPOR), TIPO 2F, PLACA, ISOLAMENTO TERMOACUSTICO, E = 20 MM, 1000 X 500 MM</t>
  </si>
  <si>
    <t>3409</t>
  </si>
  <si>
    <t>POLIESTIRENO EXPANDIDO/EPS (ISOPOR), TIPO 2F, PLACA, ISOLAMENTO TERMOACUSTICO, E = 50 MM, 1000 X 500 MM</t>
  </si>
  <si>
    <t>11427</t>
  </si>
  <si>
    <t>POLVORA NEGRA</t>
  </si>
  <si>
    <t>4491</t>
  </si>
  <si>
    <t>PONTALETE *7,5 X 7,5* CM EM PINUS, MISTA OU EQUIVALENTE DA REGIAO - BRUTA</t>
  </si>
  <si>
    <t>2745</t>
  </si>
  <si>
    <t>PONTALETE ROLIÇO SEM TRATAMENTO, D = 8 A 11 CM, H = 3 M, EM EUCALIPTO OU EQUIVALENTE DA REGIAO - BRUTA (PARA ESCORAMENTO)</t>
  </si>
  <si>
    <t>14439</t>
  </si>
  <si>
    <t>PONTALETE ROLIÇO SEM TRATAMENTO, D = 8 A 11 CM, H = 6 M, EM EUCALIPTO OU EQUIVALENTE DA REGIAO - BRUTA (PARA ESCORAMENTO)</t>
  </si>
  <si>
    <t>44496</t>
  </si>
  <si>
    <t>PONTEIRO PARA MARTELO ROMPEDOR, DIAMETRO = *28* MM, COMPRIMENTO = *520* MM, ENCAIXE SEXTAVADO</t>
  </si>
  <si>
    <t>12362</t>
  </si>
  <si>
    <t>PORCA OLHAL EM ACO GALVANIZADO, ESPESSURA 16MM, ABERTURA 21MM</t>
  </si>
  <si>
    <t>421</t>
  </si>
  <si>
    <t>PORCA OLHAL M 16, EM ACO GALVANIZADO, DIAMETRO = 16 MM</t>
  </si>
  <si>
    <t>14148</t>
  </si>
  <si>
    <t>PORCA UNIAO/JUNCAO ZINCADA SEXTAVADA 1/4 ", CHAVE 7/16 ", COMPRIMENTO = 25 MM</t>
  </si>
  <si>
    <t>4341</t>
  </si>
  <si>
    <t>PORCA ZINCADA, QUADRADA, DIAMETRO 3/8"</t>
  </si>
  <si>
    <t>4337</t>
  </si>
  <si>
    <t>PORCA ZINCADA, QUADRADA, DIAMETRO 5/8"</t>
  </si>
  <si>
    <t>4339</t>
  </si>
  <si>
    <t>PORCA ZINCADA, SEXTAVADA, DIAMETRO 1/2"</t>
  </si>
  <si>
    <t>39997</t>
  </si>
  <si>
    <t>PORCA ZINCADA, SEXTAVADA, DIAMETRO 1/4"</t>
  </si>
  <si>
    <t>11971</t>
  </si>
  <si>
    <t>PORCA ZINCADA, SEXTAVADA, DIAMETRO 1"</t>
  </si>
  <si>
    <t>4342</t>
  </si>
  <si>
    <t>PORCA ZINCADA, SEXTAVADA, DIAMETRO 3/8"</t>
  </si>
  <si>
    <t>4330</t>
  </si>
  <si>
    <t>PORCA ZINCADA, SEXTAVADA, DIAMETRO 5/16"</t>
  </si>
  <si>
    <t>4340</t>
  </si>
  <si>
    <t>PORCA ZINCADA, SEXTAVADA, DIAMETRO 5/8"</t>
  </si>
  <si>
    <t>5088</t>
  </si>
  <si>
    <t>PORTA CADEADO EM ACO GALVANIZADO, COMPRIMENTO DE 3 1/2"</t>
  </si>
  <si>
    <t>11154</t>
  </si>
  <si>
    <t>PORTA CORTA-FOGO SIMPLES PARA SAIDA DE EMERGENCIA, 1 FOLHA DE ABRIR, 5 CM, ACABAMENTO NATURAL / SEM PINTURA, COM FECHADURA TIPO TRINCO, DOBRADICAS E BATENTE, VAO LUZ DE 90 X 210 CM, CLASSE P-90 (NBR 11742)</t>
  </si>
  <si>
    <t>4989</t>
  </si>
  <si>
    <t>PORTA DE ABRIR / GIRO, DE MADEIRA FOLHA MEDIA (NBR 15930) DE 1000 X 2100 MM, DE 35 MM A 40 MM DE ESPESSURA, NUCLEO SEMI-SOLIDO (SARRAFEADO), CAPA LISA EM HDF, ACABAMENTO EM LAMINADO NATURAL PARA VERNIZ</t>
  </si>
  <si>
    <t>4982</t>
  </si>
  <si>
    <t>PORTA DE ABRIR / GIRO, DE MADEIRA FOLHA MEDIA (NBR 15930) DE 1000 X 2100 MM, DE 35 MM A 40 MM DE ESPESSURA, NUCLEO SEMI-SOLIDO (SARRAFEADO), CAPA LISA EM HDF, ACABAMENTO EM PRIMER PARA PINTURA</t>
  </si>
  <si>
    <t>4962</t>
  </si>
  <si>
    <t>PORTA DE ABRIR / GIRO, DE MADEIRA FOLHA MEDIA (NBR 15930) DE 700 X 2100 MM, DE 35 MM A 40 MM DE ESPESSURA, NUCLEO SEMI-SOLIDO (SARRAFEADO), CAPA FRISADA EM HDF, ACABAMENTO MELAMINICO EM PADRAO MADEIRA</t>
  </si>
  <si>
    <t>4981</t>
  </si>
  <si>
    <t>PORTA DE ABRIR / GIRO, DE MADEIRA FOLHA MEDIA (NBR 15930) DE 700 X 2100 MM, DE 35 MM A 40 MM DE ESPESSURA, NUCLEO SEMI-SOLIDO (SARRAFEADO), CAPA LISA EM HDF, ACABAMENTO EM LAMINADO NATURAL PARA VERNIZ</t>
  </si>
  <si>
    <t>4964</t>
  </si>
  <si>
    <t>PORTA DE ABRIR / GIRO, DE MADEIRA FOLHA MEDIA (NBR 15930) DE 800 X 2100 MM, DE 35 MM A 40 MM DE ESPESSURA, NUCLEO SEMI-SOLIDO (SARRAFEADO), CAPA FRISADA EM HDF, ACABAMENTO MELAMINICO EM PADRAO MADEIRA</t>
  </si>
  <si>
    <t>4992</t>
  </si>
  <si>
    <t>PORTA DE ABRIR / GIRO, DE MADEIRA FOLHA MEDIA (NBR 15930) DE 800 X 2100 MM, DE 35 MM A 40 MM DE ESPESSURA, NUCLEO SEMI-SOLIDO (SARRAFEADO), CAPA LISA EM HDF, ACABAMENTO EM LAMINADO NATURAL PARA VERNIZ</t>
  </si>
  <si>
    <t>4987</t>
  </si>
  <si>
    <t>PORTA DE ABRIR / GIRO, DE MADEIRA FOLHA MEDIA (NBR 15930) DE 900 X 2100 MM, DE 35 MM A 40 MM DE ESPESSURA, NUCLEO SEMI-SOLIDO (SARRAFEADO), CAPA LISA EM HDF, ACABAMENTO EM LAMINADO NATURAL PARA VERNIZ</t>
  </si>
  <si>
    <t>4930</t>
  </si>
  <si>
    <t>PORTA DE ABRIR / GIRO, EM GRADIL FERRO, COM BARRA CHATA 3 CM X 1/4", COM REQUADRO E GUARNICAO - COMPLETO - ACABAMENTO NATURAL</t>
  </si>
  <si>
    <t>39021</t>
  </si>
  <si>
    <t>PORTA DE ABRIR EM ACO, COM DIVISAO HORIZONTAL PARA VIDROS, 90 X 210 CM, COM FUNDO ANTICORROSIVO/PRIMER DE PROTECAO, INCLUI FECHADURA, MACANETA E PARAFUOSO, SEM GUARNICAO/ALIZAR/VISTA, VIDROS NAO INCLUSOS</t>
  </si>
  <si>
    <t>39022</t>
  </si>
  <si>
    <t>PORTA DE ABRIR EM ACO, TIPO VENEZIANA, 90 X 210 CM, COM FUNDO ANTICORROSIVO / PRIMER DE PROTECAO, INCLUI FECHADURA, MACANETA E PARAFUSOS, SEM GUARNICAO/ALIZAR/VISTA</t>
  </si>
  <si>
    <t>39024</t>
  </si>
  <si>
    <t>PORTA DE ABRIR EM ALUMINIO COM DIVISAO HORIZONTAL PARA VIDROS, ACABAMENTO ANODIZADO NATURAL, VIDROS INCLUSOS, SEM GUARNICAO/ALIZAR/VISTA , 87 X 210 CM</t>
  </si>
  <si>
    <t>4914</t>
  </si>
  <si>
    <t>PORTA DE ABRIR EM ALUMINIO COM LAMBRI HORIZONTAL/LAMINADA, ACABAMENTO ANODIZADO NATURAL, SEM GUARNICAO/ALIZAR/VISTA</t>
  </si>
  <si>
    <t>4917</t>
  </si>
  <si>
    <t>PORTA DE ABRIR EM ALUMINIO TIPO VENEZIANA, ACABAMENTO ANODIZADO NATURAL, SEM GUARNICAO/ALIZAR/VISTA</t>
  </si>
  <si>
    <t>39025</t>
  </si>
  <si>
    <t>PORTA DE ABRIR EM ALUMINIO TIPO VENEZIANA, ACABAMENTO ANODIZADO NATURAL, SEM GUARNICAO/ALIZAR/VISTA, 87 X 210 CM</t>
  </si>
  <si>
    <t>4922</t>
  </si>
  <si>
    <t>PORTA DE CORRER EM ALUMINIO, DUAS FOLHAS MOVEIS COM VIDRO, FECHADURA E PUXADOR EMBUTIDO, ACABAMENTO ANODIZADO NATURAL, SEM GUARNICAO/ALIZAR/VISTA</t>
  </si>
  <si>
    <t>4911</t>
  </si>
  <si>
    <t>PORTA DE ENROLAR MANUAL COMPLETA, ARTICULADA RAIADA LARGA, EM ACO GALVANIZADO NATURAL, CHAPA NUMERO 24 (SEM INSTALACAO)</t>
  </si>
  <si>
    <t>37518</t>
  </si>
  <si>
    <t>PORTA DE ENROLAR MANUAL COMPLETA, PERFIL MEIA CANA CEGA, EM ACO GALVANIZADO COM PINTURA ELETROSTATICA, CHAPA NUMERO 24 " (SEM INSTALACAO)</t>
  </si>
  <si>
    <t>4910</t>
  </si>
  <si>
    <t>PORTA DE ENROLAR MANUAL COMPLETA, PERFIL MEIA CANA CEGA, EM ACO GALVANIZADO NATURAL, CHAPA NUMERO 24 (SEM INSTALACAO)</t>
  </si>
  <si>
    <t>4943</t>
  </si>
  <si>
    <t>PORTA DE ENROLAR MANUAL COMPLETA, PERFIL MEIA CANA VAZADA TIJOLINHO, EM ACO GALVANIZADO NATURAL, CHAPA NUMERO 24 (SEM INSTALACAO)</t>
  </si>
  <si>
    <t>5002</t>
  </si>
  <si>
    <t>PORTA DE MADEIRA QUADRICULADA PARA VIDRO, DE CORRER (EUCALIPTO OU EQUIVALENTE REGIONAL), E = *3,5* CM</t>
  </si>
  <si>
    <t>4977</t>
  </si>
  <si>
    <t>PORTA DE MADEIRA TIPO VENEZIANA (EUCALIPTO OU EQUIVALENTE REGIONAL), E = *3,5* CM</t>
  </si>
  <si>
    <t>5028</t>
  </si>
  <si>
    <t>PORTA DE MADEIRA-DE-LEI QUADRICULADA PARA VIDRO, DE CORRER (ANGELIM OU EQUIVALENTE REGIONAL), E = *3,5* CM</t>
  </si>
  <si>
    <t>4998</t>
  </si>
  <si>
    <t>PORTA DE MADEIRA-DE-LEI TIPO MEXICANA SEM EMENDA (ANGELIM OU EQUIVALENTE REGIONAL), E = *3,5* CM</t>
  </si>
  <si>
    <t>4969</t>
  </si>
  <si>
    <t>PORTA DE MADEIRA-DE-LEI TIPO VENEZIANA (ANGELIM OU EQUIVALENTE REGIONAL), E = *3,5* CM</t>
  </si>
  <si>
    <t>11364</t>
  </si>
  <si>
    <t>PORTA DE MADEIRA, FOLHA LEVE (NBR 15930) DE 600 X 2100 MM, DE 35 MM A 40 MM DE ESPESSURA, NUCLEO COLMEIA, CAPA LISA EM HDF, ACABAMENTO EM PRIMER PARA PINTURA</t>
  </si>
  <si>
    <t>11365</t>
  </si>
  <si>
    <t>PORTA DE MADEIRA, FOLHA LEVE (NBR 15930) DE 700 X 2100 MM, DE 35 MM A 40 MM DE ESPESSURA, NUCLEO COLMEIA, CAPA LISA EM HDF, ACABAMENTO EM PRIMER PARA PINTURA</t>
  </si>
  <si>
    <t>11366</t>
  </si>
  <si>
    <t>PORTA DE MADEIRA, FOLHA LEVE (NBR 15930) DE 800 X 2100 MM, DE 35 MM A 40 MM DE ESPESSURA, NUCLEO COLMEIA, CAPA LISA EM HDF, ACABAMENTO EM PRIMER PARA PINTURA</t>
  </si>
  <si>
    <t>43777</t>
  </si>
  <si>
    <t>PORTA DE MADEIRA, FOLHA LEVE (NBR 15930), DE 600 X 2100 MM, E = 35 MM, NUCLEO COLMEIA, CAPA LISA EM HDF, ACABAMENTO MELAMINICO EM PADRAO MADEIRA</t>
  </si>
  <si>
    <t>20322</t>
  </si>
  <si>
    <t>PORTA DE MADEIRA, FOLHA MEDIA (NBR 15930) DE 600 X 2100 MM, DE 35 MM A 40 MM DE ESPESSURA, NUCLEO SEMI-SOLIDO (SARRAFEADO), CAPA FRISADA EM HDF, ACABAMENTO MELAMINICO EM PADRAO MADEIRA</t>
  </si>
  <si>
    <t>10553</t>
  </si>
  <si>
    <t>PORTA DE MADEIRA, FOLHA MEDIA (NBR 15930) DE 600 X 2100 MM, DE 35 MM A 40 MM DE ESPESSURA, NUCLEO SEMI-SOLIDO (SARRAFEADO), CAPA LISA EM HDF, ACABAMENTO EM PRIMER PARA PINTURA</t>
  </si>
  <si>
    <t>5020</t>
  </si>
  <si>
    <t>PORTA DE MADEIRA, FOLHA MEDIA (NBR 15930) DE 600 X 2100 MM, DE 35 MM A 40 MM DE ESPESSURA, NUCLEO SEMI-SOLIDO (SARRAFEADO), CAPA LISA EM HDF, ACABAMENTO LAMINADO NATURAL PARA VERNIZ</t>
  </si>
  <si>
    <t>10554</t>
  </si>
  <si>
    <t>PORTA DE MADEIRA, FOLHA MEDIA (NBR 15930) DE 700 X 2100 MM, DE 35 MM A 40 MM DE ESPESSURA, NUCLEO SEMI-SOLIDO (SARRAFEADO), CAPA LISA EM HDF, ACABAMENTO EM PRIMER PARA PINTURA</t>
  </si>
  <si>
    <t>10555</t>
  </si>
  <si>
    <t>PORTA DE MADEIRA, FOLHA MEDIA (NBR 15930) DE 800 X 2100 MM, DE 35 MM A 40 MM DE ESPESSURA, NUCLEO SEMI-SOLIDO (SARRAFEADO), CAPA LISA EM HDF, ACABAMENTO EM PRIMER PARA PINTURA</t>
  </si>
  <si>
    <t>10556</t>
  </si>
  <si>
    <t>PORTA DE MADEIRA, FOLHA MEDIA (NBR 15930) DE 900 X 2100 MM, DE 35 MM A 40 MM DE ESPESSURA, NUCLEO SEMI-SOLIDO (SARRAFEADO), CAPA LISA EM HDF, ACABAMENTO EM PRIMER PARA PINTURA</t>
  </si>
  <si>
    <t>39502</t>
  </si>
  <si>
    <t>PORTA DE MADEIRA, FOLHA PESADA (NBR 15930) DE 800 X 2100 MM, DE 40 MM A 45 MM DE ESPESSURA, NUCLEO SOLIDO, CAPA LISA EM HDF, ACABAMENTO EM LAMINADO NATURAL PARA VERNIZ</t>
  </si>
  <si>
    <t>39504</t>
  </si>
  <si>
    <t>PORTA DE MADEIRA, FOLHA PESADA (NBR 15930) DE 800 X 2100 MM, DE 40 MM A 45 MM DE ESPESSURA, NUCLEO SOLIDO, CAPA LISA EM HDF, ACABAMENTO EM PRIMER PARA PINTURA</t>
  </si>
  <si>
    <t>39503</t>
  </si>
  <si>
    <t>PORTA DE MADEIRA, FOLHA PESADA (NBR 15930) DE 900 X 2100 MM, DE 40 MM A 45 MM DE ESPESSURA, NUCLEO SOLIDO, CAPA LISA EM HDF, ACABAMENTO EM LAMINADO NATURAL PARA VERNIZ</t>
  </si>
  <si>
    <t>39505</t>
  </si>
  <si>
    <t>PORTA DE MADEIRA, FOLHA PESADA (NBR 15930) DE 900 X 2100 MM, DE 40 MM A 45 MM DE ESPESSURA, NUCLEO SOLIDO, CAPA LISA EM HDF, ACABAMENTO EM PRIMER PARA PINTURA</t>
  </si>
  <si>
    <t>44471</t>
  </si>
  <si>
    <t>PORTA DENTE PARA FRESADORA</t>
  </si>
  <si>
    <t>4944</t>
  </si>
  <si>
    <t>PORTA GRADE DE ENROLAR MANUAL COMPLETA, PERFIL TUBULAR TIJOLINHO 3/4 ", EM ACO GALVANIZADO NATURAL (SEM INSTALACAO)</t>
  </si>
  <si>
    <t>21102</t>
  </si>
  <si>
    <t>PORTA TOALHA BANHO EM METAL CROMADO, TIPO BARRA</t>
  </si>
  <si>
    <t>21101</t>
  </si>
  <si>
    <t>PORTA TOALHA ROSTO EM METAL CROMADO, TIPO ARGOLA</t>
  </si>
  <si>
    <t>34713</t>
  </si>
  <si>
    <t>PORTA VIDRO TEMPERADO INCOLOR, 2 FOLHAS DE CORRER, E = 10 MM (SEM FERRAGENS E SEM COLOCACAO)</t>
  </si>
  <si>
    <t>37563</t>
  </si>
  <si>
    <t>PORTAO BASCULANTE, MANUAL, EM ACO GALVANIZADO, CHAPA 26, TIPO LAMBRIL, COM REQUADRO, ACABAMENTO NATURAL</t>
  </si>
  <si>
    <t>4948</t>
  </si>
  <si>
    <t>PORTAO DE ABRIR / GIRO, EM GRADIL DE METALON REDONDO DE 3/4" VERTICAL, COM REQUADRO, ACABAMENTO NATURAL - COMPLETO</t>
  </si>
  <si>
    <t>37561</t>
  </si>
  <si>
    <t>PORTAO DE CORRER EM CHAPA TIPO PAINEL LAMBRIL QUADRADO, COM PORTA SOCIAL COMPLETA INCLUIDA, COM REQUADRO, ACABAMENTO NATURAL, COM TRILHOS E ROLDANAS</t>
  </si>
  <si>
    <t>37562</t>
  </si>
  <si>
    <t>PORTAO DE CORRER EM GRADIL FIXO DE BARRA DE FERRO CHATA DE 3 X 1/4" NA VERTICAL, SEM REQUADRO, ACABAMENTO NATURAL, COM TRILHOS E ROLDANAS</t>
  </si>
  <si>
    <t>14164</t>
  </si>
  <si>
    <t>POSTE CONICO CONTINUO EM ACO GALVANIZADO, CURVO, BRACO DUPLO, ENGASTADO, H = 9 M, DIAMETRO INFERIOR = *135* MM</t>
  </si>
  <si>
    <t>14163</t>
  </si>
  <si>
    <t>POSTE CONICO CONTINUO EM ACO GALVANIZADO, CURVO, BRACO DUPLO, FLANGEADO, H = 9 M, DIAMETRO INFERIOR = *135* MM</t>
  </si>
  <si>
    <t>5051</t>
  </si>
  <si>
    <t>POSTE CONICO CONTINUO EM ACO GALVANIZADO, CURVO, BRACO SIMPLES, ENGASTADO, H = 9 M, DIAMETRO INFERIOR = *135* MM</t>
  </si>
  <si>
    <t>14162</t>
  </si>
  <si>
    <t>POSTE CONICO CONTINUO EM ACO GALVANIZADO, CURVO, BRACO SIMPLES, FLANGEADO, H = 9 M, DIAMETRO INFERIOR = *135* MM</t>
  </si>
  <si>
    <t>5052</t>
  </si>
  <si>
    <t>POSTE CONICO CONTINUO EM ACO GALVANIZADO, CURVO, BRACO SIMPLES, FLANGEADO, H = 7 M, DIAMETRO INFERIOR = *125* MM</t>
  </si>
  <si>
    <t>14166</t>
  </si>
  <si>
    <t>POSTE CONICO CONTINUO EM ACO GALVANIZADO, RETO, ENGASTADO, H = 7 M, DIAMETRO INFERIOR = *125* MM</t>
  </si>
  <si>
    <t>14165</t>
  </si>
  <si>
    <t>POSTE CONICO CONTINUO EM ACO GALVANIZADO, RETO, ENGASTADO, H = 9 M, DIAMETRO INFERIOR = *145* MM</t>
  </si>
  <si>
    <t>5050</t>
  </si>
  <si>
    <t>POSTE CONICO CONTINUO EM ACO GALVANIZADO, RETO, FLANGEADO, H = 3 M, DIAMETRO INFERIOR = *95* MM</t>
  </si>
  <si>
    <t>12366</t>
  </si>
  <si>
    <t>POSTE DE CONCRETO ARMADO DE SECAO CIRCULAR, EXTENSAO DE 10,00 M, RESISTENCIA DE 150 A 200 DAN, TIPO C-14</t>
  </si>
  <si>
    <t>5045</t>
  </si>
  <si>
    <t>POSTE DE CONCRETO ARMADO DE SECAO CIRCULAR, EXTENSAO DE 11,00 M, RESISTENCIA DE 200 A 300 DAN, TIPO C-14</t>
  </si>
  <si>
    <t>5035</t>
  </si>
  <si>
    <t>POSTE DE CONCRETO ARMADO DE SECAO CIRCULAR, EXTENSAO DE 11,00 M, RESISTENCIA DE 300 A 400 DAN, TIPO C-17</t>
  </si>
  <si>
    <t>41180</t>
  </si>
  <si>
    <t>POSTE DE CONCRETO ARMADO DE SECAO CIRCULAR, EXTENSAO DE 13,00 M, RESISTENCIA DE 1000 DAN, TIPO C-23</t>
  </si>
  <si>
    <t>41181</t>
  </si>
  <si>
    <t>POSTE DE CONCRETO ARMADO DE SECAO CIRCULAR, EXTENSAO DE 13,00 M, RESISTENCIA DE 1500 DAN, TIPO C-29</t>
  </si>
  <si>
    <t>41182</t>
  </si>
  <si>
    <t>POSTE DE CONCRETO ARMADO DE SECAO CIRCULAR, EXTENSAO DE 13,00 M, RESISTENCIA DE 2000 DAN, TIPO C-29</t>
  </si>
  <si>
    <t>41183</t>
  </si>
  <si>
    <t>POSTE DE CONCRETO ARMADO DE SECAO CIRCULAR, EXTENSAO DE 13,00 M, RESISTENCIA DE 2500 DAN, TIPO C-29</t>
  </si>
  <si>
    <t>41184</t>
  </si>
  <si>
    <t>POSTE DE CONCRETO ARMADO DE SECAO CIRCULAR, EXTENSAO DE 13,00 M, RESISTENCIA DE 3000 DAN, TIPO C-29</t>
  </si>
  <si>
    <t>41185</t>
  </si>
  <si>
    <t>POSTE DE CONCRETO ARMADO DE SECAO CIRCULAR, EXTENSAO DE 14,00 M, RESISTENCIA DE 1000 DAN, TIPO C-23</t>
  </si>
  <si>
    <t>41186</t>
  </si>
  <si>
    <t>POSTE DE CONCRETO ARMADO DE SECAO CIRCULAR, EXTENSAO DE 14,00 M, RESISTENCIA DE 1500 DAN, TIPO C-29</t>
  </si>
  <si>
    <t>41187</t>
  </si>
  <si>
    <t>POSTE DE CONCRETO ARMADO DE SECAO CIRCULAR, EXTENSAO DE 14,00 M, RESISTENCIA DE 2000 DAN, TIPO C-29</t>
  </si>
  <si>
    <t>41188</t>
  </si>
  <si>
    <t>POSTE DE CONCRETO ARMADO DE SECAO CIRCULAR, EXTENSAO DE 14,00 M, RESISTENCIA DE 2500 DAN, TIPO C-29</t>
  </si>
  <si>
    <t>5036</t>
  </si>
  <si>
    <t>POSTE DE CONCRETO ARMADO DE SECAO CIRCULAR, EXTENSAO DE 14,00 M, RESISTENCIA DE 300 A 400 DAN, TIPO C-17</t>
  </si>
  <si>
    <t>41189</t>
  </si>
  <si>
    <t>POSTE DE CONCRETO ARMADO DE SECAO CIRCULAR, EXTENSAO DE 14,00 M, RESISTENCIA DE 3000 DAN, TIPO C-29</t>
  </si>
  <si>
    <t>41190</t>
  </si>
  <si>
    <t>POSTE DE CONCRETO ARMADO DE SECAO CIRCULAR, EXTENSAO DE 15,00 M, RESISTENCIA DE 1000 DAN, TIPO C-23</t>
  </si>
  <si>
    <t>41191</t>
  </si>
  <si>
    <t>POSTE DE CONCRETO ARMADO DE SECAO CIRCULAR, EXTENSAO DE 15,00 M, RESISTENCIA DE 1500 DAN, TIPO C-29</t>
  </si>
  <si>
    <t>41192</t>
  </si>
  <si>
    <t>POSTE DE CONCRETO ARMADO DE SECAO CIRCULAR, EXTENSAO DE 15,00 M, RESISTENCIA DE 2000 DAN, TIPO C-29</t>
  </si>
  <si>
    <t>41193</t>
  </si>
  <si>
    <t>POSTE DE CONCRETO ARMADO DE SECAO CIRCULAR, EXTENSAO DE 15,00 M, RESISTENCIA DE 2500 DAN, TIPO C-29</t>
  </si>
  <si>
    <t>41194</t>
  </si>
  <si>
    <t>POSTE DE CONCRETO ARMADO DE SECAO CIRCULAR, EXTENSAO DE 15,00 M, RESISTENCIA DE 3000 DAN, TIPO C-29</t>
  </si>
  <si>
    <t>5044</t>
  </si>
  <si>
    <t>POSTE DE CONCRETO ARMADO DE SECAO CIRCULAR, EXTENSAO DE 9,00 M, RESISTENCIA DE 200 A 300 DAN, TIPO C-14</t>
  </si>
  <si>
    <t>5059</t>
  </si>
  <si>
    <t>POSTE DE CONCRETO ARMADO DE SECAO CIRCULAR, EXTENSAO DE 9,00 M, RESISTENCIA DE 300 A 400 DAN, TIPO C-17</t>
  </si>
  <si>
    <t>41201</t>
  </si>
  <si>
    <t>POSTE DE CONCRETO ARMADO DE SECAO DUPLO T, EXTENSAO DE 10,00 M, RESISTENCIA DE 1000 DAN, TIPO B-1,5</t>
  </si>
  <si>
    <t>41199</t>
  </si>
  <si>
    <t>POSTE DE CONCRETO ARMADO DE SECAO DUPLO T, EXTENSAO DE 10,00 M, RESISTENCIA DE 150 DAN, TIPO D</t>
  </si>
  <si>
    <t>5057</t>
  </si>
  <si>
    <t>POSTE DE CONCRETO ARMADO DE SECAO DUPLO T, EXTENSAO DE 10,00 M, RESISTENCIA DE 300 A 400 DAN, TIPO B OU D</t>
  </si>
  <si>
    <t>41200</t>
  </si>
  <si>
    <t>POSTE DE CONCRETO ARMADO DE SECAO DUPLO T, EXTENSAO DE 10,00 M, RESISTENCIA DE 600 DAN, TIPO B</t>
  </si>
  <si>
    <t>41205</t>
  </si>
  <si>
    <t>POSTE DE CONCRETO ARMADO DE SECAO DUPLO T, EXTENSAO DE 11,00 M, RESISTENCIA DE 1000 DAN, TIPO B-1,5</t>
  </si>
  <si>
    <t>41202</t>
  </si>
  <si>
    <t>POSTE DE CONCRETO ARMADO DE SECAO DUPLO T, EXTENSAO DE 11,00 M, RESISTENCIA DE 150 DAN, TIPO D</t>
  </si>
  <si>
    <t>41206</t>
  </si>
  <si>
    <t>POSTE DE CONCRETO ARMADO DE SECAO DUPLO T, EXTENSAO DE 11,00 M, RESISTENCIA DE 1500 DAN, TIPO B-3,0</t>
  </si>
  <si>
    <t>12372</t>
  </si>
  <si>
    <t>POSTE DE CONCRETO ARMADO DE SECAO DUPLO T, EXTENSAO DE 11,00 M, RESISTENCIA DE 200 DAN, TIPO D</t>
  </si>
  <si>
    <t>41207</t>
  </si>
  <si>
    <t>POSTE DE CONCRETO ARMADO DE SECAO DUPLO T, EXTENSAO DE 11,00 M, RESISTENCIA DE 2000 DAN, TIPO B-4,5</t>
  </si>
  <si>
    <t>41203</t>
  </si>
  <si>
    <t>POSTE DE CONCRETO ARMADO DE SECAO DUPLO T, EXTENSAO DE 11,00 M, RESISTENCIA DE 300 DAN, TIPO B</t>
  </si>
  <si>
    <t>41204</t>
  </si>
  <si>
    <t>POSTE DE CONCRETO ARMADO DE SECAO DUPLO T, EXTENSAO DE 11,00 M, RESISTENCIA DE 600 DAN, TIPO B</t>
  </si>
  <si>
    <t>41210</t>
  </si>
  <si>
    <t>POSTE DE CONCRETO ARMADO DE SECAO DUPLO T, EXTENSAO DE 12,00 M, RESISTENCIA DE 1000 DAN, TIPO B-1,5</t>
  </si>
  <si>
    <t>41208</t>
  </si>
  <si>
    <t>POSTE DE CONCRETO ARMADO DE SECAO DUPLO T, EXTENSAO DE 12,00 M, RESISTENCIA DE 150 DAN, TIPO D</t>
  </si>
  <si>
    <t>41211</t>
  </si>
  <si>
    <t>POSTE DE CONCRETO ARMADO DE SECAO DUPLO T, EXTENSAO DE 12,00 M, RESISTENCIA DE 1500 DAN, TIPO B-3,0</t>
  </si>
  <si>
    <t>13339</t>
  </si>
  <si>
    <t>POSTE DE CONCRETO ARMADO DE SECAO DUPLO T, EXTENSAO DE 12,00 M, RESISTENCIA DE 300 A 400 DAN, TIPO B OU D</t>
  </si>
  <si>
    <t>41213</t>
  </si>
  <si>
    <t>POSTE DE CONCRETO ARMADO DE SECAO DUPLO T, EXTENSAO DE 12,00 M, RESISTENCIA DE 3000 DAN, TIPO B-6,0</t>
  </si>
  <si>
    <t>41209</t>
  </si>
  <si>
    <t>POSTE DE CONCRETO ARMADO DE SECAO DUPLO T, EXTENSAO DE 12,00 M, RESISTENCIA DE 600 DAN, TIPO B</t>
  </si>
  <si>
    <t>41216</t>
  </si>
  <si>
    <t>POSTE DE CONCRETO ARMADO DE SECAO DUPLO T, EXTENSAO DE 13,00 M, RESISTENCIA DE 1000 DAN, TIPO B-1,5</t>
  </si>
  <si>
    <t>41217</t>
  </si>
  <si>
    <t>POSTE DE CONCRETO ARMADO DE SECAO DUPLO T, EXTENSAO DE 13,00 M, RESISTENCIA DE 1500 DAN, TIPO B-3,0</t>
  </si>
  <si>
    <t>41218</t>
  </si>
  <si>
    <t>POSTE DE CONCRETO ARMADO DE SECAO DUPLO T, EXTENSAO DE 13,00 M, RESISTENCIA DE 2000 DAN, TIPO B-4,5</t>
  </si>
  <si>
    <t>41214</t>
  </si>
  <si>
    <t>POSTE DE CONCRETO ARMADO DE SECAO DUPLO T, EXTENSAO DE 13,00 M, RESISTENCIA DE 300 DAN, TIPO B</t>
  </si>
  <si>
    <t>41215</t>
  </si>
  <si>
    <t>POSTE DE CONCRETO ARMADO DE SECAO DUPLO T, EXTENSAO DE 13,00 M, RESISTENCIA DE 600 DAN, TIPO B</t>
  </si>
  <si>
    <t>41221</t>
  </si>
  <si>
    <t>POSTE DE CONCRETO ARMADO DE SECAO DUPLO T, EXTENSAO DE 15,00 M, RESISTENCIA DE 1500 DAN, TIPO B-3,0</t>
  </si>
  <si>
    <t>41222</t>
  </si>
  <si>
    <t>POSTE DE CONCRETO ARMADO DE SECAO DUPLO T, EXTENSAO DE 15,00 M, RESISTENCIA DE 2000 DAN, TIPO B-4,5</t>
  </si>
  <si>
    <t>41195</t>
  </si>
  <si>
    <t>POSTE DE CONCRETO ARMADO DE SECAO DUPLO T, EXTENSAO DE 8,00 M, RESISTENCIA DE 150 DAN, TIPO D</t>
  </si>
  <si>
    <t>41198</t>
  </si>
  <si>
    <t>POSTE DE CONCRETO ARMADO DE SECAO DUPLO T, EXTENSAO DE 9,00 M, RESISTENCIA DE 1000 DAN, TIPO B-1,5</t>
  </si>
  <si>
    <t>41196</t>
  </si>
  <si>
    <t>POSTE DE CONCRETO ARMADO DE SECAO DUPLO T, EXTENSAO DE 9,00 M, RESISTENCIA DE 150 DAN, TIPO D</t>
  </si>
  <si>
    <t>5033</t>
  </si>
  <si>
    <t>POSTE DE CONCRETO ARMADO DE SECAO DUPLO T, EXTENSAO DE 9,00 M, RESISTENCIA DE 300 A 400 DAN, TIPO B OU D</t>
  </si>
  <si>
    <t>41197</t>
  </si>
  <si>
    <t>POSTE DE CONCRETO ARMADO DE SECAO DUPLO T, EXTENSAO DE 9,00 M, RESISTENCIA DE 600 DAN, TIPO B</t>
  </si>
  <si>
    <t>12388</t>
  </si>
  <si>
    <t>POSTE DECORATIVO PARA JARDIM EM ACO TUBULAR, SEM LUMINARIA, H = *2,5* M</t>
  </si>
  <si>
    <t>2731</t>
  </si>
  <si>
    <t>POSTE ROLICO DE MADEIRA TRATADA, D = 20 A 25 CM, H = 12,00 M, EM EUCALIPTO OU EQUIVALENTE DA REGIAO</t>
  </si>
  <si>
    <t>41457</t>
  </si>
  <si>
    <t>POSTES METALICOS AUTOPORTANTES, CONICO OU TELESCOPICO, PARA SPDA, ALTURA 10 METROS LIVRES</t>
  </si>
  <si>
    <t>41458</t>
  </si>
  <si>
    <t>POSTES METALICOS AUTOPORTANTES, CONICO OU TELESCOPICO, PARA SPDA, ALTURA 12 METROS LIVRES</t>
  </si>
  <si>
    <t>41459</t>
  </si>
  <si>
    <t>POSTES METALICOS AUTOPORTANTES, CONICO OU TELESCOPICO, PARA SPDA, ALTURA 15 METROS LIVRES</t>
  </si>
  <si>
    <t>41461</t>
  </si>
  <si>
    <t>POSTES METALICOS AUTOPORTANTES, CONICO OU TELESCOPICO, PARA SPDA, ALTURA 20 METROS LIVRES</t>
  </si>
  <si>
    <t>44537</t>
  </si>
  <si>
    <t>POZOLANA DE CLASSE C</t>
  </si>
  <si>
    <t>11844</t>
  </si>
  <si>
    <t>PRANCHA APARELHADA *4 X 30* CM, EM MACARANDUBA/MASSARANDUBA, ANGELIM OU EQUIVALENTE DA REGIAO</t>
  </si>
  <si>
    <t>4465</t>
  </si>
  <si>
    <t>PRANCHA NAO APARELHADA *6 X 25* CM, EM MACARANDUBA/MASSARANDUBA, ANGELIM OU EQUIVALENTE DA REGIAO - BRUTA</t>
  </si>
  <si>
    <t>35273</t>
  </si>
  <si>
    <t>PRANCHA NAO APARELHADA *6 X 30* CM, EM MACARANDUBA/MASSARANDUBA, ANGELIM OU EQUIVALENTE DA REGIAO - BRUTA</t>
  </si>
  <si>
    <t>4470</t>
  </si>
  <si>
    <t>PRANCHA NAO APARELHADA *6 X 40* CM, EM MACARANDUBA/MASSARANDUBA, ANGELIM OU EQUIVALENTE DA REGIAO - BRUTA</t>
  </si>
  <si>
    <t>20204</t>
  </si>
  <si>
    <t>PRANCHAO APARELHADO *7,5 X 23* CM, EM MACARANDUBA/MASSARANDUBA, ANGELIM OU EQUIVALENTE DA REGIAO</t>
  </si>
  <si>
    <t>20208</t>
  </si>
  <si>
    <t>PRANCHAO APARELHADO *8 X 30* CM, EM MACARANDUBA/MASSARANDUBA, ANGELIM OU EQUIVALENTE DA REGIAO</t>
  </si>
  <si>
    <t>4437</t>
  </si>
  <si>
    <t>PRANCHAO NAO APARELHADO *7,5 X 23* CM, EM MACARANDUBA/MASSARANDUBA, ANGELIM OU EQUIVALENTE DA REGIAO - BRUTA</t>
  </si>
  <si>
    <t>14580</t>
  </si>
  <si>
    <t>PRANCHAO NAO APARELHADO *8 X 30* CM, EM MACARANDUBA/MASSARANDUBA, ANGELIM OU EQUIVALENTE DA REGIAO - BRUTA</t>
  </si>
  <si>
    <t>40304</t>
  </si>
  <si>
    <t>PREGO DE ACO POLIDO COM CABECA DUPLA 17 X 27 (2 1/2 X 11)</t>
  </si>
  <si>
    <t>5065</t>
  </si>
  <si>
    <t>PREGO DE ACO POLIDO COM CABECA 10 X 10 (7/8 X 17)</t>
  </si>
  <si>
    <t>5072</t>
  </si>
  <si>
    <t>PREGO DE ACO POLIDO COM CABECA 10 X 11 (1 X 17)</t>
  </si>
  <si>
    <t>5066</t>
  </si>
  <si>
    <t>PREGO DE ACO POLIDO COM CABECA 12 X 12</t>
  </si>
  <si>
    <t>5063</t>
  </si>
  <si>
    <t>PREGO DE ACO POLIDO COM CABECA 14 X 18 (1 1/2 X 14)</t>
  </si>
  <si>
    <t>20247</t>
  </si>
  <si>
    <t>PREGO DE ACO POLIDO COM CABECA 15 X 15 (1 1/4 X 13)</t>
  </si>
  <si>
    <t>5074</t>
  </si>
  <si>
    <t>PREGO DE ACO POLIDO COM CABECA 15 X 18 (1 1/2 X 13)</t>
  </si>
  <si>
    <t>5067</t>
  </si>
  <si>
    <t>PREGO DE ACO POLIDO COM CABECA 16 X 24 (2 1/4 X 12)</t>
  </si>
  <si>
    <t>5078</t>
  </si>
  <si>
    <t>PREGO DE ACO POLIDO COM CABECA 16 X 27 (2 1/2 X 12)</t>
  </si>
  <si>
    <t>5068</t>
  </si>
  <si>
    <t>PREGO DE ACO POLIDO COM CABECA 17 X 21 (2 X 11)</t>
  </si>
  <si>
    <t>5073</t>
  </si>
  <si>
    <t>PREGO DE ACO POLIDO COM CABECA 17 X 24 (2 1/4 X 11)</t>
  </si>
  <si>
    <t>5069</t>
  </si>
  <si>
    <t>PREGO DE ACO POLIDO COM CABECA 17 X 27 (2 1/2 X 11)</t>
  </si>
  <si>
    <t>5070</t>
  </si>
  <si>
    <t>PREGO DE ACO POLIDO COM CABECA 17 X 30 (2 3/4 X 11)</t>
  </si>
  <si>
    <t>5071</t>
  </si>
  <si>
    <t>PREGO DE ACO POLIDO COM CABECA 18 X 24 (2 1/4 X 10)</t>
  </si>
  <si>
    <t>5061</t>
  </si>
  <si>
    <t>PREGO DE ACO POLIDO COM CABECA 18 X 27 (2 1/2 X 10)</t>
  </si>
  <si>
    <t>5075</t>
  </si>
  <si>
    <t>PREGO DE ACO POLIDO COM CABECA 18 X 30 (2 3/4 X 10)</t>
  </si>
  <si>
    <t>39027</t>
  </si>
  <si>
    <t>PREGO DE ACO POLIDO COM CABECA 19 X 36 (3 1/4 X 9)</t>
  </si>
  <si>
    <t>5062</t>
  </si>
  <si>
    <t>PREGO DE ACO POLIDO COM CABECA 19 X 33 (3 X 9)</t>
  </si>
  <si>
    <t>40568</t>
  </si>
  <si>
    <t>PREGO DE ACO POLIDO COM CABECA 22 X 48 (4 1/4 X 5)</t>
  </si>
  <si>
    <t>39026</t>
  </si>
  <si>
    <t>PREGO DE ACO POLIDO SEM CABECA 15 X 15 (1 1/4 X 13)</t>
  </si>
  <si>
    <t>42431</t>
  </si>
  <si>
    <t>PRESSAO DE PERNAS TRIPLO, EM TUBO DE ACO CARBONO, PINTURA NO PROCESSO ELETROSTATICO - EQUIPAMENTO DE GINASTICA PARA ACADEMIA AO AR LIVRE / ACADEMIA DA TERCEIRA IDADE - ATI</t>
  </si>
  <si>
    <t>44074</t>
  </si>
  <si>
    <t>PRIMER DE POLIURETANO</t>
  </si>
  <si>
    <t>44072</t>
  </si>
  <si>
    <t>PRIMER EPOXI / EPOXIDICO</t>
  </si>
  <si>
    <t>511</t>
  </si>
  <si>
    <t>PRIMER PARA MANTA ASFALTICA A BASE DE ASFALTO MODIFICADO DILUIDO EM SOLVENTE, APLICACAO A FRIO</t>
  </si>
  <si>
    <t>37540</t>
  </si>
  <si>
    <t>PROJETOR DE ARGAMASSA, CAPACIDADE DE PROJECAO 1,5 M3/H, ALCANCE DA PROJECAO 30 ATE 60 M, MOTOR ELETRICO TRIFASICO</t>
  </si>
  <si>
    <t>37548</t>
  </si>
  <si>
    <t>PROJETOR DE ARGAMASSA, CAPACIDADE DE PROJECAO 2,0 M3/H, ALCANCE DA PROJECAO ATE 50 M, MOTOR ELETRICO TRIFASICO</t>
  </si>
  <si>
    <t>39828</t>
  </si>
  <si>
    <t>PROJETOR PNEUMATICO DE ARGAMASSA PARA CHAPISCO E REBOCO COM RECIPIENTE ACOPLADO, TIPO CANEQUNHA, COM VOLUME DE 1,50 L, SEM COMPRESSOR</t>
  </si>
  <si>
    <t>38392</t>
  </si>
  <si>
    <t>PROLONGADOR/EXTENSOR PARA ROLO DE PINTURA 3 M</t>
  </si>
  <si>
    <t>11735</t>
  </si>
  <si>
    <t>PROLONGAMENTO / PROLONGADOR PARA CAIXA SIFONADA, PVC, 100 MM X 200 MM (NBR 5688)</t>
  </si>
  <si>
    <t>11737</t>
  </si>
  <si>
    <t>PROLONGAMENTO / PROLONGADOR PARA CAIXA SIFONADA, PVC, 150 MM X 150 MM (NBR 5688)</t>
  </si>
  <si>
    <t>11738</t>
  </si>
  <si>
    <t>PROLONGAMENTO / PROLONGADOR PARA CAIXA SIFONADA, PVC, 150 MM X 200 MM (NBR 5688)</t>
  </si>
  <si>
    <t>36143</t>
  </si>
  <si>
    <t>PROTETOR AUDITIVO TIPO CONCHA COM ABAFADOR DE RUIDOS, ATENUACAO ACIMA DE 22 DB</t>
  </si>
  <si>
    <t>36142</t>
  </si>
  <si>
    <t>PROTETOR AUDITIVO TIPO PLUG DE INSERCAO COM CORDAO, ATENUACAO SUPERIOR A 15 DB</t>
  </si>
  <si>
    <t>36146</t>
  </si>
  <si>
    <t>PROTETOR SOLAR FPS 30, EMBALAGEM 2 LITROS</t>
  </si>
  <si>
    <t>39015</t>
  </si>
  <si>
    <t>PROTETOR/PONTEIRA PLASTICA PARA PONTA DE VERGALHAO DE ATE 1", TIPO PROTETOR DE ESPERA</t>
  </si>
  <si>
    <t>38377</t>
  </si>
  <si>
    <t>PRUMO DE CENTRO EM ACO *400* G</t>
  </si>
  <si>
    <t>38376</t>
  </si>
  <si>
    <t>PRUMO DE PAREDE EM ACO 700 A 750 G</t>
  </si>
  <si>
    <t>38116</t>
  </si>
  <si>
    <t>PULSADOR CAMPAINHA 10A, 250V (APENAS MODULO)</t>
  </si>
  <si>
    <t>38066</t>
  </si>
  <si>
    <t>PULSADOR CAMPAINHA 10A, 250V, CONJUNTO MONTADO PARA EMBUTIR 4" X 2" (PLACA + SUPORTE + MODULO)</t>
  </si>
  <si>
    <t>38117</t>
  </si>
  <si>
    <t>PULSADOR MINUTERIA 10A, 250V (APENAS MODULO)</t>
  </si>
  <si>
    <t>38067</t>
  </si>
  <si>
    <t>PULSADOR MINUTERIA 10A, 250V, CONJUNTO MONTADO PARA EMBUTIR 4" X 2" (PLACA + SUPORTE + MODULO)</t>
  </si>
  <si>
    <t>11522</t>
  </si>
  <si>
    <t>PUXADOR DE EMBUTIR TIPO CONCHA, COM FURO PARA CHAVE, EM LATAO CROMADO, COMPRIMENTO DE APROX *100* MM E LARGURA DE APROX *40* MM</t>
  </si>
  <si>
    <t>43600</t>
  </si>
  <si>
    <t>PUXADOR TIPO ALCA, EM ZAMAC CROMADO, COM COMPRIMENTO DE APROX 150 MM, COM ROSETA PARA PORTAS DE MADEIRAS, INCLUINDO PARAFUSOS</t>
  </si>
  <si>
    <t>5080</t>
  </si>
  <si>
    <t>PUXADOR TIPO ALCA, EM ZAMAC CROMADO, COM ROSETAS, COMPRIMENTO DE APROX *100* MM, PARA PORTAS E JANELAS DE MADEIRA, INCLUINDO PARAFUSOS</t>
  </si>
  <si>
    <t>38168</t>
  </si>
  <si>
    <t>PUXADOR TUBULAR RETO DUPLO, EM ALUMINIO CROMADO, COMPRIMENTO DE APROX 400 MM E DIAMETRO DE 25 MM (1")</t>
  </si>
  <si>
    <t>43601</t>
  </si>
  <si>
    <t>PUXADOR TUBULAR RETO SIMPLES, EM ALUMINIO CROMADO, COM COMPRIMENTO DE APROX 400 MM E DIAMETRO DE 25 MM</t>
  </si>
  <si>
    <t>13393</t>
  </si>
  <si>
    <t>QUADRO DE DISTRIBUICAO COM BARRAMENTO TRIFASICO, DE EMBUTIR, EM CHAPA DE ACO GALVANIZADO, PARA 12 DISJUNTORES DIN, 100 A</t>
  </si>
  <si>
    <t>13395</t>
  </si>
  <si>
    <t>QUADRO DE DISTRIBUICAO COM BARRAMENTO TRIFASICO, DE EMBUTIR, EM CHAPA DE ACO GALVANIZADO, PARA 18 DISJUNTORES DIN, 100 A, INCLUINDO BARRAMENTO</t>
  </si>
  <si>
    <t>12039</t>
  </si>
  <si>
    <t>QUADRO DE DISTRIBUICAO COM BARRAMENTO TRIFASICO, DE EMBUTIR, EM CHAPA DE ACO GALVANIZADO, PARA 24 DISJUNTORES DIN, 100 A</t>
  </si>
  <si>
    <t>13396</t>
  </si>
  <si>
    <t>QUADRO DE DISTRIBUICAO COM BARRAMENTO TRIFASICO, DE EMBUTIR, EM CHAPA DE ACO GALVANIZADO, PARA 28 DISJUNTORES DIN, 100 A</t>
  </si>
  <si>
    <t>12041</t>
  </si>
  <si>
    <t>QUADRO DE DISTRIBUICAO COM BARRAMENTO TRIFASICO, DE EMBUTIR, EM CHAPA DE ACO GALVANIZADO, PARA 30 DISJUNTORES DIN, 150 A</t>
  </si>
  <si>
    <t>12043</t>
  </si>
  <si>
    <t>QUADRO DE DISTRIBUICAO COM BARRAMENTO TRIFASICO, DE EMBUTIR, EM CHAPA DE ACO GALVANIZADO, PARA 30 DISJUNTORES DIN, 225 A</t>
  </si>
  <si>
    <t>39762</t>
  </si>
  <si>
    <t>QUADRO DE DISTRIBUICAO COM BARRAMENTO TRIFASICO, DE EMBUTIR, EM CHAPA DE ACO GALVANIZADO, PARA 36 DISJUNTORES DIN, 100 A</t>
  </si>
  <si>
    <t>12042</t>
  </si>
  <si>
    <t>QUADRO DE DISTRIBUICAO COM BARRAMENTO TRIFASICO, DE EMBUTIR, EM CHAPA DE ACO GALVANIZADO, PARA 40 DISJUNTORES DIN, 100 A</t>
  </si>
  <si>
    <t>39763</t>
  </si>
  <si>
    <t>QUADRO DE DISTRIBUICAO COM BARRAMENTO TRIFASICO, DE EMBUTIR, EM CHAPA DE ACO GALVANIZADO, PARA 48 DISJUNTORES DIN, 100 A</t>
  </si>
  <si>
    <t>39760</t>
  </si>
  <si>
    <t>QUADRO DE DISTRIBUICAO COM BARRAMENTO TRIFASICO, DE SOBREPOR, EM CHAPA DE ACO GALVANIZADO, PARA *42* DISJUNTORES DIN, 100 A</t>
  </si>
  <si>
    <t>39756</t>
  </si>
  <si>
    <t>QUADRO DE DISTRIBUICAO COM BARRAMENTO TRIFASICO, DE SOBREPOR, EM CHAPA DE ACO GALVANIZADO, PARA 12 DISJUNTORES DIN, 100 A</t>
  </si>
  <si>
    <t>12038</t>
  </si>
  <si>
    <t>QUADRO DE DISTRIBUICAO COM BARRAMENTO TRIFASICO, DE SOBREPOR, EM CHAPA DE ACO GALVANIZADO, PARA 18 DISJUNTORES DIN, 100 A</t>
  </si>
  <si>
    <t>39757</t>
  </si>
  <si>
    <t>QUADRO DE DISTRIBUICAO COM BARRAMENTO TRIFASICO, DE SOBREPOR, EM CHAPA DE ACO GALVANIZADO, PARA 28 DISJUNTORES DIN, 100 A</t>
  </si>
  <si>
    <t>39758</t>
  </si>
  <si>
    <t>QUADRO DE DISTRIBUICAO COM BARRAMENTO TRIFASICO, DE SOBREPOR, EM CHAPA DE ACO GALVANIZADO, PARA 30 DISJUNTORES DIN, 100 A</t>
  </si>
  <si>
    <t>39759</t>
  </si>
  <si>
    <t>QUADRO DE DISTRIBUICAO COM BARRAMENTO TRIFASICO, DE SOBREPOR, EM CHAPA DE ACO GALVANIZADO, PARA 36 DISJUNTORES DIN, 100 A</t>
  </si>
  <si>
    <t>39761</t>
  </si>
  <si>
    <t>QUADRO DE DISTRIBUICAO COM BARRAMENTO TRIFASICO, DE SOBREPOR, EM CHAPA DE ACO GALVANIZADO, PARA 48 DISJUNTORES DIN, 100 A</t>
  </si>
  <si>
    <t>39805</t>
  </si>
  <si>
    <t>QUADRO DE DISTRIBUICAO, EM PVC, DE EMBUTIR, COM BARRAMENTO TERRA / NEUTRO, PARA 12 DISJUNTORES NEMA OU 16 DISJUNTORES DIN</t>
  </si>
  <si>
    <t>39806</t>
  </si>
  <si>
    <t>QUADRO DE DISTRIBUICAO, EM PVC, DE EMBUTIR, COM BARRAMENTO TERRA / NEUTRO, PARA 18 DISJUNTORES NEMA OU 24 DISJUNTORES DIN</t>
  </si>
  <si>
    <t>39807</t>
  </si>
  <si>
    <t>QUADRO DE DISTRIBUICAO, EM PVC, DE EMBUTIR, COM BARRAMENTO TERRA / NEUTRO, PARA 27 DISJUNTORES NEMA OU 36 DISJUNTORES DIN</t>
  </si>
  <si>
    <t>43100</t>
  </si>
  <si>
    <t>QUADRO DE DISTRIBUICAO, EM PVC, DE EMBUTIR, COM BARRAMENTO TERRA / NEUTRO, PARA 48 DISJUNTORES DIN</t>
  </si>
  <si>
    <t>39804</t>
  </si>
  <si>
    <t>QUADRO DE DISTRIBUICAO, EM PVC, DE EMBUTIR, COM BARRAMENTO TERRA / NEUTRO, PARA 6 DISJUNTORES NEMA OU 8 DISJUNTORES DIN</t>
  </si>
  <si>
    <t>39796</t>
  </si>
  <si>
    <t>QUADRO DE DISTRIBUICAO, SEM BARRAMENTO, EM PVC, DE EMBUTIR, PARA 12 DISJUNTORES NEMA OU 16 DISJUNTORES DIN</t>
  </si>
  <si>
    <t>39797</t>
  </si>
  <si>
    <t>QUADRO DE DISTRIBUICAO, SEM BARRAMENTO, EM PVC, DE EMBUTIR, PARA 18 DISJUNTORES NEMA OU 24 DISJUNTORES DIN</t>
  </si>
  <si>
    <t>39798</t>
  </si>
  <si>
    <t>QUADRO DE DISTRIBUICAO, SEM BARRAMENTO, EM PVC, DE EMBUTIR, PARA 27 DISJUNTORES NEMA OU 36 DISJUNTORES DIN</t>
  </si>
  <si>
    <t>39794</t>
  </si>
  <si>
    <t>QUADRO DE DISTRIBUICAO, SEM BARRAMENTO, EM PVC, DE EMBUTIR, PARA 3 DISJUNTORES NEMA OU 4 DISJUNTORES DIN</t>
  </si>
  <si>
    <t>39795</t>
  </si>
  <si>
    <t>QUADRO DE DISTRIBUICAO, SEM BARRAMENTO, EM PVC, DE EMBUTIR, PARA 6 DISJUNTORES NEMA OU 8 DISJUNTORES DIN</t>
  </si>
  <si>
    <t>39799</t>
  </si>
  <si>
    <t>QUADRO DE DISTRIBUICAO, SEM BARRAMENTO, EM PVC, DE SOBREPOR, PARA 3 DISJUNTORES NEMA OU 4 DISJUNTORES DIN</t>
  </si>
  <si>
    <t>39801</t>
  </si>
  <si>
    <t>QUADRO DE DISTRIBUICAO, SEM BARRAMENTO, EM PVC, DE SOBREPOR, PARA 12 DISJUNTORES NEMA OU 16 DISJUNTORES DIN</t>
  </si>
  <si>
    <t>39802</t>
  </si>
  <si>
    <t>QUADRO DE DISTRIBUICAO, SEM BARRAMENTO, EM PVC, DE SOBREPOR, PARA 18 DISJUNTORES NEMA OU 24 DISJUNTORES DIN</t>
  </si>
  <si>
    <t>39803</t>
  </si>
  <si>
    <t>QUADRO DE DISTRIBUICAO, SEM BARRAMENTO, EM PVC, DE SOBREPOR, PARA 27 DISJUNTORES NEMA OU 36 DISJUNTORES DIN</t>
  </si>
  <si>
    <t>39800</t>
  </si>
  <si>
    <t>QUADRO DE DISTRIBUICAO, SEM BARRAMENTO, EM PVC, DE SOBREPOR, PARA 6 DISJUNTORES NEMA OU 8 DISJUNTORES DIN</t>
  </si>
  <si>
    <t>43837</t>
  </si>
  <si>
    <t>RACK DE PISO PARA SERVIDOR, ABERTO, EM COLUNA, 44U X *570* MM</t>
  </si>
  <si>
    <t>43836</t>
  </si>
  <si>
    <t>RACK DE PISO PARA SERVIDOR, FECHADO, 44U, COM PORTA, 44U X *570* MM</t>
  </si>
  <si>
    <t>21059</t>
  </si>
  <si>
    <t>RALO FOFO COM REQUADRO, QUADRADO 150 X 150 MM</t>
  </si>
  <si>
    <t>11234</t>
  </si>
  <si>
    <t>RALO FOFO COM REQUADRO, QUADRADO 200 X 200 MM</t>
  </si>
  <si>
    <t>21060</t>
  </si>
  <si>
    <t>RALO FOFO COM REQUADRO, QUADRADO 250 X 250 MM</t>
  </si>
  <si>
    <t>21061</t>
  </si>
  <si>
    <t>RALO FOFO COM REQUADRO, QUADRADO 300 X 300 MM</t>
  </si>
  <si>
    <t>21062</t>
  </si>
  <si>
    <t>RALO FOFO COM REQUADRO, QUADRADO 400 X 400 MM</t>
  </si>
  <si>
    <t>11708</t>
  </si>
  <si>
    <t>RALO FOFO SEMIESFERICO, 100 MM, PARA LAJES/ CALHAS</t>
  </si>
  <si>
    <t>11709</t>
  </si>
  <si>
    <t>RALO FOFO SEMIESFERICO, 150 MM, PARA LAJES/ CALHAS</t>
  </si>
  <si>
    <t>11710</t>
  </si>
  <si>
    <t>RALO FOFO SEMIESFERICO, 200 MM, PARA LAJES/ CALHAS</t>
  </si>
  <si>
    <t>11707</t>
  </si>
  <si>
    <t>RALO FOFO SEMIESFERICO, 75 MM, PARA LAJES/ CALHAS</t>
  </si>
  <si>
    <t>5102</t>
  </si>
  <si>
    <t>RALO SECO / RALO DE PASSAGEM EM PVC, QUADRADO, 100 X 100 X 53 MM, SAIDA 40 MM, COM GRELHA BRANCA</t>
  </si>
  <si>
    <t>11739</t>
  </si>
  <si>
    <t>RALO SECO CONICO, PVC, 100 X 40 MM, COM GRELHA REDONDA BRANCA</t>
  </si>
  <si>
    <t>11711</t>
  </si>
  <si>
    <t>RALO SECO CONICO, PVC, 100 X 40 MM, COM GRELHA QUADRADA BRANCA</t>
  </si>
  <si>
    <t>11741</t>
  </si>
  <si>
    <t>RALO SIFONADO CILINDRICO, PVC, 100 X 40 MM, COM GRELHA REDONDA BRANCA</t>
  </si>
  <si>
    <t>11745</t>
  </si>
  <si>
    <t>RALO SIFONADO QUADRADO, PVC, 100 X 53 MM, SAIDA 40 MM, COM GRELHA QUADRADA BRANCA</t>
  </si>
  <si>
    <t>11743</t>
  </si>
  <si>
    <t>RALO SIFONADO REDONDO CONICO, PVC, 100 X 40 MM, COM GRELHA REDONDA BRANCA</t>
  </si>
  <si>
    <t>1088</t>
  </si>
  <si>
    <t>REATOR ELETRONICO BIVOLT PARA 1 LAMPADA FLUORESCENTE DE 18/20 W</t>
  </si>
  <si>
    <t>1087</t>
  </si>
  <si>
    <t>REATOR ELETRONICO BIVOLT PARA 1 LAMPADA FLUORESCENTE DE 36/40 W</t>
  </si>
  <si>
    <t>38777</t>
  </si>
  <si>
    <t>REATOR ELETRONICO BIVOLT PARA 2 LAMPADAS FLUORESCENTES DE 14 W</t>
  </si>
  <si>
    <t>1086</t>
  </si>
  <si>
    <t>REATOR ELETRONICO BIVOLT PARA 2 LAMPADAS FLUORESCENTES DE 18/20 W</t>
  </si>
  <si>
    <t>1079</t>
  </si>
  <si>
    <t>REATOR ELETRONICO BIVOLT PARA 2 LAMPADAS FLUORESCENTES DE 36/40 W</t>
  </si>
  <si>
    <t>39374</t>
  </si>
  <si>
    <t>REATOR INTERNO/INTEGRADO PARA LAMPADA VAPOR METALICO 400 W, ALTO FATOR DE POTENCIA</t>
  </si>
  <si>
    <t>1082</t>
  </si>
  <si>
    <t>REATOR P/ LAMPADA VAPOR DE SODIO 250W USO EXT</t>
  </si>
  <si>
    <t>5104</t>
  </si>
  <si>
    <t>REBITE DE REPUXO EM ALUMINIO VAZADO, DIAMETRO 3,2 X 8 MM DE COMPRIMENTO (1KG = 1025 UNIDADES)</t>
  </si>
  <si>
    <t>44530</t>
  </si>
  <si>
    <t>REBOLO ABRASIVO RETO DE USO GERAL GRAO 36, DE 6 X 1 " ( DIAMETRO X ALTURA)</t>
  </si>
  <si>
    <t>2710</t>
  </si>
  <si>
    <t>REBOLO ABRASIVO RETO DE USO GERAL GRAO 36, DE 6 X 3/4 " (DIAMETRO X ALTURA)</t>
  </si>
  <si>
    <t>14575</t>
  </si>
  <si>
    <t>RECICLADORA DE ASFALTO A FRIO SOBRE RODAS, LARG. FRESAGEM 2,00 M, POT. 315 KW/422 HP</t>
  </si>
  <si>
    <t>20043</t>
  </si>
  <si>
    <t>REDUCAO EXCENTRICA PVC, DN 100 X 50 MM, PARA ESGOTO PREDIAL</t>
  </si>
  <si>
    <t>20044</t>
  </si>
  <si>
    <t>REDUCAO EXCENTRICA PVC, DN 100 X 75 MM, PARA ESGOTO PREDIAL</t>
  </si>
  <si>
    <t>20042</t>
  </si>
  <si>
    <t>REDUCAO EXCENTRICA PVC, DN 75 X 50 MM, PARA ESGOTO PREDIAL</t>
  </si>
  <si>
    <t>20046</t>
  </si>
  <si>
    <t>REDUCAO EXCENTRICA PVC, SERIE R, DN 100 X 75 MM, PARA ESGOTO PREDIAL</t>
  </si>
  <si>
    <t>20047</t>
  </si>
  <si>
    <t>REDUCAO EXCENTRICA PVC, SERIE R, DN 150 X 100 MM, PARA ESGOTO PREDIAL</t>
  </si>
  <si>
    <t>20045</t>
  </si>
  <si>
    <t>REDUCAO EXCENTRICA PVC, SERIE R, DN 75 X 50 MM, PARA ESGOTO PREDIAL</t>
  </si>
  <si>
    <t>20972</t>
  </si>
  <si>
    <t>REDUCAO FIXA TIPO STORZ, ENGATE RAPIDO 2.1/2" X 1.1/2", EM LATAO, PARA INSTALACAO PREDIAL COMBATE A INCENDIO PREDIAL</t>
  </si>
  <si>
    <t>11321</t>
  </si>
  <si>
    <t>REDUCAO PVC PBA, JE, PB, DN 100 X 50 / DE 110 X 60 MM, PARA REDE DE AGUA</t>
  </si>
  <si>
    <t>11323</t>
  </si>
  <si>
    <t>REDUCAO PVC PBA, JE, PB, DN 100 X 75 / DE 110 X 85 MM, PARA REDE DE AGUA</t>
  </si>
  <si>
    <t>20327</t>
  </si>
  <si>
    <t>REDUCAO PVC PBA, JE, PB, DN 75 X 50 / DE 85 X 60 MM, PARA REDE DE AGUA</t>
  </si>
  <si>
    <t>13390</t>
  </si>
  <si>
    <t>REFLETOR REDONDO EM ALUMINIO ANODIZADO PARA LAMPADA VAPOR DE MERCURIO/SODIO, CORPO EM ALUMINIO COM PINTURA EPOXI, PARA LAMPADA E-27 DE 300 W, COM SUPORTE REDONDO E ALCA REGULAVEL PARA FIXACAO.</t>
  </si>
  <si>
    <t>6034</t>
  </si>
  <si>
    <t>REGISTRO DE ESFERA DE PASSEIO, PVC PARA POLIETILENO, 20 MM</t>
  </si>
  <si>
    <t>6036</t>
  </si>
  <si>
    <t>REGISTRO DE ESFERA PVC, COM BORBOLETA, COM ROSCA EXTERNA, DE 1/2"</t>
  </si>
  <si>
    <t>6031</t>
  </si>
  <si>
    <t>REGISTRO DE ESFERA PVC, COM BORBOLETA, COM ROSCA EXTERNA, DE 3/4"</t>
  </si>
  <si>
    <t>6029</t>
  </si>
  <si>
    <t>REGISTRO DE ESFERA PVC, COM CABECA QUADRADA, COM ROSCA EXTERNA, 1/2"</t>
  </si>
  <si>
    <t>6033</t>
  </si>
  <si>
    <t>REGISTRO DE ESFERA PVC, COM CABECA QUADRADA, COM ROSCA EXTERNA, 3/4"</t>
  </si>
  <si>
    <t>11672</t>
  </si>
  <si>
    <t>REGISTRO DE ESFERA, PVC, COM VOLANTE, VS, ROSCAVEL, DN 1 1/2", COM CORPO DIVIDIDO</t>
  </si>
  <si>
    <t>11669</t>
  </si>
  <si>
    <t>REGISTRO DE ESFERA, PVC, COM VOLANTE, VS, ROSCAVEL, DN 1 1/4", COM CORPO DIVIDIDO</t>
  </si>
  <si>
    <t>11670</t>
  </si>
  <si>
    <t>REGISTRO DE ESFERA, PVC, COM VOLANTE, VS, ROSCAVEL, DN 1/2", COM CORPO DIVIDIDO</t>
  </si>
  <si>
    <t>20055</t>
  </si>
  <si>
    <t>REGISTRO DE ESFERA, PVC, COM VOLANTE, VS, ROSCAVEL, DN 1", COM CORPO DIVIDIDO</t>
  </si>
  <si>
    <t>11671</t>
  </si>
  <si>
    <t>REGISTRO DE ESFERA, PVC, COM VOLANTE, VS, ROSCAVEL, DN 2", COM CORPO DIVIDIDO</t>
  </si>
  <si>
    <t>6032</t>
  </si>
  <si>
    <t>REGISTRO DE ESFERA, PVC, COM VOLANTE, VS, ROSCAVEL, DN 3/4", COM CORPO DIVIDIDO</t>
  </si>
  <si>
    <t>11673</t>
  </si>
  <si>
    <t>REGISTRO DE ESFERA, PVC, COM VOLANTE, VS, SOLDAVEL, DN 20 MM, COM CORPO DIVIDIDO</t>
  </si>
  <si>
    <t>11674</t>
  </si>
  <si>
    <t>REGISTRO DE ESFERA, PVC, COM VOLANTE, VS, SOLDAVEL, DN 25 MM, COM CORPO DIVIDIDO</t>
  </si>
  <si>
    <t>11675</t>
  </si>
  <si>
    <t>REGISTRO DE ESFERA, PVC, COM VOLANTE, VS, SOLDAVEL, DN 32 MM, COM CORPO DIVIDIDO</t>
  </si>
  <si>
    <t>11676</t>
  </si>
  <si>
    <t>REGISTRO DE ESFERA, PVC, COM VOLANTE, VS, SOLDAVEL, DN 40 MM, COM CORPO DIVIDIDO</t>
  </si>
  <si>
    <t>11677</t>
  </si>
  <si>
    <t>REGISTRO DE ESFERA, PVC, COM VOLANTE, VS, SOLDAVEL, DN 50 MM, COM CORPO DIVIDIDO</t>
  </si>
  <si>
    <t>11678</t>
  </si>
  <si>
    <t>REGISTRO DE ESFERA, PVC, COM VOLANTE, VS, SOLDAVEL, DN 60 MM, COM CORPO DIVIDIDO</t>
  </si>
  <si>
    <t>6038</t>
  </si>
  <si>
    <t>REGISTRO DE PRESSAO PVC, ROSCAVEL, VOLANTE SIMPLES, DE 1/2"</t>
  </si>
  <si>
    <t>11718</t>
  </si>
  <si>
    <t>REGISTRO DE PRESSAO PVC, ROSCAVEL, VOLANTE SIMPLES, DE 3/4"</t>
  </si>
  <si>
    <t>6037</t>
  </si>
  <si>
    <t>REGISTRO DE PRESSAO PVC, SOLDAVEL, VOLANTE SIMPLES, DE 20 MM</t>
  </si>
  <si>
    <t>11719</t>
  </si>
  <si>
    <t>REGISTRO DE PRESSAO PVC, SOLDAVEL, VOLANTE SIMPLES, DE 25 MM</t>
  </si>
  <si>
    <t>6019</t>
  </si>
  <si>
    <t>REGISTRO GAVETA BRUTO EM LATAO FORJADO, BITOLA 1 " (REF 1509)</t>
  </si>
  <si>
    <t>6010</t>
  </si>
  <si>
    <t>REGISTRO GAVETA BRUTO EM LATAO FORJADO, BITOLA 1 1/2 " (REF 1509)</t>
  </si>
  <si>
    <t>6017</t>
  </si>
  <si>
    <t>REGISTRO GAVETA BRUTO EM LATAO FORJADO, BITOLA 1 1/4 " (REF 1509)</t>
  </si>
  <si>
    <t>6020</t>
  </si>
  <si>
    <t>REGISTRO GAVETA BRUTO EM LATAO FORJADO, BITOLA 1/2 " (REF 1509)</t>
  </si>
  <si>
    <t>6028</t>
  </si>
  <si>
    <t>REGISTRO GAVETA BRUTO EM LATAO FORJADO, BITOLA 2 " (REF 1509)</t>
  </si>
  <si>
    <t>6011</t>
  </si>
  <si>
    <t>REGISTRO GAVETA BRUTO EM LATAO FORJADO, BITOLA 2 1/2 " (REF 1509)</t>
  </si>
  <si>
    <t>6012</t>
  </si>
  <si>
    <t>REGISTRO GAVETA BRUTO EM LATAO FORJADO, BITOLA 3 " (REF 1509)</t>
  </si>
  <si>
    <t>6016</t>
  </si>
  <si>
    <t>REGISTRO GAVETA BRUTO EM LATAO FORJADO, BITOLA 3/4 " (REF 1509)</t>
  </si>
  <si>
    <t>6027</t>
  </si>
  <si>
    <t>REGISTRO GAVETA BRUTO EM LATAO FORJADO, BITOLA 4 " (REF 1509)</t>
  </si>
  <si>
    <t>6013</t>
  </si>
  <si>
    <t>REGISTRO GAVETA COM ACABAMENTO E CANOPLA CROMADOS, SIMPLES, BITOLA 1 " (REF 1509)</t>
  </si>
  <si>
    <t>6015</t>
  </si>
  <si>
    <t>REGISTRO GAVETA COM ACABAMENTO E CANOPLA CROMADOS, SIMPLES, BITOLA 1 1/2 " (REF 1509)</t>
  </si>
  <si>
    <t>6014</t>
  </si>
  <si>
    <t>REGISTRO GAVETA COM ACABAMENTO E CANOPLA CROMADOS, SIMPLES, BITOLA 1 1/4 " (REF 1509)</t>
  </si>
  <si>
    <t>6006</t>
  </si>
  <si>
    <t>REGISTRO GAVETA COM ACABAMENTO E CANOPLA CROMADOS, SIMPLES, BITOLA 1/2 " (REF 1509)</t>
  </si>
  <si>
    <t>6005</t>
  </si>
  <si>
    <t>REGISTRO GAVETA COM ACABAMENTO E CANOPLA CROMADOS, SIMPLES, BITOLA 3/4 " (REF 1509)</t>
  </si>
  <si>
    <t>11756</t>
  </si>
  <si>
    <t>REGISTRO OU REGULADOR DE GAS COZINHA, VAZAO DE 2 KG/H, 2,8 KPA</t>
  </si>
  <si>
    <t>10904</t>
  </si>
  <si>
    <t>REGISTRO OU VALVULA GLOBO ANGULAR EM LATAO, PARA HIDRANTES EM INSTALACAO PREDIAL DE INCENDIO, 45 GRAUS, DIAMETRO DE 2 1/2", COM VOLANTE, CLASSE DE PRESSAO DE ATE 200 PSI</t>
  </si>
  <si>
    <t>11752</t>
  </si>
  <si>
    <t>REGISTRO PRESSAO BRUTO EM LATAO FORJADO, BITOLA 1/2 " (REF 1400)</t>
  </si>
  <si>
    <t>11753</t>
  </si>
  <si>
    <t>REGISTRO PRESSAO BRUTO EM LATAO FORJADO, BITOLA 3/4 " (REF 1400)</t>
  </si>
  <si>
    <t>6021</t>
  </si>
  <si>
    <t>REGISTRO PRESSAO COM ACABAMENTO E CANOPLA CROMADA, SIMPLES, BITOLA 1/2 " (REF 1416)</t>
  </si>
  <si>
    <t>6024</t>
  </si>
  <si>
    <t>REGISTRO PRESSAO COM ACABAMENTO E CANOPLA CROMADA, SIMPLES, BITOLA 3/4 " (REF 1416)</t>
  </si>
  <si>
    <t>38379</t>
  </si>
  <si>
    <t>REGUA DE ALUMINIO PARA PEDREIRO 2 X 1 "</t>
  </si>
  <si>
    <t>13897</t>
  </si>
  <si>
    <t>REGUA VIBRADORA DUPLA PARA CONCRETO A GASOLINA 5,5 HP, PESO DE 60 KG, COMPRIMENTO 4 M</t>
  </si>
  <si>
    <t>10640</t>
  </si>
  <si>
    <t>REGUA VIBRATORIA DE CONCRETO TRELICADA, EQUIPADA COM MOTOR A GASOLINA DE 9 HP</t>
  </si>
  <si>
    <t>34357</t>
  </si>
  <si>
    <t>REJUNTE CIMENTICIO, QUALQUER COR</t>
  </si>
  <si>
    <t>37329</t>
  </si>
  <si>
    <t>REJUNTE EPOXI, QUALQUER COR</t>
  </si>
  <si>
    <t>2510</t>
  </si>
  <si>
    <t>RELE FOTOELETRICO INTERNO E EXTERNO BIVOLT 1000 W, DE CONECTOR, SEM BASE</t>
  </si>
  <si>
    <t>12359</t>
  </si>
  <si>
    <t>RELE TERMICO BIMETAL PARA USO EM MOTORES TRIFASICOS, TENSAO 380 V, POTENCIA ATE 15 CV, CORRENTE NOMINAL MAXIMA 22 A</t>
  </si>
  <si>
    <t>7353</t>
  </si>
  <si>
    <t>RESINA ACRILICA PREMIUM BASE AGUA - COR BRANCA</t>
  </si>
  <si>
    <t>36144</t>
  </si>
  <si>
    <t>RESPIRADOR DESCARTAVEL SEM VALVULA DE EXALACAO, PFF 1</t>
  </si>
  <si>
    <t>10518</t>
  </si>
  <si>
    <t>RETARDO PARA CORDEL DETONANTE</t>
  </si>
  <si>
    <t>36530</t>
  </si>
  <si>
    <t>RETROESCAVADEIRA SOBRE RODAS COM CARREGADEIRA, TRACAO 4 X 2, POTENCIA LIQUIDA 79 HP, PESO OPERACIONAL MINIMO DE 6570 KG, CAPACIDADE DA CARREGADEIRA DE 1,00 M3 E DA RETROESCAVADEIRA MINIMA DE 0,20 M3, PROFUNDIDADE DE ESCAVACAO MAXIMA DE 4,37 M</t>
  </si>
  <si>
    <t>6046</t>
  </si>
  <si>
    <t>RETROESCAVADEIRA SOBRE RODAS COM CARREGADEIRA, TRACAO 4 X 4, POTENCIA LIQUIDA 72 HP, PESO OPERACIONAL MINIMO DE 7140 KG, CAPACIDADE MINIMA DA CARREGADEIRA DE 0,79 M3 E DA RETROESCAVADEIRA MINIMA DE 0,18 M3, PROFUNDIDADE DE ESCAVACAO MAXIMA DE 4,50 M</t>
  </si>
  <si>
    <t>36531</t>
  </si>
  <si>
    <t>RETROESCAVADEIRA SOBRE RODAS COM CARREGADEIRA, TRACAO 4 X 4, POTENCIA LIQUIDA 88 HP, PESO OPERACIONAL MINIMO DE 6674 KG, CAPACIDADE DA CARREGADEIRA DE 1,00 M3 E DA RETROESCAVADEIRA MINIMA DE 0,26 M3, PROFUNDIDADE DE ESCAVACAO MAXIMA DE 4,37 M</t>
  </si>
  <si>
    <t>34684</t>
  </si>
  <si>
    <t>REVESTIMENTO DE PAREDE EM GRANILITE, MARMORITE OU GRANITINA - ESP = 5 MM (INCLUSO EXECUCAO)</t>
  </si>
  <si>
    <t>34683</t>
  </si>
  <si>
    <t>REVESTIMENTO DE PAREDE EM GRANILITE, MARMORITE OU GRANITINA COLORIDO - ESP = 5 MM (INCLUSO EXECUCAO)</t>
  </si>
  <si>
    <t>533</t>
  </si>
  <si>
    <t>REVESTIMENTO EM CERAMICA ESMALTADA COMERCIAL, PEI MENOR OU IGUAL A 3, FORMATO MENOR OU IGUAL A 2025 CM2</t>
  </si>
  <si>
    <t>10515</t>
  </si>
  <si>
    <t>REVESTIMENTO EM CERAMICA ESMALTADA EXTRA, PEI MAIOR OU IGUAL 4, FORMATO MAIOR A 2025 CM2</t>
  </si>
  <si>
    <t>536</t>
  </si>
  <si>
    <t>REVESTIMENTO EM CERAMICA ESMALTADA EXTRA, PEI MENOR OU IGUAL A 3, FORMATO MENOR OU IGUAL A 2025 CM2</t>
  </si>
  <si>
    <t>153</t>
  </si>
  <si>
    <t>REVESTIMENTO EPOXI DE ALTA RESISTENCIA QUIMICA, ISENTO DE SOLVENTES, BICOMPONENTE</t>
  </si>
  <si>
    <t>34682</t>
  </si>
  <si>
    <t>REVESTIMENTO PARA ESCADA EM GRANILITE, MARMORITE OU GRANITINA ESP = 8 MM (INCLUSO EXECUCAO)</t>
  </si>
  <si>
    <t>20205</t>
  </si>
  <si>
    <t>RIPA APARELHADA *1,5 X 5* CM, EM MACARANDUBA/MASSARANDUBA, ANGELIM OU EQUIVALENTE DA REGIAO</t>
  </si>
  <si>
    <t>4412</t>
  </si>
  <si>
    <t>RIPA NAO APARELHADA *1 X 3* CM, EM MACARANDUBA/MASSARANDUBA, ANGELIM OU EQUIVALENTE DA REGIAO - BRUTA</t>
  </si>
  <si>
    <t>4408</t>
  </si>
  <si>
    <t>RIPA NAO APARELHADA, *1,5 X 5* CM, EM MACARANDUBA/MASSARANDUBA, ANGELIM OU EQUIVALENTE DA REGIAO - BRUTA</t>
  </si>
  <si>
    <t>36250</t>
  </si>
  <si>
    <t>RODAFORRO EM PVC, PARA FORRO DE PVC, COMPRIMENTO 6 M</t>
  </si>
  <si>
    <t>10857</t>
  </si>
  <si>
    <t>RODAPE ARDOSIA, CINZA, 10 CM, E= *1CM</t>
  </si>
  <si>
    <t>4803</t>
  </si>
  <si>
    <t>RODAPE DE BORRACHA LISO, H = 70 MM, E = *2* MM, PARA ARGAMASSA, PRETO</t>
  </si>
  <si>
    <t>6186</t>
  </si>
  <si>
    <t>RODAPE DE MADEIRA MACICA CUMARU/IPE CHAMPANHE OU EQUIVALENTE DA REGIAO, *1,5 X 7 CM</t>
  </si>
  <si>
    <t>4829</t>
  </si>
  <si>
    <t>RODAPE EM MARMORE, POLIDO, BRANCO COMUM, L= *7* CM, E= *2* CM, CORTE RETO</t>
  </si>
  <si>
    <t>39829</t>
  </si>
  <si>
    <t>RODAPE EM POLIESTIRENO, BRANCO, H = *5* CM, E = *1,5* CM</t>
  </si>
  <si>
    <t>20231</t>
  </si>
  <si>
    <t>RODAPE OU RODABANCADA EM GRANITO, POLIDO, TIPO ANDORINHA/ QUARTZ/ CASTELO/ CORUMBA OU OUTROS EQUIVALENTES DA REGIAO, H= 10 CM, E= *2,0* CM</t>
  </si>
  <si>
    <t>4804</t>
  </si>
  <si>
    <t>RODAPE PLANO PARA PISO VINILICO, H = 5 CM</t>
  </si>
  <si>
    <t>34680</t>
  </si>
  <si>
    <t>RODAPE PRE-MOLDADO DE GRANILITE, MARMORITE OU GRANITINA L = 10 CM</t>
  </si>
  <si>
    <t>11573</t>
  </si>
  <si>
    <t>RODIZIO TIPO NAPOLEAO PARA JANELAS DE CORRER, EM ZAMAC, COMPRIMENTO DE APROX 60 CM, COM ROLAMENTO EM ACO</t>
  </si>
  <si>
    <t>38401</t>
  </si>
  <si>
    <t>RODO PARA CHAO 40 CM COM CABO</t>
  </si>
  <si>
    <t>11575</t>
  </si>
  <si>
    <t>ROLDANA CONCAVA DUPLA, 4 RODAS, EM ZAMAC COM CHAPA DE LATAO, ROLAMENTOS EM ACO, PARA PORTAS E JANELAS DE CORRER</t>
  </si>
  <si>
    <t>38179</t>
  </si>
  <si>
    <t>ROLDANA CONCAVA DUPLA, 4 RODAS, PARA PORTA DE CORRER, EM ZAMAC COM CHAPA DE ACO, ROLAMENTO INTERNO BLINDADO DE ACO REVESTIDO EM NYLON</t>
  </si>
  <si>
    <t>20256</t>
  </si>
  <si>
    <t>ROLDANA PLASTICA COM PREGO, TAMANHO 30 X 30 MM, PARA INSTALACAO ELETRICA APARENTE</t>
  </si>
  <si>
    <t>14511</t>
  </si>
  <si>
    <t>ROLO COMPACTADOR DE PNEUS, ESTATICO, PRESSAO VARIAVEL, POTENCIA 110 HP, PESO SEM/COM LASTRO 10,8/27 T, LARGURA DE ROLAGEM 2,30 M</t>
  </si>
  <si>
    <t>10642</t>
  </si>
  <si>
    <t>ROLO COMPACTADOR DE PNEUS, ESTATICO, PRESSAO VARIAVEL, POTENCIA 111 HP, PESO SEM/COM LASTRO 9,5/26,0 T, LARGURA DE ROLAGEM 1,90 M</t>
  </si>
  <si>
    <t>14489</t>
  </si>
  <si>
    <t>ROLO COMPACTADOR PE DE CARNEIRO VIBRATORIO, POTENCIA 125 HP, PESO OPERACIONAL SEM/COM LASTRO 11,95/13,30 T, IMPACTO DINAMICO 38,5/22,5 T, LARGURA DE TRABALHO 2,15 M</t>
  </si>
  <si>
    <t>14513</t>
  </si>
  <si>
    <t>ROLO COMPACTADOR PE DE CARNEIRO VIBRATORIO, POTENCIA 80 HP, PESO OPERACIONAL SEM/COM LASTRO 7,4/8,8 T, LARGURA DE TRABALHO 1,68 M</t>
  </si>
  <si>
    <t>13600</t>
  </si>
  <si>
    <t>ROLO COMPACTADOR VIBRATORIO DE UM CILINDRO LISO DE ACO, POTENCIA 125 HP, PESO SEM/COM LASTRO 10,75/12,92 T, IMPACTO DINAMICO 31,5/18,5 T, LARGURA TRABALHO 2,15 M</t>
  </si>
  <si>
    <t>10646</t>
  </si>
  <si>
    <t>ROLO COMPACTADOR VIBRATORIO DE UM CILINDRO, ACO LISO, POTENCIA 80 HP, PESO OPERACIONAL MAXIMO 8,1 T, IMPACTO DINAMICO 16,15/9,5 T, LARGURA TRABALHO 1,68 M</t>
  </si>
  <si>
    <t>6070</t>
  </si>
  <si>
    <t>ROLO COMPACTADOR VIBRATORIO PE DE CARNEIRO, COM CONTROLE REMOTO POR RADIO, POTENCIA 12,5 KW, PESO OPERACIONAL DE 1,675 T, LARGURA DE TRABALHO 0,85 M</t>
  </si>
  <si>
    <t>6069</t>
  </si>
  <si>
    <t>ROLO COMPACTADOR VIBRATORIO REBOCAVEL, CILINDRO DE ACO LISO, POTENCIA DE TRACAO DE 65 CV, PESO DE 4,7 T, IMPACTO DINAMICO TOTAL DE 18,3 T, LARGURA DO ROLO 1,67 M</t>
  </si>
  <si>
    <t>14626</t>
  </si>
  <si>
    <t>ROLO COMPACTADOR VIBRATORIO TANDEM, ACO LISO, POTENCIA 125 HP, PESO SEM/COM LASTRO 10,20/11,65 T, LARGURA DE TRABALHO 1,73 M</t>
  </si>
  <si>
    <t>6067</t>
  </si>
  <si>
    <t>ROLO COMPACTADOR VIBRATORIO TANDEM, ACO LISO, POTENCIA 58 CV, PESO SEM/COM LASTRO 6,5/9,4 T, LARGURA DE TRABALHO 1,20 M</t>
  </si>
  <si>
    <t>38393</t>
  </si>
  <si>
    <t>ROLO DE ESPUMA POLIESTER 23 CM (SEM CABO)</t>
  </si>
  <si>
    <t>38390</t>
  </si>
  <si>
    <t>ROLO DE LA DE CARNEIRO 23 CM (SEM CABO)</t>
  </si>
  <si>
    <t>36532</t>
  </si>
  <si>
    <t>ROMPEDOR ELETRICO PESO 26 KG, POTENCIA OPERACIONAL DE 2,5 KW</t>
  </si>
  <si>
    <t>11578</t>
  </si>
  <si>
    <t>ROSETA QUADRADA, SEM FUROS, EM ACO INOX POLIDO, LARGURA APROXIMADA DE 50 MM, PARA FECHADURA DE PORTA - PARAFUSOS INCLUIDOS</t>
  </si>
  <si>
    <t>11577</t>
  </si>
  <si>
    <t>ROSETA REDONDA DE SOBREPOR, SEM FUROS, EM ACO INOX POLIDO, DIAMETRO APROXIMADO DE 50 MM, PARA FECHADURA DE PORTA - PARAFUSOS INCLUIDOS</t>
  </si>
  <si>
    <t>42432</t>
  </si>
  <si>
    <t>ROTACAO DIAGONAL DUPLA, APARELHO TRIPLO, EM TUBO DE ACO CARBONO, PINTURA NO PROCESSO ELETROSTATICO - EQUIPAMENTO DE GINASTICA PARA ACADEMIA AO AR LIVRE / ACADEMIA DA TERCEIRA IDADE - ATI</t>
  </si>
  <si>
    <t>42437</t>
  </si>
  <si>
    <t>ROTACAO VERTICAL DUPLO, EM TUBO DE ACO CARBONO, PINTURA NO PROCESSO ELETROSTATICO - EQUIPAMENTO DE GINASTICA PARA ACADEMIA AO AR LIVRE / ACADEMIA DA TERCEIRA IDADE - ATI</t>
  </si>
  <si>
    <t>1116</t>
  </si>
  <si>
    <t>RUFO EXTERNO DE CHAPA DE ACO GALVANIZADA NUM 26, CORTE 25 CM</t>
  </si>
  <si>
    <t>1115</t>
  </si>
  <si>
    <t>RUFO EXTERNO DE CHAPA DE ACO GALVANIZADA NUM 26, CORTE 28 CM</t>
  </si>
  <si>
    <t>1113</t>
  </si>
  <si>
    <t>RUFO EXTERNO/INTERNO DE CHAPA DE ACO GALVANIZADA NUM 26, CORTE 33 CM</t>
  </si>
  <si>
    <t>1114</t>
  </si>
  <si>
    <t>RUFO INTERNO DE CHAPA DE ACO GALVANIZADA NUM 26, CORTE 50 CM</t>
  </si>
  <si>
    <t>40873</t>
  </si>
  <si>
    <t>RUFO INTERNO/EXTERNO DE CHAPA DE ACO GALVANIZADA NUM 24, CORTE 25 CM</t>
  </si>
  <si>
    <t>20214</t>
  </si>
  <si>
    <t>RUFO PARA TELHA ESTRUTURAL DE FIBROCIMENTO 1 ABA (SEM AMIANTO)</t>
  </si>
  <si>
    <t>7237</t>
  </si>
  <si>
    <t>RUFO PARA TELHA ONDULADA DE FIBROCIMENTO, E = 6 MM, ABA *260* MM, COMPRIMENTO 1100 MM (SEM AMIANTO)</t>
  </si>
  <si>
    <t>11757</t>
  </si>
  <si>
    <t>SABONETEIRA DE PAREDE EM METAL CROMADO</t>
  </si>
  <si>
    <t>11758</t>
  </si>
  <si>
    <t>SABONETEIRA PLASTICA TIPO DISPENSER PARA SABONETE LIQUIDO COM RESERVATORIO 800 A 1500 ML</t>
  </si>
  <si>
    <t>37526</t>
  </si>
  <si>
    <t>SACO DE RAFIA PARA ENTULHO, NOVO, LISO (SEM CLICHE), *60 x 90* CM</t>
  </si>
  <si>
    <t>6076</t>
  </si>
  <si>
    <t>SAIBRO PARA ARGAMASSA (COLETADO NO COMERCIO)</t>
  </si>
  <si>
    <t>13109</t>
  </si>
  <si>
    <t>SAPATA DE PVC ADITIVADO NERVURADO D = 6"</t>
  </si>
  <si>
    <t>13110</t>
  </si>
  <si>
    <t>SAPATA DE PVC ADITIVADO NERVURADO D = 8"</t>
  </si>
  <si>
    <t>7581</t>
  </si>
  <si>
    <t>SAPATILHA EM ACO GALVANIZADO PARA CABOS COM DIAMETRO NOMINAL ATE 5/8"</t>
  </si>
  <si>
    <t>4509</t>
  </si>
  <si>
    <t>SARRAFO *2,5 X 10* CM EM PINUS, MISTA OU EQUIVALENTE DA REGIAO - BRUTA</t>
  </si>
  <si>
    <t>4512</t>
  </si>
  <si>
    <t>SARRAFO *2,5 X 5* CM EM PINUS, MISTA OU EQUIVALENTE DA REGIAO - BRUTA</t>
  </si>
  <si>
    <t>4517</t>
  </si>
  <si>
    <t>SARRAFO *2,5 X 7,5* CM EM PINUS, MISTA OU EQUIVALENTE DA REGIAO - BRUTA</t>
  </si>
  <si>
    <t>20206</t>
  </si>
  <si>
    <t>SARRAFO APARELHADO *2 X 10* CM, EM MACARANDUBA/MASSARANDUBA, ANGELIM OU EQUIVALENTE DA REGIAO</t>
  </si>
  <si>
    <t>4460</t>
  </si>
  <si>
    <t>SARRAFO NAO APARELHADO *2,5 X 10* CM, EM MACARANDUBA/MASSARANDUBA, ANGELIM OU EQUIVALENTE DA REGIAO - BRUTA</t>
  </si>
  <si>
    <t>4415</t>
  </si>
  <si>
    <t>SARRAFO NAO APARELHADO *2,5 X 5* CM, EM MACARANDUBA/MASSARANDUBA, ANGELIM, PEROBA-ROSA OU EQUIVALENTE DA REGIAO - BRUTA</t>
  </si>
  <si>
    <t>4417</t>
  </si>
  <si>
    <t>SARRAFO NAO APARELHADO *2,5 X 7* CM, EM MACARANDUBA/MASSARANDUBA, ANGELIM, PEROBA-ROSA OU EQUIVALENTE DA REGIAO - BRUTA</t>
  </si>
  <si>
    <t>37373</t>
  </si>
  <si>
    <t>SEGURO - HORISTA (COLETADO CAIXA - ENCARGOS COMPLEMENTARES)</t>
  </si>
  <si>
    <t>40864</t>
  </si>
  <si>
    <t>SEGURO - MENSALISTA (COLETADO CAIXA - ENCARGOS COMPLEMENTARES)</t>
  </si>
  <si>
    <t>4734</t>
  </si>
  <si>
    <t>SEIXO ROLADO PARA APLICACAO EM CONCRETO (POSTO PEDREIRA/FORNECEDOR, SEM FRETE)</t>
  </si>
  <si>
    <t>6085</t>
  </si>
  <si>
    <t>SELADOR ACRILICO OPACO PREMIUM INTERIOR/EXTERIOR</t>
  </si>
  <si>
    <t>38396</t>
  </si>
  <si>
    <t>SELADOR HORIZONTAL PARA FITA DE ACO 1 "</t>
  </si>
  <si>
    <t>11622</t>
  </si>
  <si>
    <t>SELANTE A BASE DE ALCATRAO E POLIURETANO PARA JUNTAS HORIZONTAIS</t>
  </si>
  <si>
    <t>43143</t>
  </si>
  <si>
    <t>SELANTE ACRILICO PARA TRATAMENTO / ACABAMENTO SUPERFICIAL DE CONCRETO ESTAMPADO, APARENTE, PEDRAS E OUTROS</t>
  </si>
  <si>
    <t>7317</t>
  </si>
  <si>
    <t>SELANTE DE BASE ASFALTICA PARA VEDACAO</t>
  </si>
  <si>
    <t>142</t>
  </si>
  <si>
    <t>SELANTE ELASTICO MONOCOMPONENTE A BASE DE POLIURETANO (PU) PARA JUNTAS DIVERSAS</t>
  </si>
  <si>
    <t>310ML</t>
  </si>
  <si>
    <t>43142</t>
  </si>
  <si>
    <t>SELANTE MONOCOMPONENTE A BASE DE SILICONE DE BAIXO MODULO, PARA JUNTAS DE PAVIMENTACAO</t>
  </si>
  <si>
    <t>38123</t>
  </si>
  <si>
    <t>SELANTE TIPO VEDA CALHA PARA METAL E FIBROCIMENTO</t>
  </si>
  <si>
    <t>42699</t>
  </si>
  <si>
    <t>SELIM PVC, COM TRAVA, JE, 90 GRAUS, DN 125 X 100 MM OU 150 X 100 MM, PARA REDE COLETORA ESGOTO</t>
  </si>
  <si>
    <t>37743</t>
  </si>
  <si>
    <t>SEMIRREBOQUE COM DOIS EIXOS EM TANDEM TIPO BASCULANTE COM CACAMBA METALICA 14 M3 (INCLUI MONTAGEM, NAO INCLUI CAVALO MECANICO)</t>
  </si>
  <si>
    <t>37744</t>
  </si>
  <si>
    <t>SEMIRREBOQUE COM TRES EIXOS EM TANDEM TIPO BASCULANTE COM CACAMBA METALICA 18 M3 (INCLUI MONTAGEM, NAO INCLUI CAVALO MECANICO)</t>
  </si>
  <si>
    <t>37741</t>
  </si>
  <si>
    <t>SEMIRREBOQUE COM TRES EIXOS, PARA TRANSPORTE DE CARGA SECA, DIMENSOES APROXIMADAS 2,60 X 12,50 X 0,50 M (NAO INCLUI CAVALO MECANICO)</t>
  </si>
  <si>
    <t>39396</t>
  </si>
  <si>
    <t>SENSOR DE PRESENCA BIVOLT COM FOTOCELULA PARA QUALQUER TIPO DE LAMPADA, POTENCIA MAXIMA *1000* W, USO EXTERNO</t>
  </si>
  <si>
    <t>39392</t>
  </si>
  <si>
    <t>SENSOR DE PRESENCA BIVOLT DE PAREDE COM FOTOCELULA PARA QUALQUER TIPO DE LAMPADA POTENCIA MAXIMA *1000* W, USO INTERNO</t>
  </si>
  <si>
    <t>39393</t>
  </si>
  <si>
    <t>SENSOR DE PRESENCA BIVOLT DE PAREDE SEM FOTOCELULA PARA QUALQUER TIPO DE LAMPADA POTENCIA MAXIMA *1000* W, USO INTERNO</t>
  </si>
  <si>
    <t>39394</t>
  </si>
  <si>
    <t>SENSOR DE PRESENCA BIVOLT DE TETO COM FOTOCELULA PARA QUALQUER TIPO DE LAMPADA POTENCIA MAXIMA *1000* W, USO INTERNO</t>
  </si>
  <si>
    <t>39395</t>
  </si>
  <si>
    <t>SENSOR DE PRESENCA BIVOLT DE TETO SEM FOTOCELULA PARA QUALQUER TIPO DE LAMPADA POTENCIA MAXIMA *900* W, USO INTERNO</t>
  </si>
  <si>
    <t>14618</t>
  </si>
  <si>
    <t>SERRA CIRCULAR DE BANCADA COM MOTOR ELETRICO, POTENCIA DE *1600* W, PARA DISCO DE DIAMETRO DE 10" (250 MM)</t>
  </si>
  <si>
    <t>40269</t>
  </si>
  <si>
    <t>SERRA CIRCULAR DE BANCADA, MODELO PICA-PAU, DIAMETRO DE 350 MM. CARACTERISTICAS DO MOTOR: TRIFASICO, POTENCIA DE 5 HP, FREQUENCIA DE 60 HZ</t>
  </si>
  <si>
    <t>6110</t>
  </si>
  <si>
    <t>SERRALHEIRO (HORISTA)</t>
  </si>
  <si>
    <t>40910</t>
  </si>
  <si>
    <t>SERRALHEIRO (MENSALISTA)</t>
  </si>
  <si>
    <t>6111</t>
  </si>
  <si>
    <t>SERVENTE DE OBRAS (HORISTA)</t>
  </si>
  <si>
    <t>41084</t>
  </si>
  <si>
    <t>SERVENTE DE OBRAS (MENSALISTA)</t>
  </si>
  <si>
    <t>44535</t>
  </si>
  <si>
    <t>SERVICO DE BOMBEAMENTO DE CONCRETO COM CONSUMO MINIMO DE 40 M3, (DISPONIBILIZACAO DE BOMBA), SEM O LANCAMENTO</t>
  </si>
  <si>
    <t>44945</t>
  </si>
  <si>
    <t>SIFAO / TUBO SINFONADO EXTENSIVEL/SANFONADO, UNIVERSAL/ SIMPLES, ENTRE *50 A 70* CM, DE PLASTICO BRANCO</t>
  </si>
  <si>
    <t>38637</t>
  </si>
  <si>
    <t>SIFAO EM METAL CROMADO PARA PIA AMERICANA, 1.1/2 X 1.1/2 "</t>
  </si>
  <si>
    <t>6150</t>
  </si>
  <si>
    <t>SIFAO EM METAL CROMADO PARA PIA AMERICANA, 1.1/2 X 2 "</t>
  </si>
  <si>
    <t>6136</t>
  </si>
  <si>
    <t>SIFAO EM METAL CROMADO PARA PIA OU LAVATORIO, 1 X 1.1/2 "</t>
  </si>
  <si>
    <t>38638</t>
  </si>
  <si>
    <t>SIFAO EM METAL CROMADO PARA TANQUE, 1.1/4 X 1.1/2 "</t>
  </si>
  <si>
    <t>20262</t>
  </si>
  <si>
    <t>SIFAO PLASTICO EXTENSIVEL UNIVERSAL, TIPO COPO</t>
  </si>
  <si>
    <t>6145</t>
  </si>
  <si>
    <t>SIFAO PLASTICO TIPO COPO PARA PIA AMERICANA 1.1/2 X 1.1/2 "</t>
  </si>
  <si>
    <t>6149</t>
  </si>
  <si>
    <t>SIFAO PLASTICO TIPO COPO PARA PIA OU LAVATORIO, 1 X 1.1/2 "</t>
  </si>
  <si>
    <t>6146</t>
  </si>
  <si>
    <t>SIFAO PLASTICO TIPO COPO PARA TANQUE, 1.1/4 X 1.1/2 "</t>
  </si>
  <si>
    <t>44536</t>
  </si>
  <si>
    <t>SILICA ATIVA PARA ADICAO EM CONCRETO E ARGAMASSA</t>
  </si>
  <si>
    <t>39961</t>
  </si>
  <si>
    <t>SILICONE ACETICO USO GERAL INCOLOR 280 G</t>
  </si>
  <si>
    <t>42433</t>
  </si>
  <si>
    <t>SIMULADOR DE CAMINHADA TRIPLO, EM TUBO DE ACO CARBONO, PINTURA NO PROCESSO ELETROSTATICO - EQUIPAMENTO DE GINASTICA PARA ACADEMIA AO AR LIVRE / ACADEMIA DA TERCEIRA IDADE - ATI</t>
  </si>
  <si>
    <t>42434</t>
  </si>
  <si>
    <t>SIMULADOR DE CAVALGADA TRIPLO, EM TUBO DE ACO CARBONO, PINTURA NO PROCESSO ELETROSTATICO - EQUIPAMENTO DE GINASTICA PARA ACADEMIA AO AR LIVRE / ACADEMIA DA TERCEIRA IDADE - ATI</t>
  </si>
  <si>
    <t>42435</t>
  </si>
  <si>
    <t>SIMULADOR DE REMO INDIVIDUAL, EM TUBO DE ACO CARBONO, PINTURA NO PROCESSO ELETROSTATICO - EQUIPAMENTO DE GINASTICA PARA ACADEMIA AO AR LIVRE / ACADEMIA DA TERCEIRA IDADE - ATI</t>
  </si>
  <si>
    <t>38061</t>
  </si>
  <si>
    <t>SINALIZADOR NOTURNO SIMPLES PARA PARA-RAIOS, SEM RELE FOTOELETRICO</t>
  </si>
  <si>
    <t>20250</t>
  </si>
  <si>
    <t>SISAL EM FIBRA / ESTOPA SISAL PARA GESSO</t>
  </si>
  <si>
    <t>13388</t>
  </si>
  <si>
    <t>SOLDA EM BARRA DE ESTANHO-CHUMBO 50/50</t>
  </si>
  <si>
    <t>39914</t>
  </si>
  <si>
    <t>SOLDA EM VARETA FOSCOPER, D = *2,5* MM X COMPRIMENTO 500 MM</t>
  </si>
  <si>
    <t>12732</t>
  </si>
  <si>
    <t>SOLDA ESTANHO/COBRE PARA CONEXOES DE COBRE, FIO 2,5 MM, CARRETEL 500 GR (SEM CHUMBO)</t>
  </si>
  <si>
    <t>6160</t>
  </si>
  <si>
    <t>SOLDADOR (HORISTA)</t>
  </si>
  <si>
    <t>41087</t>
  </si>
  <si>
    <t>SOLDADOR (MENSALISTA)</t>
  </si>
  <si>
    <t>6166</t>
  </si>
  <si>
    <t>SOLDADOR ELETRICO (PARA SOLDA A SER TESTADA COM RAIOS "X") (HORISTA)</t>
  </si>
  <si>
    <t>41088</t>
  </si>
  <si>
    <t>SOLDADOR ELETRICO (PARA SOLDA A SER TESTADA COM RAIOS "X") (MENSALISTA)</t>
  </si>
  <si>
    <t>20232</t>
  </si>
  <si>
    <t>SOLEIRA EM GRANITO, POLIDO, TIPO ANDORINHA/ QUARTZ/ CASTELO/ CORUMBA OU OUTROS EQUIVALENTES DA REGIAO, L= *15* CM, E= *2,0* CM</t>
  </si>
  <si>
    <t>10856</t>
  </si>
  <si>
    <t>SOLEIRA PRE-MOLDADA EM GRANILITE, MARMORITE OU GRANITINA, L = *15 CM</t>
  </si>
  <si>
    <t>4828</t>
  </si>
  <si>
    <t>SOLEIRA/ PEITORIL EM MARMORE, POLIDO, BRANCO COMUM, L= *15* CM, E= *2* CM, CORTE RETO</t>
  </si>
  <si>
    <t>20249</t>
  </si>
  <si>
    <t>SOLEIRA/ TABEIRA EM MARMORE, POLIDO, BRANCO COMUM, L= 5 CM, E= *2,0* CM</t>
  </si>
  <si>
    <t>11609</t>
  </si>
  <si>
    <t>SOLUCAO ASFALTICA ELASTOMERICA PARA IMPRIMACAO, APLICACAO A FRIO</t>
  </si>
  <si>
    <t>20083</t>
  </si>
  <si>
    <t>SOLUCAO PREPARADORA / LIMPADORA PARA PVC, FRASCO COM 1000 CM3</t>
  </si>
  <si>
    <t>10691</t>
  </si>
  <si>
    <t>SOLVENTE PARA COLA (PARA LAMINADO MELAMINICO) A BASE DE RESINA SINTETICA</t>
  </si>
  <si>
    <t>12295</t>
  </si>
  <si>
    <t>SOQUETE DE BAQUELITE BASE E27, PARA LAMPADAS</t>
  </si>
  <si>
    <t>12296</t>
  </si>
  <si>
    <t>SOQUETE DE PORCELANA BASE E27, FIXO DE TETO, PARA LAMPADAS</t>
  </si>
  <si>
    <t>12294</t>
  </si>
  <si>
    <t>SOQUETE DE PORCELANA BASE E27, PARA USO AO TEMPO, PARA LAMPADAS</t>
  </si>
  <si>
    <t>14543</t>
  </si>
  <si>
    <t>SOQUETE DE PVC / TERMOPLASTICO BASE E27, COM CHAVE, PARA LAMPADAS</t>
  </si>
  <si>
    <t>13329</t>
  </si>
  <si>
    <t>SOQUETE DE PVC / TERMOPLASTICO BASE E27, COM RABICHO, PARA LAMPADAS</t>
  </si>
  <si>
    <t>21047</t>
  </si>
  <si>
    <t>SPRINKLER TIPO PENDENTE, BULBO AMARELO DE RESPOSTA RAPIDA, 79 GRAUS CELSIUS, ACABAMENTO CROMADO, D = 20 MM (3/4")</t>
  </si>
  <si>
    <t>21042</t>
  </si>
  <si>
    <t>SPRINKLER TIPO PENDENTE, BULBO AMARELO DE RESPOSTA RAPIDA, 79 GRAUS CELSIUS, ACABAMENTO NATURAL OU CROMADO, D = 15 MM (1/2")</t>
  </si>
  <si>
    <t>21043</t>
  </si>
  <si>
    <t>SPRINKLER TIPO PENDENTE, BULBO AMARELO DE RESPOSTA RAPIDA, 79 GRAUS CELSIUS, ACABAMENTO NATURAL, D = 20 MM (3/4")</t>
  </si>
  <si>
    <t>21044</t>
  </si>
  <si>
    <t>SPRINKLER TIPO PENDENTE, BULBO VERMELHO DE RESPOSTA RAPIDA, 68 GRAUS CELSIUS, ACABAMENTO CROMADO, D = 15 MM (1/2")</t>
  </si>
  <si>
    <t>21045</t>
  </si>
  <si>
    <t>SPRINKLER TIPO PENDENTE, BULBO VERMELHO DE RESPOSTA RAPIDA, 68 GRAUS CELSIUS, ACABAMENTO CROMADO, D = 20 MM (3/4")</t>
  </si>
  <si>
    <t>21041</t>
  </si>
  <si>
    <t>SPRINKLER TIPO PENDENTE, BULBO VERMELHO DE RESPOSTA RAPIDA, 68 GRAUS CELSIUS, ACABAMENTO NATURAL, D = 20 MM (3/4")</t>
  </si>
  <si>
    <t>21040</t>
  </si>
  <si>
    <t>SPRINKLER TIPO PENDENTE, BULBO VERMELHO RESPOSTA RAPIDA, 68 GRAUS CELSIUS, ACABAMENTO NATURAL, D = 15 MM (1/2")</t>
  </si>
  <si>
    <t>14149</t>
  </si>
  <si>
    <t>SUPORTE "Y" PARA FITA PERFURADA</t>
  </si>
  <si>
    <t>38099</t>
  </si>
  <si>
    <t>SUPORTE DE FIXACAO PARA ESPELHO / PLACA 4" X 2", PARA 3 MODULOS, PARA INSTALACAO DE TOMADAS E INTERRUPTORES (SOMENTE SUPORTE)</t>
  </si>
  <si>
    <t>38100</t>
  </si>
  <si>
    <t>SUPORTE DE FIXACAO PARA ESPELHO / PLACA 4" X 4", PARA 6 MODULOS, PARA INSTALACAO DE TOMADAS E INTERRUPTORES (SOMENTE SUPORTE)</t>
  </si>
  <si>
    <t>7576</t>
  </si>
  <si>
    <t>SUPORTE EM ACO GALVANIZADO PARA TRANSFORMADOR PARA POSTE DUPLO T 185 X 95 MM, CHAPA DE 5/16"</t>
  </si>
  <si>
    <t>3384</t>
  </si>
  <si>
    <t>SUPORTE GUIA SIMPLES COM ROLDANA EM POLIPROPILENO PARA CHUMBAR, H = 20 CM</t>
  </si>
  <si>
    <t>7572</t>
  </si>
  <si>
    <t>SUPORTE ISOLADOR REFORCADO DIAMETRO NOMINAL 5/16", COM ROSCA SOBERBA E BUCHA</t>
  </si>
  <si>
    <t>3396</t>
  </si>
  <si>
    <t>SUPORTE ISOLADOR SIMPLES DIAMETRO NOMINAL 5/16", COM ROSCA SOBERBA E BUCHA</t>
  </si>
  <si>
    <t>37590</t>
  </si>
  <si>
    <t>SUPORTE MAO-FRANCESA EM ACO, ABAS IGUAIS 30 CM, CAPACIDADE MINIMA 60 KG, BRANCO</t>
  </si>
  <si>
    <t>37591</t>
  </si>
  <si>
    <t>SUPORTE MAO-FRANCESA EM ACO, ABAS IGUAIS 40 CM, CAPACIDADE MINIMA 70 KG, BRANCO</t>
  </si>
  <si>
    <t>12626</t>
  </si>
  <si>
    <t>SUPORTE METALICO PARA CALHA PLUVIAL, ZINCADO, DOBRADO, DIAMETRO ENTRE 119 E 170 MM, PARA DRENAGEM PLUVIAL PREDIAL</t>
  </si>
  <si>
    <t>11033</t>
  </si>
  <si>
    <t>SUPORTE PARA CALHA DE 150 MM EM ACO GALVANIZADO</t>
  </si>
  <si>
    <t>390</t>
  </si>
  <si>
    <t>SUPORTE PARA TUBO DIAMETRO NOMINAL 2", COM ROSCA MECANICA</t>
  </si>
  <si>
    <t>42436</t>
  </si>
  <si>
    <t>SURF DUPLO, EM TUBO DE ACO CARBONO, PINTURA NO PROCESSO ELETROSTATICO - EQUIPAMENTO DE GINASTICA PARA ACADEMIA AO AR LIVRE / ACADEMIA DA TERCEIRA IDADE - ATI</t>
  </si>
  <si>
    <t>6194</t>
  </si>
  <si>
    <t>TABUA *2,5 X 15 CM EM PINUS, MISTA OU EQUIVALENTE DA REGIAO - BRUTA</t>
  </si>
  <si>
    <t>10567</t>
  </si>
  <si>
    <t>TABUA *2,5 X 23* CM EM PINUS, MISTA OU EQUIVALENTE DA REGIAO - BRUTA</t>
  </si>
  <si>
    <t>6212</t>
  </si>
  <si>
    <t>TABUA *2,5 X 30 CM EM PINUS, MISTA OU EQUIVALENTE DA REGIAO - BRUTA</t>
  </si>
  <si>
    <t>3993</t>
  </si>
  <si>
    <t>TABUA APARELHADA *2,5 X 15* CM, EM MACARANDUBA/MASSARANDUBA, ANGELIM OU EQUIVALENTE DA REGIAO</t>
  </si>
  <si>
    <t>3990</t>
  </si>
  <si>
    <t>TABUA APARELHADA *2,5 X 25* CM, EM MACARANDUBA/MASSARANDUBA, ANGELIM OU EQUIVALENTE DA REGIAO</t>
  </si>
  <si>
    <t>3992</t>
  </si>
  <si>
    <t>TABUA APARELHADA *2,5 X 30* CM, EM MACARANDUBA/MASSARANDUBA, ANGELIM OU EQUIVALENTE DA REGIAO</t>
  </si>
  <si>
    <t>6178</t>
  </si>
  <si>
    <t>TABUA DE MADEIRA PARA PISO, CUMARU/IPE CHAMPANHE OU EQUIVALENTE DA REGIAO, ENCAIXE MACHO/FEMEA, *10 X 2* CM</t>
  </si>
  <si>
    <t>6180</t>
  </si>
  <si>
    <t>TABUA DE MADEIRA PARA PISO, CUMARU/IPE CHAMPANHE OU EQUIVALENTE DA REGIAO, ENCAIXE MACHO/FEMEA, *15 X 2* CM</t>
  </si>
  <si>
    <t>6182</t>
  </si>
  <si>
    <t>TABUA DE MADEIRA PARA PISO, IPE (CERNE) OU EQUIVALENTE DA REGIAO, ENCAIXE MACHO/FEMEA, *20 X 2* CM</t>
  </si>
  <si>
    <t>43614</t>
  </si>
  <si>
    <t>TABUA NAO APARELHADA *2,5 X 15* CM, EM MACARANDUBA/MASSARANDUBA, ANGELIM OU EQUIVALENTE DA REGIAO - BRUTA</t>
  </si>
  <si>
    <t>6193</t>
  </si>
  <si>
    <t>TABUA NAO APARELHADA *2,5 X 20* CM, EM MACARANDUBA/MASSARANDUBA, ANGELIM OU EQUIVALENTE DA REGIAO - BRUTA</t>
  </si>
  <si>
    <t>6189</t>
  </si>
  <si>
    <t>TABUA NAO APARELHADA *2,5 X 30* CM, EM MACARANDUBA/MASSARANDUBA, ANGELIM OU EQUIVALENTE DA REGIAO - BRUTA</t>
  </si>
  <si>
    <t>6214</t>
  </si>
  <si>
    <t>TACO DE MADEIRA PARA PISO, IPE (CERNE) OU EQUIVALENTE DA REGIAO, 7 X 42 CM, E = 2 CM</t>
  </si>
  <si>
    <t>36153</t>
  </si>
  <si>
    <t>TALABARTE DE SEGURANCA, 2 MOSQUETOES TRAVA DUPLA *53* MM DE ABERTURA, COM ABSORVEDOR DE ENERGIA</t>
  </si>
  <si>
    <t>10740</t>
  </si>
  <si>
    <t>TALHA ELETRICA 3 T, VELOCIDADE 2,1 M / MIN, POTENCIA 1,3 KW</t>
  </si>
  <si>
    <t>13914</t>
  </si>
  <si>
    <t>TALHA MANUAL DE CORRENTE, CAPACIDADE DE 1 T COM ELEVACAO DE 3 M</t>
  </si>
  <si>
    <t>10742</t>
  </si>
  <si>
    <t>TALHA MANUAL DE CORRENTE, CAPACIDADE DE 2 T COM ELEVACAO DE 3 M</t>
  </si>
  <si>
    <t>38465</t>
  </si>
  <si>
    <t>TALHADEIRA COM PUNHO DE PROTECAO *20 X 250* MM</t>
  </si>
  <si>
    <t>7543</t>
  </si>
  <si>
    <t>TAMPA CEGA EM PVC PARA CONDULETE 4 X 2"</t>
  </si>
  <si>
    <t>43427</t>
  </si>
  <si>
    <t>TAMPA DE CONCRETO ARMADO PARA FOSSA SEPTICA, DIAMETRO NOMINAL DE 3,00 M E ESPESSURA MINIMA DE 100 MM</t>
  </si>
  <si>
    <t>41613</t>
  </si>
  <si>
    <t>TAMPA DE CONCRETO ARMADO PARA FOSSA, D = *0,90* M, E = 0,05 M</t>
  </si>
  <si>
    <t>41614</t>
  </si>
  <si>
    <t>TAMPA DE CONCRETO ARMADO PARA FOSSA, D = *1,10* M, E = 0,05 M</t>
  </si>
  <si>
    <t>41615</t>
  </si>
  <si>
    <t>TAMPA DE CONCRETO ARMADO PARA FOSSA, D = *1,35* M, E = 0,05 M</t>
  </si>
  <si>
    <t>41616</t>
  </si>
  <si>
    <t>TAMPA DE CONCRETO ARMADO PARA FOSSA, D = 1,50 M, E = 0,05 M</t>
  </si>
  <si>
    <t>41617</t>
  </si>
  <si>
    <t>TAMPA DE CONCRETO ARMADO PARA FOSSA, D = 2,00 M, E = 0,05 M</t>
  </si>
  <si>
    <t>41618</t>
  </si>
  <si>
    <t>TAMPA DE CONCRETO ARMADO PARA FOSSA, D = 2,50 M, E = 0,05 M</t>
  </si>
  <si>
    <t>43428</t>
  </si>
  <si>
    <t>TAMPA DE CONCRETO ARMADO PARA POCO DE INSPECAO, COM FURO E TAMPINHA, DIAMETRO NOMINAL DE 3,00 M E ESPESSURA MINIMA DE 100 MM</t>
  </si>
  <si>
    <t>41619</t>
  </si>
  <si>
    <t>TAMPA DE CONCRETO ARMADO PARA POCO, COM FURO E TAMPINHA, D = *0,90* M, E = 0,05 M</t>
  </si>
  <si>
    <t>41620</t>
  </si>
  <si>
    <t>TAMPA DE CONCRETO ARMADO PARA POCO, COM FURO E TAMPINHA, D = *1,10* M, E = 0,05 M</t>
  </si>
  <si>
    <t>41622</t>
  </si>
  <si>
    <t>TAMPA DE CONCRETO ARMADO PARA POCO, COM FURO E TAMPINHA, D = *1,35* M, E = 0,05 M</t>
  </si>
  <si>
    <t>41623</t>
  </si>
  <si>
    <t>TAMPA DE CONCRETO ARMADO PARA POCO, COM FURO E TAMPINHA, D = 1,50 M, E = 0,05 M</t>
  </si>
  <si>
    <t>41624</t>
  </si>
  <si>
    <t>TAMPA DE CONCRETO ARMADO PARA POCO, COM FURO E TAMPINHA, D = 2,00 M, E = 0,05 M</t>
  </si>
  <si>
    <t>41625</t>
  </si>
  <si>
    <t>TAMPA DE CONCRETO ARMADO PARA POCO, COM FURO E TAMPINHA, D = 2,50 M, E = 0,05 M</t>
  </si>
  <si>
    <t>39352</t>
  </si>
  <si>
    <t>TAMPA PARA CONDULETE, EM PVC, PARA TOMADA HEXAGONAL</t>
  </si>
  <si>
    <t>39346</t>
  </si>
  <si>
    <t>TAMPA PARA CONDULETE, EM PVC, PARA 1 INTERRUPTOR</t>
  </si>
  <si>
    <t>39350</t>
  </si>
  <si>
    <t>TAMPA PARA CONDULETE, EM PVC, PARA 1 MODULO RJ</t>
  </si>
  <si>
    <t>39351</t>
  </si>
  <si>
    <t>TAMPA PARA CONDULETE, EM PVC, PARA 2 MODULOS RJ</t>
  </si>
  <si>
    <t>38837</t>
  </si>
  <si>
    <t>TAMPAO / CAP, ROSCA MACHO, DN 1", PARA TUBO PEX PARA INST. AGUA QUENTE/FRIA</t>
  </si>
  <si>
    <t>38836</t>
  </si>
  <si>
    <t>TAMPAO / CAP, ROSCA MACHO, DN 3/4", PARA TUBO PEX PARA INST. AGUA QUENTE/FRIA</t>
  </si>
  <si>
    <t>2666</t>
  </si>
  <si>
    <t>TAMPAO / TERMINAL / PLUG, D = 1 1/4" , PARA DUTO CORRUGADO PEAD (CABEAMENTO SUBTERRANEO)</t>
  </si>
  <si>
    <t>2668</t>
  </si>
  <si>
    <t>TAMPAO / TERMINAL / PLUG, D = 2" , PARA DUTO CORRUGADO PEAD (CABEAMENTO SUBTERRANEO)</t>
  </si>
  <si>
    <t>2664</t>
  </si>
  <si>
    <t>TAMPAO / TERMINAL / PLUG, D = 3" , PARA DUTO CORRUGADO PEAD (CABEAMENTO SUBTERRANEO)</t>
  </si>
  <si>
    <t>2662</t>
  </si>
  <si>
    <t>TAMPAO / TERMINAL / PLUG, D = 4" , PARA DUTO CORRUGADO PEAD (CABEAMENTO SUBTERRANEO)</t>
  </si>
  <si>
    <t>20964</t>
  </si>
  <si>
    <t>TAMPAO COM CORRENTE, EM LATAO, ENGATE RAPIDO 1 1/2", PARA INSTALACAO PREDIAL DE COMBATE A INCENDIO</t>
  </si>
  <si>
    <t>10905</t>
  </si>
  <si>
    <t>TAMPAO COM CORRENTE, EM LATAO, ENGATE RAPIDO 2 1/2", PARA INSTALACAO PREDIAL DE COMBATE A INCENDIO</t>
  </si>
  <si>
    <t>11289</t>
  </si>
  <si>
    <t>TAMPAO FOFO ARTICULADO P/ REGISTRO, COM BASE / REQUADRO, CLASSE A15 CARGA MAX 1,5 T, *200 X 200* MM (COM INSCRICAO EM RELEVO DO TIPO DE REDE)</t>
  </si>
  <si>
    <t>11241</t>
  </si>
  <si>
    <t>TAMPAO FOFO ARTICULADO P/ REGISTRO, COM BASE / REQUADRO, CLASSE A15 CARGA MAXIMA 1,5 T, *400 X 400* MM (COM INSCRICAO EM RELEVO DO TIPO DE REDE)</t>
  </si>
  <si>
    <t>11301</t>
  </si>
  <si>
    <t>TAMPAO FOFO ARTICULADO, COM BASE / REQUADRO, CLASSE B125 CARGA MAX 12,5 T, REDONDO, TAMPA 600 MM (COM INSCRICAO EM RELEVO DO TIPO DE REDE)</t>
  </si>
  <si>
    <t>21090</t>
  </si>
  <si>
    <t>TAMPAO FOFO ARTICULADO, COM BASE / REQUADRO, CLASSE D400 CARGA MAX 40 T, REDONDO, TAMPA 600 MM (COM INSCRICAO EM RELEVO DO TIPO DE REDE)</t>
  </si>
  <si>
    <t>11315</t>
  </si>
  <si>
    <t>TAMPAO FOFO SIMPLES COM BASE / REQUADRO, CLASSE A15 CARGA MAX. 1,5 T, 300 X 300 MM (COM INSCRICAO EM RELEVO DO TIPO DE REDE)</t>
  </si>
  <si>
    <t>21071</t>
  </si>
  <si>
    <t>TAMPAO FOFO SIMPLES COM BASE / REQUADRO, CLASSE A15 CARGA MAX. 1,5 T, 400 X 400 MM (COM INSCRICAO EM RELEVO DO TIPO DE REDE)</t>
  </si>
  <si>
    <t>14112</t>
  </si>
  <si>
    <t>TAMPAO FOFO SIMPLES COM BASE / REQUADRO, CLASSE A15 CARGA MAX. 1,5 T, 400 X 600 MM (COM INSCRICAO EM RELEVO DO TIPO DE REDE)</t>
  </si>
  <si>
    <t>11316</t>
  </si>
  <si>
    <t>TAMPAO FOFO SIMPLES COM BASE / REQUADRO, CLASSE B125 CARGA MAX. 12,5 T, REDONDO, TAMPA 500 MM (COM INSCRICAO EM RELEVO DO TIPO DE REDE)</t>
  </si>
  <si>
    <t>6243</t>
  </si>
  <si>
    <t>TAMPAO FOFO SIMPLES COM BASE / REQUADRO, CLASSE B125 CARGA MAX. 12,5 T, REDONDO, TAMPA 600 MM (COM INSCRICAO EM RELEVO DO TIPO DE REDE)</t>
  </si>
  <si>
    <t>6240</t>
  </si>
  <si>
    <t>TAMPAO FOFO SIMPLES COM BASE / REQUADRO, CLASSE D400 CARGA MAX. 40 T, REDONDO, TAMPA 600 MM (COM INSCRICAO EM RELEVO DO TIPO DE REDE)</t>
  </si>
  <si>
    <t>11296</t>
  </si>
  <si>
    <t>TAMPAO FOFO SIMPLES COM BASE / REQUADRO, CLASSE D400 CARGA MAX. 40 T, REDONDO, TAMPA 900 MM (COM INSCRICAO EM RELEVO DO TIPO DE REDE)</t>
  </si>
  <si>
    <t>11299</t>
  </si>
  <si>
    <t>TAMPAO FOFO SIMPLES COM BASE / REQUADRO, R-2, CLASSE A15 CARGA MAX. 1,5 T, 550 X 1100 MM (COM INSCRICAO EM RELEVO DO TIPO DE REDE)</t>
  </si>
  <si>
    <t>11688</t>
  </si>
  <si>
    <t>TANQUE ACO INOXIDAVEL (ACO 304) COM ESFREGADOR E VALVULA, DE *50 X 40 X 22* CM</t>
  </si>
  <si>
    <t>37736</t>
  </si>
  <si>
    <t>TANQUE DE ACO CARBONO NAO REVESTIDO, PARA TRANSPORTE DE AGUA COM CAPACIDADE DE 10 M3, COM BOMBA CENTRIFUGA POR TOMADA DE FORCA, VAZAO MAXIMA *75* M3/H (INCLUI MONTAGEM, NAO INCLUI CAMINHAO)</t>
  </si>
  <si>
    <t>37739</t>
  </si>
  <si>
    <t>TANQUE DE ACO PARA TRANSPORTE DE AGUA COM CAPACIDADE DE 14 M3 (INCLUI MONTAGEM, NAO INCLUI CAMINHAO)</t>
  </si>
  <si>
    <t>37740</t>
  </si>
  <si>
    <t>TANQUE DE ACO PARA TRANSPORTE DE AGUA COM CAPACIDADE DE 4 M3 (INCLUI MONTAGEM, NAO INCLUI CAMINHAO)</t>
  </si>
  <si>
    <t>37738</t>
  </si>
  <si>
    <t>TANQUE DE ACO PARA TRANSPORTE DE AGUA COM CAPACIDADE DE 6 M3 (INCLUI MONTAGEM, NAO INCLUI CAMINHAO)</t>
  </si>
  <si>
    <t>37737</t>
  </si>
  <si>
    <t>TANQUE DE ACO PARA TRANSPORTE DE AGUA COM CAPACIDADE DE 8 M3 (INCLUI MONTAGEM, NAO INCLUI CAMINHAO)</t>
  </si>
  <si>
    <t>25014</t>
  </si>
  <si>
    <t>TANQUE DE ASFALTO ESTACIONARIO COM MACARICO, CAPACIDADE 20.000 L</t>
  </si>
  <si>
    <t>25013</t>
  </si>
  <si>
    <t>TANQUE DE ASFALTO ESTACIONARIO COM SERPENTINA, CAPACIDADE 20.000 L</t>
  </si>
  <si>
    <t>14405</t>
  </si>
  <si>
    <t>TANQUE DE ASFALTO ESTACIONARIO COM SERPENTINA, CAPACIDADE 30.000 L</t>
  </si>
  <si>
    <t>20271</t>
  </si>
  <si>
    <t>TANQUE DE LOUCA BRANCA, COM COLUNA, *30* L</t>
  </si>
  <si>
    <t>10423</t>
  </si>
  <si>
    <t>TANQUE DE LOUCA BRANCA, SUSPENSO, *20* L</t>
  </si>
  <si>
    <t>36790</t>
  </si>
  <si>
    <t>TANQUE DUPLO EM MARMORE SINTETICO COM CUBA LISA E ESFREGADOR, *110 X 60* CM</t>
  </si>
  <si>
    <t>37589</t>
  </si>
  <si>
    <t>TANQUE SIMPLES EM MARMORE SINTETICO COM COLUNA, CAPACIDADE *22* L, *60 X 46* CM</t>
  </si>
  <si>
    <t>11690</t>
  </si>
  <si>
    <t>TANQUE SIMPLES EM MARMORE SINTETICO DE FIXAR NA PAREDE, CAPACIDADE *22* L, *60 X 46* CM</t>
  </si>
  <si>
    <t>20234</t>
  </si>
  <si>
    <t>TANQUE SIMPLES EM MARMORE SINTETICO SUSPENSO, CAPACIDADE *38* L, *60 X 60* CM</t>
  </si>
  <si>
    <t>44480</t>
  </si>
  <si>
    <t>TARIFA "A" ENTRE 0 E 20M3 FORNECIMENTO D'AGUA</t>
  </si>
  <si>
    <t>11457</t>
  </si>
  <si>
    <t>TARJETA LIVRE / OCUPADO PARA PORTA DE BANHEIRO, CORPO EM ZAMAC E ESPELHO EM LATAO</t>
  </si>
  <si>
    <t>44073</t>
  </si>
  <si>
    <t>TARUGO DELIMITADOR DE PROFUNDIDADE EM ESPUMA DE POLIETILENO DE BAIXA DENSIDADE 10 MM, CINZA</t>
  </si>
  <si>
    <t>44253</t>
  </si>
  <si>
    <t>TE CPVC, SOLDAVEL, 90 GRAUS, 114 MM, PARA AGUA QUENTE PREDIAL</t>
  </si>
  <si>
    <t>21121</t>
  </si>
  <si>
    <t>TE CPVC, SOLDAVEL, 90 GRAUS, 15 MM, PARA AGUA QUENTE PREDIAL</t>
  </si>
  <si>
    <t>38010</t>
  </si>
  <si>
    <t>TE CPVC, SOLDAVEL, 90 GRAUS, 22 MM, PARA AGUA QUENTE PREDIAL</t>
  </si>
  <si>
    <t>38011</t>
  </si>
  <si>
    <t>TE CPVC, SOLDAVEL, 90 GRAUS, 28 MM, PARA AGUA QUENTE PREDIAL</t>
  </si>
  <si>
    <t>38012</t>
  </si>
  <si>
    <t>TE CPVC, SOLDAVEL, 90 GRAUS, 35 MM, PARA AGUA QUENTE PREDIAL</t>
  </si>
  <si>
    <t>38013</t>
  </si>
  <si>
    <t>TE CPVC, SOLDAVEL, 90 GRAUS, 42 MM, PARA AGUA QUENTE PREDIAL</t>
  </si>
  <si>
    <t>38014</t>
  </si>
  <si>
    <t>TE CPVC, SOLDAVEL, 90 GRAUS, 54 MM, PARA AGUA QUENTE PREDIAL</t>
  </si>
  <si>
    <t>38015</t>
  </si>
  <si>
    <t>TE CPVC, SOLDAVEL, 90 GRAUS, 73 MM, PARA AGUA QUENTE PREDIAL</t>
  </si>
  <si>
    <t>38016</t>
  </si>
  <si>
    <t>TE CPVC, SOLDAVEL, 90 GRAUS, 89 MM, PARA AGUA QUENTE PREDIAL</t>
  </si>
  <si>
    <t>12741</t>
  </si>
  <si>
    <t>TE DE COBRE (REF 611) SEM ANEL DE SOLDA, BOLSA X BOLSA X BOLSA, 104 MM</t>
  </si>
  <si>
    <t>12733</t>
  </si>
  <si>
    <t>TE DE COBRE (REF 611) SEM ANEL DE SOLDA, BOLSA X BOLSA X BOLSA, 15 MM</t>
  </si>
  <si>
    <t>12734</t>
  </si>
  <si>
    <t>TE DE COBRE (REF 611) SEM ANEL DE SOLDA, BOLSA X BOLSA X BOLSA, 22 MM</t>
  </si>
  <si>
    <t>12735</t>
  </si>
  <si>
    <t>TE DE COBRE (REF 611) SEM ANEL DE SOLDA, BOLSA X BOLSA X BOLSA, 28 MM</t>
  </si>
  <si>
    <t>12736</t>
  </si>
  <si>
    <t>TE DE COBRE (REF 611) SEM ANEL DE SOLDA, BOLSA X BOLSA X BOLSA, 35 MM</t>
  </si>
  <si>
    <t>12737</t>
  </si>
  <si>
    <t>TE DE COBRE (REF 611) SEM ANEL DE SOLDA, BOLSA X BOLSA X BOLSA, 42 MM</t>
  </si>
  <si>
    <t>12738</t>
  </si>
  <si>
    <t>TE DE COBRE (REF 611) SEM ANEL DE SOLDA, BOLSA X BOLSA X BOLSA, 54 MM</t>
  </si>
  <si>
    <t>12739</t>
  </si>
  <si>
    <t>TE DE COBRE (REF 611) SEM ANEL DE SOLDA, BOLSA X BOLSA X BOLSA, 66 MM</t>
  </si>
  <si>
    <t>12740</t>
  </si>
  <si>
    <t>TE DE COBRE (REF 611) SEM ANEL DE SOLDA, BOLSA X BOLSA X BOLSA, 79 MM</t>
  </si>
  <si>
    <t>6297</t>
  </si>
  <si>
    <t>TE DE FERRO GALVANIZADO, DE 1 1/2"</t>
  </si>
  <si>
    <t>6296</t>
  </si>
  <si>
    <t>TE DE FERRO GALVANIZADO, DE 1 1/4"</t>
  </si>
  <si>
    <t>6294</t>
  </si>
  <si>
    <t>TE DE FERRO GALVANIZADO, DE 1/2"</t>
  </si>
  <si>
    <t>6323</t>
  </si>
  <si>
    <t>TE DE FERRO GALVANIZADO, DE 1"</t>
  </si>
  <si>
    <t>6299</t>
  </si>
  <si>
    <t>TE DE FERRO GALVANIZADO, DE 2 1/2"</t>
  </si>
  <si>
    <t>6298</t>
  </si>
  <si>
    <t>TE DE FERRO GALVANIZADO, DE 2"</t>
  </si>
  <si>
    <t>6295</t>
  </si>
  <si>
    <t>TE DE FERRO GALVANIZADO, DE 3/4"</t>
  </si>
  <si>
    <t>6322</t>
  </si>
  <si>
    <t>TE DE FERRO GALVANIZADO, DE 3"</t>
  </si>
  <si>
    <t>6300</t>
  </si>
  <si>
    <t>TE DE FERRO GALVANIZADO, DE 4"</t>
  </si>
  <si>
    <t>6321</t>
  </si>
  <si>
    <t>TE DE FERRO GALVANIZADO, DE 5"</t>
  </si>
  <si>
    <t>6301</t>
  </si>
  <si>
    <t>TE DE FERRO GALVANIZADO, DE 6"</t>
  </si>
  <si>
    <t>7105</t>
  </si>
  <si>
    <t>TE DE INSPECAO, PVC, 100 X 75 MM, SERIE NORMAL PARA ESGOTO PREDIAL</t>
  </si>
  <si>
    <t>20183</t>
  </si>
  <si>
    <t>TE DE INSPECAO, PVC, SERIE R, 100 X 75 MM, PARA ESGOTO PREDIAL</t>
  </si>
  <si>
    <t>38448</t>
  </si>
  <si>
    <t>TE DE INSPECAO, PVC, SERIE R, 150 X 100 MM, PARA ESGOTO PREDIAL</t>
  </si>
  <si>
    <t>20182</t>
  </si>
  <si>
    <t>TE DE INSPECAO, PVC, SERIE R, 75 X 75 MM, PARA ESGOTO PREDIAL</t>
  </si>
  <si>
    <t>7119</t>
  </si>
  <si>
    <t>TE DE REDUCAO COM ROSCA, PVC, 90 GRAUS, 1 X 3/4", PARA AGUA FRIA PREDIAL</t>
  </si>
  <si>
    <t>7126</t>
  </si>
  <si>
    <t>TE DE REDUCAO COM ROSCA, PVC, 90 GRAUS, 1.1/2" X 3/4", AGUA FRIA PREDIAL</t>
  </si>
  <si>
    <t>7120</t>
  </si>
  <si>
    <t>TE DE REDUCAO COM ROSCA, PVC, 90 GRAUS, 3/4 X 1/2", PARA AGUA FRIA PREDIAL</t>
  </si>
  <si>
    <t>6319</t>
  </si>
  <si>
    <t>TE DE REDUCAO DE FERRO GALVANIZADO, COM ROSCA BSP, DE 1 1/2" X 1"</t>
  </si>
  <si>
    <t>6304</t>
  </si>
  <si>
    <t>TE DE REDUCAO DE FERRO GALVANIZADO, COM ROSCA BSP, DE 1 1/2" X 3/4"</t>
  </si>
  <si>
    <t>21116</t>
  </si>
  <si>
    <t>TE DE REDUCAO DE FERRO GALVANIZADO, COM ROSCA BSP, DE 1 1/4" X 3/4"</t>
  </si>
  <si>
    <t>6320</t>
  </si>
  <si>
    <t>TE DE REDUCAO DE FERRO GALVANIZADO, COM ROSCA BSP, DE 1" X 1/2"</t>
  </si>
  <si>
    <t>6303</t>
  </si>
  <si>
    <t>TE DE REDUCAO DE FERRO GALVANIZADO, COM ROSCA BSP, DE 1" X 3/4"</t>
  </si>
  <si>
    <t>6308</t>
  </si>
  <si>
    <t>TE DE REDUCAO DE FERRO GALVANIZADO, COM ROSCA BSP, DE 2 1/2" X 1 1/2"</t>
  </si>
  <si>
    <t>6317</t>
  </si>
  <si>
    <t>TE DE REDUCAO DE FERRO GALVANIZADO, COM ROSCA BSP, DE 2 1/2" X 1 1/4"</t>
  </si>
  <si>
    <t>6307</t>
  </si>
  <si>
    <t>TE DE REDUCAO DE FERRO GALVANIZADO, COM ROSCA BSP, DE 2 1/2" X 1"</t>
  </si>
  <si>
    <t>6309</t>
  </si>
  <si>
    <t>TE DE REDUCAO DE FERRO GALVANIZADO, COM ROSCA BSP, DE 2 1/2" X 2"</t>
  </si>
  <si>
    <t>6318</t>
  </si>
  <si>
    <t>TE DE REDUCAO DE FERRO GALVANIZADO, COM ROSCA BSP, DE 2" X 1 1/2"</t>
  </si>
  <si>
    <t>6306</t>
  </si>
  <si>
    <t>TE DE REDUCAO DE FERRO GALVANIZADO, COM ROSCA BSP, DE 2" X 1 1/4"</t>
  </si>
  <si>
    <t>6305</t>
  </si>
  <si>
    <t>TE DE REDUCAO DE FERRO GALVANIZADO, COM ROSCA BSP, DE 2" X 1"</t>
  </si>
  <si>
    <t>6302</t>
  </si>
  <si>
    <t>TE DE REDUCAO DE FERRO GALVANIZADO, COM ROSCA BSP, DE 3/4" X 1/2"</t>
  </si>
  <si>
    <t>6312</t>
  </si>
  <si>
    <t>TE DE REDUCAO DE FERRO GALVANIZADO, COM ROSCA BSP, DE 3" X 1 1/2"</t>
  </si>
  <si>
    <t>6311</t>
  </si>
  <si>
    <t>TE DE REDUCAO DE FERRO GALVANIZADO, COM ROSCA BSP, DE 3" X 1 1/4"</t>
  </si>
  <si>
    <t>6310</t>
  </si>
  <si>
    <t>TE DE REDUCAO DE FERRO GALVANIZADO, COM ROSCA BSP, DE 3" X 1"</t>
  </si>
  <si>
    <t>6314</t>
  </si>
  <si>
    <t>TE DE REDUCAO DE FERRO GALVANIZADO, COM ROSCA BSP, DE 3" X 2 1/2"</t>
  </si>
  <si>
    <t>6313</t>
  </si>
  <si>
    <t>TE DE REDUCAO DE FERRO GALVANIZADO, COM ROSCA BSP, DE 3" X 2"</t>
  </si>
  <si>
    <t>6315</t>
  </si>
  <si>
    <t>TE DE REDUCAO DE FERRO GALVANIZADO, COM ROSCA BSP, DE 4" X 2"</t>
  </si>
  <si>
    <t>6316</t>
  </si>
  <si>
    <t>TE DE REDUCAO DE FERRO GALVANIZADO, COM ROSCA BSP, DE 4" X 3"</t>
  </si>
  <si>
    <t>39324</t>
  </si>
  <si>
    <t>TE DE REDUCAO, CPVC, 22 X 15 MM, PARA AGUA QUENTE PREDIAL</t>
  </si>
  <si>
    <t>39325</t>
  </si>
  <si>
    <t>TE DE REDUCAO, CPVC, 28 X 22 MM, PARA AGUA QUENTE PREDIAL</t>
  </si>
  <si>
    <t>39326</t>
  </si>
  <si>
    <t>TE DE REDUCAO, CPVC, 35 X 28 MM, PARA AGUA QUENTE PREDIAL</t>
  </si>
  <si>
    <t>39327</t>
  </si>
  <si>
    <t>TE DE REDUCAO, CPVC, 42 X 35 MM, PARA AGUA QUENTE PREDIAL</t>
  </si>
  <si>
    <t>11378</t>
  </si>
  <si>
    <t>TE DE REDUCAO, PVC PBA, BBB, JE, DN 100 X 50 / DE 110 X 60 MM, PARA REDE AGUA (NBR 10351)</t>
  </si>
  <si>
    <t>11379</t>
  </si>
  <si>
    <t>TE DE REDUCAO, PVC PBA, BBB, JE, DN 100 X 75 / DE 110 X 85 MM, PARA REDE AGUA (NBR 10351)</t>
  </si>
  <si>
    <t>11493</t>
  </si>
  <si>
    <t>TE DE REDUCAO, PVC PBA, BBB, JE, DN 75 X 50 / DE 85 X 60 MM, PARA REDE AGUA (NBR 10351)</t>
  </si>
  <si>
    <t>7106</t>
  </si>
  <si>
    <t>TE DE REDUCAO, PVC, SOLDAVEL, 90 GRAUS, 110 MM X 60 MM, PARA AGUA FRIA PREDIAL</t>
  </si>
  <si>
    <t>7104</t>
  </si>
  <si>
    <t>TE DE REDUCAO, PVC, SOLDAVEL, 90 GRAUS, 25 MM X 20 MM, PARA AGUA FRIA PREDIAL</t>
  </si>
  <si>
    <t>7136</t>
  </si>
  <si>
    <t>TE DE REDUCAO, PVC, SOLDAVEL, 90 GRAUS, 32 MM X 25 MM, PARA AGUA FRIA PREDIAL</t>
  </si>
  <si>
    <t>7128</t>
  </si>
  <si>
    <t>TE DE REDUCAO, PVC, SOLDAVEL, 90 GRAUS, 40 MM X 32 MM, PARA AGUA FRIA PREDIAL</t>
  </si>
  <si>
    <t>7108</t>
  </si>
  <si>
    <t>TE DE REDUCAO, PVC, SOLDAVEL, 90 GRAUS, 50 MM X 20 MM, PARA AGUA FRIA PREDIAL</t>
  </si>
  <si>
    <t>7129</t>
  </si>
  <si>
    <t>TE DE REDUCAO, PVC, SOLDAVEL, 90 GRAUS, 50 MM X 25 MM, PARA AGUA FRIA PREDIAL</t>
  </si>
  <si>
    <t>7130</t>
  </si>
  <si>
    <t>TE DE REDUCAO, PVC, SOLDAVEL, 90 GRAUS, 50 MM X 32 MM, PARA AGUA FRIA PREDIAL</t>
  </si>
  <si>
    <t>7131</t>
  </si>
  <si>
    <t>TE DE REDUCAO, PVC, SOLDAVEL, 90 GRAUS, 50 MM X 40 MM, PARA AGUA FRIA PREDIAL</t>
  </si>
  <si>
    <t>7132</t>
  </si>
  <si>
    <t>TE DE REDUCAO, PVC, SOLDAVEL, 90 GRAUS, 75 MM X 50 MM, PARA AGUA FRIA PREDIAL</t>
  </si>
  <si>
    <t>7133</t>
  </si>
  <si>
    <t>TE DE REDUCAO, PVC, SOLDAVEL, 90 GRAUS, 85 MM X 60 MM, PARA AGUA FRIA PREDIAL</t>
  </si>
  <si>
    <t>37420</t>
  </si>
  <si>
    <t>TE DE SERVICO INTEGRADO, EM POLIPROPILENO (PP), PARA TUBOS EM PEAD/PVC, 60 X 20 MM - LIGACAO PREDIAL DE AGUA</t>
  </si>
  <si>
    <t>37421</t>
  </si>
  <si>
    <t>TE DE SERVICO INTEGRADO, EM POLIPROPILENO (PP), PARA TUBOS EM PEAD/PVC, 60 X 32 MM - LIGACAO PREDIAL DE AGUA</t>
  </si>
  <si>
    <t>37422</t>
  </si>
  <si>
    <t>TE DE SERVICO INTEGRADO, EM POLIPROPILENO (PP), PARA TUBOS EM PEAD, 63 X 20 MM - LIGACAO PREDIAL DE AGUA</t>
  </si>
  <si>
    <t>37443</t>
  </si>
  <si>
    <t>TE DE SERVICO, PEAD PE 100, DE 125 X 20 MM, PARA ELETROFUSAO</t>
  </si>
  <si>
    <t>37444</t>
  </si>
  <si>
    <t>TE DE SERVICO, PEAD PE 100, DE 125 X 32 MM, PARA ELETROFUSAO</t>
  </si>
  <si>
    <t>37445</t>
  </si>
  <si>
    <t>TE DE SERVICO, PEAD PE 100, DE 125 X 63 MM, PARA ELETROFUSAO</t>
  </si>
  <si>
    <t>37446</t>
  </si>
  <si>
    <t>TE DE SERVICO, PEAD PE 100, DE 200 X 20 MM, PARA ELETROFUSAO</t>
  </si>
  <si>
    <t>37447</t>
  </si>
  <si>
    <t>TE DE SERVICO, PEAD PE 100, DE 200 X 32 MM, PARA ELETROFUSAO</t>
  </si>
  <si>
    <t>37448</t>
  </si>
  <si>
    <t>TE DE SERVICO, PEAD PE 100, DE 200 X 63 MM, PARA ELETROFUSAO</t>
  </si>
  <si>
    <t>37440</t>
  </si>
  <si>
    <t>TE DE SERVICO, PEAD PE 100, DE 63 X 20 MM, PARA ELETROFUSAO</t>
  </si>
  <si>
    <t>37441</t>
  </si>
  <si>
    <t>TE DE SERVICO, PEAD PE 100, DE 63 X 32 MM, PARA ELETROFUSAO</t>
  </si>
  <si>
    <t>37442</t>
  </si>
  <si>
    <t>TE DE SERVICO, PEAD PE 100, DE 63 X 63 MM, PARA ELETROFUSAO</t>
  </si>
  <si>
    <t>38017</t>
  </si>
  <si>
    <t>TE DE TRANSICAO, CPVC, SOLDAVEL, 15 MM X 1/2", PARA AGUA QUENTE</t>
  </si>
  <si>
    <t>38018</t>
  </si>
  <si>
    <t>TE DE TRANSICAO, CPVC, SOLDAVEL, 22 MM X 1/2", PARA AGUA QUENTE</t>
  </si>
  <si>
    <t>39895</t>
  </si>
  <si>
    <t>TE DUPLA CURVA BRONZE/LATAO (REF 764) SEM ANEL DE SOLDA, ROSCA F X BOLSA X ROSCA F, 1/2" X 15 X 1/2"</t>
  </si>
  <si>
    <t>39896</t>
  </si>
  <si>
    <t>TE DUPLA CURVA BRONZE/LATAO (REF 764) SEM ANEL DE SOLDA, ROSCA F X BOLSA X ROSCA F, 3/4" X 22 X 3/4"</t>
  </si>
  <si>
    <t>38873</t>
  </si>
  <si>
    <t>TE METALICO, PARA CONEXAO COM ANEL DESLIZANTE, DN 16 MM, EM TUBO PEX PARA INST. AGUA QUENTE/FRIA</t>
  </si>
  <si>
    <t>38874</t>
  </si>
  <si>
    <t>TE METALICO, PARA CONEXAO COM ANEL DESLIZANTE, DN 20 MM, EM TUBO PEX PARA INST. AGUA QUENTE/FRIA</t>
  </si>
  <si>
    <t>38875</t>
  </si>
  <si>
    <t>TE METALICO, PARA CONEXAO COM ANEL DESLIZANTE, DN 25 MM, EM TUBO PEX PARA INST. AGUA QUENTE/FRIA</t>
  </si>
  <si>
    <t>38876</t>
  </si>
  <si>
    <t>TE METALICO, PARA CONEXAO COM ANEL DESLIZANTE, DN 32 MM, EM TUBO PEX PARA INST. AGUA QUENTE/FRIA</t>
  </si>
  <si>
    <t>39000</t>
  </si>
  <si>
    <t>TE MISTURADOR COM INSERTO METALICO, FEMEA, PPR, DN 25 MM X 3/4", PARA AGUA QUENTE E FRIA PREDIAL</t>
  </si>
  <si>
    <t>38674</t>
  </si>
  <si>
    <t>TE MISTURADOR DE TRANSICAO, CPVC, COM ROSCA, 22 MM X 3/4", PARA AGUA QUENTE</t>
  </si>
  <si>
    <t>38019</t>
  </si>
  <si>
    <t>TE MISTURADOR, CPVC, SOLDAVEL, 15 MM, PARA AGUA QUENTE</t>
  </si>
  <si>
    <t>38020</t>
  </si>
  <si>
    <t>TE MISTURADOR, CPVC, SOLDAVEL, 22 MM, PARA AGUA QUENTE</t>
  </si>
  <si>
    <t>38454</t>
  </si>
  <si>
    <t>TE MISTURADOR, PPR, F/M/M, DN 20 X 20 MM, PARA AGUA QUENTE PREDIAL</t>
  </si>
  <si>
    <t>38455</t>
  </si>
  <si>
    <t>TE MISTURADOR, PPR, F/M/M, DN 25 X 25 MM, PARA AGUA QUENTE PREDIAL</t>
  </si>
  <si>
    <t>38462</t>
  </si>
  <si>
    <t>TE NORMAL, PPR, F/F/F, SOLDAVEL, 90 GRAUS, DN 110 X 110 X 110 MM, PARA AGUA QUENTE PREDIAL</t>
  </si>
  <si>
    <t>36362</t>
  </si>
  <si>
    <t>TE NORMAL, PPR, F/F/F, SOLDAVEL, 90 GRAUS, DN 20 X 20 X 20 MM, PARA AGUA QUENTE PREDIAL</t>
  </si>
  <si>
    <t>36298</t>
  </si>
  <si>
    <t>TE NORMAL, PPR, F/F/F, SOLDAVEL, 90 GRAUS, DN 25 X 25 X 25 MM, PARA AGUA QUENTE PREDIAL</t>
  </si>
  <si>
    <t>38456</t>
  </si>
  <si>
    <t>TE NORMAL, PPR, F/F/F, SOLDAVEL, 90 GRAUS, DN 32 X 32 X 32 MM, PARA AGUA QUENTE PREDIAL</t>
  </si>
  <si>
    <t>38457</t>
  </si>
  <si>
    <t>TE NORMAL, PPR, F/F/F, SOLDAVEL, 90 GRAUS, DN 40 X 40 X 40 MM, PARA AGUA QUENTE PREDIAL</t>
  </si>
  <si>
    <t>38458</t>
  </si>
  <si>
    <t>TE NORMAL, PPR, F/F/F, SOLDAVEL, 90 GRAUS, DN 50 X 50 X 50 MM, PARA AGUA QUENTE PREDIAL</t>
  </si>
  <si>
    <t>38459</t>
  </si>
  <si>
    <t>TE NORMAL, PPR, F/F/F, SOLDAVEL, 90 GRAUS, DN 63 X 63 X 63 MM, PARA AGUA QUENTE PREDIAL</t>
  </si>
  <si>
    <t>38460</t>
  </si>
  <si>
    <t>TE NORMAL, PPR, F/F/F, SOLDAVEL, 90 GRAUS, DN 75 X 75 X 75 MM, PARA AGUA QUENTE PREDIAL</t>
  </si>
  <si>
    <t>38461</t>
  </si>
  <si>
    <t>TE NORMAL, PPR, F/F/F, SOLDAVEL, 90 GRAUS, DN 90 X 90 X 90 MM, PARA AGUA QUENTE PREDIAL</t>
  </si>
  <si>
    <t>7094</t>
  </si>
  <si>
    <t>TE PVC ROSCAVEL 90 GRAUS, 1", PARA AGUA FRIA PREDIAL</t>
  </si>
  <si>
    <t>7116</t>
  </si>
  <si>
    <t>TE PVC SOLDAVEL, BBB, 90 GRAUS, DN 40 MM, PARA ESGOTO SECUNDARIO PREDIAL</t>
  </si>
  <si>
    <t>7118</t>
  </si>
  <si>
    <t>TE PVC, ROSCAVEL, 90 GRAUS, 1 1/2", AGUA FRIA PREDIAL</t>
  </si>
  <si>
    <t>7098</t>
  </si>
  <si>
    <t>TE PVC, ROSCAVEL, 90 GRAUS, 1/2", AGUA FRIA PREDIAL</t>
  </si>
  <si>
    <t>7110</t>
  </si>
  <si>
    <t>TE PVC, ROSCAVEL, 90 GRAUS, 2", AGUA FRIA PREDIAL</t>
  </si>
  <si>
    <t>7123</t>
  </si>
  <si>
    <t>TE PVC, ROSCAVEL, 90 GRAUS, 3/4", AGUA FRIA PREDIAL</t>
  </si>
  <si>
    <t>7121</t>
  </si>
  <si>
    <t>TE PVC, SOLDAVEL, COM BUCHA DE LATAO NA BOLSA CENTRAL, 90 GRAUS, 20 MM X 1/2", PARA AGUA FRIA PREDIAL</t>
  </si>
  <si>
    <t>7137</t>
  </si>
  <si>
    <t>TE PVC, SOLDAVEL, COM BUCHA DE LATAO NA BOLSA CENTRAL, 90 GRAUS, 25 MM X 1/2", PARA AGUA FRIA PREDIAL</t>
  </si>
  <si>
    <t>7122</t>
  </si>
  <si>
    <t>TE PVC, SOLDAVEL, COM BUCHA DE LATAO NA BOLSA CENTRAL, 90 GRAUS, 25 MM X 3/4", PARA AGUA FRIA PREDIAL</t>
  </si>
  <si>
    <t>7114</t>
  </si>
  <si>
    <t>TE PVC, SOLDAVEL, COM BUCHA DE LATAO NA BOLSA CENTRAL, 90 GRAUS, 32 MM X 3/4", PARA AGUA FRIA PREDIAL</t>
  </si>
  <si>
    <t>7109</t>
  </si>
  <si>
    <t>TE PVC, SOLDAVEL, COM ROSCA NA BOLSA CENTRAL, 90 GRAUS, 20 MM X 1/2", PARA AGUA FRIA PREDIAL</t>
  </si>
  <si>
    <t>7135</t>
  </si>
  <si>
    <t>TE PVC, SOLDAVEL, COM ROSCA NA BOLSA CENTRAL, 90 GRAUS, 25 MM X 1/2", PARA AGUA FRIA PREDIAL</t>
  </si>
  <si>
    <t>37947</t>
  </si>
  <si>
    <t>TE PVC, SOLDAVEL, COM ROSCA NA BOLSA CENTRAL, 90 GRAUS, 25 MM X 3/4", PARA AGUA FRIA PREDIAL</t>
  </si>
  <si>
    <t>7103</t>
  </si>
  <si>
    <t>TE PVC, SOLDAVEL, COM ROSCA NA BOLSA CENTRAL, 90 GRAUS, 32 MM X 3/4", PARA AGUA FRIA PREDIAL</t>
  </si>
  <si>
    <t>40419</t>
  </si>
  <si>
    <t>TE RANHURADO EM FERRO FUNDIDO, DN 50 (2")</t>
  </si>
  <si>
    <t>40420</t>
  </si>
  <si>
    <t>TE RANHURADO EM FERRO FUNDIDO, DN 65 (2 1/2")</t>
  </si>
  <si>
    <t>40421</t>
  </si>
  <si>
    <t>TE RANHURADO EM FERRO FUNDIDO, DN 80 (3")</t>
  </si>
  <si>
    <t>38905</t>
  </si>
  <si>
    <t>TE ROSCA FEMEA, METALICO, PARA CONEXAO COM ANEL DESLIZANTE, DN 16 MM X 1/2", EM TUBO PEX PARA INST. AGUA QUENTE/FRIA</t>
  </si>
  <si>
    <t>38907</t>
  </si>
  <si>
    <t>TE ROSCA FEMEA, METALICO, PARA CONEXAO COM ANEL DESLIZANTE, DN 20 MM X 1/2", EM TUBO PEX PARA INST. AGUA QUENTE/FRIA</t>
  </si>
  <si>
    <t>38910</t>
  </si>
  <si>
    <t>TE ROSCA FEMEA, METALICO, PARA CONEXAO COM ANEL DESLIZANTE, DN 25 MM X 3/4", EM TUBO PEX PARA INST. AGUA QUENTE/FRIA</t>
  </si>
  <si>
    <t>11655</t>
  </si>
  <si>
    <t>TE SANITARIO DE REDUCAO, PVC, DN 100 X 50 MM, SERIE NORMAL, PARA ESGOTO PREDIAL</t>
  </si>
  <si>
    <t>11656</t>
  </si>
  <si>
    <t>TE SANITARIO DE REDUCAO, PVC, DN 100 X 75 MM, SERIE NORMAL PARA ESGOTO PREDIAL</t>
  </si>
  <si>
    <t>7091</t>
  </si>
  <si>
    <t>TE SANITARIO, PVC, DN 100 X 100 MM, SERIE NORMAL, PARA ESGOTO PREDIAL</t>
  </si>
  <si>
    <t>37948</t>
  </si>
  <si>
    <t>TE SANITARIO, PVC, DN 40 X 40 MM, SERIE NORMAL, PARA ESGOTO PREDIAL</t>
  </si>
  <si>
    <t>7097</t>
  </si>
  <si>
    <t>TE SANITARIO, PVC, DN 50 X 50 MM, SERIE NORMAL, PARA ESGOTO PREDIAL</t>
  </si>
  <si>
    <t>11658</t>
  </si>
  <si>
    <t>TE SANITARIO, PVC, DN 75 X 75 MM, SERIE NORMAL PARA ESGOTO PREDIAL</t>
  </si>
  <si>
    <t>7146</t>
  </si>
  <si>
    <t>TE SOLDAVEL, PVC, 90 GRAUS, 110 MM, PARA AGUA FRIA PREDIAL (NBR 5648)</t>
  </si>
  <si>
    <t>7138</t>
  </si>
  <si>
    <t>TE SOLDAVEL, PVC, 90 GRAUS, 20 MM, PARA AGUA FRIA PREDIAL (NBR 5648)</t>
  </si>
  <si>
    <t>7139</t>
  </si>
  <si>
    <t>TE SOLDAVEL, PVC, 90 GRAUS, 25 MM, PARA AGUA FRIA PREDIAL (NBR 5648)</t>
  </si>
  <si>
    <t>7140</t>
  </si>
  <si>
    <t>TE SOLDAVEL, PVC, 90 GRAUS, 32 MM, PARA AGUA FRIA PREDIAL (NBR 5648)</t>
  </si>
  <si>
    <t>7141</t>
  </si>
  <si>
    <t>TE SOLDAVEL, PVC, 90 GRAUS, 40 MM, PARA AGUA FRIA PREDIAL (NBR 5648)</t>
  </si>
  <si>
    <t>7143</t>
  </si>
  <si>
    <t>TE SOLDAVEL, PVC, 90 GRAUS, 60 MM, PARA AGUA FRIA PREDIAL (NBR 5648)</t>
  </si>
  <si>
    <t>7144</t>
  </si>
  <si>
    <t>TE SOLDAVEL, PVC, 90 GRAUS, 75 MM, PARA AGUA FRIA PREDIAL (NBR 5648)</t>
  </si>
  <si>
    <t>7145</t>
  </si>
  <si>
    <t>TE SOLDAVEL, PVC, 90 GRAUS, 85 MM, PARA AGUA FRIA PREDIAL (NBR 5648)</t>
  </si>
  <si>
    <t>7142</t>
  </si>
  <si>
    <t>TE SOLDAVEL, PVC, 90 GRAUS,50 MM, PARA AGUA FRIA PREDIAL (NBR 5648)</t>
  </si>
  <si>
    <t>3593</t>
  </si>
  <si>
    <t>TE 45 GRAUS DE FERRO GALVANIZADO, COM ROSCA BSP, DE 1 1/2"</t>
  </si>
  <si>
    <t>3588</t>
  </si>
  <si>
    <t>TE 45 GRAUS DE FERRO GALVANIZADO, COM ROSCA BSP, DE 1 1/4"</t>
  </si>
  <si>
    <t>3585</t>
  </si>
  <si>
    <t>TE 45 GRAUS DE FERRO GALVANIZADO, COM ROSCA BSP, DE 1/2"</t>
  </si>
  <si>
    <t>3587</t>
  </si>
  <si>
    <t>TE 45 GRAUS DE FERRO GALVANIZADO, COM ROSCA BSP, DE 1"</t>
  </si>
  <si>
    <t>3590</t>
  </si>
  <si>
    <t>TE 45 GRAUS DE FERRO GALVANIZADO, COM ROSCA BSP, DE 2 1/2"</t>
  </si>
  <si>
    <t>3589</t>
  </si>
  <si>
    <t>TE 45 GRAUS DE FERRO GALVANIZADO, COM ROSCA BSP, DE 2"</t>
  </si>
  <si>
    <t>3586</t>
  </si>
  <si>
    <t>TE 45 GRAUS DE FERRO GALVANIZADO, COM ROSCA BSP, DE 3/4"</t>
  </si>
  <si>
    <t>3592</t>
  </si>
  <si>
    <t>TE 45 GRAUS DE FERRO GALVANIZADO, COM ROSCA BSP, DE 3"</t>
  </si>
  <si>
    <t>3591</t>
  </si>
  <si>
    <t>TE 45 GRAUS DE FERRO GALVANIZADO, COM ROSCA BSP, DE 4"</t>
  </si>
  <si>
    <t>40396</t>
  </si>
  <si>
    <t>TE 90 GRAUS EM ACO CARBONO, SOLDAVEL, PRESSAO 3.000 LBS, DN 1 1/2"</t>
  </si>
  <si>
    <t>40395</t>
  </si>
  <si>
    <t>TE 90 GRAUS EM ACO CARBONO, SOLDAVEL, PRESSAO 3.000 LBS, DN 1 1/4"</t>
  </si>
  <si>
    <t>40392</t>
  </si>
  <si>
    <t>TE 90 GRAUS EM ACO CARBONO, SOLDAVEL, PRESSAO 3.000 LBS, DN 1/2"</t>
  </si>
  <si>
    <t>40394</t>
  </si>
  <si>
    <t>TE 90 GRAUS EM ACO CARBONO, SOLDAVEL, PRESSAO 3.000 LBS, DN 1"</t>
  </si>
  <si>
    <t>40398</t>
  </si>
  <si>
    <t>TE 90 GRAUS EM ACO CARBONO, SOLDAVEL, PRESSAO 3.000 LBS, DN 2 1/2"</t>
  </si>
  <si>
    <t>40397</t>
  </si>
  <si>
    <t>TE 90 GRAUS EM ACO CARBONO, SOLDAVEL, PRESSAO 3.000 LBS, DN 2"</t>
  </si>
  <si>
    <t>40393</t>
  </si>
  <si>
    <t>TE 90 GRAUS EM ACO CARBONO, SOLDAVEL, PRESSAO 3.000 LBS, DN 3/4"</t>
  </si>
  <si>
    <t>40399</t>
  </si>
  <si>
    <t>TE 90 GRAUS EM ACO CARBONO, SOLDAVEL, PRESSAO 3.000 LBS, DN 3"</t>
  </si>
  <si>
    <t>39322</t>
  </si>
  <si>
    <t>TE, PLASTICO, DN 16 MM, PARA CONEXAO COM CRIMPAGEM, EM TUBO PEX PARA INST. AGUA QUENTE/FRIA</t>
  </si>
  <si>
    <t>39289</t>
  </si>
  <si>
    <t>TE, PLASTICO, DN 20 MM, PARA CONEXAO COM CRIMPAGEM, EM TUBO PEX PARA INST. AGUA QUENTE/FRIA</t>
  </si>
  <si>
    <t>39290</t>
  </si>
  <si>
    <t>TE, PLASTICO, DN 25 MM, PARA CONEXAO COM CRIMPAGEM, EM TUBO PEX PARA INST. AGUA QUENTE/FRIA</t>
  </si>
  <si>
    <t>39291</t>
  </si>
  <si>
    <t>TE, PLASTICO, DN 32 MM, PARA CONEXAO COM CRIMPAGEM, EM TUBO PEX PARA INST. AGUA QUENTE/FRIA</t>
  </si>
  <si>
    <t>41892</t>
  </si>
  <si>
    <t>TE, PVC PBA, BBB, 90 GRAUS, DN 100 / DE 110 MM, PARA REDE AGUA (NBR 10351)</t>
  </si>
  <si>
    <t>7048</t>
  </si>
  <si>
    <t>TE, PVC PBA, BBB, 90 GRAUS, DN 50 / DE 60 MM, PARA REDE AGUA (NBR 10351)</t>
  </si>
  <si>
    <t>7088</t>
  </si>
  <si>
    <t>TE, PVC PBA, BBB, 90 GRAUS, DN 75 / DE 85 MM, PARA REDE AGUA (NBR 10351)</t>
  </si>
  <si>
    <t>20179</t>
  </si>
  <si>
    <t>TE, PVC, SERIE R, 100 X 100 MM, PARA ESGOTO PREDIAL</t>
  </si>
  <si>
    <t>20178</t>
  </si>
  <si>
    <t>TE, PVC, SERIE R, 100 X 75 MM, PARA ESGOTO PREDIAL</t>
  </si>
  <si>
    <t>20180</t>
  </si>
  <si>
    <t>TE, PVC, SERIE R, 150 X 100 MM, PARA ESGOTO PREDIAL</t>
  </si>
  <si>
    <t>20181</t>
  </si>
  <si>
    <t>TE, PVC, SERIE R, 150 X 150 MM, PARA ESGOTO PREDIAL</t>
  </si>
  <si>
    <t>20177</t>
  </si>
  <si>
    <t>TE, PVC, SERIE R, 75 X 75 MM, PARA ESGOTO PREDIAL</t>
  </si>
  <si>
    <t>7070</t>
  </si>
  <si>
    <t>TE, PVC, 90 GRAUS, BBB, JE, DN 200 MM, PARA REDE COLETORA ESGOTO</t>
  </si>
  <si>
    <t>40945</t>
  </si>
  <si>
    <t>TECNICO DE EDIFICACOES (HORISTA)</t>
  </si>
  <si>
    <t>40946</t>
  </si>
  <si>
    <t>TECNICO DE EDIFICACOES (MENSALISTA)</t>
  </si>
  <si>
    <t>7153</t>
  </si>
  <si>
    <t>TECNICO EM LABORATORIO E CAMPO DE CONSTRUCAO CIVIL (HORISTA)</t>
  </si>
  <si>
    <t>41089</t>
  </si>
  <si>
    <t>TECNICO EM LABORATORIO E CAMPO DE CONSTRUCAO CIVIL (MENSALISTA)</t>
  </si>
  <si>
    <t>40943</t>
  </si>
  <si>
    <t>TECNICO EM SEGURANCA DO TRABALHO (HORISTA)</t>
  </si>
  <si>
    <t>40944</t>
  </si>
  <si>
    <t>TECNICO EM SEGURANCA DO TRABALHO (MENSALISTA)</t>
  </si>
  <si>
    <t>6175</t>
  </si>
  <si>
    <t>TECNICO EM SONDAGEM (HORISTA)</t>
  </si>
  <si>
    <t>41092</t>
  </si>
  <si>
    <t>TECNICO EM SONDAGEM (MENSALISTA)</t>
  </si>
  <si>
    <t>37712</t>
  </si>
  <si>
    <t>TELA ARAME GALVANIZADO REVESTIDO COM POLIMERO, MALHA HEXAGONAL DUPLA TORCAO, 8 X 10 CM (ZN/AL REVESTIDO COM POLIMERO), FIO *2,4* MM</t>
  </si>
  <si>
    <t>34547</t>
  </si>
  <si>
    <t>TELA DE ACO SOLDADA GALVANIZADA/ZINCADA PARA ALVENARIA, FIO D = *1,20 A 1,70* MM, MALHA 15 X 15 MM, (C X L) *50 X 12* CM</t>
  </si>
  <si>
    <t>34548</t>
  </si>
  <si>
    <t>TELA DE ACO SOLDADA GALVANIZADA/ZINCADA PARA ALVENARIA, FIO D = *1,20 A 1,70* MM, MALHA 15 X 15 MM, (C X L) *50 X 17,5* CM</t>
  </si>
  <si>
    <t>34558</t>
  </si>
  <si>
    <t>TELA DE ACO SOLDADA GALVANIZADA/ZINCADA PARA ALVENARIA, FIO D = *1,20 A 1,70* MM, MALHA 15 X 15 MM, (C X L) *50 X 10,5* CM</t>
  </si>
  <si>
    <t>34550</t>
  </si>
  <si>
    <t>TELA DE ACO SOLDADA GALVANIZADA/ZINCADA PARA ALVENARIA, FIO D = *1,20 A 1,70* MM, MALHA 15 X 15 MM, (C X L) *50 X 6* CM</t>
  </si>
  <si>
    <t>34557</t>
  </si>
  <si>
    <t>TELA DE ACO SOLDADA GALVANIZADA/ZINCADA PARA ALVENARIA, FIO D = *1,20 A 1,70* MM, MALHA 15 X 15 MM, (C X L) *50 X 7,5* CM</t>
  </si>
  <si>
    <t>37411</t>
  </si>
  <si>
    <t>TELA DE ACO SOLDADA GALVANIZADA/ZINCADA PARA ALVENARIA, FIO D = *1,24 MM, MALHA 25 X 25 MM</t>
  </si>
  <si>
    <t>39508</t>
  </si>
  <si>
    <t>TELA DE ACO SOLDADA NERVURADA, CA-60, L-159, (1,69 KG/M2), DIAMETRO DO FIO = 4,5 MM, LARGURA = 2,45 M, ESPACAMENTO DA MALHA = 30 X 10 CM</t>
  </si>
  <si>
    <t>39507</t>
  </si>
  <si>
    <t>TELA DE ACO SOLDADA NERVURADA, CA-60, Q-113, (1,8 KG/M2), DIAMETRO DO FIO = 3,8 MM, LARGURA = 2,45 M, ESPACAMENTO DA MALHA = 10 X 10 CM</t>
  </si>
  <si>
    <t>7155</t>
  </si>
  <si>
    <t>TELA DE ACO SOLDADA NERVURADA, CA-60, Q-138, (2,20 KG/M2), DIAMETRO DO FIO = 4,2 MM, LARGURA = 2,45 M, ESPACAMENTO DA MALHA = 10 X 10 CM</t>
  </si>
  <si>
    <t>42406</t>
  </si>
  <si>
    <t>TELA DE ACO SOLDADA NERVURADA, CA-60, Q-159, (2,52 KG/M2), DIAMETRO DO FIO = 4,5 MM, LARGURA = 2,45 M, ESPACAMENTO DA MALHA = 10 X 10 CM</t>
  </si>
  <si>
    <t>7156</t>
  </si>
  <si>
    <t>TELA DE ACO SOLDADA NERVURADA, CA-60, Q-196, (3,11 KG/M2), DIAMETRO DO FIO = 5,0 MM, LARGURA = 2,45 M, ESPACAMENTO DA MALHA = 10 X 10 CM</t>
  </si>
  <si>
    <t>43127</t>
  </si>
  <si>
    <t>TELA DE ACO SOLDADA NERVURADA, CA-60, Q-283 (4,48 KG/M2), DIAMETRO DO FIO = 6,0 MM, LARGURA = 2,45 X 6,00 M DE COMPRIMENTO, ESPACAMENTO DA MALHA = 10 X 10 CM</t>
  </si>
  <si>
    <t>10917</t>
  </si>
  <si>
    <t>TELA DE ACO SOLDADA NERVURADA, CA-60, Q-61, (0,97 KG/M2), DIAMETRO DO FIO = 3,4 MM, LARGURA = 2,45 M, ESPACAMENTO DA MALHA = 15 X 15 CM</t>
  </si>
  <si>
    <t>21141</t>
  </si>
  <si>
    <t>TELA DE ACO SOLDADA NERVURADA, CA-60, Q-92, (1,48 KG/M2), DIAMETRO DO FIO = 4,2 MM, LARGURA = 2,45 X 60 M DE COMPRIMENTO, ESPACAMENTO DA MALHA = 15 X 15 CM</t>
  </si>
  <si>
    <t>39509</t>
  </si>
  <si>
    <t>TELA DE ACO SOLDADA NERVURADA, CA-60, T-196, (2,11 KG/M2), DIAMETRO DO FIO = 5,0 MM, LARGURA = 2,45 M, ESPACAMENTO DA MALHA = 30 X 10 CM</t>
  </si>
  <si>
    <t>44529</t>
  </si>
  <si>
    <t>TELA DE ANIAGEM ( JUTA)</t>
  </si>
  <si>
    <t>7167</t>
  </si>
  <si>
    <t>TELA DE ARAME GALVANIZADA QUADRANGULAR / LOSANGULAR, FIO 2,11 MM (14 BWG), MALHA 5 X 5 CM, H = 2 M</t>
  </si>
  <si>
    <t>10928</t>
  </si>
  <si>
    <t>TELA DE ARAME GALVANIZADA QUADRANGULAR / LOSANGULAR, FIO 2,11 MM (14 BWG), MALHA 8 X 8 CM, H = 2 M</t>
  </si>
  <si>
    <t>10933</t>
  </si>
  <si>
    <t>TELA DE ARAME GALVANIZADA QUADRANGULAR / LOSANGULAR, FIO 2,77 MM (12 BWG), MALHA 10 X 10 CM, H = 2 M</t>
  </si>
  <si>
    <t>7158</t>
  </si>
  <si>
    <t>TELA DE ARAME GALVANIZADA QUADRANGULAR / LOSANGULAR, FIO 2,77 MM (12 BWG), MALHA 5 X 5 CM, H = 2 M</t>
  </si>
  <si>
    <t>10927</t>
  </si>
  <si>
    <t>TELA DE ARAME GALVANIZADA QUADRANGULAR / LOSANGULAR, FIO 2,77 MM (12 BWG), MALHA 8 X 8 CM, H = 2 M</t>
  </si>
  <si>
    <t>7162</t>
  </si>
  <si>
    <t>TELA DE ARAME GALVANIZADA QUADRANGULAR / LOSANGULAR, FIO 3,4 MM (10 BWG), MALHA 5 X 5 CM, H = 2 M</t>
  </si>
  <si>
    <t>10932</t>
  </si>
  <si>
    <t>TELA DE ARAME GALVANIZADA QUADRANGULAR / LOSANGULAR, FIO 4,19 MM (8 BWG), MALHA 5 X 5 CM, H = 2 M</t>
  </si>
  <si>
    <t>10937</t>
  </si>
  <si>
    <t>TELA DE ARAME GALVANIZADA REVESTIDA EM PVC, QUADRANGULAR / LOSANGULAR, FIO 2,11 MM (14 BWG), BITOLA FINAL = *2,8* MM, MALHA *8 X 8* CM, H = 2 M</t>
  </si>
  <si>
    <t>10935</t>
  </si>
  <si>
    <t>TELA DE ARAME GALVANIZADA REVESTIDA EM PVC, QUADRANGULAR / LOSANGULAR, FIO 2,77 MM (12 BWG), BITOLA FINAL = *3,8* MM, MALHA 7,5 X 7,5 CM, H = 2 M</t>
  </si>
  <si>
    <t>10931</t>
  </si>
  <si>
    <t>TELA DE ARAME GALVANIZADA, HEXAGONAL, FIO 0,56 MM (24 BWG), MALHA 1/2", H = 1 M</t>
  </si>
  <si>
    <t>7164</t>
  </si>
  <si>
    <t>TELA DE ARAME ONDULADA, FIO *2,77* MM (12 BWG), MALHA 5 X 5 CM, H = 2 M</t>
  </si>
  <si>
    <t>36887</t>
  </si>
  <si>
    <t>TELA DE FIBRA DE VIDRO, ACABAMENTO ANTI-ALCALINO, MALHA 10 X 10 MM</t>
  </si>
  <si>
    <t>34630</t>
  </si>
  <si>
    <t>TELA EM MALHA HEXAGONAL DE DUPLA TORCAO 8 X 10 CM (ZN/AL REVESTIDO COM POLIMERO), FIO 2,7 MM, COM GEOMANTA OU BIOMANTA, DIMENSOES 4,0 X 2,0 X 0,6 M, COM INCLINACAO DE 70 GRAUS, PARA SOLO REFORCADO</t>
  </si>
  <si>
    <t>7161</t>
  </si>
  <si>
    <t>TELA EM METAL PARA ESTUQUE (DEPLOYE)</t>
  </si>
  <si>
    <t>7170</t>
  </si>
  <si>
    <t>TELA FACHADEIRA EM POLIETILENO, ROLO DE 3 X 100 M (L X C), COR BRANCA, SEM LOGOMARCA - PARA PROTECAO DE OBRAS</t>
  </si>
  <si>
    <t>37524</t>
  </si>
  <si>
    <t>TELA PLASTICA LARANJA, TIPO TAPUME PARA SINALIZACAO, MALHA RETANGULAR, ROLO 1.20 X 50 M (L X C)</t>
  </si>
  <si>
    <t>37525</t>
  </si>
  <si>
    <t>TELA PLASTICA TECIDA LISTRADA BRANCA E LARANJA, TIPO GUARDA CORPO, EM POLIETILENO MONOFILADO, ROLO 1,20 X 50 M (L X C)</t>
  </si>
  <si>
    <t>36789</t>
  </si>
  <si>
    <t>TELHA CERAMICA TIPO AMERICANA, COMPRIMENTO DE *45* CM, RENDIMENTO DE *12* TELHAS/M2</t>
  </si>
  <si>
    <t>7173</t>
  </si>
  <si>
    <t>TELHA DE BARRO / CERAMICA, NAO ESMALTADA, TIPO COLONIAL, CANAL, PLAN, PAULISTA, COMPRIMENTO DE *44 A 50* CM, RENDIMENTO DE COBERTURA DE *26* TELHAS/M2</t>
  </si>
  <si>
    <t>7175</t>
  </si>
  <si>
    <t>TELHA DE BARRO / CERAMICA, NAO ESMALTADA, TIPO ROMANA, AMERICANA, PORTUGUESA, FRANCESA, COMPRIMENTO DE *41* CM, RENDIMENTO DE *16* TELHAS/M2</t>
  </si>
  <si>
    <t>40741</t>
  </si>
  <si>
    <t>TELHA DE CONCRETO TIPO CLASSICA, COR CINZA, COMPRIMENTO DE *42* CM, RENDIMENTO DE *10* TELHAS/M2</t>
  </si>
  <si>
    <t>7184</t>
  </si>
  <si>
    <t>TELHA DE FIBRA DE VIDRO ONDULADA INCOLOR, E = 0,6 MM, DE *0,50 X 2,44* M</t>
  </si>
  <si>
    <t>34458</t>
  </si>
  <si>
    <t>TELHA DE FIBROCIMENTO E = 6 MM, DE 3,00 X 1,06 M (SEM AMIANTO)</t>
  </si>
  <si>
    <t>34464</t>
  </si>
  <si>
    <t>TELHA DE FIBROCIMENTO E = 6 MM, DE 4,10 X 1,06 M (SEM AMIANTO)</t>
  </si>
  <si>
    <t>34468</t>
  </si>
  <si>
    <t>TELHA DE FIBROCIMENTO E = 6 MM, DE 4,60 X 1,06 M (SEM AMIANTO)</t>
  </si>
  <si>
    <t>34473</t>
  </si>
  <si>
    <t>TELHA DE FIBROCIMENTO E = 8 MM, DE 3,00 X 1,06 M (SEM AMIANTO)</t>
  </si>
  <si>
    <t>34480</t>
  </si>
  <si>
    <t>TELHA DE FIBROCIMENTO E = 8 MM, DE 4,10 X 1,06 M (SEM AMIANTO)</t>
  </si>
  <si>
    <t>34486</t>
  </si>
  <si>
    <t>TELHA DE FIBROCIMENTO E = 8 MM, DE 4,60 X 1,06 M (SEM AMIANTO)</t>
  </si>
  <si>
    <t>7190</t>
  </si>
  <si>
    <t>TELHA DE FIBROCIMENTO ONDULADA E = 4 MM, DE 1,22 X 0,50 M (SEM AMIANTO)</t>
  </si>
  <si>
    <t>34417</t>
  </si>
  <si>
    <t>TELHA DE FIBROCIMENTO ONDULADA E = 4 MM, DE 2,13 X 0,50 M (SEM AMIANTO)</t>
  </si>
  <si>
    <t>7213</t>
  </si>
  <si>
    <t>TELHA DE FIBROCIMENTO ONDULADA E = 4 MM, DE 2,44 X 0,50 M (SEM AMIANTO)</t>
  </si>
  <si>
    <t>7195</t>
  </si>
  <si>
    <t>TELHA DE FIBROCIMENTO ONDULADA E = 6 MM, DE 1,53 X 1,10 M (SEM AMIANTO)</t>
  </si>
  <si>
    <t>7186</t>
  </si>
  <si>
    <t>TELHA DE FIBROCIMENTO ONDULADA E = 6 MM, DE 1,83 X 1,10 M (SEM AMIANTO)</t>
  </si>
  <si>
    <t>7194</t>
  </si>
  <si>
    <t>TELHA DE FIBROCIMENTO ONDULADA E = 6 MM, DE 2,44 X 1,10 M (SEM AMIANTO)</t>
  </si>
  <si>
    <t>7197</t>
  </si>
  <si>
    <t>TELHA DE FIBROCIMENTO ONDULADA E = 6 MM, DE 3,66 X 1,10 M (SEM AMIANTO)</t>
  </si>
  <si>
    <t>7192</t>
  </si>
  <si>
    <t>TELHA DE FIBROCIMENTO ONDULADA E = 8 MM, DE 1,53 X 1,10 M (SEM AMIANTO)</t>
  </si>
  <si>
    <t>7193</t>
  </si>
  <si>
    <t>TELHA DE FIBROCIMENTO ONDULADA E = 8 MM, DE 1,83 X 1,10 M (SEM AMIANTO)</t>
  </si>
  <si>
    <t>7189</t>
  </si>
  <si>
    <t>TELHA DE FIBROCIMENTO ONDULADA E = 8 MM, DE 2,44 X 1,10 M (SEM AMIANTO)</t>
  </si>
  <si>
    <t>34402</t>
  </si>
  <si>
    <t>TELHA DE FIBROCIMENTO ONDULADA E = 8 MM, DE 3,66 X 1,10 M (SEM AMIANTO)</t>
  </si>
  <si>
    <t>7245</t>
  </si>
  <si>
    <t>TELHA DE VIDRO TIPO FRANCESA, *39 X 23* CM</t>
  </si>
  <si>
    <t>34425</t>
  </si>
  <si>
    <t>TELHA ESTRUTURAL DE FIBROCIMENTO 1 ABA, DE 0,52 X 2,00 M (SEM AMIANTO)</t>
  </si>
  <si>
    <t>7223</t>
  </si>
  <si>
    <t>TELHA ESTRUTURAL DE FIBROCIMENTO 1 ABA, DE 0,52 X 2,50 M (SEM AMIANTO)</t>
  </si>
  <si>
    <t>7234</t>
  </si>
  <si>
    <t>TELHA ESTRUTURAL DE FIBROCIMENTO 1 ABA, DE 0,52 X 3,60 M (SEM AMIANTO)</t>
  </si>
  <si>
    <t>7224</t>
  </si>
  <si>
    <t>TELHA ESTRUTURAL DE FIBROCIMENTO 1 ABA, DE 0,52 X 4,00 M (SEM AMIANTO)</t>
  </si>
  <si>
    <t>7225</t>
  </si>
  <si>
    <t>TELHA ESTRUTURAL DE FIBROCIMENTO 1 ABA, DE 0,52 X 5,00 M (SEM AMIANTO)</t>
  </si>
  <si>
    <t>7226</t>
  </si>
  <si>
    <t>TELHA ESTRUTURAL DE FIBROCIMENTO 1 ABA, DE 0,52 X 5,50 M (SEM AMIANTO)</t>
  </si>
  <si>
    <t>7227</t>
  </si>
  <si>
    <t>TELHA ESTRUTURAL DE FIBROCIMENTO 1 ABA, DE 0,52 X 6,50 M (SEM AMIANTO)</t>
  </si>
  <si>
    <t>7212</t>
  </si>
  <si>
    <t>TELHA ESTRUTURAL DE FIBROCIMENTO 1 ABA, DE 0,52 X 7,20 M (SEM AMIANTO)</t>
  </si>
  <si>
    <t>7229</t>
  </si>
  <si>
    <t>TELHA ESTRUTURAL DE FIBROCIMENTO 2 ABAS, DE 1,00 X 3,00 M (SEM AMIANTO)</t>
  </si>
  <si>
    <t>7230</t>
  </si>
  <si>
    <t>TELHA ESTRUTURAL DE FIBROCIMENTO 2 ABAS, DE 1,00 X 4,60 M (SEM AMIANTO)</t>
  </si>
  <si>
    <t>7231</t>
  </si>
  <si>
    <t>TELHA ESTRUTURAL DE FIBROCIMENTO 2 ABAS, DE 1,00 X 6,00 M (SEM AMIANTO)</t>
  </si>
  <si>
    <t>7220</t>
  </si>
  <si>
    <t>TELHA ESTRUTURAL DE FIBROCIMENTO 2 ABAS, DE 1,00 X 7,40 M (SEM AMIANTO)</t>
  </si>
  <si>
    <t>34447</t>
  </si>
  <si>
    <t>TELHA ESTRUTURAL DE FIBROCIMENTO 2 ABAS, DE 1,00 X 8,20 M (SEM AMIANTO)</t>
  </si>
  <si>
    <t>7233</t>
  </si>
  <si>
    <t>TELHA ESTRUTURAL DE FIBROCIMENTO 2 ABAS, DE 1,00 X 9,20 M (SEM AMIANTO)</t>
  </si>
  <si>
    <t>40740</t>
  </si>
  <si>
    <t>TELHA GALVALUME COM ISOLAMENTO TERMOACUSTICO EM ESPUMA RIGIDA DE POLIURETANO (PU) INJETADO, ESPESSURA DE 30 MM, DENSIDADE DE 35 KG/M3, REVESTIMENTO EM TELHA TRAPEZOIDAL NAS DUAS FACES COM ESPESSURA DE 0,50 MM CADA, ACABAMENTO NATURAL (NAO INCLUI ACESSORIOS DE FIXACAO)</t>
  </si>
  <si>
    <t>25007</t>
  </si>
  <si>
    <t>TELHA ONDULADA EM ACO ZINCADO, ALTURA DE 17 MM, ESPESSURA DE 0,50 MM, LARGURA UTIL DE APROXIMADAMENTE 985 MM, SEM PINTURA</t>
  </si>
  <si>
    <t>43071</t>
  </si>
  <si>
    <t>TELHA TERMOISOLANTE REVESTIDA EM ACO GALVALUME, FACE SUPERIOR TRAPEZOIDAL E FACE INFERIOR PLANA (NAO INCLUI ACESSORIOS DE FIXACAO), REVEST COM ESPESSURA DE 0,50 MM, COM PRE-PINTURA DE COR BRANCA NAS DUAS FACES, NUCLEO EM POLIIOCIANURATO (PIR) COM ESPESSURA DE 50 MM</t>
  </si>
  <si>
    <t>39520</t>
  </si>
  <si>
    <t>TELHA TERMOISOLANTE REVESTIDA EM ACO GALVANIZADO, FACE SUPERIOR EM TELHA TRAPEZOIDAL E FACE INFERIOR EM CHAPA PLANA (SEM ACESSORIOS DE FIXACAO), REVESTIMENTO COM ESPESSURA DE 0,50 MM COM PRE-PINTURA NAS DUAS FACES, NUCLEO EM POLIESTIRENO (EPS) DE 30 MM</t>
  </si>
  <si>
    <t>39521</t>
  </si>
  <si>
    <t>TELHA TERMOISOLANTE REVESTIDA EM ACO GALVANIZADO, FACE SUPERIOR EM TELHA TRAPEZOIDAL E FACE INFERIOR EM CHAPA PLANA (SEM ACESSORIOS DE FIXACAO), REVESTIMENTO COM ESPESSURA DE 0,50 MM COM PRE-PINTURA NAS DUAS FACES, NUCLEO EM POLIESTIRENO (EPS) DE 50 MM</t>
  </si>
  <si>
    <t>39522</t>
  </si>
  <si>
    <t>TELHA TERMOISOLANTE REVESTIDA EM ACO GALVANIZADO, FACES SUPERIOR E INFERIOR EM TELHA TRAPEZOIDAL (SEM ACESSORIOS DE FIXACAO), REVESTIMENTO COM ESPESSURA DE 0,50 MM COM PRE-PINTURA NAS DUAS FACES, NUCLEO EM POLIESTIRENO (EPS) DE 50 MM</t>
  </si>
  <si>
    <t>7243</t>
  </si>
  <si>
    <t>TELHA TRAPEZOIDAL EM ACO ZINCADO, SEM PINTURA, ALTURA DE APROXIMADAMENTE 40 MM, ESPESSURA DE 0,50 MM E LARGURA UTIL DE 980 MM</t>
  </si>
  <si>
    <t>11067</t>
  </si>
  <si>
    <t>TELHA TRAPEZOIDAL EM ALUMINIO, ALTURA DE *38* MM E ESPESSURA DE 0,5 MM (LARGURA TOTAL DE 1056 MM E COMPRIMENTO DE 5000 MM)</t>
  </si>
  <si>
    <t>11068</t>
  </si>
  <si>
    <t>TELHA TRAPEZOIDAL EM ALUMINIO, ALTURA DE *38* MM E ESPESSURA DE 0,7 MM (LARGURA TOTAL DE 1056 MM E COMPRIMENTO DE 5000 MM)</t>
  </si>
  <si>
    <t>7246</t>
  </si>
  <si>
    <t>TELHA VIDRO TIPO CANAL OU COLONIAL, C = 46 A 50 CM</t>
  </si>
  <si>
    <t>41097</t>
  </si>
  <si>
    <t>TELHADOR (MENSALISTA)</t>
  </si>
  <si>
    <t>12869</t>
  </si>
  <si>
    <t>TELHADOR (HORISTA)</t>
  </si>
  <si>
    <t>1574</t>
  </si>
  <si>
    <t>TERMINAL A COMPRESSAO EM COBRE ESTANHADO PARA CABO 10 MM2, 1 FURO E 1 COMPRESSAO, PARA PARAFUSO DE FIXACAO M6</t>
  </si>
  <si>
    <t>1581</t>
  </si>
  <si>
    <t>TERMINAL A COMPRESSAO EM COBRE ESTANHADO PARA CABO 120 MM2, 1 FURO E 1 COMPRESSAO, PARA PARAFUSO DE FIXACAO M12</t>
  </si>
  <si>
    <t>1575</t>
  </si>
  <si>
    <t>TERMINAL A COMPRESSAO EM COBRE ESTANHADO PARA CABO 16 MM2, 1 FURO E 1 COMPRESSAO, PARA PARAFUSO DE FIXACAO M6</t>
  </si>
  <si>
    <t>1570</t>
  </si>
  <si>
    <t>TERMINAL A COMPRESSAO EM COBRE ESTANHADO PARA CABO 2,5 MM2, 1 FURO E 1 COMPRESSAO, PARA PARAFUSO DE FIXACAO M5</t>
  </si>
  <si>
    <t>1576</t>
  </si>
  <si>
    <t>TERMINAL A COMPRESSAO EM COBRE ESTANHADO PARA CABO 25 MM2, 1 FURO E 1 COMPRESSAO, PARA PARAFUSO DE FIXACAO M8</t>
  </si>
  <si>
    <t>1577</t>
  </si>
  <si>
    <t>TERMINAL A COMPRESSAO EM COBRE ESTANHADO PARA CABO 35 MM2, 1 FURO E 1 COMPRESSAO, PARA PARAFUSO DE FIXACAO M8</t>
  </si>
  <si>
    <t>1571</t>
  </si>
  <si>
    <t>TERMINAL A COMPRESSAO EM COBRE ESTANHADO PARA CABO 4 MM2, 1 FURO E 1 COMPRESSAO, PARA PARAFUSO DE FIXACAO M5</t>
  </si>
  <si>
    <t>1578</t>
  </si>
  <si>
    <t>TERMINAL A COMPRESSAO EM COBRE ESTANHADO PARA CABO 50 MM2, 1 FURO E 1 COMPRESSAO, PARA PARAFUSO DE FIXACAO M8</t>
  </si>
  <si>
    <t>1573</t>
  </si>
  <si>
    <t>TERMINAL A COMPRESSAO EM COBRE ESTANHADO PARA CABO 6 MM2, 1 FURO E 1 COMPRESSAO, PARA PARAFUSO DE FIXACAO M6</t>
  </si>
  <si>
    <t>1579</t>
  </si>
  <si>
    <t>TERMINAL A COMPRESSAO EM COBRE ESTANHADO PARA CABO 70 MM2, 1 FURO E 1 COMPRESSAO, PARA PARAFUSO DE FIXACAO M10</t>
  </si>
  <si>
    <t>1580</t>
  </si>
  <si>
    <t>TERMINAL A COMPRESSAO EM COBRE ESTANHADO PARA CABO 95 MM2, 1 FURO E 1 COMPRESSAO, PARA PARAFUSO DE FIXACAO M12</t>
  </si>
  <si>
    <t>39321</t>
  </si>
  <si>
    <t>TERMINAL DE VENTILACAO, 100 MM, SERIE NORMAL, ESGOTO PREDIAL</t>
  </si>
  <si>
    <t>39319</t>
  </si>
  <si>
    <t>TERMINAL DE VENTILACAO, 50 MM, SERIE NORMAL, ESGOTO PREDIAL</t>
  </si>
  <si>
    <t>39320</t>
  </si>
  <si>
    <t>TERMINAL DE VENTILACAO, 75 MM, SERIE NORMAL, ESGOTO PREDIAL</t>
  </si>
  <si>
    <t>1591</t>
  </si>
  <si>
    <t>TERMINAL METALICO A PRESSAO PARA 1 CABO DE 120 MM2, COM 1 FURO DE FIXACAO</t>
  </si>
  <si>
    <t>1547</t>
  </si>
  <si>
    <t>TERMINAL METALICO A PRESSAO PARA 1 CABO DE 150 A 185 MM2, COM 2 FUROS PARA FIXACAO</t>
  </si>
  <si>
    <t>38196</t>
  </si>
  <si>
    <t>TERMINAL METALICO A PRESSAO PARA 1 CABO DE 150 MM2, COM 1 FURO DE FIXACAO</t>
  </si>
  <si>
    <t>1543</t>
  </si>
  <si>
    <t>TERMINAL METALICO A PRESSAO PARA 1 CABO DE 16 A 25 MM2, COM 2 FUROS PARA FIXACAO</t>
  </si>
  <si>
    <t>1585</t>
  </si>
  <si>
    <t>TERMINAL METALICO A PRESSAO PARA 1 CABO DE 16 MM2, COM 1 FURO DE FIXACAO</t>
  </si>
  <si>
    <t>1593</t>
  </si>
  <si>
    <t>TERMINAL METALICO A PRESSAO PARA 1 CABO DE 185 MM2, COM 1 FURO DE FIXACAO</t>
  </si>
  <si>
    <t>11838</t>
  </si>
  <si>
    <t>TERMINAL METALICO A PRESSAO PARA 1 CABO DE 240 MM2, COM 1 FURO DE FIXACAO</t>
  </si>
  <si>
    <t>1594</t>
  </si>
  <si>
    <t>TERMINAL METALICO A PRESSAO PARA 1 CABO DE 25 A 35 MM2, COM 2 FUROS PARA FIXACAO</t>
  </si>
  <si>
    <t>1586</t>
  </si>
  <si>
    <t>TERMINAL METALICO A PRESSAO PARA 1 CABO DE 25 MM2, COM 1 FURO DE FIXACAO</t>
  </si>
  <si>
    <t>11839</t>
  </si>
  <si>
    <t>TERMINAL METALICO A PRESSAO PARA 1 CABO DE 300 MM2, COM 1 FURO DE FIXACAO</t>
  </si>
  <si>
    <t>1587</t>
  </si>
  <si>
    <t>TERMINAL METALICO A PRESSAO PARA 1 CABO DE 35 MM2, COM 1 FURO DE FIXACAO</t>
  </si>
  <si>
    <t>1545</t>
  </si>
  <si>
    <t>TERMINAL METALICO A PRESSAO PARA 1 CABO DE 50 A 70 MM2, COM 2 FUROS PARA FIXACAO</t>
  </si>
  <si>
    <t>1588</t>
  </si>
  <si>
    <t>TERMINAL METALICO A PRESSAO PARA 1 CABO DE 50 MM2, COM 1 FURO DE FIXACAO</t>
  </si>
  <si>
    <t>1535</t>
  </si>
  <si>
    <t>TERMINAL METALICO A PRESSAO PARA 1 CABO DE 6 A 10 MM2, COM 1 FURO DE FIXACAO</t>
  </si>
  <si>
    <t>1589</t>
  </si>
  <si>
    <t>TERMINAL METALICO A PRESSAO PARA 1 CABO DE 70 MM2, COM 1 FURO DE FIXACAO</t>
  </si>
  <si>
    <t>1546</t>
  </si>
  <si>
    <t>TERMINAL METALICO A PRESSAO PARA 1 CABO DE 95 A 120 MM2, COM 2 FUROS PARA FIXACAO</t>
  </si>
  <si>
    <t>1590</t>
  </si>
  <si>
    <t>TERMINAL METALICO A PRESSAO PARA 1 CABO DE 95 MM2, COM 1 FURO DE FIXACAO</t>
  </si>
  <si>
    <t>1542</t>
  </si>
  <si>
    <t>TERMINAL METALICO A PRESSAO 1 CABO, PARA CABOS DE 4 A 10 MM2, COM 2 FUROS PARA FIXACAO</t>
  </si>
  <si>
    <t>38415</t>
  </si>
  <si>
    <t>TERMOFUSORA PARA TUBOS E CONEXOES EM PPR COM DIAMETROS DE 20 A 63 MM, POTENCIA DE 800 W, TENSAO 220 V</t>
  </si>
  <si>
    <t>38414</t>
  </si>
  <si>
    <t>TERMOFUSORA PARA TUBOS E CONEXOES EM PPR COM DIAMETROS DE 75 A 110 MM, POTENCIA DE *1100* W, TENSAO 220 V</t>
  </si>
  <si>
    <t>38128</t>
  </si>
  <si>
    <t>TERRA VEGETAL (ENSACADA)</t>
  </si>
  <si>
    <t>7253</t>
  </si>
  <si>
    <t>TERRA VEGETAL (GRANEL)</t>
  </si>
  <si>
    <t>4806</t>
  </si>
  <si>
    <t>TESTEIRA ANTIDERRAPANTE PARA PISO VINILICO *5 X 2,5* CM, E = 2 MM</t>
  </si>
  <si>
    <t>34401</t>
  </si>
  <si>
    <t>TIJOLO CERAMICO LAMINADO 5,5 X 11 X 23 CM (L X A X C)</t>
  </si>
  <si>
    <t>7260</t>
  </si>
  <si>
    <t>TIJOLO CERAMICO MACICO APARENTE *6 X 12 X 24* CM (L X A X C)</t>
  </si>
  <si>
    <t>7256</t>
  </si>
  <si>
    <t>TIJOLO CERAMICO MACICO APARENTE 2 FUROS, *6,5 X 10 X 20* CM (L X A X C)</t>
  </si>
  <si>
    <t>7258</t>
  </si>
  <si>
    <t>TIJOLO CERAMICO MACICO COMUM *5 X 10 X 20* CM (L X A X C)</t>
  </si>
  <si>
    <t>34400</t>
  </si>
  <si>
    <t>TIJOLO CERAMICO REFRATARIO 2,5 X 11,4 X 22,9 CM (L X A X C)</t>
  </si>
  <si>
    <t>10617</t>
  </si>
  <si>
    <t>TIJOLO CERAMICO REFRATARIO 6,3 X 11,4 X 22,9 CM (L X A X C)</t>
  </si>
  <si>
    <t>44261</t>
  </si>
  <si>
    <t>TIL CONDOMINIAL, PVC, DN 100 X 100 MM, PARA REDE COLETORA DE ESGOTO</t>
  </si>
  <si>
    <t>7274</t>
  </si>
  <si>
    <t>TIL PARA LIGACAO PREDIAL, EM PVC, JE, BBB, DN 100 X 100 MM, PARA REDE COLETORA ESGOTO</t>
  </si>
  <si>
    <t>44326</t>
  </si>
  <si>
    <t>TIL RADIAL, PVC, JE, BBB, DN 300 X 200 MM, PARA REDE COLETORA DE ESGOTO (NBR 10.569)</t>
  </si>
  <si>
    <t>154</t>
  </si>
  <si>
    <t>TINTA / REVESTIMENTO A BASE DE RESINA EPOXI COM ALCATRAO, BICOMPONENTE</t>
  </si>
  <si>
    <t>38121</t>
  </si>
  <si>
    <t>TINTA A BASE DE RESINA ACRILICA EMULSIONADA EM AGUA, PARA SINALIZACAO HORIZONTAL VIARIA (NBR 13699:2012)</t>
  </si>
  <si>
    <t>43776</t>
  </si>
  <si>
    <t>TINTA A OLEO BRILHANTE, PARA MADEIRAS E METAIS</t>
  </si>
  <si>
    <t>7343</t>
  </si>
  <si>
    <t>TINTA ACRILICA A BASE DE SOLVENTE, PARA SINALIZACAO HORIZONTAL VIARIA (NBR 11862)</t>
  </si>
  <si>
    <t>7348</t>
  </si>
  <si>
    <t>TINTA ACRILICA PREMIUM PARA PISO</t>
  </si>
  <si>
    <t>7313</t>
  </si>
  <si>
    <t>TINTA ASFALTICA IMPERMEABILIZANTE DILUIDA EM SOLVENTE, PARA MATERIAIS CIMENTICIOS, METAL E MADEIRA</t>
  </si>
  <si>
    <t>7319</t>
  </si>
  <si>
    <t>TINTA ASFALTICA IMPERMEABILIZANTE DISPERSA EM AGUA, PARA MATERIAIS CIMENTICIOS</t>
  </si>
  <si>
    <t>7314</t>
  </si>
  <si>
    <t>TINTA BORRACHA CLORADA, ACABAMENTO SEMIBRILHO, QUALQUER COR</t>
  </si>
  <si>
    <t>7304</t>
  </si>
  <si>
    <t>TINTA EPOXI BASE AGUA PREMIUM, BRANCA</t>
  </si>
  <si>
    <t>43649</t>
  </si>
  <si>
    <t>TINTA ESMALTE BASE AGUA PREMIUM ACETINADO</t>
  </si>
  <si>
    <t>43650</t>
  </si>
  <si>
    <t>TINTA ESMALTE BASE AGUA PREMIUM BRILHANTE</t>
  </si>
  <si>
    <t>7311</t>
  </si>
  <si>
    <t>TINTA ESMALTE SINTETICO PREMIUM ACETINADO</t>
  </si>
  <si>
    <t>7292</t>
  </si>
  <si>
    <t>TINTA ESMALTE SINTETICO PREMIUM BRILHANTE</t>
  </si>
  <si>
    <t>7293</t>
  </si>
  <si>
    <t>TINTA ESMALTE SINTETICO PREMIUM DE DUPLA ACAO GRAFITE FOSCO PARA SUPERFICIES METALICAS FERROSAS</t>
  </si>
  <si>
    <t>7306</t>
  </si>
  <si>
    <t>TINTA ESMALTE SINTETICO PREMIUM DE EFEITO PROTETOR DE SUPERFICIE METALICA ALUMINIO</t>
  </si>
  <si>
    <t>7288</t>
  </si>
  <si>
    <t>TINTA ESMALTE SINTETICO PREMIUM FOSCO</t>
  </si>
  <si>
    <t>43625</t>
  </si>
  <si>
    <t>TINTA ESMALTE SINTETICO STANDARD ACETINADO</t>
  </si>
  <si>
    <t>43647</t>
  </si>
  <si>
    <t>TINTA ESMALTE SINTETICO STANDARD BRILHANTE</t>
  </si>
  <si>
    <t>43648</t>
  </si>
  <si>
    <t>TINTA ESMALTE SINTETICO STANDARD FOSCO</t>
  </si>
  <si>
    <t>35693</t>
  </si>
  <si>
    <t>TINTA LATEX ACRILICA ECONOMICA, COR BRANCA</t>
  </si>
  <si>
    <t>7356</t>
  </si>
  <si>
    <t>TINTA LATEX ACRILICA PREMIUM, COR BRANCO FOSCO</t>
  </si>
  <si>
    <t>35692</t>
  </si>
  <si>
    <t>TINTA LATEX ACRILICA STANDARD, COR BRANCA</t>
  </si>
  <si>
    <t>43624</t>
  </si>
  <si>
    <t>TINTA LATEX ACRILICA SUPER PREMIUM, COR BRANCO FOSCO</t>
  </si>
  <si>
    <t>7342</t>
  </si>
  <si>
    <t>TINTA MINERAL IMPERMEAVEL EM PO, BRANCA</t>
  </si>
  <si>
    <t>7350</t>
  </si>
  <si>
    <t>TINTA/RESINA ACRILICA PREMIUM PARA CERAMICA, PEDRAS E OUTROS</t>
  </si>
  <si>
    <t>39574</t>
  </si>
  <si>
    <t>TIRANTE COM ELO, EM ARAME GALVANIZADO RIGIDO, NUMERO 10, COMPRIMENTO 2000 MM, PARA PENDURAL DE FORRO REMOVIVEL</t>
  </si>
  <si>
    <t>11060</t>
  </si>
  <si>
    <t>TIRANTE EM FERRO GALVANIZADO PARA CONTRAVENTAMENTO DE TELHA CANALETE 90, 1/4 " X 400 MM</t>
  </si>
  <si>
    <t>37401</t>
  </si>
  <si>
    <t>TOALHEIRO PLASTICO TIPO DISPENSER PARA PAPEL TOALHA INTERFOLHADO</t>
  </si>
  <si>
    <t>7525</t>
  </si>
  <si>
    <t>TOMADA INDUSTRIAL DE EMBUTIR 3P+T 30 A, 440 V, COM TRAVA, COM PLACA</t>
  </si>
  <si>
    <t>7524</t>
  </si>
  <si>
    <t>TOMADA INDUSTRIAL DE EMBUTIR 3P+T 30 A, 440 V, COM TRAVA, SEM PLACA</t>
  </si>
  <si>
    <t>38105</t>
  </si>
  <si>
    <t>TOMADA PARA ANTENA DE TV, CABO COAXIAL DE 9 MM (APENAS MODULO)</t>
  </si>
  <si>
    <t>38084</t>
  </si>
  <si>
    <t>TOMADA PARA ANTENA DE TV, CABO COAXIAL DE 9 MM, CONJUNTO MONTADO PARA EMBUTIR 4" X 2" (PLACA + SUPORTE + MODULO)</t>
  </si>
  <si>
    <t>38103</t>
  </si>
  <si>
    <t>TOMADA RJ11, 2 FIOS (APENAS MODULO)</t>
  </si>
  <si>
    <t>38082</t>
  </si>
  <si>
    <t>TOMADA RJ11, 2 FIOS, CONJUNTO MONTADO PARA EMBUTIR 4" X 2" (PLACA + SUPORTE + MODULO)</t>
  </si>
  <si>
    <t>38104</t>
  </si>
  <si>
    <t>TOMADA RJ45, 8 FIOS, CAT 5E (APENAS MODULO)</t>
  </si>
  <si>
    <t>38083</t>
  </si>
  <si>
    <t>TOMADA RJ45, 8 FIOS, CAT 5E, CONJUNTO MONTADO PARA EMBUTIR 4" X 2" (PLACA + SUPORTE + MODULO)</t>
  </si>
  <si>
    <t>38101</t>
  </si>
  <si>
    <t>TOMADA 2P+T 10A, 250V (APENAS MODULO)</t>
  </si>
  <si>
    <t>7528</t>
  </si>
  <si>
    <t>TOMADA 2P+T 10A, 250V, CONJUNTO MONTADO PARA EMBUTIR 4" X 2" (PLACA + SUPORTE + MODULO)</t>
  </si>
  <si>
    <t>12147</t>
  </si>
  <si>
    <t>TOMADA 2P+T 10A, 250V, CONJUNTO MONTADO PARA SOBREPOR 4" X 2" (CAIXA + MODULO)</t>
  </si>
  <si>
    <t>38075</t>
  </si>
  <si>
    <t>TOMADA 2P+T 20A 250V, CONJUNTO MONTADO PARA EMBUTIR 4" X 2" (PLACA + SUPORTE + MODULO)</t>
  </si>
  <si>
    <t>38102</t>
  </si>
  <si>
    <t>TOMADA 2P+T 20A, 250V (APENAS MODULO)</t>
  </si>
  <si>
    <t>38076</t>
  </si>
  <si>
    <t>TOMADAS (2 MODULOS) 2P+T 10A, 250V, CONJUNTO MONTADO PARA EMBUTIR 4" X 2" (PLACA + SUPORTE + MODULOS)</t>
  </si>
  <si>
    <t>7592</t>
  </si>
  <si>
    <t>TOPOGRAFO (HORISTA)</t>
  </si>
  <si>
    <t>40820</t>
  </si>
  <si>
    <t>TOPOGRAFO (MENSALISTA)</t>
  </si>
  <si>
    <t>11826</t>
  </si>
  <si>
    <t>TORNEIRA DE BOIA BALAO METALICO, VAZAO TOTAL, PARA CAIXA D'AGUA, AGUA QUENTE, ROSCA 1/2 ", COM HASTE, TORNEIRA E BALAO METALICOS</t>
  </si>
  <si>
    <t>7606</t>
  </si>
  <si>
    <t>TORNEIRA DE BOIA BALAO METALICO, VAZAO TOTAL, PARA CAIXA D'AGUA, AGUA QUENTE, ROSCA 3/4 ", COM HASTE, TORNEIRA E BALAO METALICOS</t>
  </si>
  <si>
    <t>11763</t>
  </si>
  <si>
    <t>TORNEIRA DE BOIA CONVENCIONAL PARA CAIXA D'AGUA, AGUA FRIA, 1.1/2", COM HASTE E TORNEIRA METALICOS E BALAO PLASTICO</t>
  </si>
  <si>
    <t>11764</t>
  </si>
  <si>
    <t>TORNEIRA DE BOIA CONVENCIONAL PARA CAIXA D'AGUA, AGUA FRIA, 1.1/4", COM HASTE E TORNEIRA METALICOS E BALAO PLASTICO</t>
  </si>
  <si>
    <t>11829</t>
  </si>
  <si>
    <t>TORNEIRA DE BOIA CONVENCIONAL PARA CAIXA D'AGUA, AGUA FRIA, 1/2", COM HASTE E TORNEIRA METALICOS E BALAO PLASTICO</t>
  </si>
  <si>
    <t>11830</t>
  </si>
  <si>
    <t>TORNEIRA DE BOIA CONVENCIONAL PARA CAIXA D'AGUA, AGUA FRIA, 3/4", COM HASTE E TORNEIRA METALICOS E BALAO PLASTICO</t>
  </si>
  <si>
    <t>11825</t>
  </si>
  <si>
    <t>TORNEIRA DE BOIA CONVENCIONAL PARA CAIXA D'AGUA, 1", AGUA FRIA, COM HASTE E TORNEIRA METALICOS E BALAO PLASTICO</t>
  </si>
  <si>
    <t>11767</t>
  </si>
  <si>
    <t>TORNEIRA DE BOIA CONVENCIONAL PARA CAIXA D'AGUA, 2", AGUA FRIA, COM HASTE E TORNEIRA METALICOS E BALAO PLASTICO</t>
  </si>
  <si>
    <t>11766</t>
  </si>
  <si>
    <t>TORNEIRA DE BOIA VAZAO TOTAL PARA CAIXA D'AGUA, AGUA FRIA, BITOLA 1/2", COM HASTE E TORNEIRA METALICOS E BALAO PLASTICO</t>
  </si>
  <si>
    <t>11765</t>
  </si>
  <si>
    <t>TORNEIRA DE BOIA VAZAO TOTAL PARA CAIXA D'AGUA, AGUA FRIA, BITOLA 1", COM HASTE E TORNEIRA METALICOS E BALAO PLASTICO</t>
  </si>
  <si>
    <t>11824</t>
  </si>
  <si>
    <t>TORNEIRA DE BOIA VAZAO TOTAL PARA CAIXA D'AGUA, AGUA FRIA, BITOLA 3/4", COM HASTE E TORNEIRA METALICOS E BALAO PLASTICO</t>
  </si>
  <si>
    <t>44045</t>
  </si>
  <si>
    <t>TORNEIRA DE MESA PARA LAVATORIO, METALICA CROMADA, COM MISTURADOR MONOCOMANDO, BICA BAIXA (REF 2875)</t>
  </si>
  <si>
    <t>39702</t>
  </si>
  <si>
    <t>TORNEIRA DE MESA PARA LAVATORIO, METALICA CROMADA, COM SENSOR DE APROXIMACAO ELETRICO, BIVOLT</t>
  </si>
  <si>
    <t>13415</t>
  </si>
  <si>
    <t>TORNEIRA DE MESA/BANCADA, PARA LAVATORIO, FIXA, METALICA CROMADA, PADRAO POPULAR, 1/2 " OU 3/4 " (REF 1193)</t>
  </si>
  <si>
    <t>7602</t>
  </si>
  <si>
    <t>TORNEIRA DE METAL AMARELO, PARA TANQUE / JARDIM, DE PAREDE, COM BICO PLASTICO, CANO CURTO, AREA EXTERNA, PADRAO POPULAR / USO GERAL, 1/2 " OU 3/4 " (REF 1128)</t>
  </si>
  <si>
    <t>7603</t>
  </si>
  <si>
    <t>TORNEIRA DE METAL AMARELO, PARA TANQUE / JARDIM, DE PAREDE, SEM BICO, CANO CURTO, PADRAO POPULAR / USO GERAL, 1/2 " OU 3/4 " (REF 1120)</t>
  </si>
  <si>
    <t>11777</t>
  </si>
  <si>
    <t>TORNEIRA ELETRICA DE PAREDE, PLASTICA, BICA ALTA, PARA COZINHA, 5500 W (110/220 V)</t>
  </si>
  <si>
    <t>13417</t>
  </si>
  <si>
    <t>TORNEIRA METALICA CROMADA CANO CURTO, SEM BICO, SEM AREJADOR, DE PAREDE, PARA TANQUE E USO GERAL, 1/2 " OU 3/4 " (REF 1143)</t>
  </si>
  <si>
    <t>36791</t>
  </si>
  <si>
    <t>TORNEIRA METALICA CROMADA DE MESA PARA LAVATORIO, BICA ALTA, COM AREJADOR (REF 1195)</t>
  </si>
  <si>
    <t>36795</t>
  </si>
  <si>
    <t>TORNEIRA METALICA CROMADA DE MESA PARA LAVATORIO, COM SENSOR DE PRESENCA A PILHA, COM AREJADOR EMBUTIDO</t>
  </si>
  <si>
    <t>36796</t>
  </si>
  <si>
    <t>TORNEIRA METALICA CROMADA DE MESA, PARA LAVATORIO, TEMPORIZADA PRESSAO FECHAMENTO AUTOMATICO, BICA BAIXA</t>
  </si>
  <si>
    <t>36792</t>
  </si>
  <si>
    <t>TORNEIRA METALICA CROMADA DE PAREDE LONGA PARA LAVATORIO, COM AREJADOR, ACIONAMENTO ALAVANCA, 1/4 DE VOLTA (REF 1178)</t>
  </si>
  <si>
    <t>11773</t>
  </si>
  <si>
    <t>TORNEIRA METALICA CROMADA DE PAREDE, PARA COZINHA, BICA MOVEL, COM AREJADOR, 1/2 " OU 3/4 " (REF 1167 / 1168)</t>
  </si>
  <si>
    <t>11762</t>
  </si>
  <si>
    <t>TORNEIRA METALICA CROMADA PARA JARDIM / TANQUE, COM BICO PLASTICO, CANO LONGO, DE PAREDE, PADRAO POPULAR / USO GERAL , 1/2 " OU 3/4 " (REF 1153 / 1130)</t>
  </si>
  <si>
    <t>7604</t>
  </si>
  <si>
    <t>TORNEIRA METALICA CROMADA PARA TANQUE / JARDIM, SEM BICO , CANO LONGO, DE PAREDE, PADRAO POPULAR / USO GERAL, 1/2 " OU 3/4 " (REF 1126)</t>
  </si>
  <si>
    <t>13984</t>
  </si>
  <si>
    <t>TORNEIRA METALICA CROMADA, CANO CURTO, COM AREJADOR, SEM BICO PLASTICO, DE PAREDE, PARA USO GERAL, 1/2 " OU 3/4 " (REF 1152 / 1154)</t>
  </si>
  <si>
    <t>11772</t>
  </si>
  <si>
    <t>TORNEIRA METALICA CROMADA, DE MESA/BANCADA, PARA COZINHA, BICA MOVEL, COM AREJADOR, 1/2 " OU 3/4 " (REF 1167 / 1168)</t>
  </si>
  <si>
    <t>13983</t>
  </si>
  <si>
    <t>TORNEIRA METALICA CROMADA, RETA, DE PAREDE, PARA COZINHA, COM AREJADOR, PADRAO POPULAR, 1/2 " OU 3/4 " (REF 1159 / 1160)</t>
  </si>
  <si>
    <t>13416</t>
  </si>
  <si>
    <t>TORNEIRA METALICA CROMADA, RETA, DE PAREDE, PARA COZINHA, SEM BICO, SEM AREJADOR, PADRAO POPULAR, 1/2 " OU 3/4 " (REF 1158)</t>
  </si>
  <si>
    <t>40329</t>
  </si>
  <si>
    <t>TORNEIRA PLASTICA DE BOIA CONVENCIONAL PARA CAIXA DE AGUA, AGUA FRIA, 3/4 ", COM HASTE METALICA E COM TORNEIRA E BALAO PLASTICOS (PADRAO POPULAR)</t>
  </si>
  <si>
    <t>11823</t>
  </si>
  <si>
    <t>TORNEIRA PLASTICA DE BOIA PARA CAIXA DE DESCARGA, 1/2", BALAO E TORNEIRA PLASTICOS, COM HASTE METALICA</t>
  </si>
  <si>
    <t>11822</t>
  </si>
  <si>
    <t>TORNEIRA PLASTICA DE MESA, BICA MOVEL, PARA COZINHA 1/2 "</t>
  </si>
  <si>
    <t>11831</t>
  </si>
  <si>
    <t>TORNEIRA PLASTICA PARA TANQUE 1/2 " OU 3/4 " COM BICO PARA MANGUEIRA</t>
  </si>
  <si>
    <t>7613</t>
  </si>
  <si>
    <t>TRANSFORMADOR TRIFASICO DE DISTRIBUICAO, POTENCIA DE 1000 KVA, TENSAO NOMINAL DE 15 KV, TENSAO SECUNDARIA DE 220/127V, EM OLEO ISOLANTE TIPO MINERAL</t>
  </si>
  <si>
    <t>7619</t>
  </si>
  <si>
    <t>TRANSFORMADOR TRIFASICO DE DISTRIBUICAO, POTENCIA DE 112,5 KVA, TENSAO NOMINAL DE 15 KV, TENSAO SECUNDARIA DE 220/127V, EM OLEO ISOLANTE TIPO MINERAL</t>
  </si>
  <si>
    <t>12076</t>
  </si>
  <si>
    <t>TRANSFORMADOR TRIFASICO DE DISTRIBUICAO, POTENCIA DE 15 KVA, TENSAO NOMINAL DE 15 KV, TENSAO SECUNDARIA DE 220/127V, EM OLEO ISOLANTE TIPO MINERAL</t>
  </si>
  <si>
    <t>7614</t>
  </si>
  <si>
    <t>TRANSFORMADOR TRIFASICO DE DISTRIBUICAO, POTENCIA DE 150 KVA, TENSAO NOMINAL DE 15 KV, TENSAO SECUNDARIA DE 220/127V, EM OLEO ISOLANTE TIPO MINERAL</t>
  </si>
  <si>
    <t>7618</t>
  </si>
  <si>
    <t>TRANSFORMADOR TRIFASICO DE DISTRIBUICAO, POTENCIA DE 1500 KVA, TENSAO NOMINAL DE 15 KV, TENSAO SECUNDARIA DE 220/127V, EM OLEO ISOLANTE TIPO MINERAL</t>
  </si>
  <si>
    <t>7620</t>
  </si>
  <si>
    <t>TRANSFORMADOR TRIFASICO DE DISTRIBUICAO, POTENCIA DE 225 KVA, TENSAO NOMINAL DE 15 KV, TENSAO SECUNDARIA DE 220/127V, EM OLEO ISOLANTE TIPO MINERAL</t>
  </si>
  <si>
    <t>7610</t>
  </si>
  <si>
    <t>TRANSFORMADOR TRIFASICO DE DISTRIBUICAO, POTENCIA DE 30 KVA, TENSAO NOMINAL DE 15 KV, TENSAO SECUNDARIA DE 220/127V, EM OLEO ISOLANTE TIPO MINERAL</t>
  </si>
  <si>
    <t>7615</t>
  </si>
  <si>
    <t>TRANSFORMADOR TRIFASICO DE DISTRIBUICAO, POTENCIA DE 300 KVA, TENSAO NOMINAL DE 15 KV, TENSAO SECUNDARIA DE 220/127V, EM OLEO ISOLANTE TIPO MINERAL</t>
  </si>
  <si>
    <t>7617</t>
  </si>
  <si>
    <t>TRANSFORMADOR TRIFASICO DE DISTRIBUICAO, POTENCIA DE 45 KVA, TENSAO NOMINAL DE 15 KV, TENSAO SECUNDARIA DE 220/127V, EM OLEO ISOLANTE TIPO MINERAL</t>
  </si>
  <si>
    <t>7616</t>
  </si>
  <si>
    <t>TRANSFORMADOR TRIFASICO DE DISTRIBUICAO, POTENCIA DE 500 KVA, TENSAO NOMINAL DE 15 KV, TENSAO SECUNDARIA DE 220/127V, EM OLEO ISOLANTE TIPO MINERAL</t>
  </si>
  <si>
    <t>7611</t>
  </si>
  <si>
    <t>TRANSFORMADOR TRIFASICO DE DISTRIBUICAO, POTENCIA DE 75 KVA, TENSAO NOMINAL DE 15 KV, TENSAO SECUNDARIA DE 220/127V, EM OLEO ISOLANTE TIPO MINERAL</t>
  </si>
  <si>
    <t>7612</t>
  </si>
  <si>
    <t>TRANSFORMADOR TRIFASICO DE DISTRIBUICAO, POTENCIA DE 750 KVA, TENSAO NOMINAL DE 15 KV, TENSAO SECUNDARIA DE 220/127V, EM OLEO ISOLANTE TIPO MINERAL</t>
  </si>
  <si>
    <t>37371</t>
  </si>
  <si>
    <t>TRANSPORTE - HORISTA (COLETADO CAIXA - ENCARGOS COMPLEMENTARES)</t>
  </si>
  <si>
    <t>40861</t>
  </si>
  <si>
    <t>TRANSPORTE - MENSALISTA (COLETADO CAIXA - ENCARGOS COMPLEMENTARES)</t>
  </si>
  <si>
    <t>36510</t>
  </si>
  <si>
    <t>TRATOR DE ESTEIRAS, POTENCIA BRUTA DE 133 HP, PESO OPERACIONAL DE 14 T, COM LAMINA COM CAPACIDADE DE 3,00 M3</t>
  </si>
  <si>
    <t>25020</t>
  </si>
  <si>
    <t>TRATOR DE ESTEIRAS, POTENCIA BRUTA DE 347 HP, PESO OPERACIONAL DE 38,5 T, COM ESCARIFICADOR E LAMINA COM CAPACIDADE DE 4,70M3</t>
  </si>
  <si>
    <t>7622</t>
  </si>
  <si>
    <t>TRATOR DE ESTEIRAS, POTENCIA DE 100 HP, PESO OPERACIONAL DE 9,4 T, COM LAMINA COM CAPACIDADE DE 2,19 M3</t>
  </si>
  <si>
    <t>7624</t>
  </si>
  <si>
    <t>TRATOR DE ESTEIRAS, POTENCIA DE 150 HP, PESO OPERACIONAL DE 16,7 T, COM RODA MOTRIZ ELEVADA E LAMINA COM CONTATO DE 3,18M3</t>
  </si>
  <si>
    <t>7625</t>
  </si>
  <si>
    <t>TRATOR DE ESTEIRAS, POTENCIA DE 170 HP, PESO OPERACIONAL DE 19 T, COM LAMINA COM CAPACIDADE DE 5,2 M3</t>
  </si>
  <si>
    <t>7623</t>
  </si>
  <si>
    <t>TRATOR DE ESTEIRAS, POTENCIA DE 347 HP, PESO OPERACIONAL DE 38,5 T, COM LAMINA COM CAPACIDADE DE 8,70M3</t>
  </si>
  <si>
    <t>36508</t>
  </si>
  <si>
    <t>TRATOR DE ESTEIRAS, POTENCIA NO VOLANTE DE 200 HP, PESO OPERACIONAL DE 20,1 T, COM RODA MOTRIZ ELEVADA E LAMINA COM CAPACIDADE DE 3,89 M3</t>
  </si>
  <si>
    <t>36509</t>
  </si>
  <si>
    <t>TRATOR DE ESTEIRAS, POTENCIA 125 HP, PESO OPERACIONAL DE 12,9 T, COM LAMINA COM CAPACIDADE DE 2,7 M3</t>
  </si>
  <si>
    <t>13238</t>
  </si>
  <si>
    <t>TRATOR DE PNEUS COM POTENCIA DE 105 CV, TRACAO 4 X 4, PESO COM LASTRO DE 5775 KG</t>
  </si>
  <si>
    <t>36511</t>
  </si>
  <si>
    <t>TRATOR DE PNEUS COM POTENCIA DE 122 CV, TRACAO 4 X 4, PESO COM LASTRO DE 4510 KG</t>
  </si>
  <si>
    <t>36515</t>
  </si>
  <si>
    <t>TRATOR DE PNEUS COM POTENCIA DE 15 CV, PESO COM LASTRO DE 1160 KG</t>
  </si>
  <si>
    <t>10598</t>
  </si>
  <si>
    <t>TRATOR DE PNEUS COM POTENCIA DE 50 CV, TRACAO 4 X 2, PESO COM LASTRO DE 2714 KG</t>
  </si>
  <si>
    <t>7640</t>
  </si>
  <si>
    <t>TRATOR DE PNEUS COM POTENCIA DE 85 CV, TRACAO 4 X 4, PESO COM LASTRO DE 4675 KG</t>
  </si>
  <si>
    <t>36513</t>
  </si>
  <si>
    <t>TRATOR DE PNEUS COM POTENCIA DE 85 CV, TURBO, PESO COM LASTRO DE 4900 KG</t>
  </si>
  <si>
    <t>36514</t>
  </si>
  <si>
    <t>TRATOR DE PNEUS COM POTENCIA DE 95 CV, TRACAO 4 X 4, PESO MAXIMO DE 5225 KG</t>
  </si>
  <si>
    <t>11572</t>
  </si>
  <si>
    <t>TRAVA / PRENDEDOR DE PORTA, EM LATAO CROMADO, MONTADO EM PISO</t>
  </si>
  <si>
    <t>36149</t>
  </si>
  <si>
    <t>TRAVA-QUEDAS EM ACO PARA CORDA DE 12 MM, EXTENSOR DE 25 X 300 MM, COM MOSQUETAO TIPO GANCHO TRAVA DUPLA</t>
  </si>
  <si>
    <t>42407</t>
  </si>
  <si>
    <t>TRELICA NERVURADA (ESPACADOR), ALTURA = 120,0 MM, DIAMETRO DOS BANZOS INFERIORES E SUPERIOR = 6,0 MM, DIAMETRO DA DIAGONAL = 4,2 MM</t>
  </si>
  <si>
    <t>11581</t>
  </si>
  <si>
    <t>TRILHO PANTOGRAFICO CONCAVO, TIPO U, EM ALUMINIO, COM DIMENSOES DE APROX *35 X 35* MM, PARA ROLDANA DE PORTA DE CORRER</t>
  </si>
  <si>
    <t>43605</t>
  </si>
  <si>
    <t>TRILHO PANTOGRAFICO RETO, EM ALUMINIO, TIPO U, COM DIMENSOES DE *38 X 38* MM PARA PORTA DE CORRER</t>
  </si>
  <si>
    <t>11580</t>
  </si>
  <si>
    <t>TRILHO QUADRADO FRIZADO PARA RODIZIO (VERGALHAO MACICO), EM ALUMINIO, COM DIMENSOES DE *6 X 6* MM</t>
  </si>
  <si>
    <t>10743</t>
  </si>
  <si>
    <t>TROLEY MANUAL CAPACIDADE 1 T</t>
  </si>
  <si>
    <t>39848</t>
  </si>
  <si>
    <t>TUBO / MANGUEIRA PRETA EM POLIETILENO, LINHA PESADA OU REFORCADA, TIPO ESPAGUETE, PARA INJECAO DE CALDA DE CIMENTO, D = 1/2", ESPESSURA 1,5 MM</t>
  </si>
  <si>
    <t>20999</t>
  </si>
  <si>
    <t>TUBO ACO CARBONO COM COSTURA, NBR 5580, CLASSE L, DN = 15 MM, E = 2,25 MM, 1,06 KG/M</t>
  </si>
  <si>
    <t>21001</t>
  </si>
  <si>
    <t>TUBO ACO CARBONO COM COSTURA, NBR 5580, CLASSE L, DN = 25 MM, E = 2,65 MM, 2,02 KG/M</t>
  </si>
  <si>
    <t>21003</t>
  </si>
  <si>
    <t>TUBO ACO CARBONO COM COSTURA, NBR 5580, CLASSE L, DN = 40 MM, E = 3,0 MM, 3,34 KG/M</t>
  </si>
  <si>
    <t>21006</t>
  </si>
  <si>
    <t>TUBO ACO CARBONO COM COSTURA, NBR 5580, CLASSE L, DN = 80 MM, E = 3,35 MM, 7,07 KG/M</t>
  </si>
  <si>
    <t>21019</t>
  </si>
  <si>
    <t>TUBO ACO CARBONO COM COSTURA, NBR 5580, CLASSE M, DN = 25 MM, E = 3,35 MM, *2,50* KG//M</t>
  </si>
  <si>
    <t>21021</t>
  </si>
  <si>
    <t>TUBO ACO CARBONO COM COSTURA, NBR 5580, CLASSE M, DN = 40 MM, E = 3,35 MM, *3,71* KG//M</t>
  </si>
  <si>
    <t>21024</t>
  </si>
  <si>
    <t>TUBO ACO CARBONO COM COSTURA, NBR 5580, CLASSE M, DN = 80 MM, E = 4,05 MM, *8,47* KG/M</t>
  </si>
  <si>
    <t>40624</t>
  </si>
  <si>
    <t>TUBO ACO CARBONO SEM COSTURA 1 1/2", E= *3,68 MM, SCHEDULE 40, 4,05 KG/M</t>
  </si>
  <si>
    <t>42575</t>
  </si>
  <si>
    <t>TUBO ACO CARBONO SEM COSTURA 1 1/4", E= *3,56 MM, SCHEDULE 40, *3,38* KG/M</t>
  </si>
  <si>
    <t>13127</t>
  </si>
  <si>
    <t>TUBO ACO CARBONO SEM COSTURA 1/2", E= *2,77 MM, SCHEDULE 40, *1,27 KG/M</t>
  </si>
  <si>
    <t>13137</t>
  </si>
  <si>
    <t>TUBO ACO CARBONO SEM COSTURA 1/2", E= *3,73 MM, SCHEDULE 80, *1,62 KG/M</t>
  </si>
  <si>
    <t>42574</t>
  </si>
  <si>
    <t>TUBO ACO CARBONO SEM COSTURA 1", E= *3,38 MM, SCHEDULE 40, *2,50* KG/M</t>
  </si>
  <si>
    <t>20989</t>
  </si>
  <si>
    <t>TUBO ACO CARBONO SEM COSTURA 14", E= *11,13 MM, SCHEDULE 40, *94,55 KG/M</t>
  </si>
  <si>
    <t>21147</t>
  </si>
  <si>
    <t>TUBO ACO CARBONO SEM COSTURA 2 1/2", E = 5,16 MM, SCHEDULE 40 (8,62 KG/M)</t>
  </si>
  <si>
    <t>21148</t>
  </si>
  <si>
    <t>TUBO ACO CARBONO SEM COSTURA 2", E= *3,91* MM, SCHEDULE 40, *5,43* KG/M</t>
  </si>
  <si>
    <t>20984</t>
  </si>
  <si>
    <t>TUBO ACO CARBONO SEM COSTURA 20", E= *12,70 MM, SCHEDULE 30, *154,97 KG/M</t>
  </si>
  <si>
    <t>13042</t>
  </si>
  <si>
    <t>TUBO ACO CARBONO SEM COSTURA 20", E= *6,35 MM, SCHEDULE 10, *78,46 KG/M</t>
  </si>
  <si>
    <t>21150</t>
  </si>
  <si>
    <t>TUBO ACO CARBONO SEM COSTURA 3/4", E= *2,87 MM, SCHEDULE 40, *1,69 KG/M</t>
  </si>
  <si>
    <t>13141</t>
  </si>
  <si>
    <t>TUBO ACO CARBONO SEM COSTURA 3/4", E= *3,91 MM, SCHEDULE 80, *2,19 KG/M.</t>
  </si>
  <si>
    <t>42576</t>
  </si>
  <si>
    <t>TUBO ACO CARBONO SEM COSTURA 3", E= *5,49 MM, SCHEDULE 40, *11,28* KG/M</t>
  </si>
  <si>
    <t>21151</t>
  </si>
  <si>
    <t>TUBO ACO CARBONO SEM COSTURA 4", E= *6,02 MM, SCHEDULE 40, *16,06 KG/M</t>
  </si>
  <si>
    <t>13142</t>
  </si>
  <si>
    <t>TUBO ACO CARBONO SEM COSTURA 4", E= *8,56 MM, SCHEDULE 80, *22,31 KG/M</t>
  </si>
  <si>
    <t>42577</t>
  </si>
  <si>
    <t>TUBO ACO CARBONO SEM COSTURA 5", E= *6,55 MM, SCHEDULE 40, *21,75* KG/M</t>
  </si>
  <si>
    <t>20994</t>
  </si>
  <si>
    <t>TUBO ACO CARBONO SEM COSTURA 6", E= *10,97 MM, SCHEDULE 80, *42,56 KG/M</t>
  </si>
  <si>
    <t>7672</t>
  </si>
  <si>
    <t>TUBO ACO CARBONO SEM COSTURA 6", E= 7,11 MM, SCHEDULE 40, *28,26 KG/M</t>
  </si>
  <si>
    <t>20995</t>
  </si>
  <si>
    <t>TUBO ACO CARBONO SEM COSTURA 8", E= *12,70 MM, SCHEDULE 80, *64,64 KG/M</t>
  </si>
  <si>
    <t>7690</t>
  </si>
  <si>
    <t>TUBO ACO CARBONO SEM COSTURA 8", E= *6,35 MM, SCHEDULE 20, *33,27 KG/M</t>
  </si>
  <si>
    <t>20980</t>
  </si>
  <si>
    <t>TUBO ACO CARBONO SEM COSTURA 8", E= *7,04 MM, SCHEDULE 30, *36,75 KG/M</t>
  </si>
  <si>
    <t>7661</t>
  </si>
  <si>
    <t>TUBO ACO CARBONO SEM COSTURA 8", E= *8,18 MM, SCHEDULE 40, *42,55 KG/M</t>
  </si>
  <si>
    <t>21016</t>
  </si>
  <si>
    <t>TUBO ACO GALVANIZADO COM COSTURA, CLASSE LEVE, DN 100 MM ( 4"), E = 3,75 MM, *10,55* KG/M (NBR 5580)</t>
  </si>
  <si>
    <t>21008</t>
  </si>
  <si>
    <t>TUBO ACO GALVANIZADO COM COSTURA, CLASSE LEVE, DN 15 MM ( 1/2"), E = 2,25 MM, *1,2* KG/M (NBR 5580)</t>
  </si>
  <si>
    <t>21009</t>
  </si>
  <si>
    <t>TUBO ACO GALVANIZADO COM COSTURA, CLASSE LEVE, DN 20 MM ( 3/4"), E = 2,25 MM, *1,3* KG/M (NBR 5580)</t>
  </si>
  <si>
    <t>21010</t>
  </si>
  <si>
    <t>TUBO ACO GALVANIZADO COM COSTURA, CLASSE LEVE, DN 25 MM ( 1"), E = 2,65 MM, *2,11* KG/M (NBR 5580)</t>
  </si>
  <si>
    <t>21011</t>
  </si>
  <si>
    <t>TUBO ACO GALVANIZADO COM COSTURA, CLASSE LEVE, DN 32 MM ( 1 1/4"), E = 2,65 MM, *2,71* KG/M (NBR 5580)</t>
  </si>
  <si>
    <t>21012</t>
  </si>
  <si>
    <t>TUBO ACO GALVANIZADO COM COSTURA, CLASSE LEVE, DN 40 MM ( 1 1/2"), E = 3,00 MM, *3,48* KG/M (NBR 5580)</t>
  </si>
  <si>
    <t>21013</t>
  </si>
  <si>
    <t>TUBO ACO GALVANIZADO COM COSTURA, CLASSE LEVE, DN 50 MM ( 2"), E = 3,00 MM, *4,40* KG/M (NBR 5580)</t>
  </si>
  <si>
    <t>21014</t>
  </si>
  <si>
    <t>TUBO ACO GALVANIZADO COM COSTURA, CLASSE LEVE, DN 65 MM ( 2 1/2"), E = 3,35 MM, * 6,23* KG/M (NBR 5580)</t>
  </si>
  <si>
    <t>21015</t>
  </si>
  <si>
    <t>TUBO ACO GALVANIZADO COM COSTURA, CLASSE LEVE, DN 80 MM ( 3"), E = 3,35 MM, *7,32* KG/M (NBR 5580)</t>
  </si>
  <si>
    <t>7697</t>
  </si>
  <si>
    <t>TUBO ACO GALVANIZADO COM COSTURA, CLASSE MEDIA, DN 1.1/2", E = *3,25* MM, PESO *3,61* KG/M (NBR 5580)</t>
  </si>
  <si>
    <t>7698</t>
  </si>
  <si>
    <t>TUBO ACO GALVANIZADO COM COSTURA, CLASSE MEDIA, DN 1.1/4", E = *3,25* MM, PESO *3,14* KG/M (NBR 5580)</t>
  </si>
  <si>
    <t>7691</t>
  </si>
  <si>
    <t>TUBO ACO GALVANIZADO COM COSTURA, CLASSE MEDIA, DN 1/2", E = *2,65* MM, PESO *1,22* KG/M (NBR 5580)</t>
  </si>
  <si>
    <t>40626</t>
  </si>
  <si>
    <t>TUBO ACO GALVANIZADO COM COSTURA, CLASSE MEDIA, DN 1", E = 3,38 MM, PESO 2,50 KG/M (NBR 5580)</t>
  </si>
  <si>
    <t>7701</t>
  </si>
  <si>
    <t>TUBO ACO GALVANIZADO COM COSTURA, CLASSE MEDIA, DN 2.1/2", E = *3,65* MM, PESO *6,51* KG/M (NBR 5580)</t>
  </si>
  <si>
    <t>7696</t>
  </si>
  <si>
    <t>TUBO ACO GALVANIZADO COM COSTURA, CLASSE MEDIA, DN 2", E = *3,65* MM, PESO *5,10* KG/M (NBR 5580)</t>
  </si>
  <si>
    <t>7700</t>
  </si>
  <si>
    <t>TUBO ACO GALVANIZADO COM COSTURA, CLASSE MEDIA, DN 3/4", E = *2,65* MM, PESO *1,58* KG/M (NBR 5580)</t>
  </si>
  <si>
    <t>7694</t>
  </si>
  <si>
    <t>TUBO ACO GALVANIZADO COM COSTURA, CLASSE MEDIA, DN 3", E = *4,05* MM, PESO *8,47* KG/M (NBR 5580)</t>
  </si>
  <si>
    <t>7693</t>
  </si>
  <si>
    <t>TUBO ACO GALVANIZADO COM COSTURA, CLASSE MEDIA, DN 4", E = 4,50* MM, PESO 12,10* KG/M (NBR 5580)</t>
  </si>
  <si>
    <t>7692</t>
  </si>
  <si>
    <t>TUBO ACO GALVANIZADO COM COSTURA, CLASSE MEDIA, DN 5", E = *5,40* MM, PESO *17,80* KG/M (NBR 5580)</t>
  </si>
  <si>
    <t>7695</t>
  </si>
  <si>
    <t>TUBO ACO GALVANIZADO COM COSTURA, CLASSE MEDIA, DN 6", E = 4,85* MM, PESO 19,68* KG/M (NBR 5580)</t>
  </si>
  <si>
    <t>13356</t>
  </si>
  <si>
    <t>TUBO ACO INDUSTRIAL DN 2" (50,8 MM) E=1,50MM, PESO= 1,8237 KG/M</t>
  </si>
  <si>
    <t>36365</t>
  </si>
  <si>
    <t>TUBO COLETOR DE ESGOTO PVC, JEI, DN 100 MM (NBR 7362)</t>
  </si>
  <si>
    <t>41930</t>
  </si>
  <si>
    <t>TUBO COLETOR DE ESGOTO PVC, JEI, DN 200 MM (NBR 7362)</t>
  </si>
  <si>
    <t>41931</t>
  </si>
  <si>
    <t>TUBO COLETOR DE ESGOTO PVC, JEI, DN 250 MM (NBR 7362)</t>
  </si>
  <si>
    <t>41932</t>
  </si>
  <si>
    <t>TUBO COLETOR DE ESGOTO PVC, JEI, DN 300 MM (NBR 7362)</t>
  </si>
  <si>
    <t>41933</t>
  </si>
  <si>
    <t>TUBO COLETOR DE ESGOTO PVC, JEI, DN 350 MM (NBR 7362)</t>
  </si>
  <si>
    <t>41934</t>
  </si>
  <si>
    <t>TUBO COLETOR DE ESGOTO PVC, JEI, DN 400 MM (NBR 7362)</t>
  </si>
  <si>
    <t>41936</t>
  </si>
  <si>
    <t>TUBO COLETOR DE ESGOTO, PVC, JEI, DN 150 MM (NBR 7362)</t>
  </si>
  <si>
    <t>44812</t>
  </si>
  <si>
    <t>TUBO CORRUGADO PEAD, PAREDE DUPLA, INTERNA LISA, JEI DN/DI 500 MM (DRENAGEM/ESGOTO)</t>
  </si>
  <si>
    <t>41785</t>
  </si>
  <si>
    <t>TUBO CORRUGADO PEAD, PAREDE DUPLA, INTERNA LISA, JEI, DN/DI *1000* MM, PARA SANEAMENTO (DRENAGEM/ESGOTO)</t>
  </si>
  <si>
    <t>41781</t>
  </si>
  <si>
    <t>TUBO CORRUGADO PEAD, PAREDE DUPLA, INTERNA LISA, JEI, DN/DI *400* MM, PARA SANEAMENTO (DRENAGEM/ESGOTO)</t>
  </si>
  <si>
    <t>41783</t>
  </si>
  <si>
    <t>TUBO CORRUGADO PEAD, PAREDE DUPLA, INTERNA LISA, JEI, DN/DI *800* MM, PARA SANEAMENTO (DRENAGEM/ESGOTO)</t>
  </si>
  <si>
    <t>41786</t>
  </si>
  <si>
    <t>TUBO CORRUGADO PEAD, PAREDE DUPLA, INTERNA LISA, JEI, DN/DI 1200 MM, PARA SANEAMENTO (DRENAGEM/ESGOTO)</t>
  </si>
  <si>
    <t>41779</t>
  </si>
  <si>
    <t>TUBO CORRUGADO PEAD, PAREDE DUPLA, INTERNA LISA, JEI, DN/DI 250 MM, PARA SANEAMENTO (DRENAGEM/ESGOTO)</t>
  </si>
  <si>
    <t>41780</t>
  </si>
  <si>
    <t>TUBO CORRUGADO PEAD, PAREDE DUPLA, INTERNA LISA, JEI, DN/DI 300 MM, PARA SANEAMENTO (DRENAGEM/ESGOTO)</t>
  </si>
  <si>
    <t>41782</t>
  </si>
  <si>
    <t>TUBO CORRUGADO PEAD, PAREDE DUPLA, INTERNA LISA, JEI, DN/DI 600 MM, PARA SANEAMENTO (DRENAGEM/ESGOTO)</t>
  </si>
  <si>
    <t>38130</t>
  </si>
  <si>
    <t>TUBO CPVC SOLDAVEL, 35 MM, AGUA QUENTE PREDIAL (NBR 15884)</t>
  </si>
  <si>
    <t>44260</t>
  </si>
  <si>
    <t>TUBO CPVC, SOLDAVEL, 114 MM, AGUA QUENTE (NBR 15884)</t>
  </si>
  <si>
    <t>21123</t>
  </si>
  <si>
    <t>TUBO CPVC, SOLDAVEL, 15 MM, AGUA QUENTE PREDIAL (NBR 15884)</t>
  </si>
  <si>
    <t>21124</t>
  </si>
  <si>
    <t>TUBO CPVC, SOLDAVEL, 22 MM, AGUA QUENTE PREDIAL (NBR 15884)</t>
  </si>
  <si>
    <t>21125</t>
  </si>
  <si>
    <t>TUBO CPVC, SOLDAVEL, 28 MM, AGUA QUENTE PREDIAL (NBR 15884)</t>
  </si>
  <si>
    <t>38028</t>
  </si>
  <si>
    <t>TUBO CPVC, SOLDAVEL, 42 MM, AGUA QUENTE PREDIAL (NBR 15884)</t>
  </si>
  <si>
    <t>38029</t>
  </si>
  <si>
    <t>TUBO CPVC, SOLDAVEL, 54 MM, AGUA QUENTE PREDIAL (NBR 15884)</t>
  </si>
  <si>
    <t>38030</t>
  </si>
  <si>
    <t>TUBO CPVC, SOLDAVEL, 73 MM, AGUA QUENTE PREDIAL (NBR 15884)</t>
  </si>
  <si>
    <t>38031</t>
  </si>
  <si>
    <t>TUBO CPVC, SOLDAVEL, 89 MM, AGUA QUENTE PREDIAL (NBR 15884)</t>
  </si>
  <si>
    <t>39735</t>
  </si>
  <si>
    <t>TUBO DE BORRACHA ELASTOMERICA FLEXIVEL, PRETA, PARA ISOLAMENTO TERMICO DE TUBULACAO, DN 1 1/8" (28 MM), E= 32 MM, COEFICIENTE DE CONDUTIVIDADE TERMICA 0,036W/mK, VAPOR DE AGUA MAIOR OU IGUAL A 10.000</t>
  </si>
  <si>
    <t>39734</t>
  </si>
  <si>
    <t>TUBO DE BORRACHA ELASTOMERICA FLEXIVEL, PRETA, PARA ISOLAMENTO TERMICO DE TUBULACAO, DN 1 3/8" (35 MM), E= 32 MM, COEFICIENTE DE CONDUTIVIDADE TERMICA 0,036W/mK, VAPOR DE AGUA MAIOR OU IGUAL A 10.000</t>
  </si>
  <si>
    <t>39736</t>
  </si>
  <si>
    <t>TUBO DE BORRACHA ELASTOMERICA FLEXIVEL, PRETA, PARA ISOLAMENTO TERMICO DE TUBULACAO, DN 1 5/8" (42 MM), E= 32 MM, COEFICIENTE DE CONDUTIVIDADE TERMICA 0,036W/mK, VAPOR DE AGUA MAIOR OU IGUAL A 10.000</t>
  </si>
  <si>
    <t>39737</t>
  </si>
  <si>
    <t>TUBO DE BORRACHA ELASTOMERICA FLEXIVEL, PRETA, PARA ISOLAMENTO TERMICO DE TUBULACAO, DN 1/2" (12 MM), E= 19 MM, COEFICIENTE DE CONDUTIVIDADE TERMICA 0,036W/mK, VAPOR DE AGUA MAIOR OU IGUAL A 10.000</t>
  </si>
  <si>
    <t>39738</t>
  </si>
  <si>
    <t>TUBO DE BORRACHA ELASTOMERICA FLEXIVEL, PRETA, PARA ISOLAMENTO TERMICO DE TUBULACAO, DN 1/4" (6 MM), E= 9 MM, COEFICIENTE DE CONDUTIVIDADE TERMICA 0,036W/mK, VAPOR DE AGUA MAIOR OU IGUAL A 10.000</t>
  </si>
  <si>
    <t>39739</t>
  </si>
  <si>
    <t>TUBO DE BORRACHA ELASTOMERICA FLEXIVEL, PRETA, PARA ISOLAMENTO TERMICO DE TUBULACAO, DN 1" (25 MM), E= 32 MM, COEFICIENTE DE CONDUTIVIDADE TERMICA 0,036W/mK, VAPOR DE AGUA MAIOR OU IGUAL A 10.000</t>
  </si>
  <si>
    <t>39733</t>
  </si>
  <si>
    <t>TUBO DE BORRACHA ELASTOMERICA FLEXIVEL, PRETA, PARA ISOLAMENTO TERMICO DE TUBULACAO, DN 2 1/8" (54 MM), E= 32 MM, COEFICIENTE DE CONDUTIVIDADE TERMICA 0,036W/mK, VAPOR DE AGUA MAIOR OU IGUAL A 10.000</t>
  </si>
  <si>
    <t>39854</t>
  </si>
  <si>
    <t>TUBO DE BORRACHA ELASTOMERICA FLEXIVEL, PRETA, PARA ISOLAMENTO TERMICO DE TUBULACAO, DN 2 5/8" (*64* MM), E= *32* MM, COEFICIENTE DE CONDUTIVIDADE TERMICA 0,036W/MK, VAPOR DE AGUA MAIOR OU IGUAL A 10.000</t>
  </si>
  <si>
    <t>39740</t>
  </si>
  <si>
    <t>TUBO DE BORRACHA ELASTOMERICA FLEXIVEL, PRETA, PARA ISOLAMENTO TERMICO DE TUBULACAO, DN 3/4" (18 MM), E= 32 MM, COEFICIENTE DE CONDUTIVIDADE TERMICA 0,036W/mK, VAPOR DE AGUA MAIOR OU IGUAL A 10.000</t>
  </si>
  <si>
    <t>39741</t>
  </si>
  <si>
    <t>TUBO DE BORRACHA ELASTOMERICA FLEXIVEL, PRETA, PARA ISOLAMENTO TERMICO DE TUBULACAO, DN 3/8" (10 MM), E= 19 MM, COEFICIENTE DE CONDUTIVIDADE TERMICA 0,036W/mK, VAPOR DE AGUA MAIOR OU IGUAL A 10.000</t>
  </si>
  <si>
    <t>39853</t>
  </si>
  <si>
    <t>TUBO DE BORRACHA ELASTOMERICA FLEXIVEL, PRETA, PARA ISOLAMENTO TERMICO DE TUBULACAO, DN 5/8" (15 MM), E= 19 MM, COEFICIENTE DE CONDUTIVIDADE TERMICA 0,036W/MK, VAPOR DE AGUA MAIOR OU IGUAL A 10.000</t>
  </si>
  <si>
    <t>39742</t>
  </si>
  <si>
    <t>TUBO DE BORRACHA ELASTOMERICA FLEXIVEL, PRETA, PARA ISOLAMENTO TERMICO DE TUBULACAO, DN 7/8" (22 MM), E= 32 MM, COEFICIENTE DE CONDUTIVIDADE TERMICA 0,036W/mK, VAPOR DE AGUA MAIOR OU IGUAL A 10.000</t>
  </si>
  <si>
    <t>39749</t>
  </si>
  <si>
    <t>TUBO DE COBRE CLASSE "A", DN = 1 " (28 MM), PARA INSTALACOES DE MEDIA PRESSAO PARA GASES COMBUSTIVEIS E MEDICINAIS</t>
  </si>
  <si>
    <t>39751</t>
  </si>
  <si>
    <t>TUBO DE COBRE CLASSE "A", DN = 1 1/2 " (42 MM), PARA INSTALACOES DE MEDIA PRESSAO PARA GASES COMBUSTIVEIS E MEDICINAIS</t>
  </si>
  <si>
    <t>39750</t>
  </si>
  <si>
    <t>TUBO DE COBRE CLASSE "A", DN = 1 1/4 " (35 MM), PARA INSTALACOES DE MEDIA PRESSAO PARA GASES COMBUSTIVEIS E MEDICINAIS</t>
  </si>
  <si>
    <t>39747</t>
  </si>
  <si>
    <t>TUBO DE COBRE CLASSE "A", DN = 1/2 " (15 MM), PARA INSTALACOES DE MEDIA PRESSAO PARA GASES COMBUSTIVEIS E MEDICINAIS</t>
  </si>
  <si>
    <t>39753</t>
  </si>
  <si>
    <t>TUBO DE COBRE CLASSE "A", DN = 2 1/2 " (66 MM), PARA INSTALACOES DE MEDIA PRESSAO PARA GASES COMBUSTIVEIS E MEDICINAIS</t>
  </si>
  <si>
    <t>39754</t>
  </si>
  <si>
    <t>TUBO DE COBRE CLASSE "A", DN = 3 " (79 MM), PARA INSTALACOES DE MEDIA PRESSAO PARA GASES COMBUSTIVEIS E MEDICINAIS</t>
  </si>
  <si>
    <t>39748</t>
  </si>
  <si>
    <t>TUBO DE COBRE CLASSE "A", DN = 3/4 " (22 MM), PARA INSTALACOES DE MEDIA PRESSAO PARA GASES COMBUSTIVEIS E MEDICINAIS</t>
  </si>
  <si>
    <t>39755</t>
  </si>
  <si>
    <t>TUBO DE COBRE CLASSE "A", DN = 4 " (104 MM), PARA INSTALACOES DE MEDIA PRESSAO PARA GASES COMBUSTIVEIS E MEDICINAIS</t>
  </si>
  <si>
    <t>12742</t>
  </si>
  <si>
    <t>TUBO DE COBRE CLASSE "E", DN = 104 MM, PARA INSTALACAO HIDRAULICA PREDIAL</t>
  </si>
  <si>
    <t>12713</t>
  </si>
  <si>
    <t>TUBO DE COBRE CLASSE "E", DN = 15 MM, PARA INSTALACAO HIDRAULICA PREDIAL</t>
  </si>
  <si>
    <t>12743</t>
  </si>
  <si>
    <t>TUBO DE COBRE CLASSE "E", DN = 22 MM, PARA INSTALACAO HIDRAULICA PREDIAL</t>
  </si>
  <si>
    <t>12744</t>
  </si>
  <si>
    <t>TUBO DE COBRE CLASSE "E", DN = 28 MM, PARA INSTALACAO HIDRAULICA PREDIAL</t>
  </si>
  <si>
    <t>12745</t>
  </si>
  <si>
    <t>TUBO DE COBRE CLASSE "E", DN = 35 MM, PARA INSTALACAO HIDRAULICA PREDIAL</t>
  </si>
  <si>
    <t>12746</t>
  </si>
  <si>
    <t>TUBO DE COBRE CLASSE "E", DN = 42 MM, PARA INSTALACAO HIDRAULICA PREDIAL</t>
  </si>
  <si>
    <t>12747</t>
  </si>
  <si>
    <t>TUBO DE COBRE CLASSE "E", DN = 54 MM, PARA INSTALACAO HIDRAULICA PREDIAL</t>
  </si>
  <si>
    <t>12748</t>
  </si>
  <si>
    <t>TUBO DE COBRE CLASSE "E", DN = 66 MM, PARA INSTALACAO HIDRAULICA PREDIAL</t>
  </si>
  <si>
    <t>12749</t>
  </si>
  <si>
    <t>TUBO DE COBRE CLASSE "E", DN = 79 MM, PARA INSTALACAO HIDRAULICA PREDIAL</t>
  </si>
  <si>
    <t>39726</t>
  </si>
  <si>
    <t>TUBO DE COBRE CLASSE "I", DN = 1 " (28 MM), PARA INSTALACOES INDUSTRIAIS DE ALTA PRESSAO E VAPOR</t>
  </si>
  <si>
    <t>39728</t>
  </si>
  <si>
    <t>TUBO DE COBRE CLASSE "I", DN = 1 1/2 " (42 MM), PARA INSTALACOES INDUSTRIAIS DE ALTA PRESSAO E VAPOR</t>
  </si>
  <si>
    <t>39727</t>
  </si>
  <si>
    <t>TUBO DE COBRE CLASSE "I", DN = 1 1/4 " (35 MM), PARA INSTALACOES INDUSTRIAIS DE ALTA PRESSAO E VAPOR</t>
  </si>
  <si>
    <t>39724</t>
  </si>
  <si>
    <t>TUBO DE COBRE CLASSE "I", DN = 1/2 " (15 MM), PARA INSTALACOES INDUSTRIAIS DE ALTA PRESSAO E VAPOR</t>
  </si>
  <si>
    <t>39729</t>
  </si>
  <si>
    <t>TUBO DE COBRE CLASSE "I", DN = 2 " (54 MM), PARA INSTALACOES INDUSTRIAIS DE ALTA PRESSAO E VAPOR</t>
  </si>
  <si>
    <t>39730</t>
  </si>
  <si>
    <t>TUBO DE COBRE CLASSE "I", DN = 2 1/2 " (66 MM), PARA INSTALACOES INDUSTRIAIS DE ALTA PRESSAO E VAPOR</t>
  </si>
  <si>
    <t>39731</t>
  </si>
  <si>
    <t>TUBO DE COBRE CLASSE "I", DN = 3 " (79 MM), PARA INSTALACOES INDUSTRIAIS DE ALTA PRESSAO E VAPOR</t>
  </si>
  <si>
    <t>39725</t>
  </si>
  <si>
    <t>TUBO DE COBRE CLASSE "I", DN = 3/4 " (22 MM), PARA INSTALACOES INDUSTRIAIS DE ALTA PRESSAO E VAPOR</t>
  </si>
  <si>
    <t>39732</t>
  </si>
  <si>
    <t>TUBO DE COBRE CLASSE "I", DN = 4" (104 MM), PARA INSTALACOES INDUSTRIAIS DE ALTA PRESSAO E VAPOR</t>
  </si>
  <si>
    <t>39660</t>
  </si>
  <si>
    <t>TUBO DE COBRE FLEXIVEL, D = 1/2 ", E = 0,79 MM, PARA AR-CONDICIONADO/ INSTALACOES GAS RESIDENCIAIS E COMERCIAIS</t>
  </si>
  <si>
    <t>39662</t>
  </si>
  <si>
    <t>TUBO DE COBRE FLEXIVEL, D = 1/4 ", E = 0,79 MM, PARA AR-CONDICIONADO/ INSTALACOES GAS RESIDENCIAIS E COMERCIAIS</t>
  </si>
  <si>
    <t>39661</t>
  </si>
  <si>
    <t>TUBO DE COBRE FLEXIVEL, D = 3/16 ", E = 0,79 MM, PARA AR-CONDICIONADO/ INSTALACOES GAS RESIDENCIAIS E COMERCIAIS</t>
  </si>
  <si>
    <t>39666</t>
  </si>
  <si>
    <t>TUBO DE COBRE FLEXIVEL, D = 3/4 ", E = 0,79 MM, PARA AR-CONDICIONADO/ INSTALACOES GAS RESIDENCIAIS E COMERCIAIS</t>
  </si>
  <si>
    <t>39664</t>
  </si>
  <si>
    <t>TUBO DE COBRE FLEXIVEL, D = 3/8 ", E = 0,79 MM, PARA AR-CONDICIONADO/ INSTALACOES GAS RESIDENCIAIS E COMERCIAIS</t>
  </si>
  <si>
    <t>39663</t>
  </si>
  <si>
    <t>TUBO DE COBRE FLEXIVEL, D = 5/16 ", E = 0,79 MM, PARA AR-CONDICIONADO/ INSTALACOES GAS RESIDENCIAIS E COMERCIAIS</t>
  </si>
  <si>
    <t>39665</t>
  </si>
  <si>
    <t>TUBO DE COBRE FLEXIVEL, D = 5/8 ", E = 0,79 MM, PARA AR-CONDICIONADO/ INSTALACOES GAS RESIDENCIAIS E COMERCIAIS</t>
  </si>
  <si>
    <t>39752</t>
  </si>
  <si>
    <t>TUBO DE COBRE, CLASSE "A", DN = 2" (54 MM), PARA INSTALACOES DE MEDIA PRESSAO PARA GASES COMBUSTIVEIS E MEDICINAIS</t>
  </si>
  <si>
    <t>7725</t>
  </si>
  <si>
    <t>TUBO DE CONCRETO ARMADO PARA AGUAS PLUVIAIS, CLASSE PA-1, COM ENCAIXE PONTA E BOLSA, DIAMETRO NOMINAL DE = 600 MM</t>
  </si>
  <si>
    <t>7753</t>
  </si>
  <si>
    <t>TUBO DE CONCRETO ARMADO PARA AGUAS PLUVIAIS, CLASSE PA-1, COM ENCAIXE PONTA E BOLSA, DIAMETRO NOMINAL DE 1000 MM</t>
  </si>
  <si>
    <t>13256</t>
  </si>
  <si>
    <t>TUBO DE CONCRETO ARMADO PARA AGUAS PLUVIAIS, CLASSE PA-1, COM ENCAIXE PONTA E BOLSA, DIAMETRO NOMINAL DE 1100 MM</t>
  </si>
  <si>
    <t>7757</t>
  </si>
  <si>
    <t>TUBO DE CONCRETO ARMADO PARA AGUAS PLUVIAIS, CLASSE PA-1, COM ENCAIXE PONTA E BOLSA, DIAMETRO NOMINAL DE 1200 MM</t>
  </si>
  <si>
    <t>7758</t>
  </si>
  <si>
    <t>TUBO DE CONCRETO ARMADO PARA AGUAS PLUVIAIS, CLASSE PA-1, COM ENCAIXE PONTA E BOLSA, DIAMETRO NOMINAL DE 1500 MM</t>
  </si>
  <si>
    <t>7759</t>
  </si>
  <si>
    <t>TUBO DE CONCRETO ARMADO PARA AGUAS PLUVIAIS, CLASSE PA-1, COM ENCAIXE PONTA E BOLSA, DIAMETRO NOMINAL DE 2000 MM</t>
  </si>
  <si>
    <t>40334</t>
  </si>
  <si>
    <t>TUBO DE CONCRETO ARMADO PARA AGUAS PLUVIAIS, CLASSE PA-1, COM ENCAIXE PONTA E BOLSA, DIAMETRO NOMINAL DE 300 MM</t>
  </si>
  <si>
    <t>7745</t>
  </si>
  <si>
    <t>TUBO DE CONCRETO ARMADO PARA AGUAS PLUVIAIS, CLASSE PA-1, COM ENCAIXE PONTA E BOLSA, DIAMETRO NOMINAL DE 400 MM</t>
  </si>
  <si>
    <t>7714</t>
  </si>
  <si>
    <t>TUBO DE CONCRETO ARMADO PARA AGUAS PLUVIAIS, CLASSE PA-1, COM ENCAIXE PONTA E BOLSA, DIAMETRO NOMINAL DE 500 MM</t>
  </si>
  <si>
    <t>7742</t>
  </si>
  <si>
    <t>TUBO DE CONCRETO ARMADO PARA AGUAS PLUVIAIS, CLASSE PA-1, COM ENCAIXE PONTA E BOLSA, DIAMETRO NOMINAL DE 700 MM</t>
  </si>
  <si>
    <t>7750</t>
  </si>
  <si>
    <t>TUBO DE CONCRETO ARMADO PARA AGUAS PLUVIAIS, CLASSE PA-1, COM ENCAIXE PONTA E BOLSA, DIAMETRO NOMINAL DE 800 MM</t>
  </si>
  <si>
    <t>7756</t>
  </si>
  <si>
    <t>TUBO DE CONCRETO ARMADO PARA AGUAS PLUVIAIS, CLASSE PA-1, COM ENCAIXE PONTA E BOLSA, DIAMETRO NOMINAL DE 900 MM</t>
  </si>
  <si>
    <t>7765</t>
  </si>
  <si>
    <t>TUBO DE CONCRETO ARMADO PARA AGUAS PLUVIAIS, CLASSE PA-2, COM ENCAIXE PONTA E BOLSA, DIAMETRO NOMINAL DE 1000 MM</t>
  </si>
  <si>
    <t>12569</t>
  </si>
  <si>
    <t>TUBO DE CONCRETO ARMADO PARA AGUAS PLUVIAIS, CLASSE PA-2, COM ENCAIXE PONTA E BOLSA, DIAMETRO NOMINAL DE 1100 MM</t>
  </si>
  <si>
    <t>7766</t>
  </si>
  <si>
    <t>TUBO DE CONCRETO ARMADO PARA AGUAS PLUVIAIS, CLASSE PA-2, COM ENCAIXE PONTA E BOLSA, DIAMETRO NOMINAL DE 1200 MM</t>
  </si>
  <si>
    <t>7767</t>
  </si>
  <si>
    <t>TUBO DE CONCRETO ARMADO PARA AGUAS PLUVIAIS, CLASSE PA-2, COM ENCAIXE PONTA E BOLSA, DIAMETRO NOMINAL DE 1500 MM</t>
  </si>
  <si>
    <t>7727</t>
  </si>
  <si>
    <t>TUBO DE CONCRETO ARMADO PARA AGUAS PLUVIAIS, CLASSE PA-2, COM ENCAIXE PONTA E BOLSA, DIAMETRO NOMINAL DE 2000 MM</t>
  </si>
  <si>
    <t>7760</t>
  </si>
  <si>
    <t>TUBO DE CONCRETO ARMADO PARA AGUAS PLUVIAIS, CLASSE PA-2, COM ENCAIXE PONTA E BOLSA, DIAMETRO NOMINAL DE 300 MM</t>
  </si>
  <si>
    <t>7761</t>
  </si>
  <si>
    <t>TUBO DE CONCRETO ARMADO PARA AGUAS PLUVIAIS, CLASSE PA-2, COM ENCAIXE PONTA E BOLSA, DIAMETRO NOMINAL DE 400 MM</t>
  </si>
  <si>
    <t>7752</t>
  </si>
  <si>
    <t>TUBO DE CONCRETO ARMADO PARA AGUAS PLUVIAIS, CLASSE PA-2, COM ENCAIXE PONTA E BOLSA, DIAMETRO NOMINAL DE 500 MM</t>
  </si>
  <si>
    <t>7762</t>
  </si>
  <si>
    <t>TUBO DE CONCRETO ARMADO PARA AGUAS PLUVIAIS, CLASSE PA-2, COM ENCAIXE PONTA E BOLSA, DIAMETRO NOMINAL DE 600 MM</t>
  </si>
  <si>
    <t>7722</t>
  </si>
  <si>
    <t>TUBO DE CONCRETO ARMADO PARA AGUAS PLUVIAIS, CLASSE PA-2, COM ENCAIXE PONTA E BOLSA, DIAMETRO NOMINAL DE 700 MM</t>
  </si>
  <si>
    <t>7763</t>
  </si>
  <si>
    <t>TUBO DE CONCRETO ARMADO PARA AGUAS PLUVIAIS, CLASSE PA-2, COM ENCAIXE PONTA E BOLSA, DIAMETRO NOMINAL DE 800 MM</t>
  </si>
  <si>
    <t>7764</t>
  </si>
  <si>
    <t>TUBO DE CONCRETO ARMADO PARA AGUAS PLUVIAIS, CLASSE PA-2, COM ENCAIXE PONTA E BOLSA, DIAMETRO NOMINAL DE 900 MM</t>
  </si>
  <si>
    <t>12572</t>
  </si>
  <si>
    <t>TUBO DE CONCRETO ARMADO PARA AGUAS PLUVIAIS, CLASSE PA-3, COM ENCAIXE PONTA E BOLSA, DIAMETRO NOMINAL DE 1000 MM</t>
  </si>
  <si>
    <t>12573</t>
  </si>
  <si>
    <t>TUBO DE CONCRETO ARMADO PARA AGUAS PLUVIAIS, CLASSE PA-3, COM ENCAIXE PONTA E BOLSA, DIAMETRO NOMINAL DE 1100 MM</t>
  </si>
  <si>
    <t>12574</t>
  </si>
  <si>
    <t>TUBO DE CONCRETO ARMADO PARA AGUAS PLUVIAIS, CLASSE PA-3, COM ENCAIXE PONTA E BOLSA, DIAMETRO NOMINAL DE 1200 MM</t>
  </si>
  <si>
    <t>12575</t>
  </si>
  <si>
    <t>TUBO DE CONCRETO ARMADO PARA AGUAS PLUVIAIS, CLASSE PA-3, COM ENCAIXE PONTA E BOLSA, DIAMETRO NOMINAL DE 1500 MM</t>
  </si>
  <si>
    <t>12576</t>
  </si>
  <si>
    <t>TUBO DE CONCRETO ARMADO PARA AGUAS PLUVIAIS, CLASSE PA-3, COM ENCAIXE PONTA E BOLSA, DIAMETRO NOMINAL DE 400 MM</t>
  </si>
  <si>
    <t>12577</t>
  </si>
  <si>
    <t>TUBO DE CONCRETO ARMADO PARA AGUAS PLUVIAIS, CLASSE PA-3, COM ENCAIXE PONTA E BOLSA, DIAMETRO NOMINAL DE 500 MM</t>
  </si>
  <si>
    <t>12578</t>
  </si>
  <si>
    <t>TUBO DE CONCRETO ARMADO PARA AGUAS PLUVIAIS, CLASSE PA-3, COM ENCAIXE PONTA E BOLSA, DIAMETRO NOMINAL DE 600 MM</t>
  </si>
  <si>
    <t>12579</t>
  </si>
  <si>
    <t>TUBO DE CONCRETO ARMADO PARA AGUAS PLUVIAIS, CLASSE PA-3, COM ENCAIXE PONTA E BOLSA, DIAMETRO NOMINAL DE 700 MM</t>
  </si>
  <si>
    <t>12580</t>
  </si>
  <si>
    <t>TUBO DE CONCRETO ARMADO PARA AGUAS PLUVIAIS, CLASSE PA-3, COM ENCAIXE PONTA E BOLSA, DIAMETRO NOMINAL DE 800 MM</t>
  </si>
  <si>
    <t>12581</t>
  </si>
  <si>
    <t>TUBO DE CONCRETO ARMADO PARA AGUAS PLUVIAIS, CLASSE PA-3, COM ENCAIXE PONTA E BOLSA, DIAMETRO NOMINAL DE 900 MM</t>
  </si>
  <si>
    <t>7720</t>
  </si>
  <si>
    <t>TUBO DE CONCRETO ARMADO PARA ESGOTO SANITARIO, CLASSE EA-2, COM ENCAIXE PONTA E BOLSA, COM JUNTA ELASTICA, DIAMETRO NOMINAL DE 1000 MM</t>
  </si>
  <si>
    <t>40335</t>
  </si>
  <si>
    <t>TUBO DE CONCRETO ARMADO PARA ESGOTO SANITARIO, CLASSE EA-2, COM ENCAIXE PONTA E BOLSA, COM JUNTA ELASTICA, DIAMETRO NOMINAL DE 300 MM</t>
  </si>
  <si>
    <t>7740</t>
  </si>
  <si>
    <t>TUBO DE CONCRETO ARMADO PARA ESGOTO SANITARIO, CLASSE EA-2, COM ENCAIXE PONTA E BOLSA, COM JUNTA ELASTICA, DIAMETRO NOMINAL DE 400 MM</t>
  </si>
  <si>
    <t>7741</t>
  </si>
  <si>
    <t>TUBO DE CONCRETO ARMADO PARA ESGOTO SANITARIO, CLASSE EA-2, COM ENCAIXE PONTA E BOLSA, COM JUNTA ELASTICA, DIAMETRO NOMINAL DE 500 MM</t>
  </si>
  <si>
    <t>7774</t>
  </si>
  <si>
    <t>TUBO DE CONCRETO ARMADO PARA ESGOTO SANITARIO, CLASSE EA-2, COM ENCAIXE PONTA E BOLSA, COM JUNTA ELASTICA, DIAMETRO NOMINAL DE 600 MM</t>
  </si>
  <si>
    <t>7744</t>
  </si>
  <si>
    <t>TUBO DE CONCRETO ARMADO PARA ESGOTO SANITARIO, CLASSE EA-2, COM ENCAIXE PONTA E BOLSA, COM JUNTA ELASTICA, DIAMETRO NOMINAL DE 700 MM</t>
  </si>
  <si>
    <t>7773</t>
  </si>
  <si>
    <t>TUBO DE CONCRETO ARMADO PARA ESGOTO SANITARIO, CLASSE EA-2, COM ENCAIXE PONTA E BOLSA, COM JUNTA ELASTICA, DIAMETRO NOMINAL DE 800 MM</t>
  </si>
  <si>
    <t>7754</t>
  </si>
  <si>
    <t>TUBO DE CONCRETO ARMADO PARA ESGOTO SANITARIO, CLASSE EA-2, COM ENCAIXE PONTA E BOLSA, COM JUNTA ELASTICA, DIAMETRO NOMINAL DE 900 MM</t>
  </si>
  <si>
    <t>7735</t>
  </si>
  <si>
    <t>TUBO DE CONCRETO ARMADO PARA ESGOTO SANITARIO, CLASSE EA-3, COM ENCAIXE PONTA E BOLSA, COM JUNTA ELASTICA, DIAMETRO NOMINAL DE 1000 MM</t>
  </si>
  <si>
    <t>7755</t>
  </si>
  <si>
    <t>TUBO DE CONCRETO ARMADO PARA ESGOTO SANITARIO, CLASSE EA-3, COM ENCAIXE PONTA E BOLSA, COM JUNTA ELASTICA, DIAMETRO NOMINAL DE 400 MM</t>
  </si>
  <si>
    <t>7776</t>
  </si>
  <si>
    <t>TUBO DE CONCRETO ARMADO PARA ESGOTO SANITARIO, CLASSE EA-3, COM ENCAIXE PONTA E BOLSA, COM JUNTA ELASTICA, DIAMETRO NOMINAL DE 500 MM</t>
  </si>
  <si>
    <t>7743</t>
  </si>
  <si>
    <t>TUBO DE CONCRETO ARMADO PARA ESGOTO SANITARIO, CLASSE EA-3, COM ENCAIXE PONTA E BOLSA, COM JUNTA ELASTICA, DIAMETRO NOMINAL DE 600 MM</t>
  </si>
  <si>
    <t>7733</t>
  </si>
  <si>
    <t>TUBO DE CONCRETO ARMADO PARA ESGOTO SANITARIO, CLASSE EA-3, COM ENCAIXE PONTA E BOLSA, COM JUNTA ELASTICA, DIAMETRO NOMINAL DE 700 MM</t>
  </si>
  <si>
    <t>7775</t>
  </si>
  <si>
    <t>TUBO DE CONCRETO ARMADO PARA ESGOTO SANITARIO, CLASSE EA-3, COM ENCAIXE PONTA E BOLSA, COM JUNTA ELASTICA, DIAMETRO NOMINAL DE 800 MM</t>
  </si>
  <si>
    <t>7734</t>
  </si>
  <si>
    <t>TUBO DE CONCRETO ARMADO PARA ESGOTO SANITARIO, CLASSE EA-3, COM ENCAIXE PONTA E BOLSA, COM JUNTA ELASTICA, DIAMETRO NOMINAL DE 900 MM</t>
  </si>
  <si>
    <t>37449</t>
  </si>
  <si>
    <t>TUBO DE CONCRETO SIMPLES PARA AGUAS PLUVIAIS, CLASSE PS1, COM ENCAIXE MACHO E FEMEA, DIAMETRO NOMINAL DE 200 MM</t>
  </si>
  <si>
    <t>37450</t>
  </si>
  <si>
    <t>TUBO DE CONCRETO SIMPLES PARA AGUAS PLUVIAIS, CLASSE PS1, COM ENCAIXE MACHO E FEMEA, DIAMETRO NOMINAL DE 300 MM</t>
  </si>
  <si>
    <t>37451</t>
  </si>
  <si>
    <t>TUBO DE CONCRETO SIMPLES PARA AGUAS PLUVIAIS, CLASSE PS1, COM ENCAIXE MACHO E FEMEA, DIAMETRO NOMINAL DE 400 MM</t>
  </si>
  <si>
    <t>37452</t>
  </si>
  <si>
    <t>TUBO DE CONCRETO SIMPLES PARA AGUAS PLUVIAIS, CLASSE PS1, COM ENCAIXE MACHO E FEMEA, DIAMETRO NOMINAL DE 500 MM</t>
  </si>
  <si>
    <t>37453</t>
  </si>
  <si>
    <t>TUBO DE CONCRETO SIMPLES PARA AGUAS PLUVIAIS, CLASSE PS1, COM ENCAIXE MACHO E FEMEA, DIAMETRO NOMINAL DE 600 MM</t>
  </si>
  <si>
    <t>7778</t>
  </si>
  <si>
    <t>TUBO DE CONCRETO SIMPLES PARA AGUAS PLUVIAIS, CLASSE PS1, COM ENCAIXE PONTA E BOLSA, DIAMETRO NOMINAL DE 200 MM</t>
  </si>
  <si>
    <t>7796</t>
  </si>
  <si>
    <t>TUBO DE CONCRETO SIMPLES PARA AGUAS PLUVIAIS, CLASSE PS1, COM ENCAIXE PONTA E BOLSA, DIAMETRO NOMINAL DE 300 MM</t>
  </si>
  <si>
    <t>7781</t>
  </si>
  <si>
    <t>TUBO DE CONCRETO SIMPLES PARA AGUAS PLUVIAIS, CLASSE PS1, COM ENCAIXE PONTA E BOLSA, DIAMETRO NOMINAL DE 400 MM</t>
  </si>
  <si>
    <t>7795</t>
  </si>
  <si>
    <t>TUBO DE CONCRETO SIMPLES PARA AGUAS PLUVIAIS, CLASSE PS1, COM ENCAIXE PONTA E BOLSA, DIAMETRO NOMINAL DE 500 MM</t>
  </si>
  <si>
    <t>7791</t>
  </si>
  <si>
    <t>TUBO DE CONCRETO SIMPLES PARA AGUAS PLUVIAIS, CLASSE PS1, COM ENCAIXE PONTA E BOLSA, DIAMETRO NOMINAL DE 600 MM</t>
  </si>
  <si>
    <t>7783</t>
  </si>
  <si>
    <t>TUBO DE CONCRETO SIMPLES PARA AGUAS PLUVIAIS, CLASSE PS2, COM ENCAIXE PONTA E BOLSA, DIAMETRO NOMINAL DE 200 MM</t>
  </si>
  <si>
    <t>7790</t>
  </si>
  <si>
    <t>TUBO DE CONCRETO SIMPLES PARA AGUAS PLUVIAIS, CLASSE PS2, COM ENCAIXE PONTA E BOLSA, DIAMETRO NOMINAL DE 300 MM</t>
  </si>
  <si>
    <t>7785</t>
  </si>
  <si>
    <t>TUBO DE CONCRETO SIMPLES PARA AGUAS PLUVIAIS, CLASSE PS2, COM ENCAIXE PONTA E BOLSA, DIAMETRO NOMINAL DE 400 MM</t>
  </si>
  <si>
    <t>7792</t>
  </si>
  <si>
    <t>TUBO DE CONCRETO SIMPLES PARA AGUAS PLUVIAIS, CLASSE PS2, COM ENCAIXE PONTA E BOLSA, DIAMETRO NOMINAL DE 500 MM</t>
  </si>
  <si>
    <t>7793</t>
  </si>
  <si>
    <t>TUBO DE CONCRETO SIMPLES PARA AGUAS PLUVIAIS, CLASSE PS2, COM ENCAIXE PONTA E BOLSA, DIAMETRO NOMINAL DE 600 MM</t>
  </si>
  <si>
    <t>13159</t>
  </si>
  <si>
    <t>TUBO DE CONCRETO SIMPLES PARA ESGOTO SANITARIO, CLASSE ES, COM ENCAIXE PONTA E BOLSA, COM JUNTA ELASTICA, DIAMETRO NOMINAL DE 400 MM</t>
  </si>
  <si>
    <t>13168</t>
  </si>
  <si>
    <t>TUBO DE CONCRETO SIMPLES PARA ESGOTO SANITARIO, CLASSE ES, COM ENCAIXE PONTA E BOLSA, COM JUNTA ELASTICA, DIAMETRO NOMINAL DE 500 MM</t>
  </si>
  <si>
    <t>13173</t>
  </si>
  <si>
    <t>TUBO DE CONCRETO SIMPLES PARA ESGOTO SANITARIO, CLASSE ES, COM ENCAIXE PONTA E BOLSA, COM JUNTA ELASTICA, DIAMETRO NOMINAL DE 600 MM</t>
  </si>
  <si>
    <t>12583</t>
  </si>
  <si>
    <t>TUBO DE CONCRETO SIMPLES POROSO PARA DRENAGEM (DRENO POROSO), COM ENCAIXE MACHO E FEMEA, DIAMETRO NOMINAL DE 200 MM</t>
  </si>
  <si>
    <t>12584</t>
  </si>
  <si>
    <t>TUBO DE CONCRETO SIMPLES POROSO PARA DRENAGEM (DRENO POROSO), COM ENCAIXE MACHO E FEMEA, DIAMETRO NOMINAL DE 300 MM</t>
  </si>
  <si>
    <t>12613</t>
  </si>
  <si>
    <t>TUBO DE DESCARGA, TIPO BENGALA, PARA LIGACAO CAIXA DE DESCARGA - EMBUTIR, PVC, 40 MM X 150 CM</t>
  </si>
  <si>
    <t>1031</t>
  </si>
  <si>
    <t>TUBO DE DESCIDA EXTERNO, DE PVC, PARA CAIXA DE DESCARGA EXTERNA ALTA - DIAMETRO DE 40 MM E ALTURA DE APROXIMADAMENTE 1,55 M</t>
  </si>
  <si>
    <t>39707</t>
  </si>
  <si>
    <t>TUBO DE ESPUMA DE POLIETILENO EXPANDIDO FLEXIVEL PARA ISOLAMENTO TERMICO DE TUBULACAO DE AR CONDICIONADO, AGUA QUENTE, DN 1 1/2", E= 10 MM</t>
  </si>
  <si>
    <t>39708</t>
  </si>
  <si>
    <t>TUBO DE ESPUMA DE POLIETILENO EXPANDIDO FLEXIVEL PARA ISOLAMENTO TERMICO DE TUBULACAO DE AR CONDICIONADO, AGUA QUENTE, DN 1 1/4", E= 10 MM</t>
  </si>
  <si>
    <t>39710</t>
  </si>
  <si>
    <t>TUBO DE ESPUMA DE POLIETILENO EXPANDIDO FLEXIVEL PARA ISOLAMENTO TERMICO DE TUBULACAO DE AR CONDICIONADO, AGUA QUENTE, DN 1 1/8", E= 10 MM</t>
  </si>
  <si>
    <t>39709</t>
  </si>
  <si>
    <t>TUBO DE ESPUMA DE POLIETILENO EXPANDIDO FLEXIVEL PARA ISOLAMENTO TERMICO DE TUBULACAO DE AR CONDICIONADO, AGUA QUENTE, DN 1 3/8", E= 10 MM</t>
  </si>
  <si>
    <t>39711</t>
  </si>
  <si>
    <t>TUBO DE ESPUMA DE POLIETILENO EXPANDIDO FLEXIVEL PARA ISOLAMENTO TERMICO DE TUBULACAO DE AR CONDICIONADO, AGUA QUENTE, DN 1 5/8", E= 10 MM</t>
  </si>
  <si>
    <t>39712</t>
  </si>
  <si>
    <t>TUBO DE ESPUMA DE POLIETILENO EXPANDIDO FLEXIVEL PARA ISOLAMENTO TERMICO DE TUBULACAO DE AR CONDICIONADO, AGUA QUENTE, DN 1/2", E= 10 MM</t>
  </si>
  <si>
    <t>39713</t>
  </si>
  <si>
    <t>TUBO DE ESPUMA DE POLIETILENO EXPANDIDO FLEXIVEL PARA ISOLAMENTO TERMICO DE TUBULACAO DE AR CONDICIONADO, AGUA QUENTE, DN 1/4", E= 10 MM</t>
  </si>
  <si>
    <t>39714</t>
  </si>
  <si>
    <t>TUBO DE ESPUMA DE POLIETILENO EXPANDIDO FLEXIVEL PARA ISOLAMENTO TERMICO DE TUBULACAO DE AR CONDICIONADO, AGUA QUENTE, DN 1", E= 10 MM</t>
  </si>
  <si>
    <t>39715</t>
  </si>
  <si>
    <t>TUBO DE ESPUMA DE POLIETILENO EXPANDIDO FLEXIVEL PARA ISOLAMENTO TERMICO DE TUBULACAO DE AR CONDICIONADO, AGUA QUENTE, DN 3/4", E= 10 MM</t>
  </si>
  <si>
    <t>39716</t>
  </si>
  <si>
    <t>TUBO DE ESPUMA DE POLIETILENO EXPANDIDO FLEXIVEL PARA ISOLAMENTO TERMICO DE TUBULACAO DE AR CONDICIONADO, AGUA QUENTE, DN 3/8", E= 10 MM</t>
  </si>
  <si>
    <t>39718</t>
  </si>
  <si>
    <t>TUBO DE ESPUMA DE POLIETILENO EXPANDIDO FLEXIVEL PARA ISOLAMENTO TERMICO DE TUBULACAO DE AR CONDICIONADO, AGUA QUENTE, DN 7/8", E= 10 MM</t>
  </si>
  <si>
    <t>9813</t>
  </si>
  <si>
    <t>TUBO DE POLIETILENO DE ALTA DENSIDADE (PEAD), PE-80, DE = 20 MM X 2,3 MM DE PAREDE, PARA LIGACAO DE AGUA PREDIAL (NBR 15561)</t>
  </si>
  <si>
    <t>9815</t>
  </si>
  <si>
    <t>TUBO DE POLIETILENO DE ALTA DENSIDADE (PEAD), PE-80, DE = 32 MM X 3,0 MM DE PAREDE, PARA LIGACAO DE AGUA PREDIAL (NBR 15561)</t>
  </si>
  <si>
    <t>44543</t>
  </si>
  <si>
    <t>TUBO DE POLIETILENO DE ALTA DENSIDADE, PEAD, PE-80, DE = 1000 MM X 38,5 MM PAREDE, ( SDR 26 - PN 05 ) PARA REDE DE AGUA OU ESGOTO ( NBR 15561)</t>
  </si>
  <si>
    <t>44526</t>
  </si>
  <si>
    <t>TUBO DE POLIETILENO DE ALTA DENSIDADE, PEAD, PE-80, DE = 110 MM X 10,0 MM PAREDE, ( SDR 11 - PN 12,5 ) PARA REDE DE AGUA OU ESGOTO ( NBR 15561)</t>
  </si>
  <si>
    <t>44545</t>
  </si>
  <si>
    <t>TUBO DE POLIETILENO DE ALTA DENSIDADE, PEAD, PE-80, DE = 160 MM X 14,6 MM PAREDE, (SDR 11 - PN 12,5 ) PARA REDE DE AGUA OU ESGOTO ( NBR 15561)</t>
  </si>
  <si>
    <t>44525</t>
  </si>
  <si>
    <t>TUBO DE POLIETILENO DE ALTA DENSIDADE, PEAD, PE-80, DE = 900 MM X 34,7 MM PAREDE, ( SDR 26 - PN 05 ) PARA REDE DE AGUA OU ESGOTO ( NBR 15561)</t>
  </si>
  <si>
    <t>44547</t>
  </si>
  <si>
    <t>TUBO DE POLIETILENO DE ALTA DENSIDADE, PEAD, PE-80, DE= 200 MM X 18,2 MM PAREDE, ( SDR 11 - PN 12,5 ) PARA REDE DE AGUA OU ESGOTO ( NBR 15561)</t>
  </si>
  <si>
    <t>44519</t>
  </si>
  <si>
    <t>TUBO DE POLIETILENO DE ALTA DENSIDADE, PEAD, PE-80, DE= 315 MM X 28,7 MM PAREDE, ( SDR 11 - PN 12,5 ) PARA REDE DE AGUA OU ESGOTO ( NBR 15561)</t>
  </si>
  <si>
    <t>44520</t>
  </si>
  <si>
    <t>TUBO DE POLIETILENO DE ALTA DENSIDADE, PEAD, PE-80, DE= 400 MM X 36,4 MM PAREDE, ( SDR 11 - PN 12,5 ) PARA REDE DE AGUA OU ESGOTO ( NBR 15561)</t>
  </si>
  <si>
    <t>44521</t>
  </si>
  <si>
    <t>TUBO DE POLIETILENO DE ALTA DENSIDADE, PEAD, PE-80, DE= 50 MM X 4,6 MM PAREDE, (SDR 11 - PN 12,5) PARA REDE DE AGUA OU ESGOTO ( NBR 15561)</t>
  </si>
  <si>
    <t>44522</t>
  </si>
  <si>
    <t>TUBO DE POLIETILENO DE ALTA DENSIDADE, PEAD, PE-80, DE= 500 MM X 45,5 MM PAREDE, ( SDR 11 - PN 12,5 ) PARA REDE DE AGUA OU ESGOTO ( NBR 15561)</t>
  </si>
  <si>
    <t>44523</t>
  </si>
  <si>
    <t>TUBO DE POLIETILENO DE ALTA DENSIDADE, PEAD, PE-80, DE= 630 MM X 57,3 MM PAREDE (SDR 11 - PN 12,5 ) PARA REDE DE AGUA OU ESGOTO ( NBR 15561)</t>
  </si>
  <si>
    <t>44527</t>
  </si>
  <si>
    <t>TUBO DE POLIETILENO DE ALTA DENSIDADE, PEAD, PE-80, DE= 730 MM X 34,1 MM PAREDE, ( SDR 21 - PN 06 ) PARA REDE DE AGUA OU ESGOTO ( NBR 15561)</t>
  </si>
  <si>
    <t>44524</t>
  </si>
  <si>
    <t>TUBO DE POLIETILENO DE ALTA DENSIDADE, PEAD, PE-80, DE= 75 MM X 6,9 MM PAREDE, ( SRD 11 - PN 12,5 ) PARA REDE DE AGUA OU ESGOTO ( NBR 15561)</t>
  </si>
  <si>
    <t>44542</t>
  </si>
  <si>
    <t>TUBO DE POLIETILENO DE ALTA DENSIDADE, PEAD, PE-80, DE= 800 MM X 30,8 MM PAREDE, ( SDR 26 - PN 05 ) PARA REDE DE AGUA OU ESGOTO ( NBR 15561)</t>
  </si>
  <si>
    <t>9877</t>
  </si>
  <si>
    <t>TUBO DE PVC, PBL, TIPO LEVE, DN = 250 MM, PARA VENTILACAO</t>
  </si>
  <si>
    <t>9878</t>
  </si>
  <si>
    <t>TUBO DE PVC, PBL, TIPO LEVE, DN = 300 MM, PARA VENTILACAO</t>
  </si>
  <si>
    <t>41986</t>
  </si>
  <si>
    <t>TUBO DE REVESTIMENTO, EM ACO, CORPO SCHEDULE 40, PONTEIRA SCHEDULE 80, ROSQUEAVEL E SEGMENTADO PARA PERFURACAO, DIAMETRO 10'' (273 MM)</t>
  </si>
  <si>
    <t>43422</t>
  </si>
  <si>
    <t>TUBO DE REVESTIMENTO, EM ACO, CORPO SCHEDULE 40, PONTEIRA SCHEDULE 80, ROSQUEAVEL E SEGMENTADO PARA PERFURACAO, DIAMETRO 12" (320 MM)</t>
  </si>
  <si>
    <t>41987</t>
  </si>
  <si>
    <t>TUBO DE REVESTIMENTO, EM ACO, CORPO SCHEDULE 40, PONTEIRA SCHEDULE 80, ROSQUEAVEL E SEGMENTADO PARA PERFURACAO, DIAMETRO 14'' (400 MM)</t>
  </si>
  <si>
    <t>41988</t>
  </si>
  <si>
    <t>TUBO DE REVESTIMENTO, EM ACO, CORPO SCHEDULE 40, PONTEIRA SCHEDULE 80, ROSQUEAVEL E SEGMENTADO PARA PERFURACAO, DIAMETRO 16'' (450 MM)</t>
  </si>
  <si>
    <t>41697</t>
  </si>
  <si>
    <t>TUBO DE REVESTIMENTO, EM ACO, CORPO SCHEDULE 40, PONTEIRA SCHEDULE 80, ROSQUEAVEL E SEGMENTADO PARA PERFURACAO, DIAMETRO 4'' (450 MM)</t>
  </si>
  <si>
    <t>41985</t>
  </si>
  <si>
    <t>TUBO DE REVESTIMENTO, EM ACO, CORPO SCHEDULE 40, PONTEIRA SCHEDULE 80, ROSQUEAVEL E SEGMENTADO PARA PERFURACAO, DIAMETRO 6'' (200 MM)</t>
  </si>
  <si>
    <t>41699</t>
  </si>
  <si>
    <t>TUBO DE REVESTIMENTO, EM ACO, CORPO SCHEDULE 40, PONTEIRA SCHEDULE 80, ROSQUEAVEL E SEGMENTADO PARA PERFURACAO, DIAMETRO 8'' (200 MM)</t>
  </si>
  <si>
    <t>38053</t>
  </si>
  <si>
    <t>TUBO DRENO, CORRUGADO, ESPIRALADO, FLEXIVEL, PERFURADO, EM POLIETILENO DE ALTA DENSIDADE (PEAD), DN *160* MM, (6") PARA DRENAGEM - EM BARRA (NORMA DNIT 093/2006 - EM)</t>
  </si>
  <si>
    <t>38054</t>
  </si>
  <si>
    <t>TUBO DRENO, CORRUGADO, ESPIRALADO, FLEXIVEL, PERFURADO, EM POLIETILENO DE ALTA DENSIDADE (PEAD), DN *200* MM, (8") PARA DRENAGEM - EM BARRA (NORMA DNIT 093/2006 - EM)</t>
  </si>
  <si>
    <t>38052</t>
  </si>
  <si>
    <t>TUBO DRENO, CORRUGADO, ESPIRALADO, FLEXIVEL, PERFURADO, EM POLIETILENO DE ALTA DENSIDADE (PEAD), DN 100 MM, (4") PARA DRENAGEM - EM ROLO (NORMA DNIT 093/2006 - E.M)</t>
  </si>
  <si>
    <t>38051</t>
  </si>
  <si>
    <t>TUBO DRENO, CORRUGADO, ESPIRALADO, FLEXIVEL, PERFURADO, EM POLIETILENO DE ALTA DENSIDADE (PEAD), DN 65 MM, (2 1/2") PARA DRENAGEM - EM ROLO (NORMA DNIT 093/2006 - EM)</t>
  </si>
  <si>
    <t>38787</t>
  </si>
  <si>
    <t>TUBO MONOCAMADA PEX, DN 16 MM, PARA AGUA QUENTE E FRIA</t>
  </si>
  <si>
    <t>38825</t>
  </si>
  <si>
    <t>TUBO MONOCAMADA PEX, DN 20 MM, PARA AGUA QUENTE E FRIA</t>
  </si>
  <si>
    <t>38826</t>
  </si>
  <si>
    <t>TUBO MONOCAMADA PEX, DN 25 MM, PARA AGUA QUENTE E FRIA</t>
  </si>
  <si>
    <t>38827</t>
  </si>
  <si>
    <t>TUBO MONOCAMADA PEX, DN 32 MM, PARA AGUA QUENTE E FRIA</t>
  </si>
  <si>
    <t>38830</t>
  </si>
  <si>
    <t>TUBO MULTICAMADA PEX, DN *26* MM, PARA INSTALACOES A GAS (AMARELO)</t>
  </si>
  <si>
    <t>38828</t>
  </si>
  <si>
    <t>TUBO MULTICAMADA PEX, DN 16 MM, PARA INSTALACOES A GAS (AMARELO)</t>
  </si>
  <si>
    <t>38829</t>
  </si>
  <si>
    <t>TUBO MULTICAMADA PEX, DN 20 MM, PARA INSTALACOES A GAS (AMARELO)</t>
  </si>
  <si>
    <t>38831</t>
  </si>
  <si>
    <t>TUBO MULTICAMADA PEX, DN 32 MM, PARA INSTALACOES A GAS (AMARELO)</t>
  </si>
  <si>
    <t>36274</t>
  </si>
  <si>
    <t>TUBO PPR PN 20, DN 20 MM, PARA AGUA QUENTE PREDIAL</t>
  </si>
  <si>
    <t>36278</t>
  </si>
  <si>
    <t>TUBO PPR PN 20, DN 25 MM, PARA AGUA QUENTE PREDIAL</t>
  </si>
  <si>
    <t>38977</t>
  </si>
  <si>
    <t>TUBO PPR, CLASSE PN 12, DN 110 MM</t>
  </si>
  <si>
    <t>38971</t>
  </si>
  <si>
    <t>TUBO PPR, CLASSE PN 12, DN 32 MM</t>
  </si>
  <si>
    <t>38972</t>
  </si>
  <si>
    <t>TUBO PPR, CLASSE PN 12, DN 40 MM</t>
  </si>
  <si>
    <t>38973</t>
  </si>
  <si>
    <t>TUBO PPR, CLASSE PN 12, DN 50 MM</t>
  </si>
  <si>
    <t>38974</t>
  </si>
  <si>
    <t>TUBO PPR, CLASSE PN 12, DN 63 MM</t>
  </si>
  <si>
    <t>38975</t>
  </si>
  <si>
    <t>TUBO PPR, CLASSE PN 12, DN 75 MM</t>
  </si>
  <si>
    <t>38976</t>
  </si>
  <si>
    <t>TUBO PPR, CLASSE PN 12, DN 90 MM</t>
  </si>
  <si>
    <t>44176</t>
  </si>
  <si>
    <t>TUBO PPR, CLASSE PN 20, SOLDAVEL, DN 32 MM PARA AGUA FRIA OU QUENTE PREDIAL</t>
  </si>
  <si>
    <t>38986</t>
  </si>
  <si>
    <t>TUBO PPR, CLASSE PN 25, DN 110 MM, PARA AGUA QUENTE E FRIA PREDIAL</t>
  </si>
  <si>
    <t>38978</t>
  </si>
  <si>
    <t>TUBO PPR, CLASSE PN 25, DN 20 MM, PARA AGUA QUENTE E FRIA PREDIAL</t>
  </si>
  <si>
    <t>38979</t>
  </si>
  <si>
    <t>TUBO PPR, CLASSE PN 25, DN 25 MM, PARA AGUA QUENTE E FRIA PREDIAL</t>
  </si>
  <si>
    <t>38980</t>
  </si>
  <si>
    <t>TUBO PPR, CLASSE PN 25, DN 32 MM, PARA AGUA QUENTE E FRIA PREDIAL</t>
  </si>
  <si>
    <t>38981</t>
  </si>
  <si>
    <t>TUBO PPR, CLASSE PN 25, DN 40 MM, PARA AGUA QUENTE E FRIA PREDIAL</t>
  </si>
  <si>
    <t>38982</t>
  </si>
  <si>
    <t>TUBO PPR, CLASSE PN 25, DN 50 MM, PARA AGUA QUENTE E FRIA PREDIAL</t>
  </si>
  <si>
    <t>38983</t>
  </si>
  <si>
    <t>TUBO PPR, CLASSE PN 25, DN 63 MM, PARA AGUA QUENTE E FRIA PREDIAL</t>
  </si>
  <si>
    <t>38984</t>
  </si>
  <si>
    <t>TUBO PPR, CLASSE PN 25, DN 75 MM, PARA AGUA QUENTE E FRIA PREDIAL</t>
  </si>
  <si>
    <t>38985</t>
  </si>
  <si>
    <t>TUBO PPR, CLASSE PN 25, DN 90 MM, PARA AGUA QUENTE E FRIA PREDIAL</t>
  </si>
  <si>
    <t>9836</t>
  </si>
  <si>
    <t>TUBO PVC SERIE NORMAL, DN 100 MM, PARA ESGOTO PREDIAL (NBR 5688)</t>
  </si>
  <si>
    <t>20065</t>
  </si>
  <si>
    <t>TUBO PVC SERIE NORMAL, DN 150 MM, PARA ESGOTO PREDIAL (NBR 5688)</t>
  </si>
  <si>
    <t>9835</t>
  </si>
  <si>
    <t>TUBO PVC SERIE NORMAL, DN 40 MM, PARA ESGOTO PREDIAL (NBR 5688)</t>
  </si>
  <si>
    <t>38032</t>
  </si>
  <si>
    <t>TUBO PVC CORRUGADO, PAREDE DUPLA, JE, DN 150 MM/ DE 160 MM, REDE COLETORA ESGOTO</t>
  </si>
  <si>
    <t>38033</t>
  </si>
  <si>
    <t>TUBO PVC CORRUGADO, PAREDE DUPLA, JE, DN 200 MM/ DE 200 MM, REDE COLETORA ESGOTO</t>
  </si>
  <si>
    <t>38034</t>
  </si>
  <si>
    <t>TUBO PVC CORRUGADO, PAREDE DUPLA, JE, DN 250 MM/ DE 250 MM, REDE COLETORA ESGOTO</t>
  </si>
  <si>
    <t>38035</t>
  </si>
  <si>
    <t>TUBO PVC CORRUGADO, PAREDE DUPLA, JE, DN 300 MM/ DE 315 MM , REDE COLETORA ESGOTO</t>
  </si>
  <si>
    <t>38036</t>
  </si>
  <si>
    <t>TUBO PVC CORRUGADO, PAREDE DUPLA, JE, DN 350 MM/ DE 355 MM, REDE COLETORA ESGOTO</t>
  </si>
  <si>
    <t>38037</t>
  </si>
  <si>
    <t>TUBO PVC CORRUGADO, PAREDE DUPLA, JE, DN 400 MM/ DE 400 MM, REDE COLETORA ESGOTO</t>
  </si>
  <si>
    <t>9850</t>
  </si>
  <si>
    <t>TUBO PVC DE REVESTIMENTO GEOMECANICO NERVURADO REFORCADO, DN = 150 MM, COMPRIMENTO = 2 M</t>
  </si>
  <si>
    <t>9853</t>
  </si>
  <si>
    <t>TUBO PVC DE REVESTIMENTO GEOMECANICO NERVURADO REFORCADO, DN = 200 MM, COMPRIMENTO = 2 M</t>
  </si>
  <si>
    <t>9854</t>
  </si>
  <si>
    <t>TUBO PVC DE REVESTIMENTO GEOMECANICO NERVURADO STANDARD, DN = 154 MM, COMPRIMENTO = 2 M</t>
  </si>
  <si>
    <t>9851</t>
  </si>
  <si>
    <t>TUBO PVC DE REVESTIMENTO GEOMECANICO NERVURADO STANDARD, DN = 206 MM, COMPRIMENTO = 2 M</t>
  </si>
  <si>
    <t>9825</t>
  </si>
  <si>
    <t>TUBO PVC DEFOFO, JEI, 1 MPA, DN 100 MM, PARA REDE DE AGUA (NBR 7665)</t>
  </si>
  <si>
    <t>9828</t>
  </si>
  <si>
    <t>TUBO PVC DEFOFO, JEI, 1 MPA, DN 150 MM, PARA REDE DE AGUA (NBR 7665)</t>
  </si>
  <si>
    <t>9829</t>
  </si>
  <si>
    <t>TUBO PVC DEFOFO, JEI, 1 MPA, DN 200 MM, PARA REDE DE AGUA (NBR 7665)</t>
  </si>
  <si>
    <t>9826</t>
  </si>
  <si>
    <t>TUBO PVC DEFOFO, JEI, 1 MPA, DN 250 MM, PARA REDE DE AGUA (NBR 7665)</t>
  </si>
  <si>
    <t>9827</t>
  </si>
  <si>
    <t>TUBO PVC DEFOFO, JEI, 1 MPA, DN 300 MM, PARA REDE DE AGUA (NBR 7665)</t>
  </si>
  <si>
    <t>36374</t>
  </si>
  <si>
    <t>TUBO PVC PBA JEI, CLASSE 12, DN 100 MM, PARA REDE DE AGUA (NBR 5647)</t>
  </si>
  <si>
    <t>36084</t>
  </si>
  <si>
    <t>TUBO PVC PBA JEI, CLASSE 12, DN 50 MM, PARA REDE DE AGUA (NBR 5647)</t>
  </si>
  <si>
    <t>36373</t>
  </si>
  <si>
    <t>TUBO PVC PBA JEI, CLASSE 12, DN 75 MM, PARA REDE DE AGUA (NBR 5647)</t>
  </si>
  <si>
    <t>36377</t>
  </si>
  <si>
    <t>TUBO PVC PBA JEI, CLASSE 15, DN 100 MM, PARA REDE DE AGUA (NBR 5647)</t>
  </si>
  <si>
    <t>36375</t>
  </si>
  <si>
    <t>TUBO PVC PBA JEI, CLASSE 15, DN 50 MM, PARA REDE DE AGUA (NBR 5647)</t>
  </si>
  <si>
    <t>36376</t>
  </si>
  <si>
    <t>TUBO PVC PBA JEI, CLASSE 15, DN 75 MM, PARA REDE DE AGUA (NBR 5647)</t>
  </si>
  <si>
    <t>36380</t>
  </si>
  <si>
    <t>TUBO PVC PBA JEI, CLASSE 20, DN 100 MM, PARA REDE DE AGUA (NBR 5647)</t>
  </si>
  <si>
    <t>36378</t>
  </si>
  <si>
    <t>TUBO PVC PBA JEI, CLASSE 20, DN 50 MM, PARA REDE DE AGUA (NBR 5647)</t>
  </si>
  <si>
    <t>36379</t>
  </si>
  <si>
    <t>TUBO PVC PBA JEI, CLASSE 20, DN 75 MM, PARA REDE DE AGUA (NBR 5647)</t>
  </si>
  <si>
    <t>9859</t>
  </si>
  <si>
    <t>TUBO PVC ROSCAVEL, 3/4", AGUA FRIA PREDIAL</t>
  </si>
  <si>
    <t>9838</t>
  </si>
  <si>
    <t>TUBO PVC SERIE NORMAL, DN 50 MM, PARA ESGOTO PREDIAL (NBR 5688)</t>
  </si>
  <si>
    <t>9837</t>
  </si>
  <si>
    <t>TUBO PVC SERIE NORMAL, DN 75 MM, PARA ESGOTO PREDIAL (NBR 5688)</t>
  </si>
  <si>
    <t>44315</t>
  </si>
  <si>
    <t>TUBO PVC, RIGIDO, CORRUGADO, PERFURADO DN 100 MM, PARA DRENAGEM, SISTEMA IRRIGACAO</t>
  </si>
  <si>
    <t>9863</t>
  </si>
  <si>
    <t>TUBO PVC, ROSCAVEL, 2 1/2", AGUA FRIA PREDIAL</t>
  </si>
  <si>
    <t>9860</t>
  </si>
  <si>
    <t>TUBO PVC, ROSCAVEL, 2", PARA AGUA FRIA PREDIAL</t>
  </si>
  <si>
    <t>9862</t>
  </si>
  <si>
    <t>TUBO PVC, ROSCAVEL, 1 1/2", AGUA FRIA PREDIAL</t>
  </si>
  <si>
    <t>9861</t>
  </si>
  <si>
    <t>TUBO PVC, ROSCAVEL, 1 1/4", AGUA FRIA PREDIAL</t>
  </si>
  <si>
    <t>9856</t>
  </si>
  <si>
    <t>TUBO PVC, ROSCAVEL, 1/2", AGUA FRIA PREDIAL</t>
  </si>
  <si>
    <t>9866</t>
  </si>
  <si>
    <t>TUBO PVC, ROSCAVEL, 1", AGUA FRIA PREDIAL</t>
  </si>
  <si>
    <t>9841</t>
  </si>
  <si>
    <t>TUBO PVC, SERIE R, DN 100 MM, PARA ESGOTO OU AGUAS PLUVIAIS PREDIAL (NBR 5688)</t>
  </si>
  <si>
    <t>9840</t>
  </si>
  <si>
    <t>TUBO PVC, SERIE R, DN 150 MM, PARA ESGOTO OU AGUAS PLUVIAIS PREDIAL (NBR 5688)</t>
  </si>
  <si>
    <t>20067</t>
  </si>
  <si>
    <t>TUBO PVC, SERIE R, DN 40 MM, PARA ESGOTO OU AGUAS PLUVIAIS PREDIAL (NBR 5688)</t>
  </si>
  <si>
    <t>20068</t>
  </si>
  <si>
    <t>TUBO PVC, SERIE R, DN 50 MM, PARA ESGOTO OU AGUAS PLUVIAIS PREDIAL (NBR 5688)</t>
  </si>
  <si>
    <t>9839</t>
  </si>
  <si>
    <t>TUBO PVC, SERIE R, DN 75 MM, PARA ESGOTO OU AGUAS PLUVIAIS PREDIAL (NBR 5688)</t>
  </si>
  <si>
    <t>9870</t>
  </si>
  <si>
    <t>TUBO PVC, SOLDAVEL, DE 110 MM, AGUA FRIA (NBR-5648)</t>
  </si>
  <si>
    <t>9867</t>
  </si>
  <si>
    <t>TUBO PVC, SOLDAVEL, DE 20 MM, AGUA FRIA (NBR-5648)</t>
  </si>
  <si>
    <t>9868</t>
  </si>
  <si>
    <t>TUBO PVC, SOLDAVEL, DE 25 MM, AGUA FRIA (NBR-5648)</t>
  </si>
  <si>
    <t>9869</t>
  </si>
  <si>
    <t>TUBO PVC, SOLDAVEL, DE 32 MM, AGUA FRIA (NBR-5648)</t>
  </si>
  <si>
    <t>9874</t>
  </si>
  <si>
    <t>TUBO PVC, SOLDAVEL, DE 40 MM, AGUA FRIA (NBR-5648)</t>
  </si>
  <si>
    <t>9875</t>
  </si>
  <si>
    <t>TUBO PVC, SOLDAVEL, DE 50 MM, AGUA FRIA (NBR-5648)</t>
  </si>
  <si>
    <t>9873</t>
  </si>
  <si>
    <t>TUBO PVC, SOLDAVEL, DE 60 MM, AGUA FRIA (NBR-5648)</t>
  </si>
  <si>
    <t>9871</t>
  </si>
  <si>
    <t>TUBO PVC, SOLDAVEL, DE 75 MM, AGUA FRIA (NBR-5648)</t>
  </si>
  <si>
    <t>9872</t>
  </si>
  <si>
    <t>TUBO PVC, SOLDAVEL, DE 85 MM, AGUA FRIA (NBR-5648)</t>
  </si>
  <si>
    <t>7667</t>
  </si>
  <si>
    <t>TUBO 26" EM CHAPA PRETA, E= 3/16", 147 KG/6 M</t>
  </si>
  <si>
    <t>7660</t>
  </si>
  <si>
    <t>TUBO 30" EM CHAPA PRETA, E= 1/4", 175 KG/6 M</t>
  </si>
  <si>
    <t>7676</t>
  </si>
  <si>
    <t>TUBO 30" EM CHAPA PRETA, E= 3/8", 177 KG/6 M</t>
  </si>
  <si>
    <t>12426</t>
  </si>
  <si>
    <t>UNIAO COM ASSENTO CONICO DE BRONZE, DIAMETRO 1/2"</t>
  </si>
  <si>
    <t>12425</t>
  </si>
  <si>
    <t>UNIAO COM ASSENTO CONICO DE BRONZE, DIAMETRO 1"</t>
  </si>
  <si>
    <t>12427</t>
  </si>
  <si>
    <t>UNIAO COM ASSENTO CONICO DE BRONZE, DIAMETRO 2 1/2"</t>
  </si>
  <si>
    <t>12428</t>
  </si>
  <si>
    <t>UNIAO COM ASSENTO CONICO DE BRONZE, DIAMETRO 2'</t>
  </si>
  <si>
    <t>12430</t>
  </si>
  <si>
    <t>UNIAO COM ASSENTO CONICO DE BRONZE, DIAMETRO 3/4"</t>
  </si>
  <si>
    <t>12429</t>
  </si>
  <si>
    <t>UNIAO COM ASSENTO CONICO DE BRONZE, DIAMETRO 3"</t>
  </si>
  <si>
    <t>12431</t>
  </si>
  <si>
    <t>UNIAO COM ASSENTO CONICO DE BRONZE, DIAMETRO 4"</t>
  </si>
  <si>
    <t>12432</t>
  </si>
  <si>
    <t>UNIAO COM ASSENTO CONICO DE FERRO LONGO (MACHO-FEMEA), DIAMETRO 1 1/2"</t>
  </si>
  <si>
    <t>12434</t>
  </si>
  <si>
    <t>UNIAO COM ASSENTO CONICO DE FERRO LONGO (MACHO-FEMEA), DIAMETRO 1/2"</t>
  </si>
  <si>
    <t>12433</t>
  </si>
  <si>
    <t>UNIAO COM ASSENTO CONICO DE FERRO LONGO (MACHO-FEMEA), DIAMETRO 1"</t>
  </si>
  <si>
    <t>12435</t>
  </si>
  <si>
    <t>UNIAO COM ASSENTO CONICO DE FERRO LONGO (MACHO-FEMEA), DIAMETRO 2 1/2"</t>
  </si>
  <si>
    <t>12437</t>
  </si>
  <si>
    <t>UNIAO COM ASSENTO CONICO DE FERRO LONGO (MACHO-FEMEA), DIAMETRO 2"</t>
  </si>
  <si>
    <t>12439</t>
  </si>
  <si>
    <t>UNIAO COM ASSENTO CONICO DE FERRO LONGO (MACHO-FEMEA), DIAMETRO 3/4"</t>
  </si>
  <si>
    <t>12438</t>
  </si>
  <si>
    <t>UNIAO COM ASSENTO CONICO DE FERRO LONGO (MACHO-FEMEA), DIAMETRO 3'</t>
  </si>
  <si>
    <t>12436</t>
  </si>
  <si>
    <t>UNIAO COM ASSENTO CONICO DE FERRO LONGO (MACHO-FEMEA), DIAMETRO 4"</t>
  </si>
  <si>
    <t>36357</t>
  </si>
  <si>
    <t>UNIAO COM FLANGE PPR, COM PARAFUSOS, DN 40 MM, PARA AGUA QUENTE PREDIAL</t>
  </si>
  <si>
    <t>12424</t>
  </si>
  <si>
    <t>UNIAO DE FERRO GALVANIZADO, COM ASSENTO CONICO DE BRONZE, DE 1 1/2"</t>
  </si>
  <si>
    <t>12440</t>
  </si>
  <si>
    <t>UNIAO DE FERRO GALVANIZADO, COM ASSENTO CONICO DE BRONZE, DE 1 1/4"</t>
  </si>
  <si>
    <t>9884</t>
  </si>
  <si>
    <t>UNIAO DE FERRO GALVANIZADO, COM ROSCA BSP, COM ASSENTO PLANO, DE 1 1/2"</t>
  </si>
  <si>
    <t>9888</t>
  </si>
  <si>
    <t>UNIAO DE FERRO GALVANIZADO, COM ROSCA BSP, COM ASSENTO PLANO, DE 1 1/4"</t>
  </si>
  <si>
    <t>9883</t>
  </si>
  <si>
    <t>UNIAO DE FERRO GALVANIZADO, COM ROSCA BSP, COM ASSENTO PLANO, DE 1/2"</t>
  </si>
  <si>
    <t>9886</t>
  </si>
  <si>
    <t>UNIAO DE FERRO GALVANIZADO, COM ROSCA BSP, COM ASSENTO PLANO, DE 1"</t>
  </si>
  <si>
    <t>9889</t>
  </si>
  <si>
    <t>UNIAO DE FERRO GALVANIZADO, COM ROSCA BSP, COM ASSENTO PLANO, DE 2 1/2"</t>
  </si>
  <si>
    <t>9887</t>
  </si>
  <si>
    <t>UNIAO DE FERRO GALVANIZADO, COM ROSCA BSP, COM ASSENTO PLANO, DE 2"</t>
  </si>
  <si>
    <t>9885</t>
  </si>
  <si>
    <t>UNIAO DE FERRO GALVANIZADO, COM ROSCA BSP, COM ASSENTO PLANO, DE 3/4"</t>
  </si>
  <si>
    <t>9890</t>
  </si>
  <si>
    <t>UNIAO DE FERRO GALVANIZADO, COM ROSCA BSP, COM ASSENTO PLANO, DE 3"</t>
  </si>
  <si>
    <t>9891</t>
  </si>
  <si>
    <t>UNIAO DE FERRO GALVANIZADO, COM ROSCA BSP, COM ASSENTO PLANO, DE 4"</t>
  </si>
  <si>
    <t>36313</t>
  </si>
  <si>
    <t>UNIAO DUPLA PPR, DN 20 MM, PARA AGUA QUENTE PREDIAL</t>
  </si>
  <si>
    <t>36316</t>
  </si>
  <si>
    <t>UNIAO DUPLA PPR, DN 25 MM, PARA AGUA QUENTE PREDIAL</t>
  </si>
  <si>
    <t>64</t>
  </si>
  <si>
    <t>UNIAO EM POLIPROPILENO (PP), PARA TUBO EM PEAD, 20 MM - LIGACAO PREDIAL DE AGUA</t>
  </si>
  <si>
    <t>37423</t>
  </si>
  <si>
    <t>UNIAO EM POLIPROPILENO (PP), PARA TUBO EM PEAD, 32 MM - LIGACAO PREDIAL DE AGUA</t>
  </si>
  <si>
    <t>9892</t>
  </si>
  <si>
    <t>UNIAO PVC, ROSCAVEL 1/2", AGUA FRIA PREDIAL</t>
  </si>
  <si>
    <t>9901</t>
  </si>
  <si>
    <t>UNIAO PVC, ROSCAVEL, 1 1/2", AGUA FRIA PREDIAL</t>
  </si>
  <si>
    <t>9900</t>
  </si>
  <si>
    <t>UNIAO PVC, ROSCAVEL, 1", AGUA FRIA PREDIAL</t>
  </si>
  <si>
    <t>9899</t>
  </si>
  <si>
    <t>UNIAO PVC, ROSCAVEL, 3/4", AGUA FRIA PREDIAL</t>
  </si>
  <si>
    <t>9908</t>
  </si>
  <si>
    <t>UNIAO PVC, SOLDAVEL, 110 MM, PARA AGUA FRIA PREDIAL</t>
  </si>
  <si>
    <t>9905</t>
  </si>
  <si>
    <t>UNIAO PVC, SOLDAVEL, 20 MM, PARA AGUA FRIA PREDIAL</t>
  </si>
  <si>
    <t>9906</t>
  </si>
  <si>
    <t>UNIAO PVC, SOLDAVEL, 25 MM, PARA AGUA FRIA PREDIAL</t>
  </si>
  <si>
    <t>9895</t>
  </si>
  <si>
    <t>UNIAO PVC, SOLDAVEL, 32 MM, PARA AGUA FRIA PREDIAL</t>
  </si>
  <si>
    <t>9894</t>
  </si>
  <si>
    <t>UNIAO PVC, SOLDAVEL, 40 MM, PARA AGUA FRIA PREDIAL</t>
  </si>
  <si>
    <t>9897</t>
  </si>
  <si>
    <t>UNIAO PVC, SOLDAVEL, 50 MM, PARA AGUA FRIA PREDIAL</t>
  </si>
  <si>
    <t>9910</t>
  </si>
  <si>
    <t>UNIAO PVC, SOLDAVEL, 60 MM, PARA AGUA FRIA PREDIAL</t>
  </si>
  <si>
    <t>9909</t>
  </si>
  <si>
    <t>UNIAO PVC, SOLDAVEL, 75 MM, PARA AGUA FRIA PREDIAL</t>
  </si>
  <si>
    <t>9907</t>
  </si>
  <si>
    <t>UNIAO PVC, SOLDAVEL, 85 MM, PARA AGUA FRIA PREDIAL</t>
  </si>
  <si>
    <t>20973</t>
  </si>
  <si>
    <t>UNIAO TIPO STORZ, COM EMPATACAO INTERNA TIPO ANEL DE EXPANSAO, ENGATE RAPIDO 1 1/2", PARA MANGUEIRA DE COMBATE A INCENDIO PREDIAL</t>
  </si>
  <si>
    <t>20974</t>
  </si>
  <si>
    <t>UNIAO TIPO STORZ, COM EMPATACAO INTERNA TIPO ANEL DE EXPANSAO, ENGATE RAPIDO 2 1/2", PARA MANGUEIRA DE COMBATE A INCENDIO PREDIAL</t>
  </si>
  <si>
    <t>37989</t>
  </si>
  <si>
    <t>UNIAO, CPVC, SOLDAVEL, 15 MM, PARA AGUA QUENTE PREDIAL</t>
  </si>
  <si>
    <t>37990</t>
  </si>
  <si>
    <t>UNIAO, CPVC, SOLDAVEL, 22 MM, PARA AGUA QUENTE PREDIAL</t>
  </si>
  <si>
    <t>37991</t>
  </si>
  <si>
    <t>UNIAO, CPVC, SOLDAVEL, 28 MM, PARA AGUA QUENTE PREDIAL</t>
  </si>
  <si>
    <t>37992</t>
  </si>
  <si>
    <t>UNIAO, CPVC, SOLDAVEL, 35 MM, PARA AGUA QUENTE PREDIAL</t>
  </si>
  <si>
    <t>37993</t>
  </si>
  <si>
    <t>UNIAO, CPVC, SOLDAVEL, 42 MM, PARA AGUA QUENTE PREDIAL</t>
  </si>
  <si>
    <t>37994</t>
  </si>
  <si>
    <t>UNIAO, CPVC, SOLDAVEL, 54 MM, PARA AGUA QUENTE PREDIAL</t>
  </si>
  <si>
    <t>37995</t>
  </si>
  <si>
    <t>UNIAO, CPVC, SOLDAVEL, 73 MM, PARA AGUA QUENTE PREDIAL</t>
  </si>
  <si>
    <t>37996</t>
  </si>
  <si>
    <t>UNIAO, CPVC, SOLDAVEL, 89 MM, PARA AGUA QUENTE PREDIAL</t>
  </si>
  <si>
    <t>13883</t>
  </si>
  <si>
    <t>USINA DE ASFALTO A FRIO, CAPACIDADE DE 30 A 40 T/H, ELETRICA, POTENCIA DE 30 CV</t>
  </si>
  <si>
    <t>38604</t>
  </si>
  <si>
    <t>USINA DE ASFALTO A FRIO, CAPACIDADE DE 40 A 60 T/H, ELETRICA, POTENCIA DE 30 CV</t>
  </si>
  <si>
    <t>10601</t>
  </si>
  <si>
    <t>USINA DE ASFALTO A QUENTE, FIXA, TIPO CONTRA FLUXO, CAPACIDADE DE 100 A 140 T/H, POTENCIA DE 280 KW, COM MISTURADOR EXTERNO ROTATIVO</t>
  </si>
  <si>
    <t>44469</t>
  </si>
  <si>
    <t>USINA DE ASFALTO, GRAVIMETRICA, CAPACIDADE DE 150 T/H, POTENCIA DE 400 KW</t>
  </si>
  <si>
    <t>13894</t>
  </si>
  <si>
    <t>USINA DE CONCRETO FIXA, CAPACIDADE NOMINAL DE 40 M3/H, SEM SILO</t>
  </si>
  <si>
    <t>13895</t>
  </si>
  <si>
    <t>USINA DE CONCRETO FIXA, CAPACIDADE NOMINAL DE 60 M3/H, SEM SILO</t>
  </si>
  <si>
    <t>13892</t>
  </si>
  <si>
    <t>USINA DE CONCRETO FIXA, CAPACIDADE NOMINAL DE 80 M3/H, SEM SILO</t>
  </si>
  <si>
    <t>9914</t>
  </si>
  <si>
    <t>USINA DE CONCRETO FIXA, CAPACIDADE NOMINAL DE 90 A 120 M3/H, SEM SILO</t>
  </si>
  <si>
    <t>36485</t>
  </si>
  <si>
    <t>USINA DE LAMA ASFALTICA, PROD 30 A 50 T/H, SILO DE AGREGADO 7 M3, RESERVATORIOS PARA EMULSAO E AGUA DE 2,3 M3 CADA, MISTURADOR TIPO PUGG-MILL A SER MONTADO SOBRE CAMINHAO</t>
  </si>
  <si>
    <t>9912</t>
  </si>
  <si>
    <t>USINA DE MISTURAS ASFALTICAS A QUENTE, MOVEL, TIPO CONTRA FLUXO, CAPACIDADE DE 40 A 80 T/H</t>
  </si>
  <si>
    <t>9921</t>
  </si>
  <si>
    <t>USINA MISTURADORA DE SOLOS, DOSADORES TRIPLOS, CALHA VIBRATORIA CAPACIDADE DE 200 A 500 T/H, POTENCIA DE 75 KW</t>
  </si>
  <si>
    <t>21112</t>
  </si>
  <si>
    <t>VALVULA DE DESCARGA EM METAL CROMADO PARA MICTORIO COM ACIONAMENTO POR PRESSAO E FECHAMENTO AUTOMATICO</t>
  </si>
  <si>
    <t>10228</t>
  </si>
  <si>
    <t>VALVULA DE DESCARGA METALICA, BASE 1 1/2 " E ACABAMENTO METALICO CROMADO</t>
  </si>
  <si>
    <t>11781</t>
  </si>
  <si>
    <t>VALVULA DE DESCARGA METALICA, BASE 1 1/4 " E ACABAMENTO METALICO CROMADO</t>
  </si>
  <si>
    <t>37588</t>
  </si>
  <si>
    <t>VALVULA DE ESCOAMENTO PARA TANQUE, EM METAL CROMADO, 1.1/2 ", SEM LADRAO, COM TAMPAO PLASTICO</t>
  </si>
  <si>
    <t>11746</t>
  </si>
  <si>
    <t>VALVULA DE ESFERA BRUTA EM BRONZE, BITOLA 1 " (REF 1552-B)</t>
  </si>
  <si>
    <t>11751</t>
  </si>
  <si>
    <t>VALVULA DE ESFERA BRUTA EM BRONZE, BITOLA 1 1/2 " (REF 1552-B)</t>
  </si>
  <si>
    <t>11750</t>
  </si>
  <si>
    <t>VALVULA DE ESFERA BRUTA EM BRONZE, BITOLA 1 1/4 " (REF 1552-B)</t>
  </si>
  <si>
    <t>11748</t>
  </si>
  <si>
    <t>VALVULA DE ESFERA BRUTA EM BRONZE, BITOLA 1/2 " (REF 1552-B)</t>
  </si>
  <si>
    <t>11747</t>
  </si>
  <si>
    <t>VALVULA DE ESFERA BRUTA EM BRONZE, BITOLA 2 " (REF 1552-B)</t>
  </si>
  <si>
    <t>11749</t>
  </si>
  <si>
    <t>VALVULA DE ESFERA BRUTA EM BRONZE, BITOLA 3/4 " (REF 1552-B)</t>
  </si>
  <si>
    <t>10236</t>
  </si>
  <si>
    <t>VALVULA DE RETENCAO DE BRONZE, PE COM CRIVOS, EXTREMIDADE COM ROSCA, DE 1 1/2", PARA FUNDO DE POCO</t>
  </si>
  <si>
    <t>10233</t>
  </si>
  <si>
    <t>VALVULA DE RETENCAO DE BRONZE, PE COM CRIVOS, EXTREMIDADE COM ROSCA, DE 1 1/4", PARA FUNDO DE POCO</t>
  </si>
  <si>
    <t>10234</t>
  </si>
  <si>
    <t>VALVULA DE RETENCAO DE BRONZE, PE COM CRIVOS, EXTREMIDADE COM ROSCA, DE 1", PARA FUNDO DE POCO</t>
  </si>
  <si>
    <t>10231</t>
  </si>
  <si>
    <t>VALVULA DE RETENCAO DE BRONZE, PE COM CRIVOS, EXTREMIDADE COM ROSCA, DE 2 1/2", PARA FUNDO DE POCO</t>
  </si>
  <si>
    <t>10232</t>
  </si>
  <si>
    <t>VALVULA DE RETENCAO DE BRONZE, PE COM CRIVOS, EXTREMIDADE COM ROSCA, DE 2", PARA FUNDO DE POCO</t>
  </si>
  <si>
    <t>10229</t>
  </si>
  <si>
    <t>VALVULA DE RETENCAO DE BRONZE, PE COM CRIVOS, EXTREMIDADE COM ROSCA, DE 3/4", PARA FUNDO DE POCO</t>
  </si>
  <si>
    <t>10235</t>
  </si>
  <si>
    <t>VALVULA DE RETENCAO DE BRONZE, PE COM CRIVOS, EXTREMIDADE COM ROSCA, DE 3", PARA FUNDO DE POCO</t>
  </si>
  <si>
    <t>10230</t>
  </si>
  <si>
    <t>VALVULA DE RETENCAO DE BRONZE, PE COM CRIVOS, EXTREMIDADE COM ROSCA, DE 4", PARA FUNDO DE POCO</t>
  </si>
  <si>
    <t>10409</t>
  </si>
  <si>
    <t>VALVULA DE RETENCAO HORIZONTAL, DE BRONZE (PN-25), 1 1/2", 400 PSI, TAMPA DE PORCA DE UNIAO, EXTREMIDADES COM ROSCA</t>
  </si>
  <si>
    <t>10411</t>
  </si>
  <si>
    <t>VALVULA DE RETENCAO HORIZONTAL, DE BRONZE (PN-25), 1 1/4", 400 PSI, TAMPA DE PORCA DE UNIAO, EXTREMIDADES COM ROSCA</t>
  </si>
  <si>
    <t>10404</t>
  </si>
  <si>
    <t>VALVULA DE RETENCAO HORIZONTAL, DE BRONZE (PN-25), 1/2", 400 PSI, TAMPA DE PORCA DE UNIAO, EXTREMIDADES COM ROSCA</t>
  </si>
  <si>
    <t>10410</t>
  </si>
  <si>
    <t>VALVULA DE RETENCAO HORIZONTAL, DE BRONZE (PN-25), 1", 400 PSI, TAMPA DE PORCA DE UNIAO, EXTREMIDADES COM ROSCA</t>
  </si>
  <si>
    <t>10405</t>
  </si>
  <si>
    <t>VALVULA DE RETENCAO HORIZONTAL, DE BRONZE (PN-25), 2 1/2", 400 PSI, TAMPA DE PORCA DE UNIAO, EXTREMIDADES COM ROSCA</t>
  </si>
  <si>
    <t>10408</t>
  </si>
  <si>
    <t>VALVULA DE RETENCAO HORIZONTAL, DE BRONZE (PN-25), 2", 400 PSI, TAMPA DE PORCA DE UNIAO, EXTREMIDADES COM ROSCA</t>
  </si>
  <si>
    <t>10412</t>
  </si>
  <si>
    <t>VALVULA DE RETENCAO HORIZONTAL, DE BRONZE (PN-25), 3/4", 400 PSI, TAMPA DE PORCA DE UNIAO, EXTREMIDADES COM ROSCA</t>
  </si>
  <si>
    <t>10406</t>
  </si>
  <si>
    <t>VALVULA DE RETENCAO HORIZONTAL, DE BRONZE (PN-25), 3", 400 PSI, TAMPA DE PORCA DE UNIAO, EXTREMIDADES COM ROSCA</t>
  </si>
  <si>
    <t>10407</t>
  </si>
  <si>
    <t>VALVULA DE RETENCAO HORIZONTAL, DE BRONZE (PN-25), 4", 400 PSI, TAMPA DE PORCA DE UNIAO, EXTREMIDADES COM ROSCA</t>
  </si>
  <si>
    <t>10416</t>
  </si>
  <si>
    <t>VALVULA DE RETENCAO VERTICAL, DE BRONZE (PN-16), 1 1/2", 200 PSI, EXTREMIDADES COM ROSCA</t>
  </si>
  <si>
    <t>10419</t>
  </si>
  <si>
    <t>VALVULA DE RETENCAO VERTICAL, DE BRONZE (PN-16), 1 1/4", 200 PSI, EXTREMIDADES COM ROSCA</t>
  </si>
  <si>
    <t>21092</t>
  </si>
  <si>
    <t>VALVULA DE RETENCAO VERTICAL, DE BRONZE (PN-16), 1/2", 200 PSI, EXTREMIDADES COM ROSCA</t>
  </si>
  <si>
    <t>10418</t>
  </si>
  <si>
    <t>VALVULA DE RETENCAO VERTICAL, DE BRONZE (PN-16), 1", 200 PSI, EXTREMIDADES COM ROSCA</t>
  </si>
  <si>
    <t>12657</t>
  </si>
  <si>
    <t>VALVULA DE RETENCAO VERTICAL, DE BRONZE (PN-16), 2 1/2", 200 PSI, EXTREMIDADES COM ROSCA</t>
  </si>
  <si>
    <t>10417</t>
  </si>
  <si>
    <t>VALVULA DE RETENCAO VERTICAL, DE BRONZE (PN-16), 2", 200 PSI, EXTREMIDADES COM ROSCA</t>
  </si>
  <si>
    <t>10413</t>
  </si>
  <si>
    <t>VALVULA DE RETENCAO VERTICAL, DE BRONZE (PN-16), 3/4", 200 PSI, EXTREMIDADES COM ROSCA</t>
  </si>
  <si>
    <t>10414</t>
  </si>
  <si>
    <t>VALVULA DE RETENCAO VERTICAL, DE BRONZE (PN-16), 3", 200 PSI, EXTREMIDADES COM ROSCA</t>
  </si>
  <si>
    <t>10415</t>
  </si>
  <si>
    <t>VALVULA DE RETENCAO VERTICAL, DE BRONZE (PN-16), 4", 200 PSI, EXTREMIDADES COM ROSCA</t>
  </si>
  <si>
    <t>38643</t>
  </si>
  <si>
    <t>VALVULA EM METAL CROMADO PARA LAVATORIO, 1 " SEM LADRAO</t>
  </si>
  <si>
    <t>6157</t>
  </si>
  <si>
    <t>VALVULA EM METAL CROMADO PARA PIA AMERICANA 3.1/2 X 1.1/2 "</t>
  </si>
  <si>
    <t>6158</t>
  </si>
  <si>
    <t>VALVULA EM PLASTICO BRANCO PARA LAVATORIO 1 ", SEM UNHO, COM LADRAO</t>
  </si>
  <si>
    <t>6153</t>
  </si>
  <si>
    <t>VALVULA EM PLASTICO BRANCO PARA TANQUE OU LAVATORIO 1 ", SEM UNHO E SEM LADRAO</t>
  </si>
  <si>
    <t>6156</t>
  </si>
  <si>
    <t>VALVULA EM PLASTICO BRANCO PARA TANQUE 1.1/4 " X 1.1/2 ", SEM UNHO E SEM LADRAO</t>
  </si>
  <si>
    <t>6154</t>
  </si>
  <si>
    <t>VALVULA EM PLASTICO CROMADO PARA LAVATORIO 1 ", SEM UNHO, COM LADRAO</t>
  </si>
  <si>
    <t>6155</t>
  </si>
  <si>
    <t>VALVULA EM PLASTICO CROMADO TIPO AMERICANA PARA PIA DE COZINHA 3.1/2 " X 1.1/2 ", SEM ADAPTADOR</t>
  </si>
  <si>
    <t>43595</t>
  </si>
  <si>
    <t>VARA FINA PARA CREMONA, EM FERRO ZINCADO BRANCO, COM DIAMETRO DE APROX 10 MM E COMPRIMENTO DE 1,20 M</t>
  </si>
  <si>
    <t>43596</t>
  </si>
  <si>
    <t>VARA FINA PARA CREMONA, EM FERRO ZINCADO BRANCO, COM DIAMETRO DE APROX 10 MM E COMPRIMENTO DE 1,50 M</t>
  </si>
  <si>
    <t>38108</t>
  </si>
  <si>
    <t>VARIADOR DE LUMINOSIDADE ROTATIVO (DIMMER) 127 V, 300 W (APENAS MODULO)</t>
  </si>
  <si>
    <t>38087</t>
  </si>
  <si>
    <t>VARIADOR DE LUMINOSIDADE ROTATIVO (DIMMER) 127V, 300W, CONJUNTO MONTADO PARA EMBUTIR 4" X 2" (PLACA + SUPORTE + MODULO)</t>
  </si>
  <si>
    <t>38109</t>
  </si>
  <si>
    <t>VARIADOR DE LUMINOSIDADE ROTATIVO (DIMMER) 220 V, 600 W (APENAS MODULO)</t>
  </si>
  <si>
    <t>38088</t>
  </si>
  <si>
    <t>VARIADOR DE LUMINOSIDADE ROTATIVO (DIMMER) 220V, 600W, CONJUNTO MONTADO PARA EMBUTIR 4" X 2" (PLACA + SUPORTE + MODULO)</t>
  </si>
  <si>
    <t>38110</t>
  </si>
  <si>
    <t>VARIADOR DE VELOCIDADE PARA VENTILADOR 127 V, 150 W (APENAS MODULO)</t>
  </si>
  <si>
    <t>38089</t>
  </si>
  <si>
    <t>VARIADOR DE VELOCIDADE PARA VENTILADOR 127V, 150W + 2 INTERRUPTORES PARALELOS, PARA REVERSAO E LAMPADA, CONJUNTO MONTADO PARA EMBUTIR 4" X 2" (PLACA + SUPORTE + MODULOS)</t>
  </si>
  <si>
    <t>38111</t>
  </si>
  <si>
    <t>VARIADOR DE VELOCIDADE PARA VENTILADOR 220 V, 250 W (APENAS MODULO)</t>
  </si>
  <si>
    <t>38090</t>
  </si>
  <si>
    <t>VARIADOR DE VELOCIDADE PARA VENTILADOR 220V, 250W + 2 INTERRUPTORES PARALELOS, PARA REVERSAO E LAMPADA, CONJUNTO MONTADO PARA EMBUTIR 4" X 2" (PLACA + SUPORTE + MODULOS)</t>
  </si>
  <si>
    <t>13726</t>
  </si>
  <si>
    <t>VASSOURA MECANICA REBOCAVEL COM ESCOVA CILINDRICA LARGURA UTIL DE VARRIMENTO = 2,44M</t>
  </si>
  <si>
    <t>38400</t>
  </si>
  <si>
    <t>VASSOURA 40 CM COM CABO</t>
  </si>
  <si>
    <t>12627</t>
  </si>
  <si>
    <t>VEDACAO DE CALHA, EM BORRACHA COR PRETA, MEDIDA ENTRE 119 E 170 MM, PARA DRENAGEM PLUVIAL PREDIAL</t>
  </si>
  <si>
    <t>39996</t>
  </si>
  <si>
    <t>VERGALHAO ZINCADO ROSCA TOTAL, 1/4 " (6,3 MM)</t>
  </si>
  <si>
    <t>10478</t>
  </si>
  <si>
    <t>VERNIZ A BASE RESINA ALQUIDICA COM POLIURETANO PARA MADEIRA, COM FILTRO SOLAR, BRILHANTE, USO INTERNO E EXTERNO</t>
  </si>
  <si>
    <t>10481</t>
  </si>
  <si>
    <t>VERNIZ MARITIMO PREMIUM PARA MADEIRA, COM FILTRO SOLAR, BRILHANTE, USO INTERNO E EXTERNO</t>
  </si>
  <si>
    <t>10475</t>
  </si>
  <si>
    <t>VERNIZ TIPO COPAL PARA MADEIRA, BRILHANTE, USO INTERNO</t>
  </si>
  <si>
    <t>4030</t>
  </si>
  <si>
    <t>VEU DE POLIESTER PARA IMPERMEABILIZACAO</t>
  </si>
  <si>
    <t>4031</t>
  </si>
  <si>
    <t>VEU DE VIDRO/VEU DE SUPERFICIE 30 A 35 G/M2</t>
  </si>
  <si>
    <t>39399</t>
  </si>
  <si>
    <t>VIBRADOR DE IMERSAO, COM PONTEIRA DE *35* MM, MANGOTE DE 5 M, SEM MOTOR</t>
  </si>
  <si>
    <t>39400</t>
  </si>
  <si>
    <t>VIBRADOR DE IMERSAO, COM PONTEIRA DE *45* MM, MANGOTE DE 5 M, SEM MOTOR.</t>
  </si>
  <si>
    <t>39401</t>
  </si>
  <si>
    <t>VIBRADOR DE IMERSAO, COM PONTEIRA DE *60* MM, MANGOTE DE 5 M, SEM MOTOR.</t>
  </si>
  <si>
    <t>11652</t>
  </si>
  <si>
    <t>VIBRADOR DE IMERSAO, DIAMETRO DA PONTEIRA DE *35* MM, COM MOTOR 4 TEMPOS A GASOLINA DE 5,5 HP (5,5 CV)</t>
  </si>
  <si>
    <t>13896</t>
  </si>
  <si>
    <t>VIBRADOR DE IMERSAO, DIAMETRO DA PONTEIRA DE *45* MM, COM MOTOR ELETRICO TRIFASICO DE 2 HP (2 CV)</t>
  </si>
  <si>
    <t>13475</t>
  </si>
  <si>
    <t>VIBRADOR DE IMERSAO, DIAMETRO DA PONTEIRA DE *45* MM, COM MOTOR 4 TEMPOS A GASOLINA DE 5,5 HP (5,5 CV)</t>
  </si>
  <si>
    <t>44491</t>
  </si>
  <si>
    <t>VIBROACABADORA DE ASFALTO SOBRE ESTEIRAS, LARG. PAVIM. MAX. 8,00 M, POT. 100 KW/ 134 HP, CAP. 600 T/ H</t>
  </si>
  <si>
    <t>44470</t>
  </si>
  <si>
    <t>VIBROACABADORA DE ASFALTO SOBRE ESTEIRAS, LARG. PAVIM. 2,13 M A 4,55 M, POT. 74 KW/ 100 HP, CAP. 400 T/ H</t>
  </si>
  <si>
    <t>13476</t>
  </si>
  <si>
    <t>VIBROACABADORA DE ASFALTO SOBRE ESTEIRAS, LARG. PAVIM. 2,60 M A 5,75 M, POT. 110 HP, CAP. 450 T/ H</t>
  </si>
  <si>
    <t>10488</t>
  </si>
  <si>
    <t>VIBROACABADORA DE ASFALTO SOBRE ESTEIRAS, LARG. PAVIMENT. 1,90 A 5,3 M, POT. 78 KW/105 HP, CAP. 450 T/H</t>
  </si>
  <si>
    <t>13606</t>
  </si>
  <si>
    <t>VIBROACABADORA DE ASFALTO SOBRE RODAS, LARGURA DE PAVIMENTACAO DE 1,70 A 4,20 M, POTENCIA 78 KW/105 HP, CAPACIDADE 300 T/H</t>
  </si>
  <si>
    <t>10489</t>
  </si>
  <si>
    <t>VIDRACEIRO (HORISTA)</t>
  </si>
  <si>
    <t>41073</t>
  </si>
  <si>
    <t>VIDRACEIRO (MENSALISTA)</t>
  </si>
  <si>
    <t>34391</t>
  </si>
  <si>
    <t>VIDRO COMUM LAMINADO LISO INCOLOR DUPLO, ESPESSURA TOTAL 8 MM (CADA CAMADA DE 4 MM) - COLOCADO</t>
  </si>
  <si>
    <t>10496</t>
  </si>
  <si>
    <t>VIDRO COMUM LAMINADO, LISO, INCOLOR, DUPLO, ESPESSURA TOTAL 6 MM (CADA CAMADA E= 3 MM) - COLOCADO</t>
  </si>
  <si>
    <t>10497</t>
  </si>
  <si>
    <t>VIDRO COMUM LAMINADO, LISO, INCOLOR, TRIPLO, ESPESSURA TOTAL 12 MM (CADA CAMADA E= 4 MM) - COLOCADO</t>
  </si>
  <si>
    <t>10504</t>
  </si>
  <si>
    <t>VIDRO COMUM LAMINADO, LISO, INCOLOR, TRIPLO, ESPESSURA TOTAL 15 MM (CADA CAMADA E = 5 MM) - COLOCADO</t>
  </si>
  <si>
    <t>34390</t>
  </si>
  <si>
    <t>VIDRO CRISTAL COLORIDO, 10 MM, PINTADO NA COR BRANCA</t>
  </si>
  <si>
    <t>34389</t>
  </si>
  <si>
    <t>VIDRO CRISTAL COLORIDO, 4 MM, PINTADO NA COR BRANCA</t>
  </si>
  <si>
    <t>34388</t>
  </si>
  <si>
    <t>VIDRO CRISTAL COLORIDO, 6 MM, PINTADO NA COR BRANCA</t>
  </si>
  <si>
    <t>34387</t>
  </si>
  <si>
    <t>VIDRO CRISTAL COLORIDO, 8 MM, PINTADO NA COR BRANCA</t>
  </si>
  <si>
    <t>11188</t>
  </si>
  <si>
    <t>VIDRO LISO FUME E = 4MM - SEM COLOCACAO</t>
  </si>
  <si>
    <t>11189</t>
  </si>
  <si>
    <t>VIDRO LISO FUME E = 6MM - SEM COLOCACAO</t>
  </si>
  <si>
    <t>21107</t>
  </si>
  <si>
    <t>VIDRO LISO FUME, E = 5 MM - SEM COLOCACAO</t>
  </si>
  <si>
    <t>34386</t>
  </si>
  <si>
    <t>VIDRO LISO INCOLOR 10 MM - SEM COLOCACAO</t>
  </si>
  <si>
    <t>10490</t>
  </si>
  <si>
    <t>VIDRO LISO INCOLOR 2 A 3 MM - SEM COLOCACAO</t>
  </si>
  <si>
    <t>10492</t>
  </si>
  <si>
    <t>VIDRO LISO INCOLOR 4MM - SEM COLOCACAO</t>
  </si>
  <si>
    <t>10493</t>
  </si>
  <si>
    <t>VIDRO LISO INCOLOR 5MM - SEM COLOCACAO</t>
  </si>
  <si>
    <t>10491</t>
  </si>
  <si>
    <t>VIDRO LISO INCOLOR 6 MM - SEM COLOCACAO</t>
  </si>
  <si>
    <t>34385</t>
  </si>
  <si>
    <t>VIDRO LISO INCOLOR 8MM - SEM COLOCACAO</t>
  </si>
  <si>
    <t>10499</t>
  </si>
  <si>
    <t>VIDRO MARTELADO OU CANELADO, 4 MM - SEM COLOCACAO</t>
  </si>
  <si>
    <t>34384</t>
  </si>
  <si>
    <t>VIDRO PLANO ARAMADO E = 6 MM - SEM COLOCACAO</t>
  </si>
  <si>
    <t>11185</t>
  </si>
  <si>
    <t>VIDRO PLANO ARAMADO E = 7MM - SEM COLOCACAO</t>
  </si>
  <si>
    <t>10507</t>
  </si>
  <si>
    <t>VIDRO TEMPERADO INCOLOR E = 10 MM, SEM COLOCACAO</t>
  </si>
  <si>
    <t>10505</t>
  </si>
  <si>
    <t>VIDRO TEMPERADO INCOLOR E = 6 MM, SEM COLOCACAO</t>
  </si>
  <si>
    <t>10506</t>
  </si>
  <si>
    <t>VIDRO TEMPERADO INCOLOR E = 8 MM, SEM COLOCACAO</t>
  </si>
  <si>
    <t>5031</t>
  </si>
  <si>
    <t>VIDRO TEMPERADO INCOLOR PARA PORTA DE ABRIR, E = 10 MM (SEM FERRAGENS E SEM COLOCACAO)</t>
  </si>
  <si>
    <t>10502</t>
  </si>
  <si>
    <t>VIDRO TEMPERADO VERDE E = 10 MM, SEM COLOCACAO</t>
  </si>
  <si>
    <t>10501</t>
  </si>
  <si>
    <t>VIDRO TEMPERADO VERDE E = 6 MM, SEM COLOCACAO</t>
  </si>
  <si>
    <t>10503</t>
  </si>
  <si>
    <t>VIDRO TEMPERADO VERDE E = 8 MM, SEM COLOCACAO</t>
  </si>
  <si>
    <t>4500</t>
  </si>
  <si>
    <t>VIGA *7,5 X 10* CM EM PINUS, MISTA OU EQUIVALENTE DA REGIAO - BRUTA</t>
  </si>
  <si>
    <t>4448</t>
  </si>
  <si>
    <t>VIGA *7,5 X 15 CM EM PINUS, MISTA OU EQUIVALENTE DA REGIAO - BRUTA</t>
  </si>
  <si>
    <t>20213</t>
  </si>
  <si>
    <t>VIGA APARELHADA *6 X 12* CM, EM MACARANDUBA/MASSARANDUBA, ANGELIM OU EQUIVALENTE DA REGIAO</t>
  </si>
  <si>
    <t>20211</t>
  </si>
  <si>
    <t>VIGA APARELHADA *6 X 16* CM, EM MACARANDUBA/MASSARANDUBA, ANGELIM OU EQUIVALENTE DA REGIAO</t>
  </si>
  <si>
    <t>40270</t>
  </si>
  <si>
    <t>VIGA DE ESCORAMAENTO H20, DE MADEIRA, PESO DE 5,00 A 5,20 KG/M, COM EXTREMIDADES PLASTICAS</t>
  </si>
  <si>
    <t>4425</t>
  </si>
  <si>
    <t>VIGA NAO APARELHADA *6 X 12* CM, EM MACARANDUBA/MASSARANDUBA, ANGELIM OU EQUIVALENTE DA REGIAO - BRUTA</t>
  </si>
  <si>
    <t>4472</t>
  </si>
  <si>
    <t>VIGA NAO APARELHADA *6 X 16* CM, EM MACARANDUBA/MASSARANDUBA, ANGELIM OU EQUIVALENTE DA REGIAO - BRUTA</t>
  </si>
  <si>
    <t>35272</t>
  </si>
  <si>
    <t>VIGA NAO APARELHADA *6 X 20* CM, EM MACARANDUBA/MASSARANDUBA, ANGELIM OU EQUIVALENTE DA REGIAO - BRUTA</t>
  </si>
  <si>
    <t>4481</t>
  </si>
  <si>
    <t>VIGA NAO APARELHADA *8 X 16* CM EM MACARANDUBA/MASSARANDUBA, ANGELIM OU EQUIVALENTE DA REGIAO - BRUTA</t>
  </si>
  <si>
    <t>34345</t>
  </si>
  <si>
    <t>VIGIA DIURNO (HORISTA)</t>
  </si>
  <si>
    <t>41096</t>
  </si>
  <si>
    <t>VIGIA DIURNO (MENSALISTA)</t>
  </si>
  <si>
    <t>97141</t>
  </si>
  <si>
    <t>ASSENTAMENTO DE TUBO DE FERRO FUNDIDO PARA REDE DE ÁGUA, DN 80 MM, JUNTA ELÁSTICA, INSTALADO EM LOCAL COM NÍVEL ALTO DE INTERFERÊNCIAS (NÃO INCLUI FORNECIMENTO). AF_11/2017</t>
  </si>
  <si>
    <t>97142</t>
  </si>
  <si>
    <t>ASSENTAMENTO DE TUBO DE FERRO FUNDIDO PARA REDE DE ÁGUA, DN 100 MM, JUNTA ELÁSTICA, INSTALADO EM LOCAL COM NÍVEL ALTO DE INTERFERÊNCIAS (NÃO INCLUI FORNECIMENTO). AF_11/2017</t>
  </si>
  <si>
    <t>97143</t>
  </si>
  <si>
    <t>ASSENTAMENTO DE TUBO DE FERRO FUNDIDO PARA REDE DE ÁGUA, DN 150 MM, JUNTA ELÁSTICA, INSTALADO EM LOCAL COM NÍVEL ALTO DE INTERFERÊNCIAS (NÃO INCLUI FORNECIMENTO). AF_11/2017</t>
  </si>
  <si>
    <t>97144</t>
  </si>
  <si>
    <t>ASSENTAMENTO DE TUBO DE FERRO FUNDIDO PARA REDE DE ÁGUA, DN 200 MM, JUNTA ELÁSTICA, INSTALADO EM LOCAL COM NÍVEL ALTO DE INTERFERÊNCIAS (NÃO INCLUI FORNECIMENTO). AF_11/2017</t>
  </si>
  <si>
    <t>97145</t>
  </si>
  <si>
    <t>ASSENTAMENTO DE TUBO DE FERRO FUNDIDO PARA REDE DE ÁGUA, DN 250 MM, JUNTA ELÁSTICA, INSTALADO EM LOCAL COM NÍVEL ALTO DE INTERFERÊNCIAS (NÃO INCLUI FORNECIMENTO). AF_11/2017</t>
  </si>
  <si>
    <t>97146</t>
  </si>
  <si>
    <t>ASSENTAMENTO DE TUBO DE FERRO FUNDIDO PARA REDE DE ÁGUA, DN 300 MM, JUNTA ELÁSTICA, INSTALADO EM LOCAL COM NÍVEL ALTO DE INTERFERÊNCIAS (NÃO INCLUI FORNECIMENTO). AF_11/2017</t>
  </si>
  <si>
    <t>97147</t>
  </si>
  <si>
    <t>ASSENTAMENTO DE TUBO DE FERRO FUNDIDO PARA REDE DE ÁGUA, DN 350 MM, JUNTA ELÁSTICA, INSTALADO EM LOCAL COM NÍVEL ALTO DE INTERFERÊNCIAS (NÃO INCLUI FORNECIMENTO). AF_11/2017</t>
  </si>
  <si>
    <t>97148</t>
  </si>
  <si>
    <t>ASSENTAMENTO DE TUBO DE FERRO FUNDIDO PARA REDE DE ÁGUA, DN 400 MM, JUNTA ELÁSTICA, INSTALADO EM LOCAL COM NÍVEL ALTO DE INTERFERÊNCIAS (NÃO INCLUI FORNECIMENTO). AF_11/2017</t>
  </si>
  <si>
    <t>97149</t>
  </si>
  <si>
    <t>ASSENTAMENTO DE TUBO DE FERRO FUNDIDO PARA REDE DE ÁGUA, DN 450 MM, JUNTA ELÁSTICA, INSTALADO EM LOCAL COM NÍVEL ALTO DE INTERFERÊNCIAS (NÃO INCLUI FORNECIMENTO). AF_11/2017</t>
  </si>
  <si>
    <t>97150</t>
  </si>
  <si>
    <t>ASSENTAMENTO DE TUBO DE FERRO FUNDIDO PARA REDE DE ÁGUA, DN 500 MM, JUNTA ELÁSTICA, INSTALADO EM LOCAL COM NÍVEL ALTO DE INTERFERÊNCIAS (NÃO INCLUI FORNECIMENTO). AF_11/2017</t>
  </si>
  <si>
    <t>97151</t>
  </si>
  <si>
    <t>ASSENTAMENTO DE TUBO DE FERRO FUNDIDO PARA REDE DE ÁGUA, DN 600 MM, JUNTA ELÁSTICA, INSTALADO EM LOCAL COM NÍVEL ALTO DE INTERFERÊNCIAS (NÃO INCLUI FORNECIMENTO). AF_11/2017</t>
  </si>
  <si>
    <t>97152</t>
  </si>
  <si>
    <t>ASSENTAMENTO DE TUBO DE FERRO FUNDIDO PARA REDE DE ÁGUA, DN 700 MM, JUNTA ELÁSTICA, INSTALADO EM LOCAL COM NÍVEL ALTO DE INTERFERÊNCIAS (NÃO INCLUI FORNECIMENTO). AF_11/2017</t>
  </si>
  <si>
    <t>97153</t>
  </si>
  <si>
    <t>ASSENTAMENTO DE TUBO DE FERRO FUNDIDO PARA REDE DE ÁGUA, DN 800 MM, JUNTA ELÁSTICA, INSTALADO EM LOCAL COM NÍVEL ALTO DE INTERFERÊNCIAS (NÃO INCLUI FORNECIMENTO). AF_11/2017</t>
  </si>
  <si>
    <t>97154</t>
  </si>
  <si>
    <t>ASSENTAMENTO DE TUBO DE FERRO FUNDIDO PARA REDE DE ÁGUA, DN 900 MM, JUNTA ELÁSTICA, INSTALADO EM LOCAL COM NÍVEL ALTO DE INTERFERÊNCIAS (NÃO INCLUI FORNECIMENTO). AF_11/2017</t>
  </si>
  <si>
    <t>97155</t>
  </si>
  <si>
    <t>ASSENTAMENTO DE TUBO DE FERRO FUNDIDO PARA REDE DE ÁGUA, DN 1000 MM, JUNTA ELÁSTICA, INSTALADO EM LOCAL COM NÍVEL ALTO DE INTERFERÊNCIAS (NÃO INCLUI FORNECIMENTO). AF_11/2017</t>
  </si>
  <si>
    <t>97156</t>
  </si>
  <si>
    <t>ASSENTAMENTO DE TUBO DE FERRO FUNDIDO PARA REDE DE ÁGUA, DN 1200 MM, JUNTA ELÁSTICA, INSTALADO EM LOCAL COM NÍVEL ALTO DE INTERFERÊNCIAS (NÃO INCLUI FORNECIMENTO). AF_11/2017</t>
  </si>
  <si>
    <t>97157</t>
  </si>
  <si>
    <t>ASSENTAMENTO DE TUBO DE FERRO FUNDIDO PARA REDE DE ÁGUA, DN 80 MM, JUNTA ELÁSTICA, INSTALADO EM LOCAL COM NÍVEL BAIXO DE INTERFERÊNCIAS (NÃO INCLUI FORNECIMENTO). AF_11/2017</t>
  </si>
  <si>
    <t>97158</t>
  </si>
  <si>
    <t>ASSENTAMENTO DE TUBO DE FERRO FUNDIDO PARA REDE DE ÁGUA, DN 100 MM, JUNTA ELÁSTICA, INSTALADO EM LOCAL COM NÍVEL BAIXO DE INTERFERÊNCIAS (NÃO INCLUI FORNECIMENTO). AF_11/2017</t>
  </si>
  <si>
    <t>97159</t>
  </si>
  <si>
    <t>ASSENTAMENTO DE TUBO DE FERRO FUNDIDO PARA REDE DE ÁGUA, DN 150 MM, JUNTA ELÁSTICA, INSTALADO EM LOCAL COM NÍVEL BAIXO DE INTERFERÊNCIAS (NÃO INCLUI FORNECIMENTO). AF_11/2017</t>
  </si>
  <si>
    <t>97160</t>
  </si>
  <si>
    <t>ASSENTAMENTO DE TUBO DE FERRO FUNDIDO PARA REDE DE ÁGUA, DN 200 MM, JUNTA ELÁSTICA, INSTALADO EM LOCAL COM NÍVEL BAIXO DE INTERFERÊNCIAS (NÃO INCLUI FORNECIMENTO). AF_11/2017</t>
  </si>
  <si>
    <t>97161</t>
  </si>
  <si>
    <t>ASSENTAMENTO DE TUBO DE FERRO FUNDIDO PARA REDE DE ÁGUA, DN 250 MM, JUNTA ELÁSTICA, INSTALADO EM LOCAL COM NÍVEL BAIXO DE INTERFERÊNCIAS (NÃO INCLUI FORNECIMENTO). AF_11/2017</t>
  </si>
  <si>
    <t>97162</t>
  </si>
  <si>
    <t>ASSENTAMENTO DE TUBO DE FERRO FUNDIDO PARA REDE DE ÁGUA, DN 300 MM, JUNTA ELÁSTICA, INSTALADO EM LOCAL COM NÍVEL BAIXO DE INTERFERÊNCIAS (NÃO INCLUI FORNECIMENTO). AF_11/2017</t>
  </si>
  <si>
    <t>97163</t>
  </si>
  <si>
    <t>ASSENTAMENTO DE TUBO DE FERRO FUNDIDO PARA REDE DE ÁGUA, DN 350 MM, JUNTA ELÁSTICA, INSTALADO EM LOCAL COM NÍVEL BAIXO DE INTERFERÊNCIAS (NÃO INCLUI FORNECIMENTO). AF_11/2017</t>
  </si>
  <si>
    <t>97164</t>
  </si>
  <si>
    <t>ASSENTAMENTO DE TUBO DE FERRO FUNDIDO PARA REDE DE ÁGUA, DN 400 MM, JUNTA ELÁSTICA, INSTALADO EM LOCAL COM NÍVEL BAIXO DE INTERFERÊNCIAS (NÃO INCLUI FORNECIMENTO). AF_11/2017</t>
  </si>
  <si>
    <t>97165</t>
  </si>
  <si>
    <t>ASSENTAMENTO DE TUBO DE FERRO FUNDIDO PARA REDE DE ÁGUA, DN 450 MM, JUNTA ELÁSTICA, INSTALADO EM LOCAL COM NÍVEL BAIXO DE INTERFERÊNCIAS (NÃO INCLUI FORNECIMENTO). AF_11/2017</t>
  </si>
  <si>
    <t>97166</t>
  </si>
  <si>
    <t>ASSENTAMENTO DE TUBO DE FERRO FUNDIDO PARA REDE DE ÁGUA, DN 500 MM, JUNTA ELÁSTICA, INSTALADO EM LOCAL COM NÍVEL BAIXO DE INTERFERÊNCIAS (NÃO INCLUI FORNECIMENTO). AF_11/2017</t>
  </si>
  <si>
    <t>97167</t>
  </si>
  <si>
    <t>ASSENTAMENTO DE TUBO DE FERRO FUNDIDO PARA REDE DE ÁGUA, DN 600 MM, JUNTA ELÁSTICA, INSTALADO EM LOCAL COM NÍVEL BAIXO DE INTERFERÊNCIAS (NÃO INCLUI FORNECIMENTO). AF_11/2017</t>
  </si>
  <si>
    <t>97168</t>
  </si>
  <si>
    <t>ASSENTAMENTO DE TUBO DE FERRO FUNDIDO PARA REDE DE ÁGUA, DN 700 MM, JUNTA ELÁSTICA, INSTALADO EM LOCAL COM NÍVEL BAIXO DE INTERFERÊNCIAS (NÃO INCLUI FORNECIMENTO). AF_11/2017</t>
  </si>
  <si>
    <t>97169</t>
  </si>
  <si>
    <t>ASSENTAMENTO DE TUBO DE FERRO FUNDIDO PARA REDE DE ÁGUA, DN 800 MM, JUNTA ELÁSTICA, INSTALADO EM LOCAL COM NÍVEL BAIXO DE INTERFERÊNCIAS (NÃO INCLUI FORNECIMENTO). AF_11/2017</t>
  </si>
  <si>
    <t>97170</t>
  </si>
  <si>
    <t>ASSENTAMENTO DE TUBO DE FERRO FUNDIDO PARA REDE DE ÁGUA, DN 900 MM, JUNTA ELÁSTICA, INSTALADO EM LOCAL COM NÍVEL BAIXO DE INTERFERÊNCIAS (NÃO INCLUI FORNECIMENTO). AF_11/2017</t>
  </si>
  <si>
    <t>97171</t>
  </si>
  <si>
    <t>ASSENTAMENTO DE TUBO DE FERRO FUNDIDO PARA REDE DE ÁGUA, DN 1000 MM, JUNTA ELÁSTICA, INSTALADO EM LOCAL COM NÍVEL BAIXO DE INTERFERÊNCIAS (NÃO INCLUI FORNECIMENTO). AF_11/2017</t>
  </si>
  <si>
    <t>97172</t>
  </si>
  <si>
    <t>ASSENTAMENTO DE TUBO DE FERRO FUNDIDO PARA REDE DE ÁGUA, DN 1200 MM, JUNTA ELÁSTICA, INSTALADO EM LOCAL COM NÍVEL BAIXO DE INTERFERÊNCIAS (NÃO INCLUI FORNECIMENTO). AF_11/2017</t>
  </si>
  <si>
    <t>97173</t>
  </si>
  <si>
    <t>ASSENTAMENTO DE TUBO DE AÇO CARBONO PARA REDE DE ÁGUA, DN 600 MM (24), JUNTA SOLDADA, INSTALADO EM LOCAL COM NÍVEL ALTO DE INTERFERÊNCIAS (NÃO INCLUI FORNECIMENTO). AF_11/2017</t>
  </si>
  <si>
    <t>97174</t>
  </si>
  <si>
    <t>ASSENTAMENTO DE TUBO DE AÇO CARBONO PARA REDE DE ÁGUA, DN 700 MM (28), JUNTA SOLDADA, INSTALADO EM LOCAL COM NÍVEL ALTO DE INTERFERÊNCIAS (NÃO INCLUI FORNECIMENTO). AF_11/2017</t>
  </si>
  <si>
    <t>97175</t>
  </si>
  <si>
    <t>ASSENTAMENTO DE TUBO DE AÇO CARBONO PARA REDE DE ÁGUA, DN 800 MM (32), JUNTA SOLDADA, INSTALADO EM LOCAL COM NÍVEL ALTO DE INTERFERÊNCIAS (NÃO INCLUI FORNECIMENTO). AF_11/2017</t>
  </si>
  <si>
    <t>97176</t>
  </si>
  <si>
    <t>ASSENTAMENTO DE TUBO DE AÇO CARBONO PARA REDE DE ÁGUA, DN 900 MM (36), JUNTA SOLDADA, INSTALADO EM LOCAL COM NÍVEL ALTO DE INTERFERÊNCIAS (NÃO INCLUI FORNECIMENTO). AF_11/2017</t>
  </si>
  <si>
    <t>97177</t>
  </si>
  <si>
    <t>ASSENTAMENTO DE TUBO DE AÇO CARBONO PARA REDE DE ÁGUA, DN 1000 MM (40) OU DN 1100 MM (44), JUNTA SOLDADA, INSTALADO EM LOCAL COM NÍVEL ALTO DE INTERFERÊNCIAS (NÃO INCLUI FORNECIMENTO). AF_11/2017</t>
  </si>
  <si>
    <t>97178</t>
  </si>
  <si>
    <t>ASSENTAMENTO DE TUBO DE AÇO CARBONO PARA REDE DE ÁGUA, DN 1200 MM (48) OU DN 1300 MM (52), JUNTA SOLDADA, INSTALADO EM LOCAL COM NÍVEL ALTO DE INTERFERÊNCIAS (NÃO INCLUI FORNECIMENTO). AF_11/2017</t>
  </si>
  <si>
    <t>97179</t>
  </si>
  <si>
    <t>ASSENTAMENTO DE TUBO DE AÇO CARBONO PARA REDE DE ÁGUA, DN 1400 MM (56'') OU DN 1500 MM (60), JUNTA SOLDADA, INSTALADO EM LOCAL COM NÍVEL ALTO DE INTERFERÊNCIAS (NÃO INCLUI FORNECIMENTO). AF_11/2017</t>
  </si>
  <si>
    <t>97180</t>
  </si>
  <si>
    <t>ASSENTAMENTO DE TUBO DE AÇO CARBONO PARA REDE DE ÁGUA, DN 1600 MM (64) OU DN 1700 MM (68), JUNTA SOLDADA, INSTALADO EM LOCAL COM NÍVEL ALTO DE INTERFERÊNCIAS (NÃO INCLUI FORNECIMENTO). AF_11/2017</t>
  </si>
  <si>
    <t>97181</t>
  </si>
  <si>
    <t>ASSENTAMENTO DE TUBO DE AÇO CARBONO PARA REDE DE ÁGUA, DN 1800 MM (72) OU DN 1900 MM (76), JUNTA SOLDADA, INSTALADO EM LOCAL COM NÍVEL ALTO DE INTERFERÊNCIAS (NÃO INCLUI FORNECIMENTO). AF_11/2017</t>
  </si>
  <si>
    <t>97182</t>
  </si>
  <si>
    <t>ASSENTAMENTO DE TUBO DE AÇO CARBONO PARA REDE DE ÁGUA, DN 2000 MM (80) OU DN 2100 MM (84), JUNTA SOLDADA, INSTALADO EM LOCAL COM NÍVEL ALTO DE INTERFERÊNCIAS (NÃO INCLUI FORNECIMENTO). AF_11/2017</t>
  </si>
  <si>
    <t>97183</t>
  </si>
  <si>
    <t>ASSENTAMENTO DE TUBO DE AÇO CARBONO PARA REDE DE ÁGUA, DN 600 MM (24), JUNTA SOLDADA, INSTALADO EM LOCAL COM NÍVEL BAIXO DE INTERFERÊNCIAS (NÃO INCLUI FORNECIMENTO). AF_11/2017</t>
  </si>
  <si>
    <t>97184</t>
  </si>
  <si>
    <t>ASSENTAMENTO DE TUBO DE AÇO CARBONO PARA REDE DE ÁGUA, DN 700 MM (28), JUNTA SOLDADA, INSTALADO EM LOCAL COM NÍVEL BAIXO DE INTERFERÊNCIAS (NÃO INCLUI FORNECIMENTO). AF_11/2017</t>
  </si>
  <si>
    <t>97185</t>
  </si>
  <si>
    <t>ASSENTAMENTO DE TUBO DE AÇO CARBONO PARA REDE DE ÁGUA, DN 800 MM (32), JUNTA SOLDADA, INSTALADO EM LOCAL COM NÍVEL BAIXO DE INTERFERÊNCIAS (NÃO INCLUI FORNECIMENTO). AF_11/2017</t>
  </si>
  <si>
    <t>97186</t>
  </si>
  <si>
    <t>ASSENTAMENTO DE TUBO DE AÇO CARBONO PARA REDE DE ÁGUA, DN 900 MM (36), JUNTA SOLDADA, INSTALADO EM LOCAL COM NÍVEL BAIXO DE INTERFERÊNCIAS (NÃO INCLUI FORNECIMENTO). AF_11/2017</t>
  </si>
  <si>
    <t>97187</t>
  </si>
  <si>
    <t>ASSENTAMENTO DE TUBO DE AÇO CARBONO PARA REDE DE ÁGUA, DN 1000 MM (40 ) OU DN 1100 MM (44 ), JUNTA SOLDADA, INSTALADO EM LOCAL COM NÍVEL BAIXO DE INTERFERÊNCIAS (NÃO INCLUI FORNECIMENTO). AF_11/2017</t>
  </si>
  <si>
    <t>97188</t>
  </si>
  <si>
    <t>ASSENTAMENTO DE TUBO DE AÇO CARBONO PARA REDE DE ÁGUA, DN 1200 MM (48) OU DN 1300 MM (52), JUNTA SOLDADA, INSTALADO EM LOCAL COM NÍVEL BAIXO DE INTERFERÊNCIAS (NÃO INCLUI FORNECIMENTO). AF_11/2017</t>
  </si>
  <si>
    <t>97189</t>
  </si>
  <si>
    <t>ASSENTAMENTO DE TUBO DE AÇO CARBONO PARA REDE DE ÁGUA, DN 1400 MM (56'') OU DN 1500 MM (60), JUNTA SOLDADA, INSTALADO EM LOCAL COM NÍVEL BAIXO DE INTERFERÊNCIAS (NÃO INCLUI FORNECIMENTO). AF_11/2017</t>
  </si>
  <si>
    <t>97190</t>
  </si>
  <si>
    <t>ASSENTAMENTO DE TUBO DE AÇO CARBONO PARA REDE DE ÁGUA, DN 1600 MM (64) OU DN 1700 MM (68), JUNTA SOLDADA, INSTALADO EM LOCAL COM NÍVEL BAIXO DE INTERFERÊNCIAS (NÃO INCLUI FORNECIMENTO). AF_11/2017</t>
  </si>
  <si>
    <t>97191</t>
  </si>
  <si>
    <t>ASSENTAMENTO DE TUBO DE AÇO CARBONO PARA REDE DE ÁGUA, DN 1800 MM (72) OU DN 1900 MM (76), JUNTA SOLDADA, INSTALADO EM LOCAL COM NÍVEL BAIXO DE INTERFERÊNCIAS (NÃO INCLUI FORNECIMENTO). AF_11/2017</t>
  </si>
  <si>
    <t>97192</t>
  </si>
  <si>
    <t>ASSENTAMENTO DE TUBO DE AÇO CARBONO PARA REDE DE ÁGUA, DN 2000 MM (80) OU DN 2100 MM (84), JUNTA SOLDADA, INSTALADO EM LOCAL COM NÍVEL BAIXO DE INTERFERÊNCIAS (NÃO INCLUI FORNECIMENTO). AF_11/2017</t>
  </si>
  <si>
    <t>90694</t>
  </si>
  <si>
    <t>TUBO DE PVC PARA REDE COLETORA DE ESGOTO DE PAREDE MACIÇA, DN 100 MM, JUNTA ELÁSTICA - FORNECIMENTO E ASSENTAMENTO. AF_01/2021</t>
  </si>
  <si>
    <t>90695</t>
  </si>
  <si>
    <t>TUBO DE PVC PARA REDE COLETORA DE ESGOTO DE PAREDE MACIÇA, DN 150 MM, JUNTA ELÁSTICA - FORNECIMENTO E ASSENTAMENTO. AF_01/2021</t>
  </si>
  <si>
    <t>90696</t>
  </si>
  <si>
    <t>TUBO DE PVC PARA REDE COLETORA DE ESGOTO DE PAREDE MACIÇA, DN 200 MM, JUNTA ELÁSTICA - FORNECIMENTO E ASSENTAMENTO. AF_01/2021</t>
  </si>
  <si>
    <t>90697</t>
  </si>
  <si>
    <t>TUBO DE PVC PARA REDE COLETORA DE ESGOTO DE PAREDE MACIÇA, DN 250 MM, JUNTA ELÁSTICA - FORNECIMENTO E ASSENTAMENTO. AF_01/2021</t>
  </si>
  <si>
    <t>90698</t>
  </si>
  <si>
    <t>TUBO DE PVC PARA REDE COLETORA DE ESGOTO DE PAREDE MACIÇA, DN 300 MM, JUNTA ELÁSTICA, FORNECIMENTO E ASSENTAMENTO. AF_01/2021</t>
  </si>
  <si>
    <t>90699</t>
  </si>
  <si>
    <t>TUBO DE PVC PARA REDE COLETORA DE ESGOTO DE PAREDE MACIÇA, DN 350 MM, JUNTA ELÁSTICA - FORNECIMENTO E ASSENTAMENTO. AF_01/2021</t>
  </si>
  <si>
    <t>90700</t>
  </si>
  <si>
    <t>TUBO DE PVC PARA REDE COLETORA DE ESGOTO DE PAREDE MACIÇA, DN 400 MM, JUNTA ELÁSTICA FORNECIMENTO E ASSENTAMENTO. AF_01/2021</t>
  </si>
  <si>
    <t>90701</t>
  </si>
  <si>
    <t>TUBO DE PVC CORRUGADO DE DUPLA PAREDE PARA REDE COLETORA DE ESGOTO, DN 150 MM, JUNTA ELÁSTICA - FORNECIMENTO E ASSENTAMENTO. AF_01/2021</t>
  </si>
  <si>
    <t>90702</t>
  </si>
  <si>
    <t>TUBO DE PVC CORRUGADO DE DUPLA PAREDE PARA REDE COLETORA DE ESGOTO, DN 200 MM, JUNTA ELÁSTICA - FORNECIMENTO E ASSENTAMENTO. AF_01/2021</t>
  </si>
  <si>
    <t>90703</t>
  </si>
  <si>
    <t>TUBO DE PVC CORRUGADO DE DUPLA PAREDE PARA REDE COLETORA DE ESGOTO, DN 250 MM, JUNTA ELÁSTICA - FORNECIMENTO E ASSENTAMENTO. AF_01/2021</t>
  </si>
  <si>
    <t>90704</t>
  </si>
  <si>
    <t>TUBO DE PVC CORRUGADO DE DUPLA PAREDE PARA REDE COLETORA DE ESGOTO, DN 300 MM, JUNTA ELÁSTICA - FORNECIMENTO E ASSENTAMENTO. AF_01/2021</t>
  </si>
  <si>
    <t>90705</t>
  </si>
  <si>
    <t>TUBO DE PVC CORRUGADO DE DUPLA PAREDE PARA REDE COLETORA DE ESGOTO, DN 350 MM, JUNTA ELÁSTICA - FORNECIMENTO E ASSENTAMENTO. AF_01/2021</t>
  </si>
  <si>
    <t>90706</t>
  </si>
  <si>
    <t>TUBO DE PVC CORRUGADO DE DUPLA PAREDE PARA REDE COLETORA DE ESGOTO, DN 400 MM, JUNTA ELÁSTICA - FORNECIMENTO E ASSENTAMENTO. AF_01/2021</t>
  </si>
  <si>
    <t>90708</t>
  </si>
  <si>
    <t>TUBO DE PEAD CORRUGADO DE DUPLA PAREDE PARA REDE COLETORA DE ESGOTO, DN 600 MM, JUNTA ELÁSTICA INTEGRADA - FORNECIMENTO E ASSENTAMENTO. AF_01/2021</t>
  </si>
  <si>
    <t>90724</t>
  </si>
  <si>
    <t>JUNTA ARGAMASSADA ENTRE TUBO DN 100 MM E O POÇO DE VISITA/ CAIXA DE CONCRETO OU ALVENARIA EM REDES DE ESGOTO. AF_01/2021</t>
  </si>
  <si>
    <t>90725</t>
  </si>
  <si>
    <t>JUNTA ARGAMASSADA ENTRE TUBO DN 150 MM E O POÇO DE VISITA/ CAIXA DE CONCRETO OU ALVENARIA EM REDES DE ESGOTO. AF_01/2021</t>
  </si>
  <si>
    <t>90726</t>
  </si>
  <si>
    <t>JUNTA ARGAMASSADA ENTRE TUBO DN 200 MM E O POÇO/ CAIXA DE CONCRETO OU ALVENARIA EM REDES DE ESGOTO. AF_01/2021</t>
  </si>
  <si>
    <t>90727</t>
  </si>
  <si>
    <t>JUNTA ARGAMASSADA ENTRE TUBO DN 250 MM E O POÇO DE VISITA/ CAIXA DE CONCRETO OU ALVENARIA EM REDES DE ESGOTO. AF_01/2021</t>
  </si>
  <si>
    <t>90728</t>
  </si>
  <si>
    <t>JUNTA ARGAMASSADA ENTRE TUBO DN 300 MM E O POÇO DE VISITA/ CAIXA DE CONCRETO OU ALVENARIA EM REDES DE ESGOTO. AF_01/2021</t>
  </si>
  <si>
    <t>90729</t>
  </si>
  <si>
    <t>JUNTA ARGAMASSADA ENTRE TUBO DN 350 MM E O POÇO DE VISITA/ CAIXA DE CONCRETO OU ALVENARIA EM REDES DE ESGOTO. AF_01/2021</t>
  </si>
  <si>
    <t>90730</t>
  </si>
  <si>
    <t>JUNTA ARGAMASSADA ENTRE TUBO DN 400 MM E O POÇO DE VISITA/ CAIXA DE CONCRETO OU ALVENARIA EM REDES DE ESGOTO. AF_01/2021</t>
  </si>
  <si>
    <t>90731</t>
  </si>
  <si>
    <t>JUNTA ARGAMASSADA ENTRE TUBO DN 450 MM E O POÇO DE VISITA/ CAIXA DE CONCRETO OU ALVENARIA EM REDES DE ESGOTO. AF_01/2021</t>
  </si>
  <si>
    <t>90732</t>
  </si>
  <si>
    <t>JUNTA ARGAMASSADA ENTRE TUBO DN 600 MM E O POÇO DE VISITA/ CAIXA DE CONCRETO OU ALVENARIA EM REDES DE ESGOTO. AF_01/2021</t>
  </si>
  <si>
    <t>90733</t>
  </si>
  <si>
    <t>ASSENTAMENTO DE TUBO DE PVC PARA REDE COLETORA DE ESGOTO DE PAREDE MACIÇA, DN 100 MM, JUNTA ELÁSTICA (NÃO INCLUI FORNECIMENTO). AF_01/2021</t>
  </si>
  <si>
    <t>90734</t>
  </si>
  <si>
    <t>ASSENTAMENTO DE TUBO DE PVC PARA REDE COLETORA DE ESGOTO DE PAREDE MACIÇA, DN 150 MM, JUNTA ELÁSTICA, (NÃO INCLUI FORNECIMENTO). AF_01/2021</t>
  </si>
  <si>
    <t>90735</t>
  </si>
  <si>
    <t>ASSENTAMENTO DE TUBO DE PVC PARA REDE COLETORA DE ESGOTO DE PAREDE MACIÇA, DN 200 MM, JUNTA ELÁSTICA (NÃO INCLUI FORNECIMENTO). AF_01/2021</t>
  </si>
  <si>
    <t>90736</t>
  </si>
  <si>
    <t>ASSENTAMENTO DE TUBO DE PVC PARA REDE COLETORA DE ESGOTO DE PAREDE MACIÇA, DN 250 MM, JUNTA ELÁSTICA (NÃO INCLUI FORNECIMENTO). AF_01/2021</t>
  </si>
  <si>
    <t>90737</t>
  </si>
  <si>
    <t>ASSENTAMENTO DE TUBO DE PVC PARA REDE COLETORA DE ESGOTO DE PAREDE MACIÇA, DN 300 MM, JUNTA ELÁSTICA (NÃO INCLUI FORNECIMENTO). AF_01/2021</t>
  </si>
  <si>
    <t>90738</t>
  </si>
  <si>
    <t>ASSENTAMENTO DE TUBO DE PVC PARA REDE COLETORA DE ESGOTO DE PAREDE MACIÇA, DN 350 MM, JUNTA ELÁSTICA (NÃO INCLUI FORNECIMENTO). AF_01/2021</t>
  </si>
  <si>
    <t>90739</t>
  </si>
  <si>
    <t>ASSENTAMENTO DE TUBO DE PVC PARA REDE COLETORA DE ESGOTO DE PAREDE MACIÇA, DN 400 MM, JUNTA ELÁSTICA (NÃO INCLUI FORNECIMENTO). AF_01/2021</t>
  </si>
  <si>
    <t>90740</t>
  </si>
  <si>
    <t>ASSENTAMENTO DE TUBO DE PVC CORRUGADO DE DUPLA PAREDE PARA REDE COLETORA DE ESGOTO, DN 150 MM, JUNTA ELÁSTICA (NÃO INCLUI FORNECIMENTO). AF_01/2021</t>
  </si>
  <si>
    <t>90741</t>
  </si>
  <si>
    <t>ASSENTAMENTO DE TUBO DE PVC CORRUGADO DE DUPLA PAREDE PARA REDE COLETORA DE ESGOTO, DN 200 MM, JUNTA ELÁSTICA (NÃO INCLUI FORNECIMENTO). AF_01/2021</t>
  </si>
  <si>
    <t>90742</t>
  </si>
  <si>
    <t>ASSENTAMENTO DE TUBO DE PVC CORRUGADO DE DUPLA PAREDE PARA REDE COLETORA DE ESGOTO, DN 250 MM, JUNTA ELÁSTICA (NÃO INCLUI FORNECIMENTO). AF_01/2021</t>
  </si>
  <si>
    <t>90743</t>
  </si>
  <si>
    <t>ASSENTAMENTO DE TUBO DE PVC CORRUGADO DE DUPLA PAREDE PARA REDE COLETORA DE ESGOTO, DN 300 MM, JUNTA ELÁSTICA (NÃO INCLUI FORNECIMENTO). AF_01/2021</t>
  </si>
  <si>
    <t>90744</t>
  </si>
  <si>
    <t>ASSENTAMENTO DE TUBO DE PVC CORRUGADO DE DUPLA PAREDE PARA REDE COLETORA DE ESGOTO, DN 350 MM, JUNTA ELÁSTICA (NÃO INCLUI FORNECIMENTO). AF_01/2021</t>
  </si>
  <si>
    <t>90745</t>
  </si>
  <si>
    <t>ASSENTAMENTO DE TUBO DE PVC CORRUGADO DE DUPLA PAREDE PARA REDE COLETORA DE ESGOTO, DN 400 MM, JUNTA ELÁSTICA (NÃO INCLUI FORNECIMENTO). AF_01/2021</t>
  </si>
  <si>
    <t>90746</t>
  </si>
  <si>
    <t>ASSENTAMENTO DE TUBO DE PEAD CORRUGADO DE DUPLA PAREDE PARA REDE COLETORA DE ESGOTO, DN 450 MM, JUNTA ELÁSTICA INTEGRADA (NÃO INCLUI FORNECIMENTO). AF_01/2021</t>
  </si>
  <si>
    <t>90747</t>
  </si>
  <si>
    <t>ASSENTAMENTO DE TUBO DE PEAD CORRUGADO DE DUPLA PAREDE PARA REDE COLETORA DE ESGOTO, DN 600 MM, JUNTA ELÁSTICA INTEGRADA (NÃO INCLUI FORNECIMENTO). AF_01/2021</t>
  </si>
  <si>
    <t>94869</t>
  </si>
  <si>
    <t>TUBO DE PEAD CORRUGADO DE DUPLA PAREDE PARA REDE COLETORA DE ESGOTO, DN 250 MM, JUNTA ELÁSTICA INTEGRADA - FORNECIMENTO E ASSENTAMENTO. AF_01/2021</t>
  </si>
  <si>
    <t>94870</t>
  </si>
  <si>
    <t>ASSENTAMENTO DE TUBO DE PEAD CORRUGADO DE DUPLA PAREDE PARA REDE COLETORA DE ESGOTO, DN 250 MM, JUNTA ELÁSTICA INTEGRADA (NÃO INCLUI FORNECIMENTO). AF_01/2021</t>
  </si>
  <si>
    <t>94871</t>
  </si>
  <si>
    <t>TUBO DE PEAD CORRUGADO DE DUPLA PAREDE PARA REDE COLETORA DE ESGOTO, DN 300 MM, JUNTA ELÁSTICA INTEGRADA - FORNECIMENTO E ASSENTAMENTO. AF_01/2021</t>
  </si>
  <si>
    <t>94872</t>
  </si>
  <si>
    <t>ASSENTAMENTO DE TUBO DE PEAD CORRUGADO DE DUPLA PAREDE PARA REDE COLETORA DE ESGOTO, DN 300 MM, JUNTA ELÁSTICA INTEGRADA (NÃO INCLUI FORNECIMENTO). AF_01/2021</t>
  </si>
  <si>
    <t>94875</t>
  </si>
  <si>
    <t>TUBO DE PEAD CORRUGADO DE DUPLA PAREDE PARA REDE COLETORA DE ESGOTO, DN 800 MM, JUNTA ELÁSTICA INTEGRADA - FORNECIMENTO E ASSENTAMENTO. AF_01/2021</t>
  </si>
  <si>
    <t>94876</t>
  </si>
  <si>
    <t>ASSENTAMENTO DE TUBO DE PEAD CORRUGADO DE DUPLA PAREDE PARA REDE COLETORA DE ESGOTO, DN 800 MM, JUNTA ELÁSTICA INTEGRADA (NÃO INCLUI FORNECIMENTO). AF_01/2021</t>
  </si>
  <si>
    <t>94878</t>
  </si>
  <si>
    <t>ASSENTAMENTO DE TUBO DE PEAD CORRUGADO DE DUPLA PAREDE PARA REDE COLETORA DE ESGOTO, DN 900 MM, JUNTA ELÁSTICA INTEGRADA (NÃO INCLUI FORNECIMENTO). AF_01/2021</t>
  </si>
  <si>
    <t>94879</t>
  </si>
  <si>
    <t>TUBO DE PEAD CORRUGADO DE DUPLA PAREDE PARA REDE COLETORA DE ESGOTO, DN 1000 MM, JUNTA ELÁSTICA INTEGRADA - FORNECIMENTO E ASSENTAMENTO. AF_01/2021</t>
  </si>
  <si>
    <t>94880</t>
  </si>
  <si>
    <t>ASSENTAMENTO DE TUBO DE PEAD CORRUGADO DE DUPLA PAREDE PARA REDE COLETORA DE ESGOTO, DN 1000 MM, JUNTA ELÁSTICA INTEGRADA (NÃO INCLUI FORNECIMENTO). AF_01/2021</t>
  </si>
  <si>
    <t>94881</t>
  </si>
  <si>
    <t>TUBO DE PEAD CORRUGADO DE DUPLA PAREDE PARA REDE COLETORA DE ESGOTO, DN 1200 MM, JUNTA ELÁSTICA INTEGRADA - FORNECIMENTO E ASSENTAMENTO. AF_01/2021</t>
  </si>
  <si>
    <t>94882</t>
  </si>
  <si>
    <t>ASSENTAMENTO DE TUBO DE PEAD CORRUGADO DE DUPLA PAREDE PARA REDE COLETORA DE ESGOTO, DN 1200 MM, JUNTA ELÁSTICA INTEGRADA (NÃO INCLUI FORNECIMENTO). AF_01/2021</t>
  </si>
  <si>
    <t>94884</t>
  </si>
  <si>
    <t>ASSENTAMENTO DE TUBO DE PEAD CORRUGADO DE DUPLA PAREDE PARA REDE COLETORA DE ESGOTO, DN 1500 MM, JUNTA ELÁSTICA INTEGRADA (NÃO INCLUI FORNECIMENTO). AF_01/2021</t>
  </si>
  <si>
    <t>97121</t>
  </si>
  <si>
    <t>ASSENTAMENTO DE TUBO DE PVC PBA PARA REDE DE ÁGUA, DN 50 MM, JUNTA ELÁSTICA INTEGRADA, INSTALADO EM LOCAL COM NÍVEL ALTO DE INTERFERÊNCIAS (NÃO INCLUI FORNECIMENTO). AF_11/2017</t>
  </si>
  <si>
    <t>97122</t>
  </si>
  <si>
    <t>ASSENTAMENTO DE TUBO DE PVC PBA PARA REDE DE ÁGUA, DN 75 MM, JUNTA ELÁSTICA INTEGRADA, INSTALADO EM LOCAL COM NÍVEL ALTO DE INTERFERÊNCIAS (NÃO INCLUI FORNECIMENTO). AF_11/2017</t>
  </si>
  <si>
    <t>97123</t>
  </si>
  <si>
    <t>ASSENTAMENTO DE TUBO DE PVC PBA PARA REDE DE ÁGUA, DN 100 MM, JUNTA ELÁSTICA INTEGRADA, INSTALADO EM LOCAL COM NÍVEL ALTO DE INTERFERÊNCIAS (NÃO INCLUI FORNECIMENTO). AF_11/2017</t>
  </si>
  <si>
    <t>97124</t>
  </si>
  <si>
    <t>ASSENTAMENTO DE TUBO DE PVC PBA PARA REDE DE ÁGUA, DN 50 MM, JUNTA ELÁSTICA INTEGRADA, INSTALADO EM LOCAL COM NÍVEL BAIXO DE INTERFERÊNCIAS (NÃO INCLUI FORNECIMENTO). AF_11/2017</t>
  </si>
  <si>
    <t>97125</t>
  </si>
  <si>
    <t>ASSENTAMENTO DE TUBO DE PVC PBA PARA REDE DE ÁGUA, DN 75 MM, JUNTA ELÁSTICA INTEGRADA, INSTALADO EM LOCAL COM NÍVEL BAIXO DE INTERFERÊNCIAS (NÃO INCLUI FORNECIMENTO). AF_11/2017</t>
  </si>
  <si>
    <t>97126</t>
  </si>
  <si>
    <t>ASSENTAMENTO DE TUBO DE PVC PBA PARA REDE DE ÁGUA, DN 100 MM, JUNTA ELÁSTICA INTEGRADA, INSTALADO EM LOCAL COM NÍVEL BAIXO DE INTERFERÊNCIAS (NÃO INCLUI FORNECIMENTO). AF_11/2017</t>
  </si>
  <si>
    <t>102264</t>
  </si>
  <si>
    <t>TUBO DE PVC BRANCO PARA REDE COLETORA DE ESGOTO CONDOMINIAL DE PAREDE MACIÇA, DN 100 MM, JUNTA ELÁSTICA - FORNECIMENTO E ASSENTAMENTO. AF_01/2021</t>
  </si>
  <si>
    <t>102265</t>
  </si>
  <si>
    <t>JUNTA ARGAMASSADA ENTRE TUBO DN 800 MM E O POÇO DE VISITA/ CAIXA DE CONCRETO OU ALVENARIA EM REDES DE ESGOTO. AF_01/2021</t>
  </si>
  <si>
    <t>102266</t>
  </si>
  <si>
    <t>JUNTA ARGAMASSADA ENTRE TUBO DN 900 MM E O POÇO DE VISITA/ CAIXA DE CONCRETO OU ALVENARIA EM REDES DE ESGOTO. AF_01/2021</t>
  </si>
  <si>
    <t>102267</t>
  </si>
  <si>
    <t>JUNTA ARGAMASSADA ENTRE TUBO DN 1000 MM E O POÇO DE VISITA/ CAIXA DE CONCRETO OU ALVENARIA EM REDES DE ESGOTO. AF_01/2021</t>
  </si>
  <si>
    <t>102268</t>
  </si>
  <si>
    <t>JUNTA ARGAMASSADA ENTRE TUBO DN 1200 MM E O POÇO DE VISITA/ CAIXA DE CONCRETO OU ALVENARIA EM REDES DE ESGOTO. AF_01/2021</t>
  </si>
  <si>
    <t>102269</t>
  </si>
  <si>
    <t>JUNTA ARGAMASSADA ENTRE TUBO DN 1500 MM E O POÇO DE VISITA/ CAIXA DE CONCRETO OU ALVENARIA EM REDES DE ESGOTO. AF_01/2021</t>
  </si>
  <si>
    <t>92833</t>
  </si>
  <si>
    <t>TUBO DE CONCRETO PARA REDES COLETORAS DE ESGOTO SANITÁRIO, DIÂMETRO DE 300 MM, JUNTA ELÁSTICA, INSTALADO EM LOCAL COM BAIXO NÍVEL DE INTERFERÊNCIAS - FORNECIMENTO E ASSENTAMENTO. AF_12/2015</t>
  </si>
  <si>
    <t>92834</t>
  </si>
  <si>
    <t>ASSENTAMENTO DE TUBO DE CONCRETO PARA REDES COLETORAS DE ESGOTO SANITÁRIO, DIÂMETRO DE 300 MM, JUNTA ELÁSTICA, INSTALADO EM LOCAL COM BAIXO NÍVEL DE INTERFERÊNCIAS (NÃO INCLUI FORNECIMENTO). AF_12/2015</t>
  </si>
  <si>
    <t>92835</t>
  </si>
  <si>
    <t>TUBO DE CONCRETO PARA REDES COLETORAS DE ESGOTO SANITÁRIO, DIÂMETRO DE 400 MM, JUNTA ELÁSTICA, INSTALADO EM LOCAL COM BAIXO NÍVEL DE INTERFERÊNCIAS - FORNECIMENTO E ASSENTAMENTO. AF_12/2015</t>
  </si>
  <si>
    <t>92836</t>
  </si>
  <si>
    <t>ASSENTAMENTO DE TUBO DE CONCRETO PARA REDES COLETORAS DE ESGOTO SANITÁRIO, DIÂMETRO DE 400 MM, JUNTA ELÁSTICA, INSTALADO EM LOCAL COM BAIXO NÍVEL DE INTERFERÊNCIAS (NÃO INCLUI FORNECIMENTO). AF_12/2015</t>
  </si>
  <si>
    <t>92837</t>
  </si>
  <si>
    <t>TUBO DE CONCRETO PARA REDES COLETORAS DE ESGOTO SANITÁRIO, DIÂMETRO DE 500 MM, JUNTA ELÁSTICA, INSTALADO EM LOCAL COM BAIXO NÍVEL DE INTERFERÊNCIAS - FORNECIMENTO E ASSENTAMENTO. AF_12/2015</t>
  </si>
  <si>
    <t>92838</t>
  </si>
  <si>
    <t>ASSENTAMENTO DE TUBO DE CONCRETO PARA REDES COLETORAS DE ESGOTO SANITÁRIO, DIÂMETRO DE 500 MM, JUNTA ELÁSTICA, INSTALADO EM LOCAL COM BAIXO NÍVEL DE INTERFERÊNCIAS (NÃO INCLUI FORNECIMENTO). AF_12/2015</t>
  </si>
  <si>
    <t>92839</t>
  </si>
  <si>
    <t>TUBO DE CONCRETO PARA REDES COLETORAS DE ESGOTO SANITÁRIO, DIÂMETRO DE 600 MM, JUNTA ELÁSTICA, INSTALADO EM LOCAL COM BAIXO NÍVEL DE INTERFERÊNCIAS - FORNECIMENTO E ASSENTAMENTO. AF_12/2015</t>
  </si>
  <si>
    <t>92840</t>
  </si>
  <si>
    <t>ASSENTAMENTO DE TUBO DE CONCRETO PARA REDES COLETORAS DE ESGOTO SANITÁRIO, DIÂMETRO DE 600 MM, JUNTA ELÁSTICA, INSTALADO EM LOCAL COM BAIXO NÍVEL DE INTERFERÊNCIAS (NÃO INCLUI FORNECIMENTO). AF_12/2015</t>
  </si>
  <si>
    <t>92841</t>
  </si>
  <si>
    <t>TUBO DE CONCRETO PARA REDES COLETORAS DE ESGOTO SANITÁRIO, DIÂMETRO DE 700 MM, JUNTA ELÁSTICA, INSTALADO EM LOCAL COM BAIXO NÍVEL DE INTERFERÊNCIAS - FORNECIMENTO E ASSENTAMENTO. AF_12/2015</t>
  </si>
  <si>
    <t>92842</t>
  </si>
  <si>
    <t>ASSENTAMENTO DE TUBO DE CONCRETO PARA REDES COLETORAS DE ESGOTO SANITÁRIO, DIÂMETRO DE 700 MM, JUNTA ELÁSTICA, INSTALADO EM LOCAL COM BAIXO NÍVEL DE INTERFERÊNCIAS (NÃO INCLUI FORNECIMENTO). AF_12/2015</t>
  </si>
  <si>
    <t>92843</t>
  </si>
  <si>
    <t>TUBO DE CONCRETO PARA REDES COLETORAS DE ESGOTO SANITÁRIO, DIÂMETRO DE 800 MM, JUNTA ELÁSTICA, INSTALADO EM LOCAL COM BAIXO NÍVEL DE INTERFERÊNCIAS - FORNECIMENTO E ASSENTAMENTO. AF_12/2015</t>
  </si>
  <si>
    <t>92844</t>
  </si>
  <si>
    <t>ASSENTAMENTO DE TUBO DE CONCRETO PARA REDES COLETORAS DE ESGOTO SANITÁRIO, DIÂMETRO DE 800 MM, JUNTA ELÁSTICA, INSTALADO EM LOCAL COM BAIXO NÍVEL DE INTERFERÊNCIAS (NÃO INCLUI FORNECIMENTO). AF_12/2015</t>
  </si>
  <si>
    <t>92845</t>
  </si>
  <si>
    <t>TUBO DE CONCRETO PARA REDES COLETORAS DE ESGOTO SANITÁRIO, DIÂMETRO DE 900 MM, JUNTA ELÁSTICA, INSTALADO EM LOCAL COM BAIXO NÍVEL DE INTERFERÊNCIAS - FORNECIMENTO E ASSENTAMENTO. AF_12/2015</t>
  </si>
  <si>
    <t>92846</t>
  </si>
  <si>
    <t>ASSENTAMENTO DE TUBO DE CONCRETO PARA REDES COLETORAS DE ESGOTO SANITÁRIO, DIÂMETRO DE 900 MM, JUNTA ELÁSTICA, INSTALADO EM LOCAL COM BAIXO NÍVEL DE INTERFERÊNCIAS (NÃO INCLUI FORNECIMENTO). AF_12/2015</t>
  </si>
  <si>
    <t>92847</t>
  </si>
  <si>
    <t>TUBO DE CONCRETO PARA REDES COLETORAS DE ESGOTO SANITÁRIO, DIÂMETRO DE 1000 MM, JUNTA ELÁSTICA, INSTALADO EM LOCAL COM BAIXO NÍVEL DE INTERFERÊNCIAS - FORNECIMENTO E ASSENTAMENTO. AF_12/2015</t>
  </si>
  <si>
    <t>92848</t>
  </si>
  <si>
    <t>ASSENTAMENTO DE TUBO DE CONCRETO PARA REDES COLETORAS DE ESGOTO SANITÁRIO, DIÂMETRO DE 1000 MM, JUNTA ELÁSTICA, INSTALADO EM LOCAL COM BAIXO NÍVEL DE INTERFERÊNCIAS (NÃO INCLUI FORNECIMENTO). AF_12/2015</t>
  </si>
  <si>
    <t>92849</t>
  </si>
  <si>
    <t>TUBO DE CONCRETO PARA REDES COLETORAS DE ESGOTO SANITÁRIO, DIÂMETRO DE 300 MM, JUNTA ELÁSTICA, INSTALADO EM LOCAL COM ALTO NÍVEL DE INTERFERÊNCIAS - FORNECIMENTO E ASSENTAMENTO. AF_12/2015</t>
  </si>
  <si>
    <t>92850</t>
  </si>
  <si>
    <t>ASSENTAMENTO DE TUBO DE CONCRETO PARA REDES COLETORAS DE ESGOTO SANITÁRIO, DIÂMETRO DE 300 MM, JUNTA ELÁSTICA, INSTALADO EM LOCAL COM ALTO NÍVEL DE INTERFERÊNCIAS (NÃO INCLUI FORNECIMENTO). AF_12/2015</t>
  </si>
  <si>
    <t>92851</t>
  </si>
  <si>
    <t>TUBO DE CONCRETO PARA REDES COLETORAS DE ESGOTO SANITÁRIO, DIÂMETRO DE 400 MM, JUNTA ELÁSTICA, INSTALADO EM LOCAL COM ALTO NÍVEL DE INTERFERÊNCIAS - FORNECIMENTO E ASSENTAMENTO. AF_12/2015</t>
  </si>
  <si>
    <t>92852</t>
  </si>
  <si>
    <t>ASSENTAMENTO DE TUBO DE CONCRETO PARA REDES COLETORAS DE ESGOTO SANITÁRIO, DIÂMETRO DE 400 MM, JUNTA ELÁSTICA, INSTALADO EM LOCAL COM ALTO NÍVEL DE INTERFERÊNCIAS (NÃO INCLUI FORNECIMENTO). AF_12/2015</t>
  </si>
  <si>
    <t>92853</t>
  </si>
  <si>
    <t>TUBO DE CONCRETO PARA REDES COLETORAS DE ESGOTO SANITÁRIO, DIÂMETRO DE 500 MM, JUNTA ELÁSTICA, INSTALADO EM LOCAL COM ALTO NÍVEL DE INTERFERÊNCIAS - FORNECIMENTO E ASSENTAMENTO. AF_12/2015</t>
  </si>
  <si>
    <t>92854</t>
  </si>
  <si>
    <t>ASSENTAMENTO DE TUBO DE CONCRETO PARA REDES COLETORAS DE ESGOTO SANITÁRIO, DIÂMETRO DE 500 MM, JUNTA ELÁSTICA, INSTALADO EM LOCAL COM ALTO NÍVEL DE INTERFERÊNCIAS (NÃO INCLUI FORNECIMENTO). AF_12/2015</t>
  </si>
  <si>
    <t>92855</t>
  </si>
  <si>
    <t>TUBO DE CONCRETO PARA REDES COLETORAS DE ESGOTO SANITÁRIO, DIÂMETRO DE 600 MM, JUNTA ELÁSTICA, INSTALADO EM LOCAL COM ALTO NÍVEL DE INTERFERÊNCIAS - FORNECIMENTO E ASSENTAMENTO. AF_12/2015</t>
  </si>
  <si>
    <t>92856</t>
  </si>
  <si>
    <t>ASSENTAMENTO DE TUBO DE CONCRETO PARA REDES COLETORAS DE ESGOTO SANITÁRIO, DIÂMETRO DE 600 MM, JUNTA ELÁSTICA, INSTALADO EM LOCAL COM ALTO NÍVEL DE INTERFERÊNCIAS (NÃO INCLUI FORNECIMENTO). AF_12/2015</t>
  </si>
  <si>
    <t>92857</t>
  </si>
  <si>
    <t>TUBO DE CONCRETO PARA REDES COLETORAS DE ESGOTO SANITÁRIO, DIÂMETRO DE 700 MM, JUNTA ELÁSTICA, INSTALADO EM LOCAL COM ALTO NÍVEL DE INTERFERÊNCIAS - FORNECIMENTO E ASSENTAMENTO. AF_12/2015</t>
  </si>
  <si>
    <t>92858</t>
  </si>
  <si>
    <t>ASSENTAMENTO DE TUBO DE CONCRETO PARA REDES COLETORAS DE ESGOTO SANITÁRIO, DIÂMETRO DE 700 MM, JUNTA ELÁSTICA, INSTALADO EM LOCAL COM ALTO NÍVEL DE INTERFERÊNCIAS (NÃO INCLUI FORNECIMENTO). AF_12/2015</t>
  </si>
  <si>
    <t>92859</t>
  </si>
  <si>
    <t>TUBO DE CONCRETO PARA REDES COLETORAS DE ESGOTO SANITÁRIO, DIÂMETRO DE 800 MM, JUNTA ELÁSTICA, INSTALADO EM LOCAL COM ALTO NÍVEL DE INTERFERÊNCIAS - FORNECIMENTO E ASSENTAMENTO. AF_12/2015</t>
  </si>
  <si>
    <t>92860</t>
  </si>
  <si>
    <t>ASSENTAMENTO DE TUBO DE CONCRETO PARA REDES COLETORAS DE ESGOTO SANITÁRIO, DIÂMETRO DE 800 MM, JUNTA ELÁSTICA, INSTALADO EM LOCAL COM ALTO NÍVEL DE INTERFERÊNCIAS (NÃO INCLUI FORNECIMENTO). AF_12/2015</t>
  </si>
  <si>
    <t>92861</t>
  </si>
  <si>
    <t>TUBO DE CONCRETO PARA REDES COLETORAS DE ESGOTO SANITÁRIO, DIÂMETRO DE 900 MM, JUNTA ELÁSTICA, INSTALADO EM LOCAL COM ALTO NÍVEL DE INTERFERÊNCIAS - FORNECIMENTO E ASSENTAMENTO. AF_12/2015</t>
  </si>
  <si>
    <t>92862</t>
  </si>
  <si>
    <t>ASSENTAMENTO DE TUBO DE CONCRETO PARA REDES COLETORAS DE ESGOTO SANITÁRIO, DIÂMETRO DE 900 MM, JUNTA ELÁSTICA, INSTALADO EM LOCAL COM ALTO NÍVEL DE INTERFERÊNCIAS (NÃO INCLUI FORNECIMENTO). AF_12/2015</t>
  </si>
  <si>
    <t>92863</t>
  </si>
  <si>
    <t>TUBO DE CONCRETO PARA REDES COLETORAS DE ESGOTO SANITÁRIO, DIÂMETRO DE 1000 MM, JUNTA ELÁSTICA, INSTALADO EM LOCAL COM ALTO NÍVEL DE INTERFERÊNCIAS - FORNECIMENTO E ASSENTAMENTO. AF_12/2015</t>
  </si>
  <si>
    <t>92864</t>
  </si>
  <si>
    <t>ASSENTAMENTO DE TUBO DE CONCRETO PARA REDES COLETORAS DE ESGOTO SANITÁRIO, DIÂMETRO DE 1000 MM, JUNTA ELÁSTICA, INSTALADO EM LOCAL COM ALTO NÍVEL DE INTERFERÊNCIAS (NÃO INCLUI FORNECIMENTO). AF_12/2015</t>
  </si>
  <si>
    <t>92210</t>
  </si>
  <si>
    <t>TUBO DE CONCRETO PARA REDES COLETORAS DE ÁGUAS PLUVIAIS, DIÂMETRO DE 400 MM, JUNTA RÍGIDA, INSTALADO EM LOCAL COM BAIXO NÍVEL DE INTERFERÊNCIAS - FORNECIMENTO E ASSENTAMENTO. AF_12/2015</t>
  </si>
  <si>
    <t>92211</t>
  </si>
  <si>
    <t>TUBO DE CONCRETO PARA REDES COLETORAS DE ÁGUAS PLUVIAIS, DIÂMETRO DE 500 MM, JUNTA RÍGIDA, INSTALADO EM LOCAL COM BAIXO NÍVEL DE INTERFERÊNCIAS - FORNECIMENTO E ASSENTAMENTO. AF_12/2015</t>
  </si>
  <si>
    <t>92212</t>
  </si>
  <si>
    <t>TUBO DE CONCRETO PARA REDES COLETORAS DE ÁGUAS PLUVIAIS, DIÂMETRO DE 600 MM, JUNTA RÍGIDA, INSTALADO EM LOCAL COM BAIXO NÍVEL DE INTERFERÊNCIAS - FORNECIMENTO E ASSENTAMENTO. AF_12/2015</t>
  </si>
  <si>
    <t>92213</t>
  </si>
  <si>
    <t>TUBO DE CONCRETO PARA REDES COLETORAS DE ÁGUAS PLUVIAIS, DIÂMETRO DE 700 MM, JUNTA RÍGIDA, INSTALADO EM LOCAL COM BAIXO NÍVEL DE INTERFERÊNCIAS - FORNECIMENTO E ASSENTAMENTO. AF_12/2015</t>
  </si>
  <si>
    <t>92214</t>
  </si>
  <si>
    <t>TUBO DE CONCRETO PARA REDES COLETORAS DE ÁGUAS PLUVIAIS, DIÂMETRO DE 800 MM, JUNTA RÍGIDA, INSTALADO EM LOCAL COM BAIXO NÍVEL DE INTERFERÊNCIAS - FORNECIMENTO E ASSENTAMENTO. AF_12/2015</t>
  </si>
  <si>
    <t>92215</t>
  </si>
  <si>
    <t>TUBO DE CONCRETO PARA REDES COLETORAS DE ÁGUAS PLUVIAIS, DIÂMETRO DE 900 MM, JUNTA RÍGIDA, INSTALADO EM LOCAL COM BAIXO NÍVEL DE INTERFERÊNCIAS - FORNECIMENTO E ASSENTAMENTO. AF_12/2015</t>
  </si>
  <si>
    <t>92216</t>
  </si>
  <si>
    <t>TUBO DE CONCRETO PARA REDES COLETORAS DE ÁGUAS PLUVIAIS, DIÂMETRO DE 1000 MM, JUNTA RÍGIDA, INSTALADO EM LOCAL COM BAIXO NÍVEL DE INTERFERÊNCIAS - FORNECIMENTO E ASSENTAMENTO. AF_12/2015</t>
  </si>
  <si>
    <t>92219</t>
  </si>
  <si>
    <t>TUBO DE CONCRETO PARA REDES COLETORAS DE ÁGUAS PLUVIAIS, DIÂMETRO DE 400 MM, JUNTA RÍGIDA, INSTALADO EM LOCAL COM ALTO NÍVEL DE INTERFERÊNCIAS - FORNECIMENTO E ASSENTAMENTO. AF_12/2015</t>
  </si>
  <si>
    <t>92220</t>
  </si>
  <si>
    <t>TUBO DE CONCRETO PARA REDES COLETORAS DE ÁGUAS PLUVIAIS, DIÂMETRO DE 500 MM, JUNTA RÍGIDA, INSTALADO EM LOCAL COM ALTO NÍVEL DE INTERFERÊNCIAS - FORNECIMENTO E ASSENTAMENTO. AF_12/2015</t>
  </si>
  <si>
    <t>92221</t>
  </si>
  <si>
    <t>TUBO DE CONCRETO PARA REDES COLETORAS DE ÁGUAS PLUVIAIS, DIÂMETRO DE 600 MM, JUNTA RÍGIDA, INSTALADO EM LOCAL COM ALTO NÍVEL DE INTERFERÊNCIAS - FORNECIMENTO E ASSENTAMENTO. AF_12/2015</t>
  </si>
  <si>
    <t>92222</t>
  </si>
  <si>
    <t>TUBO DE CONCRETO PARA REDES COLETORAS DE ÁGUAS PLUVIAIS, DIÂMETRO DE 700 MM, JUNTA RÍGIDA, INSTALADO EM LOCAL COM ALTO NÍVEL DE INTERFERÊNCIAS - FORNECIMENTO E ASSENTAMENTO. AF_12/2015</t>
  </si>
  <si>
    <t>92223</t>
  </si>
  <si>
    <t>TUBO DE CONCRETO PARA REDES COLETORAS DE ÁGUAS PLUVIAIS, DIÂMETRO DE 800 MM, JUNTA RÍGIDA, INSTALADO EM LOCAL COM ALTO NÍVEL DE INTERFERÊNCIAS - FORNECIMENTO E ASSENTAMENTO. AF_12/2015</t>
  </si>
  <si>
    <t>92224</t>
  </si>
  <si>
    <t>TUBO DE CONCRETO PARA REDES COLETORAS DE ÁGUAS PLUVIAIS, DIÂMETRO DE 900 MM, JUNTA RÍGIDA, INSTALADO EM LOCAL COM ALTO NÍVEL DE INTERFERÊNCIAS - FORNECIMENTO E ASSENTAMENTO. AF_12/2015</t>
  </si>
  <si>
    <t>92226</t>
  </si>
  <si>
    <t>TUBO DE CONCRETO PARA REDES COLETORAS DE ÁGUAS PLUVIAIS, DIÂMETRO DE 1000 MM, JUNTA RÍGIDA, INSTALADO EM LOCAL COM ALTO NÍVEL DE INTERFERÊNCIAS - FORNECIMENTO E ASSENTAMENTO. AF_12/2015</t>
  </si>
  <si>
    <t>92808</t>
  </si>
  <si>
    <t>ASSENTAMENTO DE TUBO DE CONCRETO PARA REDES COLETORAS DE ÁGUAS PLUVIAIS, DIÂMETRO DE 300 MM, JUNTA RÍGIDA, INSTALADO EM LOCAL COM BAIXO NÍVEL DE INTERFERÊNCIAS (NÃO INCLUI FORNECIMENTO). AF_12/2015</t>
  </si>
  <si>
    <t>92809</t>
  </si>
  <si>
    <t>ASSENTAMENTO DE TUBO DE CONCRETO PARA REDES COLETORAS DE ÁGUAS PLUVIAIS, DIÂMETRO DE 400 MM, JUNTA RÍGIDA, INSTALADO EM LOCAL COM BAIXO NÍVEL DE INTERFERÊNCIAS (NÃO INCLUI FORNECIMENTO). AF_12/2015</t>
  </si>
  <si>
    <t>92810</t>
  </si>
  <si>
    <t>ASSENTAMENTO DE TUBO DE CONCRETO PARA REDES COLETORAS DE ÁGUAS PLUVIAIS, DIÂMETRO DE 500 MM, JUNTA RÍGIDA, INSTALADO EM LOCAL COM BAIXO NÍVEL DE INTERFERÊNCIAS (NÃO INCLUI FORNECIMENTO). AF_12/2015</t>
  </si>
  <si>
    <t>92811</t>
  </si>
  <si>
    <t>ASSENTAMENTO DE TUBO DE CONCRETO PARA REDES COLETORAS DE ÁGUAS PLUVIAIS, DIÂMETRO DE 600 MM, JUNTA RÍGIDA, INSTALADO EM LOCAL COM BAIXO NÍVEL DE INTERFERÊNCIAS (NÃO INCLUI FORNECIMENTO). AF_12/2015</t>
  </si>
  <si>
    <t>92812</t>
  </si>
  <si>
    <t>ASSENTAMENTO DE TUBO DE CONCRETO PARA REDES COLETORAS DE ÁGUAS PLUVIAIS, DIÂMETRO DE 700 MM, JUNTA RÍGIDA, INSTALADO EM LOCAL COM BAIXO NÍVEL DE INTERFERÊNCIAS (NÃO INCLUI FORNECIMENTO). AF_12/2015</t>
  </si>
  <si>
    <t>92813</t>
  </si>
  <si>
    <t>ASSENTAMENTO DE TUBO DE CONCRETO PARA REDES COLETORAS DE ÁGUAS PLUVIAIS, DIÂMETRO DE 800 MM, JUNTA RÍGIDA, INSTALADO EM LOCAL COM BAIXO NÍVEL DE INTERFERÊNCIAS (NÃO INCLUI FORNECIMENTO). AF_12/2015</t>
  </si>
  <si>
    <t>92814</t>
  </si>
  <si>
    <t>ASSENTAMENTO DE TUBO DE CONCRETO PARA REDES COLETORAS DE ÁGUAS PLUVIAIS, DIÂMETRO DE 900 MM, JUNTA RÍGIDA, INSTALADO EM LOCAL COM BAIXO NÍVEL DE INTERFERÊNCIAS (NÃO INCLUI FORNECIMENTO). AF_12/2015</t>
  </si>
  <si>
    <t>92815</t>
  </si>
  <si>
    <t>ASSENTAMENTO DE TUBO DE CONCRETO PARA REDES COLETORAS DE ÁGUAS PLUVIAIS, DIÂMETRO DE 1000 MM, JUNTA RÍGIDA, INSTALADO EM LOCAL COM BAIXO NÍVEL DE INTERFERÊNCIAS (NÃO INCLUI FORNECIMENTO). AF_12/2015</t>
  </si>
  <si>
    <t>92816</t>
  </si>
  <si>
    <t>TUBO DE CONCRETO PARA REDES COLETORAS DE ÁGUAS PLUVIAIS, DIÂMETRO DE 1200 MM, JUNTA RÍGIDA, INSTALADO EM LOCAL COM BAIXO NÍVEL DE INTERFERÊNCIAS - FORNECIMENTO E ASSENTAMENTO. AF_12/2015</t>
  </si>
  <si>
    <t>92817</t>
  </si>
  <si>
    <t>ASSENTAMENTO DE TUBO DE CONCRETO PARA REDES COLETORAS DE ÁGUAS PLUVIAIS, DIÂMETRO DE 1200 MM, JUNTA RÍGIDA, INSTALADO EM LOCAL COM BAIXO NÍVEL DE INTERFERÊNCIAS (NÃO INCLUI FORNECIMENTO). AF_12/2015</t>
  </si>
  <si>
    <t>92818</t>
  </si>
  <si>
    <t>TUBO DE CONCRETO PARA REDES COLETORAS DE ÁGUAS PLUVIAIS, DIÂMETRO DE 1500 MM, JUNTA RÍGIDA, INSTALADO EM LOCAL COM BAIXO NÍVEL DE INTERFERÊNCIAS - FORNECIMENTO E ASSENTAMENTO. AF_12/2015</t>
  </si>
  <si>
    <t>92819</t>
  </si>
  <si>
    <t>ASSENTAMENTO DE TUBO DE CONCRETO PARA REDES COLETORAS DE ÁGUAS PLUVIAIS, DIÂMETRO DE 1500 MM, JUNTA RÍGIDA, INSTALADO EM LOCAL COM BAIXO NÍVEL DE INTERFERÊNCIAS (NÃO INCLUI FORNECIMENTO). AF_12/2015</t>
  </si>
  <si>
    <t>92820</t>
  </si>
  <si>
    <t>ASSENTAMENTO DE TUBO DE CONCRETO PARA REDES COLETORAS DE ÁGUAS PLUVIAIS, DIÂMETRO DE 300 MM, JUNTA RÍGIDA, INSTALADO EM LOCAL COM ALTO NÍVEL DE INTERFERÊNCIAS (NÃO INCLUI FORNECIMENTO). AF_12/2015</t>
  </si>
  <si>
    <t>92821</t>
  </si>
  <si>
    <t>ASSENTAMENTO DE TUBO DE CONCRETO PARA REDES COLETORAS DE ÁGUAS PLUVIAIS, DIÂMETRO DE 400 MM, JUNTA RÍGIDA, INSTALADO EM LOCAL COM ALTO NÍVEL DE INTERFERÊNCIAS (NÃO INCLUI FORNECIMENTO). AF_12/2015</t>
  </si>
  <si>
    <t>92822</t>
  </si>
  <si>
    <t>ASSENTAMENTO DE TUBO DE CONCRETO PARA REDES COLETORAS DE ÁGUAS PLUVIAIS, DIÂMETRO DE 500 MM, JUNTA RÍGIDA, INSTALADO EM LOCAL COM ALTO NÍVEL DE INTERFERÊNCIAS (NÃO INCLUI FORNECIMENTO). AF_12/2015</t>
  </si>
  <si>
    <t>92824</t>
  </si>
  <si>
    <t>ASSENTAMENTO DE TUBO DE CONCRETO PARA REDES COLETORAS DE ÁGUAS PLUVIAIS, DIÂMETRO DE 600 MM, JUNTA RÍGIDA, INSTALADO EM LOCAL COM ALTO NÍVEL DE INTERFERÊNCIAS (NÃO INCLUI FORNECIMENTO). AF_12/2015</t>
  </si>
  <si>
    <t>92825</t>
  </si>
  <si>
    <t>ASSENTAMENTO DE TUBO DE CONCRETO PARA REDES COLETORAS DE ÁGUAS PLUVIAIS, DIÂMETRO DE 700 MM, JUNTA RÍGIDA, INSTALADO EM LOCAL COM ALTO NÍVEL DE INTERFERÊNCIAS (NÃO INCLUI FORNECIMENTO). AF_12/2015</t>
  </si>
  <si>
    <t>92826</t>
  </si>
  <si>
    <t>ASSENTAMENTO DE TUBO DE CONCRETO PARA REDES COLETORAS DE ÁGUAS PLUVIAIS, DIÂMETRO DE 800 MM, JUNTA RÍGIDA, INSTALADO EM LOCAL COM ALTO NÍVEL DE INTERFERÊNCIAS (NÃO INCLUI FORNECIMENTO). AF_12/2015</t>
  </si>
  <si>
    <t>92827</t>
  </si>
  <si>
    <t>ASSENTAMENTO DE TUBO DE CONCRETO PARA REDES COLETORAS DE ÁGUAS PLUVIAIS, DIÂMETRO DE 900 MM, JUNTA RÍGIDA, INSTALADO EM LOCAL COM ALTO NÍVEL DE INTERFERÊNCIAS (NÃO INCLUI FORNECIMENTO). AF_12/2015</t>
  </si>
  <si>
    <t>92828</t>
  </si>
  <si>
    <t>ASSENTAMENTO DE TUBO DE CONCRETO PARA REDES COLETORAS DE ÁGUAS PLUVIAIS, DIÂMETRO DE 1000 MM, JUNTA RÍGIDA, INSTALADO EM LOCAL COM ALTO NÍVEL DE INTERFERÊNCIAS (NÃO INCLUI FORNECIMENTO). AF_12/2015</t>
  </si>
  <si>
    <t>92829</t>
  </si>
  <si>
    <t>TUBO DE CONCRETO PARA REDES COLETORAS DE ÁGUAS PLUVIAIS, DIÂMETRO DE 1200 MM, JUNTA RÍGIDA, INSTALADO EM LOCAL COM ALTO NÍVEL DE INTERFERÊNCIAS - FORNECIMENTO E ASSENTAMENTO. AF_12/2015</t>
  </si>
  <si>
    <t>92830</t>
  </si>
  <si>
    <t>ASSENTAMENTO DE TUBO DE CONCRETO PARA REDES COLETORAS DE ÁGUAS PLUVIAIS, DIÂMETRO DE 1200 MM, JUNTA RÍGIDA, INSTALADO EM LOCAL COM ALTO NÍVEL DE INTERFERÊNCIAS (NÃO INCLUI FORNECIMENTO). AF_12/2015</t>
  </si>
  <si>
    <t>92831</t>
  </si>
  <si>
    <t>TUBO DE CONCRETO PARA REDES COLETORAS DE ÁGUAS PLUVIAIS, DIÂMETRO DE 1500 MM, JUNTA RÍGIDA, INSTALADO EM LOCAL COM ALTO NÍVEL DE INTERFERÊNCIAS - FORNECIMENTO E ASSENTAMENTO. AF_12/2015</t>
  </si>
  <si>
    <t>92832</t>
  </si>
  <si>
    <t>ASSENTAMENTO DE TUBO DE CONCRETO PARA REDES COLETORAS DE ÁGUAS PLUVIAIS, DIÂMETRO DE 1500 MM, JUNTA RÍGIDA, INSTALADO EM LOCAL COM ALTO NÍVEL DE INTERFERÊNCIAS (NÃO INCLUI FORNECIMENTO). AF_12/2015</t>
  </si>
  <si>
    <t>95565</t>
  </si>
  <si>
    <t>TUBO DE CONCRETO PARA REDES COLETORAS DE ÁGUAS PLUVIAIS, DIÂMETRO DE 300MM, JUNTA RÍGIDA, INSTALADO EM LOCAL COM BAIXO NÍVEL DE INTERFERÊNCIAS - FORNECIMENTO E ASSENTAMENTO. AF_12/2015</t>
  </si>
  <si>
    <t>95566</t>
  </si>
  <si>
    <t>TUBO DE CONCRETO PARA REDES COLETORAS DE ÁGUAS PLUVIAIS, DIÂMETRO DE 300MM, JUNTA RÍGIDA, INSTALADO EM LOCAL COM ALTO NÍVEL DE INTERFERÊNCIAS - FORNECIMENTO E ASSENTAMENTO. AF_12/2015</t>
  </si>
  <si>
    <t>95567</t>
  </si>
  <si>
    <t>TUBO DE CONCRETO (SIMPLES) PARA REDES COLETORAS DE ÁGUAS PLUVIAIS, DIÂMETRO DE 300 MM, JUNTA RÍGIDA, INSTALADO EM LOCAL COM BAIXO NÍVEL DE INTERFERÊNCIAS - FORNECIMENTO E ASSENTAMENTO. AF_12/2015</t>
  </si>
  <si>
    <t>95568</t>
  </si>
  <si>
    <t>TUBO DE CONCRETO (SIMPLES) PARA REDES COLETORAS DE ÁGUAS PLUVIAIS, DIÂMETRO DE 400 MM, JUNTA RÍGIDA, INSTALADO EM LOCAL COM BAIXO NÍVEL DE INTERFERÊNCIAS - FORNECIMENTO E ASSENTAMENTO. AF_12/2015</t>
  </si>
  <si>
    <t>95569</t>
  </si>
  <si>
    <t>TUBO DE CONCRETO (SIMPLES) PARA REDES COLETORAS DE ÁGUAS PLUVIAIS, DIÂMETRO DE 500 MM, JUNTA RÍGIDA, INSTALADO EM LOCAL COM BAIXO NÍVEL DE INTERFERÊNCIAS - FORNECIMENTO E ASSENTAMENTO. AF_12/2015</t>
  </si>
  <si>
    <t>95570</t>
  </si>
  <si>
    <t>TUBO DE CONCRETO (SIMPLES) PARA REDES COLETORAS DE ÁGUAS PLUVIAIS, DIÂMETRO DE 300 MM, JUNTA RÍGIDA, INSTALADO EM LOCAL COM ALTO NÍVEL DE INTERFERÊNCIAS - FORNECIMENTO E ASSENTAMENTO. AF_12/2015</t>
  </si>
  <si>
    <t>95571</t>
  </si>
  <si>
    <t>TUBO DE CONCRETO (SIMPLES) PARA REDES COLETORAS DE ÁGUAS PLUVIAIS, DIÂMETRO DE 400 MM, JUNTA RÍGIDA, INSTALADO EM LOCAL COM ALTO NÍVEL DE INTERFERÊNCIAS - FORNECIMENTO E ASSENTAMENTO. AF_12/2015</t>
  </si>
  <si>
    <t>95572</t>
  </si>
  <si>
    <t>TUBO DE CONCRETO (SIMPLES) PARA REDES COLETORAS DE ÁGUAS PLUVIAIS, DIÂMETRO DE 500 MM, JUNTA RÍGIDA, INSTALADO EM LOCAL COM ALTO NÍVEL DE INTERFERÊNCIAS - FORNECIMENTO E ASSENTAMENTO. AF_12/2015</t>
  </si>
  <si>
    <t>97127</t>
  </si>
  <si>
    <t>ASSENTAMENTO DE TUBO DE PVC DEFOFO OU PRFV OU RPVC PARA REDE DE ÁGUA, DN 150 MM, JUNTA ELÁSTICA INTEGRADA, INSTALADO EM LOCAL COM NÍVEL ALTO DE INTERFERÊNCIAS (NÃO INCLUI FORNECIMENTO). AF_11/2017</t>
  </si>
  <si>
    <t>97128</t>
  </si>
  <si>
    <t>ASSENTAMENTO DE TUBO DE PVC DEFOFO OU PRFV OU RPVC PARA REDE DE ÁGUA, DN 200 MM, JUNTA ELÁSTICA INTEGRADA, INSTALADO EM LOCAL COM NÍVEL ALTO DE INTERFERÊNCIAS (NÃO INCLUI FORNECIMENTO). AF_11/2017</t>
  </si>
  <si>
    <t>97129</t>
  </si>
  <si>
    <t>ASSENTAMENTO DE TUBO DE PVC DEFOFO OU PRFV OU RPVC PARA REDE DE ÁGUA, DN 250 MM, JUNTA ELÁSTICA INTEGRADA, INSTALADO EM LOCAL COM NÍVEL ALTO DE INTERFERÊNCIAS (NÃO INCLUI FORNECIMENTO). AF_11/2017</t>
  </si>
  <si>
    <t>97130</t>
  </si>
  <si>
    <t>ASSENTAMENTO DE TUBO DE PVC DEFOFO OU PRFV OU RPVC PARA REDE DE ÁGUA, DN 300 MM, JUNTA ELÁSTICA INTEGRADA, INSTALADO EM LOCAL COM NÍVEL ALTO DE INTERFERÊNCIAS (NÃO INCLUI FORNECIMENTO). AF_11/2017</t>
  </si>
  <si>
    <t>97131</t>
  </si>
  <si>
    <t>ASSENTAMENTO DE TUBO DE PVC DEFOFO OU PRFV OU RPVC PARA REDE DE ÁGUA, DN 350 MM, JUNTA ELÁSTICA INTEGRADA, INSTALADO EM LOCAL COM NÍVEL ALTO DE INTERFERÊNCIAS (NÃO INCLUI FORNECIMENTO). AF_11/2017</t>
  </si>
  <si>
    <t>97132</t>
  </si>
  <si>
    <t>ASSENTAMENTO DE TUBO DE PVC DEFOFO OU PRFV OU RPVC PARA REDE DE ÁGUA, DN 400 MM, JUNTA ELÁSTICA INTEGRADA, INSTALADO EM LOCAL COM NÍVEL ALTO DE INTERFERÊNCIAS (NÃO INCLUI FORNECIMENTO). AF_11/2017</t>
  </si>
  <si>
    <t>97133</t>
  </si>
  <si>
    <t>ASSENTAMENTO DE TUBO DE PVC DEFOFO OU PRFV OU RPVC PARA REDE DE ÁGUA, DN 500 MM, JUNTA ELÁSTICA INTEGRADA, INSTALADO EM LOCAL COM NÍVEL ALTO DE INTERFERÊNCIAS (NÃO INCLUI FORNECIMENTO). AF_11/2017</t>
  </si>
  <si>
    <t>97134</t>
  </si>
  <si>
    <t>ASSENTAMENTO DE TUBO DE PVC DEFOFO OU PRFV OU RPVC PARA REDE DE ÁGUA, DN 150 MM, JUNTA ELÁSTICA INTEGRADA, INSTALADO EM LOCAL COM NÍVEL BAIXO DE INTERFERÊNCIAS (NÃO INCLUI FORNECIMENTO). AF_11/2017</t>
  </si>
  <si>
    <t>97135</t>
  </si>
  <si>
    <t>ASSENTAMENTO DE TUBO DE PVC DEFOFO OU PRFV OU RPVC PARA REDE DE ÁGUA, DN 200 MM, JUNTA ELÁSTICA INTEGRADA, INSTALADO EM LOCAL COM NÍVEL BAIXO DE INTERFERÊNCIAS (NÃO INCLUI FORNECIMENTO). AF_11/2017</t>
  </si>
  <si>
    <t>97136</t>
  </si>
  <si>
    <t>ASSENTAMENTO DE TUBO DE PVC DEFOFO OU PRFV OU RPVC PARA REDE DE ÁGUA, DN 250 MM, JUNTA ELÁSTICA INTEGRADA, INSTALADO EM LOCAL COM NÍVEL BAIXO DE INTERFERÊNCIAS (NÃO INCLUI FORNECIMENTO). AF_11/2017</t>
  </si>
  <si>
    <t>97137</t>
  </si>
  <si>
    <t>ASSENTAMENTO DE TUBO DE PVC DEFOFO OU PRFV OU RPVC PARA REDE DE ÁGUA, DN 300 MM, JUNTA ELÁSTICA INTEGRADA, INSTALADO EM LOCAL COM NÍVEL BAIXO DE INTERFERÊNCIAS (NÃO INCLUI FORNECIMENTO). AF_11/2017</t>
  </si>
  <si>
    <t>97138</t>
  </si>
  <si>
    <t>ASSENTAMENTO DE TUBO DE PVC DEFOFO OU PRFV OU RPVC PARA REDE DE ÁGUA, DN 350 MM, JUNTA ELÁSTICA INTEGRADA, INSTALADO EM LOCAL COM NÍVEL BAIXO DE INTERFERÊNCIAS (NÃO INCLUI FORNECIMENTO). AF_11/2017</t>
  </si>
  <si>
    <t>97139</t>
  </si>
  <si>
    <t>ASSENTAMENTO DE TUBO DE PVC DEFOFO OU PRFV OU RPVC PARA REDE DE ÁGUA, DN 400 MM, JUNTA ELÁSTICA INTEGRADA, INSTALADO EM LOCAL COM NÍVEL BAIXO DE INTERFERÊNCIAS (NÃO INCLUI FORNECIMENTO). AF_11/2017</t>
  </si>
  <si>
    <t>97140</t>
  </si>
  <si>
    <t>ASSENTAMENTO DE TUBO DE PVC DEFOFO OU PRFV OU RPVC PARA REDE DE ÁGUA, DN 500 MM, JUNTA ELÁSTICA INTEGRADA, INSTALADO EM LOCAL COM NÍVEL BAIXO DE INTERFERÊNCIAS (NÃO INCLUI FORNECIMENTO). AF_11/2017</t>
  </si>
  <si>
    <t>103089</t>
  </si>
  <si>
    <t>ASSENTAMENTO DE TUBO DE FERRO FUNDIDO PARA REDE DE ÁGUA, DN 80 MM, JUNTA FLANGEADA (NÃO INCLUI O FORNECIMENTO). AF_09/2021</t>
  </si>
  <si>
    <t>103090</t>
  </si>
  <si>
    <t>ASSENTAMENTO DE TUBO DE FERRO FUNDIDO PARA REDE DE ÁGUA, DN 100 MM, JUNTA FLANGEADA (NÃO INCLUI O FORNECIMENTO). AF_09/2021</t>
  </si>
  <si>
    <t>103091</t>
  </si>
  <si>
    <t>ASSENTAMENTO DE TUBO DE FERRO FUNDIDO PARA REDE DE ÁGUA, DN 150 MM, JUNTA FLANGEADA (NÃO INCLUI O FORNECIMENTO). AF_09/2021</t>
  </si>
  <si>
    <t>103092</t>
  </si>
  <si>
    <t>ASSENTAMENTO DE TUBO DE FERRO FUNDIDO PARA REDE DE ÁGUA, DN 200 MM, JUNTA FLANGEADA (NÃO INCLUI O FORNECIMENTO). AF_09/2021</t>
  </si>
  <si>
    <t>103093</t>
  </si>
  <si>
    <t>ASSENTAMENTO DE TUBO DE FERRO FUNDIDO PARA REDE DE ÁGUA, DN 250 MM, JUNTA FLANGEADA (NÃO INCLUI O FORNECIMENTO). AF_09/2021</t>
  </si>
  <si>
    <t>103094</t>
  </si>
  <si>
    <t>ASSENTAMENTO DE TUBO DE FERRO FUNDIDO PARA REDE DE ÁGUA, DN 300 MM, JUNTA FLANGEADA (NÃO INCLUI O FORNECIMENTO). AF_09/2021</t>
  </si>
  <si>
    <t>103095</t>
  </si>
  <si>
    <t>ASSENTAMENTO DE TUBO DE FERRO FUNDIDO PARA REDE DE ÁGUA, DN 350 MM, JUNTA FLANGEADA (NÃO INCLUI O FORNECIMENTO). AF_09/2021</t>
  </si>
  <si>
    <t>103096</t>
  </si>
  <si>
    <t>ASSENTAMENTO DE TUBO DE FERRO FUNDIDO PARA REDE DE ÁGUA, DN 400 MM, JUNTA FLANGEADA (NÃO INCLUI O FORNECIMENTO). AF_09/2021</t>
  </si>
  <si>
    <t>103097</t>
  </si>
  <si>
    <t>ASSENTAMENTO DE TUBO DE FERRO FUNDIDO PARA REDE DE ÁGUA, DN 450 MM, JUNTA FLANGEADA (NÃO INCLUI O FORNECIMENTO). AF_09/2021</t>
  </si>
  <si>
    <t>103098</t>
  </si>
  <si>
    <t>ASSENTAMENTO DE TUBO DE FERRO FUNDIDO PARA REDE DE ÁGUA, DN 500 MM, JUNTA FLANGEADA (NÃO INCLUI O FORNECIMENTO). AF_09/2021</t>
  </si>
  <si>
    <t>103099</t>
  </si>
  <si>
    <t>ASSENTAMENTO DE TUBO DE FERRO FUNDIDO PARA REDE DE ÁGUA, DN 600 MM, JUNTA FLANGEADA (NÃO INCLUI O FORNECIMENTO). AF_09/2021</t>
  </si>
  <si>
    <t>103100</t>
  </si>
  <si>
    <t>ASSENTAMENTO DE TUBO DE FERRO FUNDIDO PARA REDE DE ÁGUA, DN 700 MM, JUNTA FLANGEADA (NÃO INCLUI O FORNECIMENTO). AF_09/2021</t>
  </si>
  <si>
    <t>103101</t>
  </si>
  <si>
    <t>ASSENTAMENTO DE TUBO DE FERRO FUNDIDO PARA REDE DE ÁGUA, DN 800 MM, JUNTA FLANGEADA (NÃO INCLUI O FORNECIMENTO). AF_09/2021</t>
  </si>
  <si>
    <t>103102</t>
  </si>
  <si>
    <t>ASSENTAMENTO DE TUBO DE FERRO FUNDIDO PARA REDE DE ÁGUA, DN 900 MM, JUNTA FLANGEADA (NÃO INCLUI O FORNECIMENTO). AF_09/2021</t>
  </si>
  <si>
    <t>103103</t>
  </si>
  <si>
    <t>ASSENTAMENTO DE TUBO DE FERRO FUNDIDO PARA REDE DE ÁGUA, DN 1000 MM, JUNTA FLANGEADA (NÃO INCLUI O FORNECIMENTO). AF_09/2021</t>
  </si>
  <si>
    <t>103104</t>
  </si>
  <si>
    <t>ASSENTAMENTO DE TUBO DE FERRO FUNDIDO PARA REDE DE ÁGUA, DN 1200 MM, JUNTA FLANGEADA (NÃO INCLUI O FORNECIMENTO). AF_09/2021</t>
  </si>
  <si>
    <t>103105</t>
  </si>
  <si>
    <t>ASSENTAMENTO DE CONEXÃO COM 2 ACESSOS, FERRO FUNDIDO PARA REDE DE ÁGUA, DN 80 MM, JUNTA FLANGEADA (NÃO INCLUI O FORNECIMENTO). AF_09/2021</t>
  </si>
  <si>
    <t>103106</t>
  </si>
  <si>
    <t>ASSENTAMENTO DE CONEXÃO COM 2 ACESSOS, FERRO FUNDIDO PARA REDE DE ÁGUA, DN 100 MM, JUNTA FLANGEADA (NÃO INCLUI O FORNECIMENTO). AF_09/2021</t>
  </si>
  <si>
    <t>103107</t>
  </si>
  <si>
    <t>ASSENTAMENTO DE CONEXÃO COM 2 ACESSOS, FERRO FUNDIDO PARA REDE DE ÁGUA, DN 150 MM, JUNTA FLANGEADA (NÃO INCLUI O FORNECIMENTO). AF_09/2021</t>
  </si>
  <si>
    <t>103108</t>
  </si>
  <si>
    <t>ASSENTAMENTO DE CONEXÃO COM 2 ACESSOS, FERRO FUNDIDO PARA REDE DE ÁGUA, DN 200 MM, JUNTA FLANGEADA (NÃO INCLUI O FORNECIMENTO). AF_09/2021</t>
  </si>
  <si>
    <t>103109</t>
  </si>
  <si>
    <t>ASSENTAMENTO DE CONEXÃO COM 2 ACESSOS, FERRO FUNDIDO PARA REDE DE ÁGUA, DN 250 MM, JUNTA FLANGEADA (NÃO INCLUI O FORNECIMENTO). AF_09/2021</t>
  </si>
  <si>
    <t>103110</t>
  </si>
  <si>
    <t>ASSENTAMENTO DE CONEXÃO COM 2 ACESSOS, FERRO FUNDIDO PARA REDE DE ÁGUA, DN 300 MM, JUNTA FLANGEADA (NÃO INCLUI O FORNECIMENTO). AF_09/2021</t>
  </si>
  <si>
    <t>103111</t>
  </si>
  <si>
    <t>ASSENTAMENTO DE CONEXÃO COM 2 ACESSOS, FERRO FUNDIDO PARA REDE DE ÁGUA, DN 350 MM, JUNTA FLANGEADA (NÃO INCLUI O FORNECIMENTO). AF_09/2021</t>
  </si>
  <si>
    <t>103112</t>
  </si>
  <si>
    <t>ASSENTAMENTO DE CONEXÃO COM 2 ACESSOS, FERRO FUNDIDO PARA REDE DE ÁGUA, DN 400 MM, JUNTA FLANGEADA (NÃO INCLUI O FORNECIMENTO). AF_09/2021</t>
  </si>
  <si>
    <t>103113</t>
  </si>
  <si>
    <t>ASSENTAMENTO DE CONEXÃO COM 2 ACESSOS, FERRO FUNDIDO PARA REDE DE ÁGUA, DN 450 MM, JUNTA FLANGEADA (NÃO INCLUI O FORNECIMENTO). AF_09/2021</t>
  </si>
  <si>
    <t>103114</t>
  </si>
  <si>
    <t>ASSENTAMENTO DE CONEXÃO COM 2 ACESSOS, FERRO FUNDIDO PARA REDE DE ÁGUA, DN 500 MM, JUNTA FLANGEADA (NÃO INCLUI O FORNECIMENTO). AF_09/2021</t>
  </si>
  <si>
    <t>103115</t>
  </si>
  <si>
    <t>ASSENTAMENTO DE CONEXÃO COM 2 ACESSOS, FERRO FUNDIDO PARA REDE DE ÁGUA, DN 600 MM, JUNTA FLANGEADA (NÃO INCLUI O FORNECIMENTO). AF_09/2021</t>
  </si>
  <si>
    <t>103116</t>
  </si>
  <si>
    <t>ASSENTAMENTO DE CONEXÃO COM 2 ACESSOS, FERRO FUNDIDO PARA REDE DE ÁGUA, DN 700 MM, JUNTA FLANGEADA (NÃO INCLUI O FORNECIMENTO). AF_09/2021</t>
  </si>
  <si>
    <t>103117</t>
  </si>
  <si>
    <t>ASSENTAMENTO DE CONEXÃO COM 2 ACESSOS, FERRO FUNDIDO PARA REDE DE ÁGUA, DN 800 MM, JUNTA FLANGEADA (NÃO INCLUI O FORNECIMENTO). AF_09/2021</t>
  </si>
  <si>
    <t>103118</t>
  </si>
  <si>
    <t>ASSENTAMENTO DE CONEXÃO COM 2 ACESSOS, FERRO FUNDIDO PARA REDE DE ÁGUA, DN 900 MM, JUNTA FLANGEADA (NÃO INCLUI O FORNECIMENTO). AF_09/2021</t>
  </si>
  <si>
    <t>103119</t>
  </si>
  <si>
    <t>ASSENTAMENTO DE CONEXÃO COM 2 ACESSOS, FERRO FUNDIDO PARA REDE DE ÁGUA, DN 1000 MM, JUNTA FLANGEADA (NÃO INCLUI O FORNECIMENTO). AF_09/2021</t>
  </si>
  <si>
    <t>103120</t>
  </si>
  <si>
    <t>ASSENTAMENTO DE CONEXÃO COM 2 ACESSOS, FERRO FUNDIDO PARA REDE DE ÁGUA, DN 1200 MM, JUNTA FLANGEADA (NÃO INCLUI O FORNECIMENTO). AF_09/2021</t>
  </si>
  <si>
    <t>103121</t>
  </si>
  <si>
    <t>ASSENTAMENTO DE CONEXÃO COM 3 ACESSOS, FERRO FUNDIDO PARA REDE DE ÁGUA, DN 80 MM, JUNTA FLANGEADA (NÃO INCLUI O FORNECIMENTO). AF_09/2021</t>
  </si>
  <si>
    <t>103122</t>
  </si>
  <si>
    <t>ASSENTAMENTO DE CONEXÃO COM 3 ACESSOS, FERRO FUNDIDO PARA REDE DE ÁGUA, DN 100 MM, JUNTA FLANGEADA (NÃO INCLUI O FORNECIMENTO). AF_09/2021</t>
  </si>
  <si>
    <t>103123</t>
  </si>
  <si>
    <t>ASSENTAMENTO DE CONEXÃO COM 3 ACESSOS, FERRO FUNDIDO PARA REDE DE ÁGUA, DN 150 MM, JUNTA FLANGEADA (NÃO INCLUI O FORNECIMENTO). AF_09/2021</t>
  </si>
  <si>
    <t>103124</t>
  </si>
  <si>
    <t>ASSENTAMENTO DE CONEXÃO COM 3 ACESSOS, FERRO FUNDIDO PARA REDE DE ÁGUA, DN 200 MM, JUNTA FLANGEADA (NÃO INCLUI O FORNECIMENTO). AF_09/2021</t>
  </si>
  <si>
    <t>103125</t>
  </si>
  <si>
    <t>ASSENTAMENTO DE CONEXÃO COM 3 ACESSOS, FERRO FUNDIDO PARA REDE DE ÁGUA, DN 250 MM, JUNTA FLANGEADA (NÃO INCLUI O FORNECIMENTO). AF_09/2021</t>
  </si>
  <si>
    <t>103126</t>
  </si>
  <si>
    <t>ASSENTAMENTO DE CONEXÃO COM 3 ACESSOS, FERRO FUNDIDO PARA REDE DE ÁGUA, DN 300 MM, JUNTA FLANGEADA (NÃO INCLUI O FORNECIMENTO). AF_09/2021</t>
  </si>
  <si>
    <t>103127</t>
  </si>
  <si>
    <t>ASSENTAMENTO DE CONEXÃO COM 3 ACESSOS, FERRO FUNDIDO PARA REDE DE ÁGUA, DN 350 MM, JUNTA FLANGEADA (NÃO INCLUI O FORNECIMENTO). AF_09/2021</t>
  </si>
  <si>
    <t>103128</t>
  </si>
  <si>
    <t>ASSENTAMENTO DE CONEXÃO COM 3 ACESSOS, FERRO FUNDIDO PARA REDE DE ÁGUA, DN 400 MM, JUNTA FLANGEADA (NÃO INCLUI O FORNECIMENTO). AF_09/2021</t>
  </si>
  <si>
    <t>103129</t>
  </si>
  <si>
    <t>ASSENTAMENTO DE CONEXÃO COM 3 ACESSOS, FERRO FUNDIDO PARA REDE DE ÁGUA, DN 450 MM, JUNTA FLANGEADA (NÃO INCLUI O FORNECIMENTO). AF_09/2021</t>
  </si>
  <si>
    <t>103130</t>
  </si>
  <si>
    <t>ASSENTAMENTO DE CONEXÃO COM 3 ACESSOS, FERRO FUNDIDO PARA REDE DE ÁGUA, DN 500 MM, JUNTA FLANGEADA (NÃO INCLUI O FORNECIMENTO). AF_09/2021</t>
  </si>
  <si>
    <t>103131</t>
  </si>
  <si>
    <t>ASSENTAMENTO DE CONEXÃO COM 3 ACESSOS, FERRO FUNDIDO PARA REDE DE ÁGUA, DN 600 MM, JUNTA FLANGEADA (NÃO INCLUI O FORNECIMENTO). AF_09/2021</t>
  </si>
  <si>
    <t>103132</t>
  </si>
  <si>
    <t>ASSENTAMENTO DE CONEXÃO COM 3 ACESSOS, FERRO FUNDIDO PARA REDE DE ÁGUA, DN 700 MM, JUNTA FLANGEADA (NÃO INCLUI O FORNECIMENTO). AF_09/2021</t>
  </si>
  <si>
    <t>103133</t>
  </si>
  <si>
    <t>ASSENTAMENTO DE CONEXÃO COM 3 ACESSOS, FERRO FUNDIDO PARA REDE DE ÁGUA, DN 800 MM, JUNTA FLANGEADA (NÃO INCLUI O FORNECIMENTO). AF_09/2021</t>
  </si>
  <si>
    <t>103134</t>
  </si>
  <si>
    <t>ASSENTAMENTO DE CONEXÃO COM 3 ACESSOS, FERRO FUNDIDO PARA REDE DE ÁGUA, DN 900 MM, JUNTA FLANGEADA (NÃO INCLUI O FORNECIMENTO). AF_09/2021</t>
  </si>
  <si>
    <t>103135</t>
  </si>
  <si>
    <t>ASSENTAMENTO DE CONEXÃO COM 3 ACESSOS, FERRO FUNDIDO PARA REDE DE ÁGUA, DN 1000 MM, JUNTA FLANGEADA (NÃO INCLUI O FORNECIMENTO). AF_09/2021</t>
  </si>
  <si>
    <t>103136</t>
  </si>
  <si>
    <t>ASSENTAMENTO DE CONEXÃO COM 3 ACESSOS, FERRO FUNDIDO PARA REDE DE ÁGUA, DN 1200 MM, JUNTA FLANGEADA (NÃO INCLUI O FORNECIMENTO). AF_09/2021</t>
  </si>
  <si>
    <t>103137</t>
  </si>
  <si>
    <t>ASSENTAMENTO DE CONEXÃO COM 1 ACESSO, FERRO FUNDIDO PARA REDE DE ÁGUA, DN 80 MM, JUNTA FLANGEADA (NÃO INCLUI O FORNECIMENTO). AF_09/2021</t>
  </si>
  <si>
    <t>103138</t>
  </si>
  <si>
    <t>ASSENTAMENTO DE CONEXÃO COM 1 ACESSO, FERRO FUNDIDO PARA REDE DE ÁGUA, DN 100 MM, JUNTA FLANGEADA (NÃO INCLUI O FORNECIMENTO). AF_09/2021</t>
  </si>
  <si>
    <t>103139</t>
  </si>
  <si>
    <t>ASSENTAMENTO DE CONEXÃO COM 1 ACESSO, FERRO FUNDIDO PARA REDE DE ÁGUA, DN 150 MM, JUNTA FLANGEADA (NÃO INCLUI O FORNECIMENTO). AF_09/2021</t>
  </si>
  <si>
    <t>103140</t>
  </si>
  <si>
    <t>ASSENTAMENTO DE CONEXÃO COM 1 ACESSO, FERRO FUNDIDO PARA REDE DE ÁGUA, DN 200 MM, JUNTA FLANGEADA (NÃO INCLUI O FORNECIMENTO). AF_09/2021</t>
  </si>
  <si>
    <t>103141</t>
  </si>
  <si>
    <t>ASSENTAMENTO DE CONEXÃO COM 1 ACESSO, FERRO FUNDIDO PARA REDE DE ÁGUA, DN 250 MM, JUNTA FLANGEADA (NÃO INCLUI O FORNECIMENTO). AF_09/2021</t>
  </si>
  <si>
    <t>103142</t>
  </si>
  <si>
    <t>ASSENTAMENTO DE CONEXÃO COM 1 ACESSO, FERRO FUNDIDO PARA REDE DE ÁGUA, DN 300 MM, JUNTA FLANGEADA (NÃO INCLUI O FORNECIMENTO). AF_09/2021</t>
  </si>
  <si>
    <t>103143</t>
  </si>
  <si>
    <t>ASSENTAMENTO DE CONEXÃO COM 1 ACESSO, FERRO FUNDIDO PARA REDE DE ÁGUA, DN 350 MM, JUNTA FLANGEADA (NÃO INCLUI O FORNECIMENTO). AF_09/2021</t>
  </si>
  <si>
    <t>103144</t>
  </si>
  <si>
    <t>ASSENTAMENTO DE CONEXÃO COM 1 ACESSO, FERRO FUNDIDO PARA REDE DE ÁGUA, DN 400 MM, JUNTA FLANGEADA (NÃO INCLUI O FORNECIMENTO). AF_09/2021</t>
  </si>
  <si>
    <t>103145</t>
  </si>
  <si>
    <t>ASSENTAMENTO DE CONEXÃO COM 1 ACESSO, FERRO FUNDIDO PARA REDE DE ÁGUA, DN 450 MM, JUNTA FLANGEADA (NÃO INCLUI O FORNECIMENTO). AF_09/2021</t>
  </si>
  <si>
    <t>103146</t>
  </si>
  <si>
    <t>ASSENTAMENTO DE CONEXÃO COM 1 ACESSO, FERRO FUNDIDO PARA REDE DE ÁGUA, DN 500 MM, JUNTA FLANGEADA (NÃO INCLUI O FORNECIMENTO). AF_09/2021</t>
  </si>
  <si>
    <t>103147</t>
  </si>
  <si>
    <t>ASSENTAMENTO DE CONEXÃO COM 1 ACESSO, FERRO FUNDIDO PARA REDE DE ÁGUA, DN 600 MM, JUNTA FLANGEADA (NÃO INCLUI O FORNECIMENTO). AF_09/2021</t>
  </si>
  <si>
    <t>103148</t>
  </si>
  <si>
    <t>ASSENTAMENTO DE CONEXÃO COM 1 ACESSO, FERRO FUNDIDO PARA REDE DE ÁGUA, DN 700 MM, JUNTA FLANGEADA (NÃO INCLUI O FORNECIMENTO). AF_09/2021</t>
  </si>
  <si>
    <t>103149</t>
  </si>
  <si>
    <t>ASSENTAMENTO DE CONEXÃO COM 1 ACESSO, FERRO FUNDIDO PARA REDE DE ÁGUA, DN 800 MM, JUNTA FLANGEADA (NÃO INCLUI O FORNECIMENTO). AF_09/2021</t>
  </si>
  <si>
    <t>103150</t>
  </si>
  <si>
    <t>ASSENTAMENTO DE CONEXÃO COM 1 ACESSO, FERRO FUNDIDO PARA REDE DE ÁGUA, DN 900 MM, JUNTA FLANGEADA (NÃO INCLUI O FORNECIMENTO). AF_09/2021</t>
  </si>
  <si>
    <t>103151</t>
  </si>
  <si>
    <t>ASSENTAMENTO DE CONEXÃO COM 1 ACESSO, FERRO FUNDIDO PARA REDE DE ÁGUA, DN 1000 MM, JUNTA FLANGEADA (NÃO INCLUI O FORNECIMENTO). AF_09/2021</t>
  </si>
  <si>
    <t>103152</t>
  </si>
  <si>
    <t>ASSENTAMENTO DE CONEXÃO COM 1 ACESSO, FERRO FUNDIDO PARA REDE DE ÁGUA, DN 1200 MM, JUNTA FLANGEADA (NÃO INCLUI O FORNECIMENTO). AF_09/2021</t>
  </si>
  <si>
    <t>103372</t>
  </si>
  <si>
    <t>TUBO PEAD LISO PARA REDE DE ÁGUA OU ESGOTO, DIÂMETRO DE 20 MM, JUNTA SOLDADA (NÃO INCLUI A EXECUÇÃO DE SOLDA) - FORNECIMENTO E ASSENTAMENTO. AF_12/2021</t>
  </si>
  <si>
    <t>103373</t>
  </si>
  <si>
    <t>TUBO PEAD LISO PARA REDE DE ÁGUA OU ESGOTO, DIÂMETRO DE 32 MM, JUNTA SOLDADA (NÃO INCLUI A EXECUÇÃO DE SOLDA) - FORNECIMENTO E ASSENTAMENTO. AF_12/2021</t>
  </si>
  <si>
    <t>103376</t>
  </si>
  <si>
    <t>TUBO PEAD LISO PARA REDE DE ÁGUA OU ESGOTO, DIÂMETRO DE 110 MM, JUNTA SOLDADA (NÃO INCLUI A EXECUÇÃO DE SOLDA) - FORNECIMENTO E ASSENTAMENTO. AF_12/2021</t>
  </si>
  <si>
    <t>103377</t>
  </si>
  <si>
    <t>TUBO PEAD LISO PARA REDE DE ÁGUA OU ESGOTO, DIÂMETRO DE 160 MM, JUNTA SOLDADA (NÃO INCLUI A EXECUÇÃO DE SOLDA) - FORNECIMENTO E ASSENTAMENTO. AF_12/2021</t>
  </si>
  <si>
    <t>103379</t>
  </si>
  <si>
    <t>TUBO PEAD LISO PARA REDE DE ÁGUA OU ESGOTO, DIÂMETRO DE 200 MM, JUNTA SOLDADA (NÃO INCLUI A EXECUÇÃO DE SOLDA) - FORNECIMENTO E ASSENTAMENTO. AF_12/2021</t>
  </si>
  <si>
    <t>103383</t>
  </si>
  <si>
    <t>TUBO PEAD LISO PARA REDE DE ÁGUA OU ESGOTO, DIÂMETRO DE 315 MM, JUNTA SOLDADA (NÃO INCLUI A EXECUÇÃO DE SOLDA) - FORNECIMENTO E ASSENTAMENTO. AF_12/2021</t>
  </si>
  <si>
    <t>103385</t>
  </si>
  <si>
    <t>TUBO PEAD LISO PARA REDE DE ÁGUA OU ESGOTO, DIÂMETRO DE 400 MM, JUNTA SOLDADA (NÃO INCLUI A EXECUÇÃO DE SOLDA) - FORNECIMENTO E ASSENTAMENTO. AF_12/2021</t>
  </si>
  <si>
    <t>103387</t>
  </si>
  <si>
    <t>TUBO PEAD LISO PARA REDE DE ÁGUA OU ESGOTO, DIÂMETRO DE 500 MM, JUNTA SOLDADA (NÃO INCLUI A EXECUÇÃO DE SOLDA) - FORNECIMENTO E ASSENTAMENTO. AF_12/2021</t>
  </si>
  <si>
    <t>103389</t>
  </si>
  <si>
    <t>TUBO PEAD LISO PARA REDE DE ÁGUA OU ESGOTO, DIÂMETRO DE 630 MM, JUNTA SOLDADA (NÃO INCLUI A EXECUÇÃO DE SOLDA) - FORNECIMENTO E ASSENTAMENTO. AF_12/2021</t>
  </si>
  <si>
    <t>103391</t>
  </si>
  <si>
    <t>TUBO PEAD LISO PARA REDE DE ÁGUA OU ESGOTO, DIÂMETRO DE 800 MM, JUNTA SOLDADA (NÃO INCLUI A EXECUÇÃO DE SOLDA) - FORNECIMENTO E ASSENTAMENTO. AF_12/2021</t>
  </si>
  <si>
    <t>103392</t>
  </si>
  <si>
    <t>TUBO PEAD LISO PARA REDE DE ÁGUA OU ESGOTO, DIÂMETRO DE 900 MM, JUNTA SOLDADA (NÃO INCLUI A EXECUÇÃO DE SOLDA) - FORNECIMENTO E ASSENTAMENTO. AF_12/2021</t>
  </si>
  <si>
    <t>103393</t>
  </si>
  <si>
    <t>TUBO PEAD LISO PARA REDE DE ÁGUA OU ESGOTO, DIÂMETRO DE 1000 MM, JUNTA SOLDADA (NÃO INCLUI A EXECUÇÃO DE SOLDA) - FORNECIMENTO E ASSENTAMENTO. AF_12/2021</t>
  </si>
  <si>
    <t>103397</t>
  </si>
  <si>
    <t>ASSENTAMENTO DE CONEXÃO COM 2 ACESSOS, EM PEAD LISO PARA REDE DE ÁGUA OU ESGOTO, DIÂMETRO DE 20 MM, JUNTA SOLDADA (NÃO INCLUI O FORNECIMENTO E EXECUÇÃO DE SOLDA). AF_12/2021</t>
  </si>
  <si>
    <t>103398</t>
  </si>
  <si>
    <t>ASSENTAMENTO DE CONEXÃO COM 2 ACESSOS, EM PEAD LISO PARA REDE DE ÁGUA OU ESGOTO, DIÂMETRO DE 32 MM, JUNTA SOLDADA (NÃO INCLUI O FORNECIMENTO E EXECUÇÃO DE SOLDA). AF_12/2021</t>
  </si>
  <si>
    <t>103399</t>
  </si>
  <si>
    <t>ASSENTAMENTO DE CONEXÃO COM 2 ACESSOS, EM PEAD LISO PARA REDE DE ÁGUA OU ESGOTO, DIÂMETRO DE 63 MM, JUNTA SOLDADA (NÃO INCLUI O FORNECIMENTO E EXECUÇÃO DE SOLDA). AF_12/2021</t>
  </si>
  <si>
    <t>103400</t>
  </si>
  <si>
    <t>ASSENTAMENTO DE CONEXÃO COM 2 ACESSOS, EM PEAD LISO PARA REDE DE ÁGUA OU ESGOTO, DIÂMETRO DE 90 MM, JUNTA SOLDADA (NÃO INCLUI O FORNECIMENTO E EXECUÇÃO DE SOLDA). AF_12/2021</t>
  </si>
  <si>
    <t>103401</t>
  </si>
  <si>
    <t>ASSENTAMENTO DE CONEXÃO COM 2 ACESSOS, EM PEAD LISO PARA REDE DE ÁGUA OU ESGOTO, DIÂMETRO DE 110 MM, JUNTA SOLDADA (NÃO INCLUI O FORNECIMENTO E EXECUÇÃO DE SOLDA). AF_12/2021</t>
  </si>
  <si>
    <t>103402</t>
  </si>
  <si>
    <t>ASSENTAMENTO DE CONEXÃO COM 2 ACESSOS, EM PEAD LISO PARA REDE DE ÁGUA OU ESGOTO, DIÂMETRO DE 160 MM, JUNTA SOLDADA (NÃO INCLUI O FORNECIMENTO E EXECUÇÃO DE SOLDA). AF_12/2021</t>
  </si>
  <si>
    <t>103403</t>
  </si>
  <si>
    <t>ASSENTAMENTO DE CONEXÃO COM 2 ACESSOS, EM PEAD LISO PARA REDE DE ÁGUA OU ESGOTO, DIÂMETRO DE 180 MM, JUNTA SOLDADA (NÃO INCLUI O FORNECIMENTO E EXECUÇÃO DE SOLDA). AF_12/2021</t>
  </si>
  <si>
    <t>103404</t>
  </si>
  <si>
    <t>ASSENTAMENTO DE CONEXÃO COM 2 ACESSOS, EM PEAD LISO PARA REDE DE ÁGUA OU ESGOTO, DIÂMETRO DE 200 MM, JUNTA SOLDADA (NÃO INCLUI O FORNECIMENTO E EXECUÇÃO DE SOLDA). AF_12/2021</t>
  </si>
  <si>
    <t>103405</t>
  </si>
  <si>
    <t>ASSENTAMENTO DE CONEXÃO COM 2 ACESSOS, EM PEAD LISO PARA REDE DE ÁGUA OU ESGOTO, DIÂMETRO DE 225 MM, JUNTA SOLDADA (NÃO INCLUI O FORNECIMENTO E EXECUÇÃO DE SOLDA). AF_12/2021</t>
  </si>
  <si>
    <t>103406</t>
  </si>
  <si>
    <t>ASSENTAMENTO DE CONEXÃO COM 2 ACESSOS, EM PEAD LISO PARA REDE DE ÁGUA OU ESGOTO, DIÂMETRO DE 250 MM, JUNTA SOLDADA (NÃO INCLUI O FORNECIMENTO E EXECUÇÃO DE SOLDA). AF_12/2021</t>
  </si>
  <si>
    <t>103407</t>
  </si>
  <si>
    <t>ASSENTAMENTO DE CONEXÃO COM 2 ACESSOS, EM PEAD LISO PARA REDE DE ÁGUA OU ESGOTO, DIÂMETRO DE 280 MM, JUNTA SOLDADA (NÃO INCLUI O FORNECIMENTO E EXECUÇÃO DE SOLDA). AF_12/2021</t>
  </si>
  <si>
    <t>103408</t>
  </si>
  <si>
    <t>ASSENTAMENTO DE CONEXÃO COM 2 ACESSOS, EM PEAD LISO PARA REDE DE ÁGUA OU ESGOTO, DIÂMETRO DE 315 MM, JUNTA SOLDADA (NÃO INCLUI O FORNECIMENTO E EXECUÇÃO DE SOLDA). AF_12/2021</t>
  </si>
  <si>
    <t>103409</t>
  </si>
  <si>
    <t>ASSENTAMENTO DE CONEXÃO COM 2 ACESSOS, EM PEAD LISO PARA REDE DE ÁGUA OU ESGOTO, DIÂMETRO DE 355 MM, JUNTA SOLDADA (NÃO INCLUI O FORNECIMENTO E EXECUÇÃO DE SOLDA). AF_12/2021</t>
  </si>
  <si>
    <t>103410</t>
  </si>
  <si>
    <t>ASSENTAMENTO DE CONEXÃO COM 2 ACESSOS, EM PEAD LISO PARA REDE DE ÁGUA OU ESGOTO, DIÂMETRO DE 400 MM, JUNTA SOLDADA (NÃO INCLUI O FORNECIMENTO E EXECUÇÃO DE SOLDA). AF_12/2021</t>
  </si>
  <si>
    <t>103411</t>
  </si>
  <si>
    <t>ASSENTAMENTO DE CONEXÃO COM 3 ACESSOS, EM PEAD LISO PARA REDE DE ÁGUA OU ESGOTO, DIÂMETRO DE 20 MM, JUNTA SOLDADA (NÃO INCLUI O FORNECIMENTO E EXECUÇÃO DE SOLDA). AF_12/2021</t>
  </si>
  <si>
    <t>103412</t>
  </si>
  <si>
    <t>ASSENTAMENTO DE CONEXÃO COM 3 ACESSOS, EM PEAD LISO PARA REDE DE ÁGUA OU ESGOTO, DIÂMETRO DE 32 MM, JUNTA SOLDADA (NÃO INCLUI O FORNECIMENTO E EXECUÇÃO DE SOLDA). AF_12/2021</t>
  </si>
  <si>
    <t>103413</t>
  </si>
  <si>
    <t>ASSENTAMENTO DE CONEXÃO COM 3 ACESSOS, EM PEAD LISO PARA REDE DE ÁGUA OU ESGOTO, DIÂMETRO DE 63 MM, JUNTA SOLDADA (NÃO INCLUI O FORNECIMENTO E EXECUÇÃO DE SOLDA). AF_12/2021</t>
  </si>
  <si>
    <t>103414</t>
  </si>
  <si>
    <t>ASSENTAMENTO DE CONEXÃO COM 3 ACESSOS, EM PEAD LISO PARA REDE DE ÁGUA OU ESGOTO, DIÂMETRO DE 90 MM, JUNTA SOLDADA (NÃO INCLUI O FORNECIMENTO E EXECUÇÃO DE SOLDA). AF_12/2021</t>
  </si>
  <si>
    <t>103415</t>
  </si>
  <si>
    <t>ASSENTAMENTO DE CONEXÃO COM 3 ACESSOS, EM PEAD LISO PARA REDE DE ÁGUA OU ESGOTO, DIÂMETRO DE 110 MM, JUNTA SOLDADA (NÃO INCLUI O FORNECIMENTO E EXECUÇÃO DE SOLDA). AF_12/2021</t>
  </si>
  <si>
    <t>103416</t>
  </si>
  <si>
    <t>ASSENTAMENTO DE CONEXÃO COM 3 ACESSOS, EM PEAD LISO PARA REDE DE ÁGUA OU ESGOTO, DIÂMETRO DE 160 MM, JUNTA SOLDADA (NÃO INCLUI O FORNECIMENTO E EXECUÇÃO DE SOLDA). AF_12/2021</t>
  </si>
  <si>
    <t>103417</t>
  </si>
  <si>
    <t>ASSENTAMENTO DE CONEXÃO COM 3 ACESSOS, EM PEAD LISO PARA REDE DE ÁGUA OU ESGOTO, DIÂMETRO DE 180 MM, JUNTA SOLDADA (NÃO INCLUI O FORNECIMENTO E EXECUÇÃO DE SOLDA). AF_12/2021</t>
  </si>
  <si>
    <t>103418</t>
  </si>
  <si>
    <t>ASSENTAMENTO DE CONEXÃO COM 3 ACESSOS, EM PEAD LISO PARA REDE DE ÁGUA OU ESGOTO, DIÂMETRO DE 200 MM, JUNTA SOLDADA (NÃO INCLUI O FORNECIMENTO E EXECUÇÃO DE SOLDA). AF_12/2021</t>
  </si>
  <si>
    <t>103419</t>
  </si>
  <si>
    <t>ASSENTAMENTO DE CONEXÃO COM 3 ACESSOS, EM PEAD LISO PARA REDE DE ÁGUA OU ESGOTO, DIÂMETRO DE 225 MM, JUNTA SOLDADA (NÃO INCLUI O FORNECIMENTO E EXECUÇÃO DE SOLDA). AF_12/2021</t>
  </si>
  <si>
    <t>103420</t>
  </si>
  <si>
    <t>ASSENTAMENTO DE CONEXÃO COM 3 ACESSOS, EM PEAD LISO PARA REDE DE ÁGUA OU ESGOTO, DIÂMETRO DE 250 MM, JUNTA SOLDADA (NÃO INCLUI O FORNECIMENTO E EXECUÇÃO DE SOLDA). AF_12/2021</t>
  </si>
  <si>
    <t>103421</t>
  </si>
  <si>
    <t>ASSENTAMENTO DE CONEXÃO COM 3 ACESSOS, EM PEAD LISO PARA REDE DE ÁGUA OU ESGOTO, DIÂMETRO DE 280 MM, JUNTA SOLDADA (NÃO INCLUI O FORNECIMENTO E EXECUÇÃO DE SOLDA). AF_12/2021</t>
  </si>
  <si>
    <t>103422</t>
  </si>
  <si>
    <t>ASSENTAMENTO DE CONEXÃO COM 3 ACESSOS, EM PEAD LISO PARA REDE DE ÁGUA OU ESGOTO, DIÂMETRO DE 315 MM, JUNTA SOLDADA (NÃO INCLUI O FORNECIMENTO E EXECUÇÃO DE SOLDA). AF_12/2021</t>
  </si>
  <si>
    <t>103423</t>
  </si>
  <si>
    <t>ASSENTAMENTO DE CONEXÃO COM 3 ACESSOS, EM PEAD LISO PARA REDE DE ÁGUA OU ESGOTO, DIÂMETRO DE 355 MM, JUNTA SOLDADA (NÃO INCLUI O FORNECIMENTO E EXECUÇÃO DE SOLDA). AF_12/2021</t>
  </si>
  <si>
    <t>103424</t>
  </si>
  <si>
    <t>ASSENTAMENTO DE CONEXÃO COM 3 ACESSOS, EM PEAD LISO PARA REDE DE ÁGUA OU ESGOTO, DIÂMETRO DE 400 MM, JUNTA SOLDADA (NÃO INCLUI O FORNECIMENTO E EXECUÇÃO DE SOLDA). AF_12/2021</t>
  </si>
  <si>
    <t>103425</t>
  </si>
  <si>
    <t>LUVA, EM PEAD LISO PARA REDE DE ÁGUA OU ESGOTO, DIÂMETRO DE 20 MM, JUNTA SOLDADA POR ELETROFUSÃO (NÃO INCLUI A EXECUÇÃO DE SOLDA). AF_12/2021</t>
  </si>
  <si>
    <t>103426</t>
  </si>
  <si>
    <t>LUVA, EM PEAD LISO PARA REDE DE ÁGUA OU ESGOTO, DIÂMETRO DE 32 MM, JUNTA SOLDADA POR ELETROFUSÃO (NÃO INCLUI A EXECUÇÃO DE SOLDA). AF_12/2021</t>
  </si>
  <si>
    <t>103427</t>
  </si>
  <si>
    <t>LUVA, EM PEAD LISO PARA REDE DE ÁGUA OU ESGOTO, DIÂMETRO DE 63 MM, JUNTA SOLDADA POR ELETROFUSÃO (NÃO INCLUI A EXECUÇÃO DE SOLDA). AF_12/2021</t>
  </si>
  <si>
    <t>103428</t>
  </si>
  <si>
    <t>LUVA, EM PEAD LISO PARA REDE DE ÁGUA OU ESGOTO, DIÂMETRO DE 200 MM, JUNTA SOLDADA POR ELETROFUSÃO (NÃO INCLUI A EXECUÇÃO DE SOLDA). AF_12/2021</t>
  </si>
  <si>
    <t>103429</t>
  </si>
  <si>
    <t>LUVA, EM PEAD LISO PARA REDE DE ÁGUA OU ESGOTO, DIÂMETRO DE 400 MM, JUNTA SOLDADA POR ELETROFUSÃO (NÃO INCLUI A EXECUÇÃO DE SOLDA). AF_12/2021</t>
  </si>
  <si>
    <t>103430</t>
  </si>
  <si>
    <t>COTOVELO 45 GRAUS, EM PEAD LISO PARA REDE DE ÁGUA OU ESGOTO, DIÂMETRO DE 32 MM, JUNTA SOLDADA POR ELETROFUSÃO (NÃO INCLUI A EXECUÇÃO DE SOLDA). AF_12/2021</t>
  </si>
  <si>
    <t>103431</t>
  </si>
  <si>
    <t>COTOVELO 45 GRAUS, EM PEAD LISO PARA REDE DE ÁGUA OU ESGOTO, DIÂMETRO DE 63 MM, JUNTA SOLDADA POR ELETROFUSÃO (NÃO INCLUI A EXECUÇÃO DE SOLDA). AF_12/2021</t>
  </si>
  <si>
    <t>103432</t>
  </si>
  <si>
    <t>COTOVELO 45 GRAUS, EM PEAD LISO PARA REDE DE ÁGUA OU ESGOTO, DIÂMETRO DE 200 MM, JUNTA SOLDADA POR ELETROFUSÃO (NÃO INCLUI A EXECUÇÃO DE SOLDA). AF_12/2021</t>
  </si>
  <si>
    <t>103433</t>
  </si>
  <si>
    <t>COTOVELO 90 GRAUS, EM PEAD LISO PARA REDE DE ÁGUA OU ESGOTO, DIÂMETRO DE 20 MM, JUNTA SOLDADA POR ELETROFUSÃO (NÃO INCLUI A EXECUÇÃO DE SOLDA). AF_12/2021</t>
  </si>
  <si>
    <t>103434</t>
  </si>
  <si>
    <t>COTOVELO 90 GRAUS, EM PEAD LISO PARA REDE DE ÁGUA OU ESGOTO, DIÂMETRO DE 32 MM, JUNTA SOLDADA POR ELETROFUSÃO (NÃO INCLUI A EXECUÇÃO DE SOLDA). AF_12/2021</t>
  </si>
  <si>
    <t>103435</t>
  </si>
  <si>
    <t>COTOVELO 90 GRAUS, EM PEAD LISO PARA REDE DE ÁGUA OU ESGOTO, DIÂMETRO DE 63 MM, JUNTA SOLDADA POR ELETROFUSÃO (NÃO INCLUI A EXECUÇÃO DE SOLDA). AF_12/2021</t>
  </si>
  <si>
    <t>103436</t>
  </si>
  <si>
    <t>COTOVELO 90 GRAUS, POLIETILENO DE ALTA DENSIDADE (PEAD) PARA REDE DE ÁGUA OU ESGOTO, DIÂMETRO DE 200 MM, JUNTA SOLDADA POR ELETROFUSÃO (NÃO INCLUI A EXECUÇÃO DE SOLDA). AF_12/2021</t>
  </si>
  <si>
    <t>103437</t>
  </si>
  <si>
    <t>TÊ DE SERVIÇO, EM PEAD LISO PARA REDE DE ÁGUA OU ESGOTO, DIÂMETRO DE 63 X 20 MM, JUNTA SOLDADA POR ELETROFUSÃO (NÃO INCLUI A EXECUÇÃO DE SOLDA). AF_12/2021</t>
  </si>
  <si>
    <t>103438</t>
  </si>
  <si>
    <t>TÊ DE SERVIÇO, EM PEAD LISO PARA REDE DE ÁGUA OU ESGOTO, DIÂMETRO DE 63 X 32 MM, JUNTA SOLDADA POR ELETROFUSÃO (NÃO INCLUI A EXECUÇÃO DE SOLDA). AF_12/2021</t>
  </si>
  <si>
    <t>103439</t>
  </si>
  <si>
    <t>TÊ DE SERVIÇO, EM PEAD LISO PARA REDE DE ÁGUA OU ESGOTO, DIÂMETRO DE 63 X 63 MM, JUNTA SOLDADA POR ELETROFUSÃO (NÃO INCLUI A EXECUÇÃO DE SOLDA). AF_12/2021</t>
  </si>
  <si>
    <t>103440</t>
  </si>
  <si>
    <t>TÊ DE SERVIÇO, EM PEAD LISO PARA REDE DE ÁGUA OU ESGOTO, DIÂMETRO DE 200 X 20 MM, JUNTA SOLDADA POR ELETROFUSÃO (NÃO INCLUI A EXECUÇÃO DE SOLDA). AF_12/2021</t>
  </si>
  <si>
    <t>103441</t>
  </si>
  <si>
    <t>TÊ DE SERVIÇO, EM PEAD LISO PARA REDE DE ÁGUA OU ESGOTO, DIÂMETRO DE 200 X 32 MM, JUNTA SOLDADA POR ELETROFUSÃO (NÃO INCLUI A EXECUÇÃO DE SOLDA). AF_12/2021</t>
  </si>
  <si>
    <t>103442</t>
  </si>
  <si>
    <t>TÊ DE SERVIÇO, EM PEAD LISO PARA REDE DE ÁGUA OU ESGOTO, DIÂMETRO DE 200 X 63 MM, JUNTA SOLDADA POR ELETROFUSÃO (NÃO INCLUI A EXECUÇÃO DE SOLDA). AF_12/2021</t>
  </si>
  <si>
    <t>98441</t>
  </si>
  <si>
    <t>PAREDE DE MADEIRA COMPENSADA PARA CONSTRUÇÃO TEMPORÁRIA EM CHAPA SIMPLES, EXTERNA, COM ÁREA LÍQUIDA MAIOR OU IGUAL A 6 M², SEM VÃO. AF_05/2018</t>
  </si>
  <si>
    <t>98442</t>
  </si>
  <si>
    <t>PAREDE DE MADEIRA COMPENSADA PARA CONSTRUÇÃO TEMPORÁRIA EM CHAPA SIMPLES, EXTERNA, COM ÁREA LÍQUIDA MENOR QUE 6 M², SEM VÃO. AF_05/2018</t>
  </si>
  <si>
    <t>98443</t>
  </si>
  <si>
    <t>PAREDE DE MADEIRA COMPENSADA PARA CONSTRUÇÃO TEMPORÁRIA EM CHAPA SIMPLES, INTERNA, COM ÁREA LÍQUIDA MAIOR OU IGUAL A 6 M², SEM VÃO. AF_05/2018</t>
  </si>
  <si>
    <t>98444</t>
  </si>
  <si>
    <t>PAREDE DE MADEIRA COMPENSADA PARA CONSTRUÇÃO TEMPORÁRIA EM CHAPA SIMPLES, INTERNA, COM ÁREA LÍQUIDA MENOR QUE 6 M², SEM VÃO. AF_05/2018</t>
  </si>
  <si>
    <t>98445</t>
  </si>
  <si>
    <t>PAREDE DE MADEIRA COMPENSADA PARA CONSTRUÇÃO TEMPORÁRIA EM CHAPA SIMPLES, EXTERNA, COM ÁREA LÍQUIDA MAIOR OU IGUAL A 6 M², COM VÃO. AF_05/2018</t>
  </si>
  <si>
    <t>98446</t>
  </si>
  <si>
    <t>PAREDE DE MADEIRA COMPENSADA PARA CONSTRUÇÃO TEMPORÁRIA EM CHAPA SIMPLES, EXTERNA, COM ÁREA LÍQUIDA MENOR QUE 6 M², COM VÃO. AF_05/2018</t>
  </si>
  <si>
    <t>98447</t>
  </si>
  <si>
    <t>PAREDE DE MADEIRA COMPENSADA PARA CONSTRUÇÃO TEMPORÁRIA EM CHAPA SIMPLES, INTERNA, COM ÁREA LÍQUIDA MAIOR OU IGUAL A 6 M², COM VÃO. AF_05/2018</t>
  </si>
  <si>
    <t>98448</t>
  </si>
  <si>
    <t>PAREDE DE MADEIRA COMPENSADA PARA CONSTRUÇÃO TEMPORÁRIA EM CHAPA SIMPLES, INTERNA, COM ÁREA LÍQUIDA MENOR QUE 6 M², COM VÃO. AF_05/2018</t>
  </si>
  <si>
    <t>98449</t>
  </si>
  <si>
    <t>PAREDE DE MADEIRA COMPENSADA PARA CONSTRUÇÃO TEMPORÁRIA EM CHAPA DUPLA, EXTERNA, COM ÁREA LÍQUIDA MAIOR OU IGUAL A 6 M², SEM VÃO. AF_05/2018</t>
  </si>
  <si>
    <t>98450</t>
  </si>
  <si>
    <t>PAREDE DE MADEIRA COMPENSADA PARA CONSTRUÇÃO TEMPORÁRIA EM CHAPA DUPLA, EXTERNA, COM ÁREA LÍQUIDA MENOR QUE 6 M², SEM VÃO. AF_05/2018</t>
  </si>
  <si>
    <t>98451</t>
  </si>
  <si>
    <t>PAREDE DE MADEIRA COMPENSADA PARA CONSTRUÇÃO TEMPORÁRIA EM CHAPA DUPLA, INTERNA, COM ÁREA LÍQUIDA MAIOR OU IGUAL A 6 M², SEM VÃO. AF_05/2018</t>
  </si>
  <si>
    <t>98452</t>
  </si>
  <si>
    <t>PAREDE DE MADEIRA COMPENSADA PARA CONSTRUÇÃO TEMPORÁRIA EM CHAPA DUPLA, INTERNA, COM ÁREA LÍQUIDA MENOR QUE 6 M², SEM VÃO. AF_05/2018</t>
  </si>
  <si>
    <t>98453</t>
  </si>
  <si>
    <t>PAREDE DE MADEIRA COMPENSADA PARA CONSTRUÇÃO TEMPORÁRIA EM CHAPA DUPLA, EXTERNA, COM ÁREA LÍQUIDA MAIOR OU IGUAL A QUE 6 M², COM VÃO. AF_05/2018</t>
  </si>
  <si>
    <t>98454</t>
  </si>
  <si>
    <t>PAREDE DE MADEIRA COMPENSADA PARA CONSTRUÇÃO TEMPORÁRIA EM CHAPA DUPLA, EXTERNA, COM ÁREA LÍQUIDA MENOR QUE 6 M², COM VÃO. AF_05/2018</t>
  </si>
  <si>
    <t>98455</t>
  </si>
  <si>
    <t>PAREDE DE MADEIRA COMPENSADA PARA CONSTRUÇÃO TEMPORÁRIA EM CHAPA DUPLA, INTERNA, COM ÁREA LÍQUIDA MAIOR OU IGUAL A 6 M², COM VÃO. AF_05/2018</t>
  </si>
  <si>
    <t>98456</t>
  </si>
  <si>
    <t>PAREDE DE MADEIRA COMPENSADA PARA CONSTRUÇÃO TEMPORÁRIA EM CHAPA DUPLA, INTERNA, COM ÁREA LÍQUIDA MENOR QUE 6 M², COM VÃO. AF_05/2018</t>
  </si>
  <si>
    <t>98458</t>
  </si>
  <si>
    <t>TAPUME COM COMPENSADO DE MADEIRA. AF_05/2018</t>
  </si>
  <si>
    <t>98459</t>
  </si>
  <si>
    <t>TAPUME COM TELHA METÁLICA. AF_05/2018</t>
  </si>
  <si>
    <t>98460</t>
  </si>
  <si>
    <t>PISO PARA CONSTRUÇÃO TEMPORÁRIA EM MADEIRA, SEM REAPROVEITAMENTO. AF_05/2018</t>
  </si>
  <si>
    <t>98461</t>
  </si>
  <si>
    <t>ESTRUTURA DE MADEIRA PROVISÓRIA PARA SUPORTE DE CAIXA D ÁGUA ELEVADA DE 1000 LITROS. AF_05/2018_PS</t>
  </si>
  <si>
    <t>98462</t>
  </si>
  <si>
    <t>ESTRUTURA DE MADEIRA PROVISÓRIA PARA SUPORTE DE CAIXA D ÁGUA ELEVADA DE 3000 LITROS. AF_05/2018_PS</t>
  </si>
  <si>
    <t>104893</t>
  </si>
  <si>
    <t>COMPOSIÇÃO PARAMÉTRICA DE EXECUÇÃO DE ESCRITÓRIO EM CANTEIRO DE OBRAS, FORA DA PROJEÇÃO DA LAJE, EM ALVENARIA, NÃO INCLUSO MOBILIÁRIO E EQUIPAMENTOS. AF_01/2024_PE</t>
  </si>
  <si>
    <t>104894</t>
  </si>
  <si>
    <t>COMPOSIÇÃO PARAMÉTRICA DE EXECUÇÃO DE ESCRITÓRIO EM CANTEIRO DE OBRAS, FORA DA PROJEÇÃO DA LAJE, EM CHAPA DE MADEIRA COMPENSADA, NÃO INCLUSO MOBILIÁRIO E EQUIPAMENTOS. AF_01/2024_PE</t>
  </si>
  <si>
    <t>104895</t>
  </si>
  <si>
    <t>COMPOSIÇÃO PARAMÉTRICA DE EXECUÇÃO DE ALMOXARIFADO EM CANTEIRO DE OBRAS, FORA DA PROJEÇÃO DA LAJE, EM CHAPA DE MADEIRA COMPENSADA, NÃO INCLUSO MOBILIÁRIO E EQUIPAMENTOS. AF_01/2024_PE</t>
  </si>
  <si>
    <t>104896</t>
  </si>
  <si>
    <t>COMPOSIÇÃO PARAMÉTRICA DE EXECUÇÃO DE REFEITÓRIO EM CANTEIRO DE OBRAS, FORA DA PROJEÇÃO DA LAJE, EM CHAPA DE MADEIRA COMPENSADA, NÃO INCLUSO MOBILIÁRIO E EQUIPAMENTOS. AF_01/2024_PE</t>
  </si>
  <si>
    <t>104897</t>
  </si>
  <si>
    <t>COMPOSIÇÃO PARAMÉTRICA DE EXECUÇÃO DE SANITÁRIO E VESTIÁRIO EM CANTEIRO DE OBRAS, FORA DA PROJEÇÃO DA LAJE, EM CHAPA DE MADEIRA COMPENSADA, NÃO INCLUSO MOBILIÁRIO. AF_01/2024_PE</t>
  </si>
  <si>
    <t>104898</t>
  </si>
  <si>
    <t>COMPOSIÇÃO PARAMÉTRICA DE EXECUÇÃO DE GUARITA EM CANTEIRO DE OBRAS, EM CHAPA DE MADEIRA COMPENSADA, NÃO INCLUSO MOBILIÁRIO. AF_01/2024_PE</t>
  </si>
  <si>
    <t>104899</t>
  </si>
  <si>
    <t>COMPOSIÇÃO PARAMÉTRICA DE EXECUÇÃO DE RESERVATÓRIO APOIADO DE ÁGUA (7000 LITROS) EM CANTEIRO DE OBRAS. AF_01/2024</t>
  </si>
  <si>
    <t>104900</t>
  </si>
  <si>
    <t>COMPOSIÇÃO PARAMÉTRICA DE EXECUÇÃO DE RESERVATÓRIO ELEVADO DE ÁGUA (2000 LITROS) EM CANTEIRO DE OBRAS, APOIADO EM ESTRUTURA DE MADEIRA. AF_01/2024</t>
  </si>
  <si>
    <t>104901</t>
  </si>
  <si>
    <t>COMPOSIÇÃO PARAMÉTRICA DE EXECUÇÃO DE CENTRAL DE ARMADURA EM CANTEIRO DE OBRAS, NÃO INCLUSO MOBILIÁRIO E EQUIPAMENTOS. AF_01/2024_PE</t>
  </si>
  <si>
    <t>104902</t>
  </si>
  <si>
    <t>COMPOSIÇÃO PARAMÉTRICA DE EXECUÇÃO DE CENTRAL DE FÔRMAS, PRODUÇÃO DE ARGAMASSA OU CONCRETO EM CANTEIRO DE OBRAS, NÃO INCLUSO MOBILIÁRIO E EQUIPAMENTOS. AF_01/2024_PE</t>
  </si>
  <si>
    <t>5631</t>
  </si>
  <si>
    <t>ESCAVADEIRA HIDRÁULICA SOBRE ESTEIRAS, CAÇAMBA 0,80 M3, PESO OPERACIONAL 17 T, POTENCIA BRUTA 111 HP - CHP DIURNO. AF_06/2014</t>
  </si>
  <si>
    <t>CHP</t>
  </si>
  <si>
    <t>5678</t>
  </si>
  <si>
    <t>RETROESCAVADEIRA SOBRE RODAS COM CARREGADEIRA, TRAÇÃO 4X4, POTÊNCIA LÍQ. 88 HP, CAÇAMBA CARREG. CAP. MÍN. 1 M3, CAÇAMBA RETRO CAP. 0,26 M3, PESO OPERACIONAL MÍN. 6.674 KG, PROFUNDIDADE ESCAVAÇÃO MÁX. 4,37 M - CHP DIURNO. AF_06/2014</t>
  </si>
  <si>
    <t>5680</t>
  </si>
  <si>
    <t>RETROESCAVADEIRA SOBRE RODAS COM CARREGADEIRA, TRAÇÃO 4X2, POTÊNCIA LÍQ. 79 HP, CAÇAMBA CARREG. CAP. MÍN. 1 M3, CAÇAMBA RETRO CAP. 0,20 M3, PESO OPERACIONAL MÍN. 6.570 KG, PROFUNDIDADE ESCAVAÇÃO MÁX. 4,37 M - CHP DIURNO. AF_06/2014</t>
  </si>
  <si>
    <t>5684</t>
  </si>
  <si>
    <t>ROLO COMPACTADOR VIBRATÓRIO DE UM CILINDRO AÇO LISO, POTÊNCIA 80 HP, PESO OPERACIONAL MÁXIMO 8,1 T, IMPACTO DINÂMICO 16,15 / 9,5 T, LARGURA DE TRABALHO 1,68 M - CHP DIURNO. AF_06/2014</t>
  </si>
  <si>
    <t>5689</t>
  </si>
  <si>
    <t>GRADE DE DISCO CONTROLE REMOTO REBOCÁVEL, COM 24 DISCOS 24 X 6 MM COM PNEUS PARA TRANSPORTE - CHP DIURNO. AF_06/2014</t>
  </si>
  <si>
    <t>5795</t>
  </si>
  <si>
    <t>MARTELETE OU ROMPEDOR PNEUMÁTICO MANUAL, 28 KG, COM SILENCIADOR - CHP DIURNO. AF_07/2016</t>
  </si>
  <si>
    <t>5811</t>
  </si>
  <si>
    <t>CAMINHÃO BASCULANTE 6 M3, PESO BRUTO TOTAL 16.000 KG, CARGA ÚTIL MÁXIMA 13.071 KG, DISTÂNCIA ENTRE EIXOS 4,80 M, POTÊNCIA 230 CV INCLUSIVE CAÇAMBA METÁLICA - CHP DIURNO. AF_06/2014</t>
  </si>
  <si>
    <t>5823</t>
  </si>
  <si>
    <t>USINA DE CONCRETO FIXA, CAPACIDADE NOMINAL DE 90 A 120 M3/H, SEM SILO - CHP DIURNO. AF_07/2016</t>
  </si>
  <si>
    <t>5824</t>
  </si>
  <si>
    <t>CAMINHÃO TOCO, PBT 16.000 KG, CARGA ÚTIL MÁX. 10.685 KG, DIST. ENTRE EIXOS 4,8 M, POTÊNCIA 189 CV, INCLUSIVE CARROCERIA FIXA ABERTA DE MADEIRA P/ TRANSPORTE GERAL DE CARGA SECA, DIMEN. APROX. 2,5 X 7,00 X 0,50 M - CHP DIURNO. AF_06/2014</t>
  </si>
  <si>
    <t>5835</t>
  </si>
  <si>
    <t>VIBROACABADORA DE ASFALTO SOBRE ESTEIRAS, LARGURA DE PAVIMENTAÇÃO 1,90 M A 5,30 M, POTÊNCIA 105 HP CAPACIDADE 450 T/H - CHP DIURNO. AF_11/2014</t>
  </si>
  <si>
    <t>5839</t>
  </si>
  <si>
    <t>VASSOURA MECÂNICA REBOCÁVEL COM ESCOVA CILÍNDRICA, LARGURA ÚTIL DE VARRIMENTO DE 2,44 M - CHP DIURNO. AF_06/2014</t>
  </si>
  <si>
    <t>5843</t>
  </si>
  <si>
    <t>TRATOR DE PNEUS, POTÊNCIA 122 CV, TRAÇÃO 4X4, PESO COM LASTRO DE 4.510 KG - CHP DIURNO. AF_06/2014</t>
  </si>
  <si>
    <t>5847</t>
  </si>
  <si>
    <t>TRATOR DE ESTEIRAS, POTÊNCIA 170 HP, PESO OPERACIONAL 19 T, CAÇAMBA 5,2 M3 - CHP DIURNO. AF_06/2014</t>
  </si>
  <si>
    <t>5851</t>
  </si>
  <si>
    <t>TRATOR DE ESTEIRAS, POTÊNCIA 150 HP, PESO OPERACIONAL 16,7 T, COM RODA MOTRIZ ELEVADA E LÂMINA 3,18 M3 - CHP DIURNO. AF_06/2014</t>
  </si>
  <si>
    <t>5855</t>
  </si>
  <si>
    <t>TRATOR DE ESTEIRAS, POTÊNCIA 347 HP, PESO OPERACIONAL 38,5 T, COM LÂMINA 8,70 M3 - CHP DIURNO. AF_06/2014</t>
  </si>
  <si>
    <t>5863</t>
  </si>
  <si>
    <t>ROLO COMPACTADOR VIBRATÓRIO REBOCÁVEL, CILINDRO DE AÇO LISO, POTÊNCIA DE TRAÇÃO DE 65 CV, PESO 4,7 T, IMPACTO DINÂMICO 18,3 T, LARGURA DE TRABALHO 1,67 M - CHP DIURNO. AF_02/2016</t>
  </si>
  <si>
    <t>5867</t>
  </si>
  <si>
    <t>ROLO COMPACTADOR VIBRATÓRIO TANDEM AÇO LISO, POTÊNCIA 58 HP, PESO SEM/COM LASTRO 6,5 / 9,4 T, LARGURA DE TRABALHO 1,2 M - CHP DIURNO. AF_06/2014</t>
  </si>
  <si>
    <t>5875</t>
  </si>
  <si>
    <t>RETROESCAVADEIRA SOBRE RODAS COM CARREGADEIRA, TRAÇÃO 4X4, POTÊNCIA LÍQ. 72 HP, CAÇAMBA CARREG. CAP. MÍN. 0,79 M3, CAÇAMBA RETRO CAP. 0,18 M3, PESO OPERACIONAL MÍN. 7.140 KG, PROFUNDIDADE ESCAVAÇÃO MÁX. 4,50 M - CHP DIURNO. AF_06/2014</t>
  </si>
  <si>
    <t>5879</t>
  </si>
  <si>
    <t>ROLO COMPACTADOR VIBRATÓRIO PÉ DE CARNEIRO, OPERADO POR CONTROLE REMOTO, POTÊNCIA 12,5 KW, PESO OPERACIONAL 1,675 T, LARGURA DE TRABALHO 0,85 M - CHP DIURNO. AF_02/2016</t>
  </si>
  <si>
    <t>5882</t>
  </si>
  <si>
    <t>USINA DE LAMA ASFÁLTICA, PROD 30 A 50 T/H, SILO DE AGREGADO 7 M3, RESERVATÓRIOS PARA EMULSÃO E ÁGUA DE 2,3 M3 CADA, MISTURADOR TIPO PUG MILL A SER MONTADO SOBRE CAMINHÃO - CHP DIURNO. AF_10/2014</t>
  </si>
  <si>
    <t>5890</t>
  </si>
  <si>
    <t>CAMINHÃO TOCO, PESO BRUTO TOTAL 14.300 KG, CARGA ÚTIL MÁXIMA 9590 KG, DISTÂNCIA ENTRE EIXOS 4,76 M, POTÊNCIA 185 CV (NÃO INCLUI CARROCERIA) - CHP DIURNO. AF_06/2014</t>
  </si>
  <si>
    <t>5894</t>
  </si>
  <si>
    <t>CAMINHÃO TOCO, PESO BRUTO TOTAL 16.000 KG, CARGA ÚTIL MÁXIMA DE 10.685 KG, DISTÂNCIA ENTRE EIXOS 4,80 M, POTÊNCIA 189 CV EXCLUSIVE CARROCERIA - CHP DIURNO. AF_06/2014</t>
  </si>
  <si>
    <t>5901</t>
  </si>
  <si>
    <t>CAMINHÃO PIPA 10.000 L TRUCADO, PESO BRUTO TOTAL 23.000 KG, CARGA ÚTIL MÁXIMA 15.935 KG, DISTÂNCIA ENTRE EIXOS 4,8 M, POTÊNCIA 230 CV, INCLUSIVE TANQUE DE AÇO PARA TRANSPORTE DE ÁGUA - CHP DIURNO. AF_06/2014</t>
  </si>
  <si>
    <t>5909</t>
  </si>
  <si>
    <t>ESPARGIDOR DE ASFALTO PRESSURIZADO COM TANQUE DE 2500 L, REBOCÁVEL COM MOTOR A GASOLINA POTÊNCIA 3,4 HP - CHP DIURNO. AF_07/2014</t>
  </si>
  <si>
    <t>5921</t>
  </si>
  <si>
    <t>GRADE DE DISCO REBOCÁVEL COM 20 DISCOS 24" X 6 MM COM PNEUS PARA TRANSPORTE - CHP DIURNO. AF_06/2014</t>
  </si>
  <si>
    <t>5928</t>
  </si>
  <si>
    <t>GUINDAUTO HIDRÁULICO, CAPACIDADE MÁXIMA DE CARGA 6200 KG, MOMENTO MÁXIMO DE CARGA 11,7 TM, ALCANCE MÁXIMO HORIZONTAL 9,70 M, INCLUSIVE CAMINHÃO TOCO PBT 16.000 KG, POTÊNCIA DE 189 CV - CHP DIURNO. AF_06/2014</t>
  </si>
  <si>
    <t>5932</t>
  </si>
  <si>
    <t>MOTONIVELADORA POTÊNCIA BÁSICA LÍQUIDA (PRIMEIRA MARCHA) 125 HP, PESO BRUTO 13032 KG, LARGURA DA LÂMINA DE 3,7 M - CHP DIURNO. AF_06/2014</t>
  </si>
  <si>
    <t>5940</t>
  </si>
  <si>
    <t>PÁ CARREGADEIRA SOBRE RODAS, POTÊNCIA LÍQUIDA 128 HP, CAPACIDADE DA CAÇAMBA 1,7 A 2,8 M3, PESO OPERACIONAL 11632 KG - CHP DIURNO. AF_06/2014</t>
  </si>
  <si>
    <t>5944</t>
  </si>
  <si>
    <t>PÁ CARREGADEIRA SOBRE RODAS, POTÊNCIA 197 HP, CAPACIDADE DA CAÇAMBA 2,5 A 3,5 M3, PESO OPERACIONAL 18338 KG - CHP DIURNO. AF_06/2014</t>
  </si>
  <si>
    <t>5953</t>
  </si>
  <si>
    <t>COMPRESSOR DE AR REBOCÁVEL, VAZÃO 189 PCM, PRESSÃO EFETIVA DE TRABALHO 102 PSI, MOTOR DIESEL, POTÊNCIA 63 CV - CHP DIURNO. AF_06/2015</t>
  </si>
  <si>
    <t>6259</t>
  </si>
  <si>
    <t>CAMINHÃO PIPA 6.000 L, PESO BRUTO TOTAL 13.000 KG, DISTÂNCIA ENTRE EIXOS 4,80 M, POTÊNCIA 189 CV INCLUSIVE TANQUE DE AÇO PARA TRANSPORTE DE ÁGUA, CAPACIDADE 6 M3 - CHP DIURNO. AF_06/2014</t>
  </si>
  <si>
    <t>6879</t>
  </si>
  <si>
    <t>ROLO COMPACTADOR DE PNEUS ESTÁTICO, PRESSÃO VARIÁVEL, POTÊNCIA 111 HP, PESO SEM/COM LASTRO 9,5 / 26 T, LARGURA DE TRABALHO 1,90 M - CHP DIURNO. AF_07/2014</t>
  </si>
  <si>
    <t>7030</t>
  </si>
  <si>
    <t>TANQUE DE ASFALTO ESTACIONÁRIO COM SERPENTINA, CAPACIDADE 30.000 L - CHP DIURNO. AF_05/2023</t>
  </si>
  <si>
    <t>7042</t>
  </si>
  <si>
    <t>MOTOBOMBA TRASH (PARA ÁGUA SUJA) AUTO ESCORVANTE, MOTOR GASOLINA DE 6,41 HP, DIÂMETROS DE SUCÇÃO X RECALQUE: 3" X 3", HM/Q = 10 MCA / 60 M3/H A 23 MCA / 0 M3/H - CHP DIURNO. AF_10/2014</t>
  </si>
  <si>
    <t>7049</t>
  </si>
  <si>
    <t>ROLO COMPACTADOR PE DE CARNEIRO VIBRATORIO, POTENCIA 125 HP, PESO OPERACIONAL SEM/COM LASTRO 11,95 / 13,30 T, IMPACTO DINAMICO 38,5 / 22,5 T, LARGURA DE TRABALHO 2,15 M - CHP DIURNO. AF_06/2014</t>
  </si>
  <si>
    <t>67826</t>
  </si>
  <si>
    <t>CAMINHÃO BASCULANTE 6 M3 TOCO, PESO BRUTO TOTAL 16.000 KG, CARGA ÚTIL MÁXIMA 11.130 KG, DISTÂNCIA ENTRE EIXOS 5,36 M, POTÊNCIA 185 CV, INCLUSIVE CAÇAMBA METÁLICA - CHP DIURNO. AF_06/2014</t>
  </si>
  <si>
    <t>73417</t>
  </si>
  <si>
    <t>GRUPO GERADOR ESTACIONÁRIO, MOTOR DIESEL POTÊNCIA 170 KVA - CHP DIURNO. AF_02/2016</t>
  </si>
  <si>
    <t>73436</t>
  </si>
  <si>
    <t>ROLO COMPACTADOR VIBRATÓRIO PÉ DE CARNEIRO PARA SOLOS, POTÊNCIA 80 HP, PESO OPERACIONAL SEM/COM LASTRO 7,4 / 8,8 T, LARGURA DE TRABALHO 1,68 M - CHP DIURNO. AF_02/2016</t>
  </si>
  <si>
    <t>73467</t>
  </si>
  <si>
    <t>CAMINHÃO TOCO, PBT 14.300 KG, CARGA ÚTIL MÁX. 9.710 KG, DIST. ENTRE EIXOS 3,56 M, POTÊNCIA 185 CV, INCLUSIVE CARROCERIA FIXA ABERTA DE MADEIRA P/ TRANSPORTE GERAL DE CARGA SECA, DIMEN. APROX. 2,50 X 6,50 X 0,50 M - CHP DIURNO. AF_06/2014</t>
  </si>
  <si>
    <t>73536</t>
  </si>
  <si>
    <t>MOTOBOMBA CENTRÍFUGA, MOTOR A GASOLINA, POTÊNCIA 5,42 HP, BOCAIS 1 1/2" X 1", DIÂMETRO ROTOR 143 MM HM/Q = 6 MCA / 16,8 M3/H A 38 MCA / 6,6 M3/H - CHP DIURNO. AF_06/2014</t>
  </si>
  <si>
    <t>83362</t>
  </si>
  <si>
    <t>ESPARGIDOR DE ASFALTO PRESSURIZADO, TANQUE 6 M3 COM ISOLAÇÃO TÉRMICA, AQUECIDO COM 2 MAÇARICOS, COM BARRA ESPARGIDORA 3,60 M, MONTADO SOBRE CAMINHÃO TOCO, PBT 14.300 KG, POTÊNCIA 185 CV - CHP DIURNO. AF_05/2023</t>
  </si>
  <si>
    <t>83765</t>
  </si>
  <si>
    <t>GRUPO DE SOLDAGEM COM GERADOR A DIESEL 60 CV PARA SOLDA ELÉTRICA, SOBRE 04 RODAS, COM MOTOR 4 CILINDROS 600 A - CHP DIURNO. AF_02/2016</t>
  </si>
  <si>
    <t>87445</t>
  </si>
  <si>
    <t>BETONEIRA CAPACIDADE NOMINAL 400 L, CAPACIDADE DE MISTURA 310 L, MOTOR A DIESEL POTÊNCIA 5,0 HP, SEM CARREGADOR - CHP DIURNO. AF_05/2023</t>
  </si>
  <si>
    <t>88386</t>
  </si>
  <si>
    <t>MISTURADOR DE ARGAMASSA, EIXO HORIZONTAL, CAPACIDADE DE MISTURA 300 KG, MOTOR ELÉTRICO POTÊNCIA 5 CV - CHP DIURNO. AF_05/2023</t>
  </si>
  <si>
    <t>88393</t>
  </si>
  <si>
    <t>MISTURADOR DE ARGAMASSA, EIXO HORIZONTAL, CAPACIDADE DE MISTURA 600 KG, MOTOR ELÉTRICO POTÊNCIA 7,5 CV - CHP DIURNO. AF_05/2023</t>
  </si>
  <si>
    <t>88399</t>
  </si>
  <si>
    <t>MISTURADOR DE ARGAMASSA, EIXO HORIZONTAL, CAPACIDADE DE MISTURA 160 KG, MOTOR ELÉTRICO POTÊNCIA 3 CV - CHP DIURNO. AF_05/2023</t>
  </si>
  <si>
    <t>88418</t>
  </si>
  <si>
    <t>PROJETOR DE ARGAMASSA, CAPACIDADE DE PROJEÇÃO 1,5 M3/H, ALCANCE DE 30 ATÉ 60 M, MOTOR ELÉTRICO POTÊNCIA 7,5 HP - CHP DIURNO. AF_06/2014</t>
  </si>
  <si>
    <t>88433</t>
  </si>
  <si>
    <t>PROJETOR DE ARGAMASSA, CAPACIDADE DE PROJEÇÃO 2 M3/H, ALCANCE ATÉ 50 M, MOTOR ELÉTRICO POTÊNCIA 7,5 HP - CHP DIURNO. AF_06/2014</t>
  </si>
  <si>
    <t>88830</t>
  </si>
  <si>
    <t>BETONEIRA CAPACIDADE NOMINAL DE 400 L, CAPACIDADE DE MISTURA 280 L, MOTOR ELÉTRICO TRIFÁSICO POTÊNCIA DE 2 CV, SEM CARREGADOR - CHP DIURNO. AF_05/2023</t>
  </si>
  <si>
    <t>88843</t>
  </si>
  <si>
    <t>TRATOR DE ESTEIRAS, POTÊNCIA 125 HP, PESO OPERACIONAL 12,9 T, COM LÂMINA 2,7 M3 - CHP DIURNO. AF_10/2014</t>
  </si>
  <si>
    <t>88907</t>
  </si>
  <si>
    <t>ESCAVADEIRA HIDRÁULICA SOBRE ESTEIRAS, CAÇAMBA 1,20 M3, PESO OPERACIONAL 21 T, POTÊNCIA BRUTA 155 HP - CHP DIURNO. AF_06/2014</t>
  </si>
  <si>
    <t>89021</t>
  </si>
  <si>
    <t>BOMBA SUBMERSÍVEL ELÉTRICA TRIFÁSICA, POTÊNCIA 2,96 HP, Ø ROTOR 144 MM SEMI-ABERTO, BOCAL DE SAÍDA Ø 2, HM/Q = 2 MCA / 38,8 M3/H A 28 MCA / 5 M3/H - CHP DIURNO. AF_06/2014</t>
  </si>
  <si>
    <t>89028</t>
  </si>
  <si>
    <t>TANQUE DE ASFALTO ESTACIONÁRIO COM MAÇARICO, CAPACIDADE 20.000 L - CHP DIURNO. AF_05/2023</t>
  </si>
  <si>
    <t>89032</t>
  </si>
  <si>
    <t>TRATOR DE ESTEIRAS, POTÊNCIA 100 HP, PESO OPERACIONAL 9,4 T, COM LÂMINA 2,19 M3 - CHP DIURNO. AF_06/2014</t>
  </si>
  <si>
    <t>89035</t>
  </si>
  <si>
    <t>TRATOR DE PNEUS, POTÊNCIA 85 CV, TRAÇÃO 4X4, PESO COM LASTRO DE 4.675 KG - CHP DIURNO. AF_06/2014</t>
  </si>
  <si>
    <t>89225</t>
  </si>
  <si>
    <t>BETONEIRA CAPACIDADE NOMINAL DE 600 L, CAPACIDADE DE MISTURA 360 L, MOTOR ELÉTRICO TRIFÁSICO POTÊNCIA DE 4 CV, SEM CARREGADOR - CHP DIURNO. AF_05/2023</t>
  </si>
  <si>
    <t>89234</t>
  </si>
  <si>
    <t>FRESADORA DE ASFALTO A FRIO SOBRE RODAS, LARGURA FRESAGEM DE 1,0 M, POTÊNCIA 208 HP - CHP DIURNO. AF_11/2014</t>
  </si>
  <si>
    <t>89242</t>
  </si>
  <si>
    <t>FRESADORA DE ASFALTO A FRIO SOBRE RODAS, LARGURA FRESAGEM DE 2,0 M, POTÊNCIA 550 HP - CHP DIURNO. AF_11/2014</t>
  </si>
  <si>
    <t>89250</t>
  </si>
  <si>
    <t>RECICLADORA DE ASFALTO A FRIO SOBRE RODAS, LARGURA FRESAGEM DE 2,0 M, POTÊNCIA 422 HP - CHP DIURNO. AF_11/2014</t>
  </si>
  <si>
    <t>89257</t>
  </si>
  <si>
    <t>VIBROACABADORA DE ASFALTO SOBRE ESTEIRAS, LARGURA DE PAVIMENTAÇÃO 2,13 M A 4,55 M, POTÊNCIA 100 HP CAPACIDADE 400 T/H - CHP DIURNO. AF_11/2014</t>
  </si>
  <si>
    <t>89272</t>
  </si>
  <si>
    <t>GUINDASTE HIDRÁULICO AUTOPROPELIDO, COM LANÇA TELESCÓPICA 28,80 M, CAPACIDADE MÁXIMA 30 T, POTÊNCIA 97 KW, TRAÇÃO 4 X 4 - CHP DIURNO. AF_11/2014</t>
  </si>
  <si>
    <t>89278</t>
  </si>
  <si>
    <t>BETONEIRA CAPACIDADE NOMINAL DE 600 L, CAPACIDADE DE MISTURA 440 L, MOTOR A DIESEL POTÊNCIA 10 HP, COM CARREGADOR - CHP DIURNO. AF_05/2023</t>
  </si>
  <si>
    <t>89843</t>
  </si>
  <si>
    <t>BATE-ESTACAS POR GRAVIDADE, POTÊNCIA DE 160 HP, PESO DO MARTELO ATÉ 3 TONELADAS - CHP DIURNO. AF_11/2014</t>
  </si>
  <si>
    <t>89876</t>
  </si>
  <si>
    <t>CAMINHÃO BASCULANTE 14 M3, COM CAVALO MECÂNICO DE CAPACIDADE MÁXIMA DE TRAÇÃO COMBINADO DE 36000 KG, POTÊNCIA 286 CV, INCLUSIVE SEMIREBOQUE COM CAÇAMBA METÁLICA - CHP DIURNO. AF_12/2014</t>
  </si>
  <si>
    <t>89883</t>
  </si>
  <si>
    <t>CAMINHÃO BASCULANTE 18 M3, COM CAVALO MECÂNICO DE CAPACIDADE MÁXIMA DE TRAÇÃO COMBINADO DE 45000 KG, POTÊNCIA 330 CV, INCLUSIVE SEMIREBOQUE COM CAÇAMBA METÁLICA - CHP DIURNO. AF_12/2014</t>
  </si>
  <si>
    <t>90586</t>
  </si>
  <si>
    <t>VIBRADOR DE IMERSÃO, DIÂMETRO DE PONTEIRA 45MM, MOTOR ELÉTRICO TRIFÁSICO POTÊNCIA DE 2 CV - CHP DIURNO. AF_06/2015</t>
  </si>
  <si>
    <t>90625</t>
  </si>
  <si>
    <t>PERFURATRIZ MANUAL, TORQUE MÁXIMO 83 N.M, POTÊNCIA 5 CV, COM DIÂMETRO MÁXIMO 4" - CHP DIURNO. AF_06/2015</t>
  </si>
  <si>
    <t>90631</t>
  </si>
  <si>
    <t>PERFURATRIZ SOBRE ESTEIRA, TORQUE MÁXIMO 600 KGF, PESO MÉDIO 1000 KG, POTÊNCIA 20 HP, DIÂMETRO MÁXIMO 10" - CHP DIURNO. AF_06/2015</t>
  </si>
  <si>
    <t>90637</t>
  </si>
  <si>
    <t>MISTURADOR DUPLO HORIZONTAL DE ALTA TURBULÊNCIA, CAPACIDADE / VOLUME 2 X 500 LITROS, MOTORES ELÉTRICOS MÍNIMO 5 CV CADA, PARA NATA CIMENTO, ARGAMASSA E OUTROS - CHP DIURNO. AF_06/2015</t>
  </si>
  <si>
    <t>90643</t>
  </si>
  <si>
    <t>BOMBA TRIPLEX, PARA INJEÇÃO DE NATA DE CIMENTO, VAZÃO MÁXIMA DE 100 LITROS/MINUTO, PRESSÃO MÁXIMA DE 70 BAR - CHP DIURNO. AF_06/2015</t>
  </si>
  <si>
    <t>90650</t>
  </si>
  <si>
    <t>BOMBA CENTRÍFUGA MONOESTÁGIO COM MOTOR ELÉTRICO MONOFÁSICO, POTÊNCIA 15 HP, DIÂMETRO DO ROTOR 173 MM, HM/Q = 30 MCA / 90 M3/H A 45 MCA / 55 M3/H - CHP DIURNO. AF_06/2015</t>
  </si>
  <si>
    <t>90656</t>
  </si>
  <si>
    <t>BOMBA DE PROJEÇÃO DE CONCRETO SECO, POTÊNCIA 10 CV, VAZÃO 3 M3/H - CHP DIURNO. AF_06/2015</t>
  </si>
  <si>
    <t>90662</t>
  </si>
  <si>
    <t>BOMBA DE PROJEÇÃO DE CONCRETO SECO, POTÊNCIA 10 CV, VAZÃO 6 M3/H - CHP DIURNO. AF_06/2015</t>
  </si>
  <si>
    <t>90668</t>
  </si>
  <si>
    <t>PROJETOR PNEUMÁTICO DE ARGAMASSA PARA CHAPISCO E REBOCO COM RECIPIENTE ACOPLADO, TIPO CANEQUINHA, COM COMPRESSOR DE AR REBOCÁVEL VAZÃO 89 PCM E MOTOR DIESEL DE 20 CV - CHP DIURNO. AF_05/2023</t>
  </si>
  <si>
    <t>90674</t>
  </si>
  <si>
    <t>PERFURATRIZ COM TORRE METÁLICA PARA EXECUÇÃO DE ESTACA HÉLICE CONTÍNUA, PROFUNDIDADE MÁXIMA DE 30 M, DIÂMETRO MÁXIMO DE 800 MM, POTÊNCIA INSTALADA DE 268 HP, MESA ROTATIVA COM TORQUE MÁXIMO DE 170 KNM - CHP DIURNO. AF_06/2015</t>
  </si>
  <si>
    <t>90680</t>
  </si>
  <si>
    <t>PERFURATRIZ HIDRÁULICA SOBRE CAMINHÃO COM TRADO CURTO ACOPLADO, PROFUNDIDADE MÁXIMA DE 20 M, DIÂMETRO MÁXIMO DE 1500 MM, POTÊNCIA INSTALADA DE 137 HP, MESA ROTATIVA COM TORQUE MÁXIMO DE 30 KNM - CHP DIURNO. AF_06/2015</t>
  </si>
  <si>
    <t>90686</t>
  </si>
  <si>
    <t>MANIPULADOR TELESCÓPICO, POTÊNCIA DE 85 HP, CAPACIDADE DE CARGA DE 3.500 KG, ALTURA MÁXIMA DE ELEVAÇÃO DE 12,3 M - CHP DIURNO. AF_05/2023</t>
  </si>
  <si>
    <t>90692</t>
  </si>
  <si>
    <t>MINICARREGADEIRA SOBRE RODAS, POTÊNCIA LÍQUIDA DE 47 HP, CAPACIDADE NOMINAL DE OPERAÇÃO DE 646 KG - CHP DIURNO. AF_06/2015</t>
  </si>
  <si>
    <t>90964</t>
  </si>
  <si>
    <t>COMPRESSOR DE AR REBOCÁVEL, VAZÃO 89 PCM, PRESSÃO EFETIVA DE TRABALHO 102 PSI, MOTOR DIESEL, POTÊNCIA 20 CV - CHP DIURNO. AF_06/2015</t>
  </si>
  <si>
    <t>90972</t>
  </si>
  <si>
    <t>COMPRESSOR DE AR REBOCAVEL, VAZÃO 250 PCM, PRESSAO DE TRABALHO 102 PSI, MOTOR A DIESEL POTÊNCIA 81 CV - CHP DIURNO. AF_06/2015</t>
  </si>
  <si>
    <t>90979</t>
  </si>
  <si>
    <t>COMPRESSOR DE AR REBOCÁVEL, VAZÃO 748 PCM, PRESSÃO EFETIVA DE TRABALHO 102 PSI, MOTOR DIESEL, POTÊNCIA 210 CV - CHP DIURNO. AF_06/2015</t>
  </si>
  <si>
    <t>90991</t>
  </si>
  <si>
    <t>ESCAVADEIRA HIDRÁULICA SOBRE ESTEIRAS, CAÇAMBA 0,80 M3, PESO OPERACIONAL 17,8 T, POTÊNCIA LÍQUIDA 110 HP - CHP DIURNO. AF_10/2014</t>
  </si>
  <si>
    <t>90999</t>
  </si>
  <si>
    <t>COMPRESSOR DE AR REBOCAVEL, VAZÃO 400 PCM, PRESSAO DE TRABALHO 102 PSI, MOTOR A DIESEL POTÊNCIA 110 CV - CHP DIURNO. AF_06/2015</t>
  </si>
  <si>
    <t>91031</t>
  </si>
  <si>
    <t>CAMINHÃO TRUCADO (C/ TERCEIRO EIXO) ELETRÔNICO - POTÊNCIA 231CV - PBT = 22000KG - DIST. ENTRE EIXOS 5170 MM - INCLUI CARROCERIA FIXA ABERTA DE MADEIRA - CHP DIURNO. AF_06/2015</t>
  </si>
  <si>
    <t>91277</t>
  </si>
  <si>
    <t>PLACA VIBRATÓRIA REVERSÍVEL COM MOTOR 4 TEMPOS A GASOLINA, FORÇA CENTRÍFUGA DE 25 KN (2500 KGF), POTÊNCIA 5,5 CV - CHP DIURNO. AF_08/2015</t>
  </si>
  <si>
    <t>91283</t>
  </si>
  <si>
    <t>CORTADORA DE PISO COM MOTOR 4 TEMPOS A GASOLINA, POTÊNCIA DE 13 HP, COM DISCO DE CORTE DIAMANTADO SEGMENTADO PARA CONCRETO, DIÂMETRO DE 350 MM, FURO DE 1" (14 X 1") - CHP DIURNO. AF_08/2015</t>
  </si>
  <si>
    <t>91386</t>
  </si>
  <si>
    <t>CAMINHÃO BASCULANTE 10 M3, TRUCADO CABINE SIMPLES, PESO BRUTO TOTAL 23.000 KG, CARGA ÚTIL MÁXIMA 15.935 KG, DISTÂNCIA ENTRE EIXOS 4,80 M, POTÊNCIA 230 CV INCLUSIVE CAÇAMBA METÁLICA - CHP DIURNO. AF_06/2014</t>
  </si>
  <si>
    <t>91533</t>
  </si>
  <si>
    <t>COMPACTADOR DE SOLOS DE PERCUSSÃO (SOQUETE) COM MOTOR A GASOLINA 4 TEMPOS, POTÊNCIA 4 CV - CHP DIURNO. AF_08/2015</t>
  </si>
  <si>
    <t>91634</t>
  </si>
  <si>
    <t>GUINDAUTO HIDRÁULICO, CAPACIDADE MÁXIMA DE CARGA 6500 KG, MOMENTO MÁXIMO DE CARGA 5,8 TM, ALCANCE MÁXIMO HORIZONTAL 7,60 M, INCLUSIVE CAMINHÃO TOCO PBT 9.700 KG, POTÊNCIA DE 160 CV - CHP DIURNO. AF_08/2015</t>
  </si>
  <si>
    <t>91645</t>
  </si>
  <si>
    <t>CAMINHÃO DE TRANSPORTE DE MATERIAL ASFÁLTICO 30.000 L, COM CAVALO MECÂNICO DE CAPACIDADE MÁXIMA DE TRAÇÃO COMBINADO DE 66.000 KG, POTÊNCIA 360 CV, INCLUSIVE TANQUE DE ASFALTO COM SERPENTINA - CHP DIURNO. AF_08/2015</t>
  </si>
  <si>
    <t>91692</t>
  </si>
  <si>
    <t>SERRA CIRCULAR DE BANCADA COM MOTOR ELÉTRICO POTÊNCIA DE 5HP, COM COIFA PARA DISCO 10" - CHP DIURNO. AF_08/2015</t>
  </si>
  <si>
    <t>92043</t>
  </si>
  <si>
    <t>DISTRIBUIDOR DE AGREGADOS REBOCAVEL, CAPACIDADE 1,9 M³, LARGURA DE TRABALHO 3,66 M - CHP DIURNO. AF_11/2015</t>
  </si>
  <si>
    <t>92106</t>
  </si>
  <si>
    <t>CAMINHÃO PARA EQUIPAMENTO DE LIMPEZA A SUCÇÃO, COM CAMINHÃO TRUCADO DE PESO BRUTO TOTAL 23000 KG, CARGA ÚTIL MÁXIMA 15935 KG, DISTÂNCIA ENTRE EIXOS 4,80 M, POTÊNCIA 230 CV, INCLUSIVE LIMPADORA A SUCÇÃO, TANQUE 12000 L - CHP DIURNO. AF_05/2023</t>
  </si>
  <si>
    <t>92112</t>
  </si>
  <si>
    <t>PENEIRA ROTATIVA COM MOTOR ELÉTRICO TRIFÁSICO DE 2 CV, CILINDRO DE 1 M X 0,60 M, COM FUROS DE 3,17 MM - CHP DIURNO. AF_05/2023</t>
  </si>
  <si>
    <t>92118</t>
  </si>
  <si>
    <t>DOSADOR DE AREIA, CAPACIDADE DE 26 LITROS - CHP DIURNO. AF_05/2023</t>
  </si>
  <si>
    <t>92138</t>
  </si>
  <si>
    <t>CAMINHONETE COM MOTOR A DIESEL, POTÊNCIA 180 CV, CABINE DUPLA, 4X4 - CHP DIURNO. AF_11/2015</t>
  </si>
  <si>
    <t>92145</t>
  </si>
  <si>
    <t>CAMINHONETE CABINE SIMPLES COM MOTOR 1.6 FLEX, CÂMBIO MANUAL, POTÊNCIA 101/104 CV, 2 PORTAS - CHP DIURNO. AF_11/2015</t>
  </si>
  <si>
    <t>92242</t>
  </si>
  <si>
    <t>CAMINHÃO DE TRANSPORTE DE MATERIAL ASFÁLTICO 20.000 L, COM CAVALO MECÂNICO DE CAPACIDADE MÁXIMA DE TRAÇÃO COMBINADO DE 45.000 KG, POTÊNCIA 330 CV, INCLUSIVE TANQUE DE ASFALTO COM MAÇARICO - CHP DIURNO. AF_12/2015</t>
  </si>
  <si>
    <t>92716</t>
  </si>
  <si>
    <t>APARELHO PARA CORTE E SOLDA OXI-ACETILENO SOBRE RODAS, INCLUSIVE CILINDROS E MAÇARICOS - CHP DIURNO. AF_05/2023</t>
  </si>
  <si>
    <t>92960</t>
  </si>
  <si>
    <t>MÁQUINA EXTRUSORA DE CONCRETO PARA GUIAS E SARJETAS, MOTOR A DIESEL, POTÊNCIA 14 CV - CHP DIURNO. AF_12/2015</t>
  </si>
  <si>
    <t>92966</t>
  </si>
  <si>
    <t>MARTELO PERFURADOR PNEUMÁTICO MANUAL, HASTE 25 X 75 MM, 21 KG - CHP DIURNO. AF_12/2015</t>
  </si>
  <si>
    <t>93224</t>
  </si>
  <si>
    <t>PERFURATRIZ COM TORRE METÁLICA PARA EXECUÇÃO DE ESTACA HÉLICE CONTÍNUA, PROFUNDIDADE MÁXIMA DE 32 M, DIÂMETRO MÁXIMO DE 1000 MM, POTÊNCIA INSTALADA DE 350 HP, MESA ROTATIVA COM TORQUE MÁXIMO DE 263 KNM - CHP DIURNO. AF_01/2016</t>
  </si>
  <si>
    <t>93233</t>
  </si>
  <si>
    <t>BETONEIRA CAPACIDADE NOMINAL 400 L, CAPACIDADE DE MISTURA 310 L, MOTOR A GASOLINA POTÊNCIA 5,5 HP, SEM CARREGADOR - CHP DIURNO. AF_02/2016</t>
  </si>
  <si>
    <t>93272</t>
  </si>
  <si>
    <t>GRUA ASCENSIONAL, LANCA DE 30 M, CAPACIDADE DE 1,0 T A 30 M, ALTURA ATE 39 M - CHP DIURNO. AF_05/2023</t>
  </si>
  <si>
    <t>93281</t>
  </si>
  <si>
    <t>GUINCHO ELÉTRICO DE COLUNA, CAPACIDADE 400 KG, COM MOTO FREIO, MOTOR TRIFÁSICO DE 1,25 CV - CHP DIURNO. AF_03/2016</t>
  </si>
  <si>
    <t>93287</t>
  </si>
  <si>
    <t>GUINDASTE HIDRÁULICO AUTOPROPELIDO, COM LANÇA TELESCÓPICA 40 M, CAPACIDADE MÁXIMA 60 T, POTÊNCIA 260 KW - CHP DIURNO. AF_03/2016</t>
  </si>
  <si>
    <t>93402</t>
  </si>
  <si>
    <t>GUINDAUTO HIDRÁULICO, CAPACIDADE MÁXIMA DE CARGA 3300 KG, MOMENTO MÁXIMO DE CARGA 5,8 TM, ALCANCE MÁXIMO HORIZONTAL 7,60 M, INCLUSIVE CAMINHÃO TOCO PBT 16.000 KG, POTÊNCIA DE 189 CV - CHP DIURNO. AF_03/2016</t>
  </si>
  <si>
    <t>93408</t>
  </si>
  <si>
    <t>MÁQUINA JATO DE PRESSAO PORTÁTIL, CAMARA DE 1 SAIDA, CAPACIDADE 280 L, DIAMETRO 670 MM, BICO DE JATO CURTO VENTURI DE 5/16 , MANGUEIRA DE 1 COM COMPRESSOR DE AR REBOCÁVEL 189 PCM E MOTOR DIESEL 63 CV - CHP DIURNO. AF_05/2023</t>
  </si>
  <si>
    <t>93415</t>
  </si>
  <si>
    <t>GERADOR PORTÁTIL MONOFÁSICO, POTÊNCIA 5500 VA, MOTOR A GASOLINA, POTÊNCIA DO MOTOR 13 CV - CHP DIURNO. AF_03/2016</t>
  </si>
  <si>
    <t>93421</t>
  </si>
  <si>
    <t>GRUPO GERADOR REBOCÁVEL, POTÊNCIA 66 KVA, MOTOR A DIESEL - CHP DIURNO. AF_03/2016</t>
  </si>
  <si>
    <t>93427</t>
  </si>
  <si>
    <t>GRUPO GERADOR ESTACIONÁRIO, POTÊNCIA 150 KVA, MOTOR A DIESEL- CHP DIURNO. AF_03/2016</t>
  </si>
  <si>
    <t>93433</t>
  </si>
  <si>
    <t>USINA DE MISTURA ASFÁLTICA À QUENTE, TIPO CONTRA FLUXO, PROD 40 A 80 TON/HORA - CHP DIURNO. AF_05/2023</t>
  </si>
  <si>
    <t>93439</t>
  </si>
  <si>
    <t>USINA DE ASFALTO À FRIO, CAPACIDADE DE 40 A 60 TON/HORA, ELÉTRICA POTÊNCIA 30 CV - CHP DIURNO. AF_05/2023</t>
  </si>
  <si>
    <t>95121</t>
  </si>
  <si>
    <t>USINA MISTURADORA DE SOLOS, CAPACIDADE DE 200 A 500 TON/H, POTENCIA 75KW - CHP DIURNO. AF_07/2016</t>
  </si>
  <si>
    <t>95127</t>
  </si>
  <si>
    <t>DISTRIBUIDOR DE AGREGADOS AUTOPROPELIDO, CAP 3 M3, A DIESEL, POTÊNCIA 176CV - CHP DIURNO. AF_07/2016</t>
  </si>
  <si>
    <t>95133</t>
  </si>
  <si>
    <t>MÁQUINA DEMARCADORA DE FAIXA DE TRÁFEGO À FRIO, AUTOPROPELIDA, POTÊNCIA 38 HP - CHP DIURNO. AF_07/2016</t>
  </si>
  <si>
    <t>95139</t>
  </si>
  <si>
    <t>TALHA MANUAL DE CORRENTE, CAPACIDADE DE 2 TON. COM ELEVAÇÃO DE 3 M - CHP DIURNO. AF_07/2016</t>
  </si>
  <si>
    <t>95212</t>
  </si>
  <si>
    <t>GRUA ASCENCIONAL, LANCA DE 42 M, CAPACIDADE DE 1,5 T A 30 M, ALTURA ATE 39 M - CHP DIURNO. AF_05/2023</t>
  </si>
  <si>
    <t>95258</t>
  </si>
  <si>
    <t>MARTELO DEMOLIDOR PNEUMÁTICO MANUAL, 32 KG - CHP DIURNO. AF_09/2016</t>
  </si>
  <si>
    <t>95264</t>
  </si>
  <si>
    <t>COMPACTADOR DE SOLOS DE PERCUSÃO (SOQUETE) COM MOTOR A GASOLINA, POTÊNCIA 3 CV - CHP DIURNO. AF_09/2016</t>
  </si>
  <si>
    <t>95270</t>
  </si>
  <si>
    <t>RÉGUA VIBRATÓRIA DUPLA PARA CONCRETO, PESO DE 60KG, COMPRIMENTO 4 M, COM MOTOR A GASOLINA, POTÊNCIA 5,5 HP - CHP DIURNO. AF_09/2016</t>
  </si>
  <si>
    <t>95276</t>
  </si>
  <si>
    <t>POLIDORA DE PISO (POLITRIZ), PESO DE 100KG, DIÂMETRO 450 MM, MOTOR ELÉTRICO, POTÊNCIA 4 HP - CHP DIURNO. AF_05/2023</t>
  </si>
  <si>
    <t>95282</t>
  </si>
  <si>
    <t>DESEMPENADEIRA DE CONCRETO, PESO DE 78 KG, 4 PÁS, MOTOR A GASOLINA, POTÊNCIA 5,5 HP - CHP DIURNO. AF_05/2023</t>
  </si>
  <si>
    <t>95620</t>
  </si>
  <si>
    <t>PERFURATRIZ PNEUMATICA MANUAL DE PESO MEDIO, MARTELETE, 18KG, COMPRIMENTO MÁXIMO DE CURSO DE 6 M, DIAMETRO DO PISTAO DE 5,5 CM - CHP DIURNO. AF_11/2016</t>
  </si>
  <si>
    <t>95631</t>
  </si>
  <si>
    <t>ROLO COMPACTADOR VIBRATORIO TANDEM, ACO LISO, POTENCIA 125 HP, PESO SEM/COM LASTRO 10,20/11,65 T, LARGURA DE TRABALHO 1,73 M - CHP DIURNO. AF_11/2016</t>
  </si>
  <si>
    <t>95702</t>
  </si>
  <si>
    <t>PERFURATRIZ MANUAL, TORQUE MAXIMO 55 KGF.M, POTENCIA 5 CV, COM DIAMETRO MAXIMO 8 1/2" - CHP DIURNO. AF_11/2016</t>
  </si>
  <si>
    <t>95708</t>
  </si>
  <si>
    <t>PERFURATRIZ SOBRE ESTEIRA, TORQUE MÁXIMO 600 KGF, POTÊNCIA ENTRE 50 E 60 HP, DIÂMETRO MÁXIMO 10 - CHP DIURNO. AF_11/2016</t>
  </si>
  <si>
    <t>95714</t>
  </si>
  <si>
    <t>ESCAVADEIRA HIDRAULICA SOBRE ESTEIRA, COM GARRA GIRATORIA DE MANDIBULAS, PESO OPERACIONAL ENTRE 22,00 E 25,50 TON, POTENCIA LIQUIDA ENTRE 150 E 160 HP - CHP DIURNO. AF_11/2016</t>
  </si>
  <si>
    <t>95720</t>
  </si>
  <si>
    <t>ESCAVADEIRA HIDRAULICA SOBRE ESTEIRA, EQUIPADA COM CLAMSHELL, COM CAPACIDADE DA CAÇAMBA ENTRE 1,20 E 1,50 M3, PESO OPERACIONAL ENTRE 20,00 E 22,00 TON, POTENCIA LIQUIDA ENTRE 150 E 160 HP - CHP DIURNO. AF_11/2016</t>
  </si>
  <si>
    <t>95872</t>
  </si>
  <si>
    <t>GRUPO GERADOR COM CARENAGEM, MOTOR DIESEL POTÊNCIA STANDART ENTRE 250 E 260 KVA - CHP DIURNO. AF_12/2016</t>
  </si>
  <si>
    <t>96013</t>
  </si>
  <si>
    <t>TRATOR DE PNEUS COM POTÊNCIA DE 122 CV, TRAÇÃO 4X4, COM VASSOURA MECÂNICA ACOPLADA - CHP DIURNO. AF_02/2017</t>
  </si>
  <si>
    <t>96020</t>
  </si>
  <si>
    <t>TRATOR DE PNEUS COM POTÊNCIA DE 122 CV, TRAÇÃO 4X4, COM GRADE DE DISCOS ACOPLADA - CHP DIURNO. AF_02/2017</t>
  </si>
  <si>
    <t>96028</t>
  </si>
  <si>
    <t>TRATOR DE PNEUS COM POTÊNCIA DE 85 CV, TRAÇÃO 4X4, COM GRADE DE DISCOS ACOPLADA - CHP DIURNO. AF_02/2017</t>
  </si>
  <si>
    <t>96035</t>
  </si>
  <si>
    <t>CAMINHÃO BASCULANTE 10 M3, TRUCADO, POTÊNCIA 230 CV, INCLUSIVE CAÇAMBA METÁLICA, COM DISTRIBUIDOR DE AGREGADOS ACOPLADO - CHP DIURNO. AF_02/2017</t>
  </si>
  <si>
    <t>96157</t>
  </si>
  <si>
    <t>TRATOR DE PNEUS COM POTÊNCIA DE 85 CV, TRAÇÃO 4X4, COM VASSOURA MECÂNICA ACOPLADA - CHP DIURNO. AF_03/2017</t>
  </si>
  <si>
    <t>96158</t>
  </si>
  <si>
    <t>MINICARREGADEIRA SOBRE RODAS POTENCIA 47HP CAPACIDADE OPERACAO 646 KG, COM VASSOURA MECÂNICA ACOPLADA - CHP DIURNO. AF_03/2017</t>
  </si>
  <si>
    <t>96245</t>
  </si>
  <si>
    <t>MINIESCAVADEIRA SOBRE ESTEIRAS, POTENCIA LIQUIDA DE *30* HP, PESO OPERACIONAL DE *3.500* KG - CHP DIURNO. AF_04/2017</t>
  </si>
  <si>
    <t>96463</t>
  </si>
  <si>
    <t>ROLO COMPACTADOR DE PNEUS, ESTATICO, PRESSAO VARIAVEL, POTENCIA 110 HP, PESO SEM/COM LASTRO 10,8/27 T, LARGURA DE ROLAGEM 2,30 M - CHP DIURNO. AF_06/2017</t>
  </si>
  <si>
    <t>98764</t>
  </si>
  <si>
    <t>INVERSOR DE SOLDA MONOFÁSICO DE 160 A, POTÊNCIA DE 5400 W, TENSÃO DE 220 V, PARA SOLDA COM ELETRODOS DE 2,0 A 4,0 MM E PROCESSO TIG - CHP DIURNO. AF_06/2018</t>
  </si>
  <si>
    <t>99833</t>
  </si>
  <si>
    <t>LAVADORA DE ALTA PRESSAO (LAVA-JATO) PARA AGUA FRIA, PRESSAO DE OPERACAO ENTRE 1400 E 1900 LIB/POL2, VAZAO MAXIMA ENTRE 400 E 700 L/H - CHP DIURNO. AF_05/2023</t>
  </si>
  <si>
    <t>100641</t>
  </si>
  <si>
    <t>USINA DE MISTURA ASFÁLTICA À QUENTE, TIPO CONTRA FLUXO, PROD 100 A 140 TON/HORA - CHP DIURNO. AF_12/2019</t>
  </si>
  <si>
    <t>100647</t>
  </si>
  <si>
    <t>USINA DE ASFALTO, TIPO GRAVIMÉTRICA, PROD 150 TON/HORA - CHP DIURNO. AF_12/2019</t>
  </si>
  <si>
    <t>102275</t>
  </si>
  <si>
    <t>MARTELO DEMOLIDOR ELÉTRICO, COM POTÊNCIA DE 2.000 W, 1.000 IMPACTOS POR MINUTO, PESO DE 30 KG - CHP DIURNO. AF_01/2021</t>
  </si>
  <si>
    <t>104091</t>
  </si>
  <si>
    <t>TERMOFUSORA PARA TUBOS E CONEXÕES EM PPR COM DIÂMETROS DE 20 A 63 MM, POTÊNCIA DE 800 W, TENSAO 220 V - CHP DIURNO. AF_05/2022</t>
  </si>
  <si>
    <t>104097</t>
  </si>
  <si>
    <t>TERMOFUSORA PARA TUBOS E CONEXÕES EM PPR COM DIÂMETROS DE 75 A 110 MM, POTÊNCIA DE *1100* W, TENSÃO 220 V - CHP DIURNO. AF_05/2022</t>
  </si>
  <si>
    <t>5632</t>
  </si>
  <si>
    <t>ESCAVADEIRA HIDRÁULICA SOBRE ESTEIRAS, CAÇAMBA 0,80 M3, PESO OPERACIONAL 17 T, POTENCIA BRUTA 111 HP - CHI DIURNO. AF_06/2014</t>
  </si>
  <si>
    <t>CHI</t>
  </si>
  <si>
    <t>5679</t>
  </si>
  <si>
    <t>RETROESCAVADEIRA SOBRE RODAS COM CARREGADEIRA, TRAÇÃO 4X4, POTÊNCIA LÍQ. 88 HP, CAÇAMBA CARREG. CAP. MÍN. 1 M3, CAÇAMBA RETRO CAP. 0,26 M3, PESO OPERACIONAL MÍN. 6.674 KG, PROFUNDIDADE ESCAVAÇÃO MÁX. 4,37 M - CHI DIURNO. AF_06/2014</t>
  </si>
  <si>
    <t>5681</t>
  </si>
  <si>
    <t>RETROESCAVADEIRA SOBRE RODAS COM CARREGADEIRA, TRAÇÃO 4X2, POTÊNCIA LÍQ. 79 HP, CAÇAMBA CARREG. CAP. MÍN. 1 M3, CAÇAMBA RETRO CAP. 0,20 M3, PESO OPERACIONAL MÍN. 6.570 KG, PROFUNDIDADE ESCAVAÇÃO MÁX. 4,37 M - CHI DIURNO. AF_06/2014</t>
  </si>
  <si>
    <t>5685</t>
  </si>
  <si>
    <t>ROLO COMPACTADOR VIBRATÓRIO DE UM CILINDRO AÇO LISO, POTÊNCIA 80 HP, PESO OPERACIONAL MÁXIMO 8,1 T, IMPACTO DINÂMICO 16,15 / 9,5 T, LARGURA DE TRABALHO 1,68 M - CHI DIURNO. AF_06/2014</t>
  </si>
  <si>
    <t>5690</t>
  </si>
  <si>
    <t>GRADE DE DISCO CONTROLE REMOTO REBOCÁVEL, COM 24 DISCOS 24 X 6 MM COM PNEUS PARA TRANSPORTE - CHI DIURNO. AF_06/2014</t>
  </si>
  <si>
    <t>5806</t>
  </si>
  <si>
    <t>MOTOBOMBA CENTRÍFUGA, MOTOR A GASOLINA, POTÊNCIA 5,42 HP, BOCAIS 1 1/2" X 1", DIÂMETRO ROTOR 143 MM HM/Q = 6 MCA / 16,8 M3/H A 38 MCA / 6,6 M3/H - CHI DIURNO. AF_06/2014</t>
  </si>
  <si>
    <t>5826</t>
  </si>
  <si>
    <t>CAMINHÃO TOCO, PBT 16.000 KG, CARGA ÚTIL MÁX. 10.685 KG, DIST. ENTRE EIXOS 4,8 M, POTÊNCIA 189 CV, INCLUSIVE CARROCERIA FIXA ABERTA DE MADEIRA P/ TRANSPORTE GERAL DE CARGA SECA, DIMEN. APROX. 2,5 X 7,00 X 0,50 M - CHI DIURNO. AF_06/2014</t>
  </si>
  <si>
    <t>5829</t>
  </si>
  <si>
    <t>USINA DE CONCRETO FIXA, CAPACIDADE NOMINAL DE 90 A 120 M3/H, SEM SILO - CHI DIURNO. AF_07/2016</t>
  </si>
  <si>
    <t>5837</t>
  </si>
  <si>
    <t>VIBROACABADORA DE ASFALTO SOBRE ESTEIRAS, LARGURA DE PAVIMENTAÇÃO 1,90 M A 5,30 M, POTÊNCIA 105 HP CAPACIDADE 450 T/H - CHI DIURNO. AF_11/2014</t>
  </si>
  <si>
    <t>5841</t>
  </si>
  <si>
    <t>VASSOURA MECÂNICA REBOCÁVEL COM ESCOVA CILÍNDRICA, LARGURA ÚTIL DE VARRIMENTO DE 2,44 M - CHI DIURNO. AF_06/2014</t>
  </si>
  <si>
    <t>5845</t>
  </si>
  <si>
    <t>TRATOR DE PNEUS, POTÊNCIA 122 CV, TRAÇÃO 4X4, PESO COM LASTRO DE 4.510 KG - CHI DIURNO. AF_06/2014</t>
  </si>
  <si>
    <t>5849</t>
  </si>
  <si>
    <t>TRATOR DE ESTEIRAS, POTÊNCIA 170 HP, PESO OPERACIONAL 19 T, CAÇAMBA 5,2 M3 - CHI DIURNO. AF_06/2014</t>
  </si>
  <si>
    <t>5853</t>
  </si>
  <si>
    <t>TRATOR DE ESTEIRAS, POTÊNCIA 150 HP, PESO OPERACIONAL 16,7 T, COM RODA MOTRIZ ELEVADA E LÂMINA 3,18 M3 - CHI DIURNO. AF_06/2014</t>
  </si>
  <si>
    <t>5857</t>
  </si>
  <si>
    <t>TRATOR DE ESTEIRAS, POTÊNCIA 347 HP, PESO OPERACIONAL 38,5 T, COM LÂMINA 8,70 M3 - CHI DIURNO. AF_06/2014</t>
  </si>
  <si>
    <t>5865</t>
  </si>
  <si>
    <t>ROLO COMPACTADOR VIBRATÓRIO REBOCÁVEL, CILINDRO DE AÇO LISO, POTÊNCIA DE TRAÇÃO DE 65 CV, PESO 4,7 T, IMPACTO DINÂMICO 18,3 T, LARGURA DE TRABALHO 1,67 M - CHI DIURNO. AF_02/2016</t>
  </si>
  <si>
    <t>5869</t>
  </si>
  <si>
    <t>ROLO COMPACTADOR VIBRATÓRIO TANDEM AÇO LISO, POTÊNCIA 58 HP, PESO SEM/COM LASTRO 6,5 / 9,4 T, LARGURA DE TRABALHO 1,2 M - CHI DIURNO. AF_06/2014</t>
  </si>
  <si>
    <t>5877</t>
  </si>
  <si>
    <t>RETROESCAVADEIRA SOBRE RODAS COM CARREGADEIRA, TRAÇÃO 4X4, POTÊNCIA LÍQ. 72 HP, CAÇAMBA CARREG. CAP. MÍN. 0,79 M3, CAÇAMBA RETRO CAP. 0,18 M3, PESO OPERACIONAL MÍN. 7.140 KG, PROFUNDIDADE ESCAVAÇÃO MÁX. 4,50 M - CHI DIURNO. AF_06/2014</t>
  </si>
  <si>
    <t>5881</t>
  </si>
  <si>
    <t>ROLO COMPACTADOR VIBRATÓRIO PÉ DE CARNEIRO, OPERADO POR CONTROLE REMOTO, POTÊNCIA 12,5 KW, PESO OPERACIONAL 1,675 T, LARGURA DE TRABALHO 0,85 M - CHI DIURNO. AF_02/2016</t>
  </si>
  <si>
    <t>5884</t>
  </si>
  <si>
    <t>USINA DE LAMA ASFÁLTICA, PROD 30 A 50 T/H, SILO DE AGREGADO 7 M3, RESERVATÓRIOS PARA EMULSÃO E ÁGUA DE 2,3 M3 CADA, MISTURADOR TIPO PUG MILL A SER MONTADO SOBRE CAMINHÃO - CHI DIURNO. AF_10/2014</t>
  </si>
  <si>
    <t>5892</t>
  </si>
  <si>
    <t>CAMINHÃO TOCO, PESO BRUTO TOTAL 14.300 KG, CARGA ÚTIL MÁXIMA 9590 KG, DISTÂNCIA ENTRE EIXOS 4,76 M, POTÊNCIA 185 CV (NÃO INCLUI CARROCERIA) - CHI DIURNO. AF_06/2014</t>
  </si>
  <si>
    <t>5896</t>
  </si>
  <si>
    <t>CAMINHÃO TOCO, PESO BRUTO TOTAL 16.000 KG, CARGA ÚTIL MÁXIMA DE 10.685 KG, DISTÂNCIA ENTRE EIXOS 4,80 M, POTÊNCIA 189 CV EXCLUSIVE CARROCERIA - CHI DIURNO. AF_06/2014</t>
  </si>
  <si>
    <t>5903</t>
  </si>
  <si>
    <t>CAMINHÃO PIPA 10.000 L TRUCADO, PESO BRUTO TOTAL 23.000 KG, CARGA ÚTIL MÁXIMA 15.935 KG, DISTÂNCIA ENTRE EIXOS 4,8 M, POTÊNCIA 230 CV, INCLUSIVE TANQUE DE AÇO PARA TRANSPORTE DE ÁGUA - CHI DIURNO. AF_06/2014</t>
  </si>
  <si>
    <t>5911</t>
  </si>
  <si>
    <t>ESPARGIDOR DE ASFALTO PRESSURIZADO COM TANQUE DE 2500 L, REBOCÁVEL COM MOTOR A GASOLINA POTÊNCIA 3,4 HP - CHI DIURNO. AF_07/2014</t>
  </si>
  <si>
    <t>5923</t>
  </si>
  <si>
    <t>GRADE DE DISCO REBOCÁVEL COM 20 DISCOS 24" X 6 MM COM PNEUS PARA TRANSPORTE - CHI DIURNO. AF_06/2014</t>
  </si>
  <si>
    <t>5930</t>
  </si>
  <si>
    <t>GUINDAUTO HIDRÁULICO, CAPACIDADE MÁXIMA DE CARGA 6200 KG, MOMENTO MÁXIMO DE CARGA 11,7 TM, ALCANCE MÁXIMO HORIZONTAL 9,70 M, INCLUSIVE CAMINHÃO TOCO PBT 16.000 KG, POTÊNCIA DE 189 CV - CHI DIURNO. AF_06/2014</t>
  </si>
  <si>
    <t>5934</t>
  </si>
  <si>
    <t>MOTONIVELADORA POTÊNCIA BÁSICA LÍQUIDA (PRIMEIRA MARCHA) 125 HP, PESO BRUTO 13032 KG, LARGURA DA LÂMINA DE 3,7 M - CHI DIURNO. AF_06/2014</t>
  </si>
  <si>
    <t>5942</t>
  </si>
  <si>
    <t>PÁ CARREGADEIRA SOBRE RODAS, POTÊNCIA LÍQUIDA 128 HP, CAPACIDADE DA CAÇAMBA 1,7 A 2,8 M3, PESO OPERACIONAL 11632 KG - CHI DIURNO. AF_06/2014</t>
  </si>
  <si>
    <t>5946</t>
  </si>
  <si>
    <t>PÁ CARREGADEIRA SOBRE RODAS, POTÊNCIA 197 HP, CAPACIDADE DA CAÇAMBA 2,5 A 3,5 M3, PESO OPERACIONAL 18338 KG - CHI DIURNO. AF_06/2014</t>
  </si>
  <si>
    <t>5952</t>
  </si>
  <si>
    <t>MARTELETE OU ROMPEDOR PNEUMÁTICO MANUAL, 28 KG, COM SILENCIADOR - CHI DIURNO. AF_07/2016</t>
  </si>
  <si>
    <t>5954</t>
  </si>
  <si>
    <t>COMPRESSOR DE AR REBOCÁVEL, VAZÃO 189 PCM, PRESSÃO EFETIVA DE TRABALHO 102 PSI, MOTOR DIESEL, POTÊNCIA 63 CV - CHI DIURNO. AF_06/2015</t>
  </si>
  <si>
    <t>5961</t>
  </si>
  <si>
    <t>CAMINHÃO BASCULANTE 6 M3, PESO BRUTO TOTAL 16.000 KG, CARGA ÚTIL MÁXIMA 13.071 KG, DISTÂNCIA ENTRE EIXOS 4,80 M, POTÊNCIA 230 CV INCLUSIVE CAÇAMBA METÁLICA - CHI DIURNO. AF_06/2014</t>
  </si>
  <si>
    <t>6260</t>
  </si>
  <si>
    <t>CAMINHÃO PIPA 6.000 L, PESO BRUTO TOTAL 13.000 KG, DISTÂNCIA ENTRE EIXOS 4,80 M, POTÊNCIA 189 CV INCLUSIVE TANQUE DE AÇO PARA TRANSPORTE DE ÁGUA, CAPACIDADE 6 M3 - CHI DIURNO. AF_06/2014</t>
  </si>
  <si>
    <t>6880</t>
  </si>
  <si>
    <t>ROLO COMPACTADOR DE PNEUS ESTÁTICO, PRESSÃO VARIÁVEL, POTÊNCIA 111 HP, PESO SEM/COM LASTRO 9,5 / 26 T, LARGURA DE TRABALHO 1,90 M - CHI DIURNO. AF_07/2014</t>
  </si>
  <si>
    <t>7031</t>
  </si>
  <si>
    <t>TANQUE DE ASFALTO ESTACIONÁRIO COM SERPENTINA, CAPACIDADE 30.000 L - CHI DIURNO. AF_05/2023</t>
  </si>
  <si>
    <t>7043</t>
  </si>
  <si>
    <t>MOTOBOMBA TRASH (PARA ÁGUA SUJA) AUTO ESCORVANTE, MOTOR GASOLINA DE 6,41 HP, DIÂMETROS DE SUCÇÃO X RECALQUE: 3" X 3", HM/Q = 10 MCA / 60 M3/H A 23 MCA / 0 M3/H - CHI DIURNO. AF_10/2014</t>
  </si>
  <si>
    <t>7050</t>
  </si>
  <si>
    <t>ROLO COMPACTADOR PE DE CARNEIRO VIBRATORIO, POTENCIA 125 HP, PESO OPERACIONAL SEM/COM LASTRO 11,95 / 13,30 T, IMPACTO DINAMICO 38,5 / 22,5 T, LARGURA DE TRABALHO 2,15 M - CHI DIURNO. AF_06/2014</t>
  </si>
  <si>
    <t>67827</t>
  </si>
  <si>
    <t>CAMINHÃO BASCULANTE 6 M3 TOCO, PESO BRUTO TOTAL 16.000 KG, CARGA ÚTIL MÁXIMA 11.130 KG, DISTÂNCIA ENTRE EIXOS 5,36 M, POTÊNCIA 185 CV, INCLUSIVE CAÇAMBA METÁLICA - CHI DIURNO. AF_06/2014</t>
  </si>
  <si>
    <t>73395</t>
  </si>
  <si>
    <t>GRUPO GERADOR ESTACIONÁRIO, MOTOR DIESEL POTÊNCIA 170 KVA - CHI DIURNO. AF_02/2016</t>
  </si>
  <si>
    <t>83766</t>
  </si>
  <si>
    <t>GRUPO DE SOLDAGEM COM GERADOR A DIESEL 60 CV PARA SOLDA ELÉTRICA, SOBRE 04 RODAS, COM MOTOR 4 CILINDROS 600 A - CHI DIURNO. AF_02/2016</t>
  </si>
  <si>
    <t>84013</t>
  </si>
  <si>
    <t>ESCAVADEIRA HIDRÁULICA SOBRE ESTEIRAS, CAÇAMBA 0,80 M3, PESO OPERACIONAL 17,8 T, POTÊNCIA LÍQUIDA 110 HP - CHI DIURNO. AF_10/2014</t>
  </si>
  <si>
    <t>87446</t>
  </si>
  <si>
    <t>BETONEIRA CAPACIDADE NOMINAL 400 L, CAPACIDADE DE MISTURA 310 L, MOTOR A DIESEL POTÊNCIA 5,0 HP, SEM CARREGADOR - CHI DIURNO. AF_05/2023</t>
  </si>
  <si>
    <t>88392</t>
  </si>
  <si>
    <t>MISTURADOR DE ARGAMASSA, EIXO HORIZONTAL, CAPACIDADE DE MISTURA 300 KG, MOTOR ELÉTRICO POTÊNCIA 5 CV - CHI DIURNO. AF_05/2023</t>
  </si>
  <si>
    <t>88398</t>
  </si>
  <si>
    <t>MISTURADOR DE ARGAMASSA, EIXO HORIZONTAL, CAPACIDADE DE MISTURA 600 KG, MOTOR ELÉTRICO POTÊNCIA 7,5 CV - CHI DIURNO. AF_05/2023</t>
  </si>
  <si>
    <t>88404</t>
  </si>
  <si>
    <t>MISTURADOR DE ARGAMASSA, EIXO HORIZONTAL, CAPACIDADE DE MISTURA 160 KG, MOTOR ELÉTRICO POTÊNCIA 3 CV - CHI DIURNO. AF_05/2023</t>
  </si>
  <si>
    <t>88430</t>
  </si>
  <si>
    <t>PROJETOR DE ARGAMASSA, CAPACIDADE DE PROJEÇÃO 1,5 M3/H, ALCANCE DE 30 ATÉ 60 M, MOTOR ELÉTRICO POTÊNCIA 7,5 HP - CHI DIURNO. AF_06/2014</t>
  </si>
  <si>
    <t>88438</t>
  </si>
  <si>
    <t>PROJETOR DE ARGAMASSA, CAPACIDADE DE PROJEÇÃO 2 M3/H, ALCANCE ATÉ 50 M, MOTOR ELÉTRICO POTÊNCIA 7,5 HP - CHI DIURNO. AF_06/2014</t>
  </si>
  <si>
    <t>88831</t>
  </si>
  <si>
    <t>BETONEIRA CAPACIDADE NOMINAL DE 400 L, CAPACIDADE DE MISTURA 280 L, MOTOR ELÉTRICO TRIFÁSICO POTÊNCIA DE 2 CV, SEM CARREGADOR - CHI DIURNO. AF_05/2023</t>
  </si>
  <si>
    <t>88844</t>
  </si>
  <si>
    <t>TRATOR DE ESTEIRAS, POTÊNCIA 125 HP, PESO OPERACIONAL 12,9 T, COM LÂMINA 2,7 M3 - CHI DIURNO. AF_10/2014</t>
  </si>
  <si>
    <t>88908</t>
  </si>
  <si>
    <t>ESCAVADEIRA HIDRÁULICA SOBRE ESTEIRAS, CAÇAMBA 1,20 M3, PESO OPERACIONAL 21 T, POTÊNCIA BRUTA 155 HP - CHI DIURNO. AF_06/2014</t>
  </si>
  <si>
    <t>89022</t>
  </si>
  <si>
    <t>BOMBA SUBMERSÍVEL ELÉTRICA TRIFÁSICA, POTÊNCIA 2,96 HP, Ø ROTOR 144 MM SEMI-ABERTO, BOCAL DE SAÍDA Ø 2, HM/Q = 2 MCA / 38,8 M3/H A 28 MCA / 5 M3/H - CHI DIURNO. AF_06/2014</t>
  </si>
  <si>
    <t>89027</t>
  </si>
  <si>
    <t>TANQUE DE ASFALTO ESTACIONÁRIO COM MAÇARICO, CAPACIDADE 20.000 L - CHI DIURNO. AF_05/2023</t>
  </si>
  <si>
    <t>89031</t>
  </si>
  <si>
    <t>TRATOR DE ESTEIRAS, POTÊNCIA 100 HP, PESO OPERACIONAL 9,4 T, COM LÂMINA 2,19 M3 - CHI DIURNO. AF_06/2014</t>
  </si>
  <si>
    <t>89036</t>
  </si>
  <si>
    <t>TRATOR DE PNEUS, POTÊNCIA 85 CV, TRAÇÃO 4X4, PESO COM LASTRO DE 4.675 KG - CHI DIURNO. AF_06/2014</t>
  </si>
  <si>
    <t>89218</t>
  </si>
  <si>
    <t>BATE-ESTACAS POR GRAVIDADE, POTÊNCIA DE 160 HP, PESO DO MARTELO ATÉ 3 TONELADAS - CHI DIURNO. AF_11/2014</t>
  </si>
  <si>
    <t>89226</t>
  </si>
  <si>
    <t>BETONEIRA CAPACIDADE NOMINAL DE 600 L, CAPACIDADE DE MISTURA 360 L, MOTOR ELÉTRICO TRIFÁSICO POTÊNCIA DE 4 CV, SEM CARREGADOR - CHI DIURNO. AF_05/2023</t>
  </si>
  <si>
    <t>89235</t>
  </si>
  <si>
    <t>FRESADORA DE ASFALTO A FRIO SOBRE RODAS, LARGURA FRESAGEM DE 1,0 M, POTÊNCIA 208 HP - CHI DIURNO. AF_11/2014</t>
  </si>
  <si>
    <t>89243</t>
  </si>
  <si>
    <t>FRESADORA DE ASFALTO A FRIO SOBRE RODAS, LARGURA FRESAGEM DE 2,0 M, POTÊNCIA 550 HP - CHI DIURNO. AF_11/2014</t>
  </si>
  <si>
    <t>89251</t>
  </si>
  <si>
    <t>RECICLADORA DE ASFALTO A FRIO SOBRE RODAS, LARGURA FRESAGEM DE 2,0 M, POTÊNCIA 422 HP - CHI DIURNO. AF_11/2014</t>
  </si>
  <si>
    <t>89258</t>
  </si>
  <si>
    <t>VIBROACABADORA DE ASFALTO SOBRE ESTEIRAS, LARGURA DE PAVIMENTAÇÃO 2,13 M A 4,55 M, POTÊNCIA 100 HP, CAPACIDADE 400 T/H - CHI DIURNO. AF_11/2014</t>
  </si>
  <si>
    <t>89273</t>
  </si>
  <si>
    <t>GUINDASTE HIDRÁULICO AUTOPROPELIDO, COM LANÇA TELESCÓPICA 28,80 M, CAPACIDADE MÁXIMA 30 T, POTÊNCIA 97 KW, TRAÇÃO 4 X 4 - CHI DIURNO. AF_11/2014</t>
  </si>
  <si>
    <t>89279</t>
  </si>
  <si>
    <t>BETONEIRA CAPACIDADE NOMINAL DE 600 L, CAPACIDADE DE MISTURA 440 L, MOTOR A DIESEL POTÊNCIA 10 HP, COM CARREGADOR - CHI DIURNO. AF_05/2023</t>
  </si>
  <si>
    <t>89877</t>
  </si>
  <si>
    <t>CAMINHÃO BASCULANTE 14 M3, COM CAVALO MECÂNICO DE CAPACIDADE MÁXIMA DE TRAÇÃO COMBINADO DE 36000 KG, POTÊNCIA 286 CV, INCLUSIVE SEMIREBOQUE COM CAÇAMBA METÁLICA - CHI DIURNO. AF_12/2014</t>
  </si>
  <si>
    <t>89884</t>
  </si>
  <si>
    <t>CAMINHÃO BASCULANTE 18 M3, COM CAVALO MECÂNICO DE CAPACIDADE MÁXIMA DE TRAÇÃO COMBINADO DE 45000 KG, POTÊNCIA 330 CV, INCLUSIVE SEMIREBOQUE COM CAÇAMBA METÁLICA - CHI DIURNO. AF_12/2014</t>
  </si>
  <si>
    <t>90587</t>
  </si>
  <si>
    <t>VIBRADOR DE IMERSÃO, DIÂMETRO DE PONTEIRA 45MM, MOTOR ELÉTRICO TRIFÁSICO POTÊNCIA DE 2 CV - CHI DIURNO. AF_06/2015</t>
  </si>
  <si>
    <t>90626</t>
  </si>
  <si>
    <t>PERFURATRIZ MANUAL, TORQUE MÁXIMO 83 N.M, POTÊNCIA 5 CV, COM DIÂMETRO MÁXIMO 4" - CHI DIURNO. AF_06/2015</t>
  </si>
  <si>
    <t>90632</t>
  </si>
  <si>
    <t>PERFURATRIZ SOBRE ESTEIRA, TORQUE MÁXIMO 600 KGF, PESO MÉDIO 1000 KG, POTÊNCIA 20 HP, DIÂMETRO MÁXIMO 10" - CHI DIURNO. AF_06/2015</t>
  </si>
  <si>
    <t>90638</t>
  </si>
  <si>
    <t>MISTURADOR DUPLO HORIZONTAL DE ALTA TURBULÊNCIA, CAPACIDADE / VOLUME 2 X 500 LITROS, MOTORES ELÉTRICOS MÍNIMO 5 CV CADA, PARA NATA CIMENTO, ARGAMASSA E OUTROS - CHI DIURNO. AF_06/2015</t>
  </si>
  <si>
    <t>90644</t>
  </si>
  <si>
    <t>BOMBA TRIPLEX, PARA INJEÇÃO DE NATA DE CIMENTO, VAZÃO MÁXIMA DE 100 LITROS/MINUTO, PRESSÃO MÁXIMA DE 70 BAR - CHI DIURNO. AF_06/2015</t>
  </si>
  <si>
    <t>90651</t>
  </si>
  <si>
    <t>BOMBA CENTRÍFUGA MONOESTÁGIO COM MOTOR ELÉTRICO MONOFÁSICO, POTÊNCIA 15 HP, DIÂMETRO DO ROTOR 173 MM, HM/Q = 30 MCA / 90 M3/H A 45 MCA / 55 M3/H - CHI DIURNO. AF_06/2015</t>
  </si>
  <si>
    <t>90657</t>
  </si>
  <si>
    <t>BOMBA DE PROJEÇÃO DE CONCRETO SECO, POTÊNCIA 10 CV, VAZÃO 3 M3/H - CHI DIURNO. AF_06/2015</t>
  </si>
  <si>
    <t>90663</t>
  </si>
  <si>
    <t>BOMBA DE PROJEÇÃO DE CONCRETO SECO, POTÊNCIA 10 CV, VAZÃO 6 M3/H - CHI DIURNO. AF_06/2015</t>
  </si>
  <si>
    <t>90669</t>
  </si>
  <si>
    <t>PROJETOR PNEUMÁTICO DE ARGAMASSA PARA CHAPISCO E REBOCO COM RECIPIENTE ACOPLADO, TIPO CANEQUINHA, COM COMPRESSOR DE AR REBOCÁVEL VAZÃO 89 PCM E MOTOR DIESEL DE 20 CV - CHI DIURNO. AF_05/2023</t>
  </si>
  <si>
    <t>90675</t>
  </si>
  <si>
    <t>PERFURATRIZ COM TORRE METÁLICA PARA EXECUÇÃO DE ESTACA HÉLICE CONTÍNUA, PROFUNDIDADE MÁXIMA DE 30 M, DIÂMETRO MÁXIMO DE 800 MM, POTÊNCIA INSTALADA DE 268 HP, MESA ROTATIVA COM TORQUE MÁXIMO DE 170 KNM - CHI DIURNO. AF_06/2015</t>
  </si>
  <si>
    <t>90681</t>
  </si>
  <si>
    <t>PERFURATRIZ HIDRÁULICA SOBRE CAMINHÃO COM TRADO CURTO ACOPLADO, PROFUNDIDADE MÁXIMA DE 20 M, DIÂMETRO MÁXIMO DE 1500 MM, POTÊNCIA INSTALADA DE 137 HP, MESA ROTATIVA COM TORQUE MÁXIMO DE 30 KNM - CHI DIURNO. AF_06/2015</t>
  </si>
  <si>
    <t>90687</t>
  </si>
  <si>
    <t>MANIPULADOR TELESCÓPICO, POTÊNCIA DE 85 HP, CAPACIDADE DE CARGA DE 3.500 KG, ALTURA MÁXIMA DE ELEVAÇÃO DE 12,3 M - CHI DIURNO. AF_05/2023</t>
  </si>
  <si>
    <t>90693</t>
  </si>
  <si>
    <t>MINICARREGADEIRA SOBRE RODAS, POTÊNCIA LÍQUIDA DE 47 HP, CAPACIDADE NOMINAL DE OPERAÇÃO DE 646 KG - CHI DIURNO. AF_06/2015</t>
  </si>
  <si>
    <t>90965</t>
  </si>
  <si>
    <t>COMPRESSOR DE AR REBOCÁVEL, VAZÃO 89 PCM, PRESSÃO EFETIVA DE TRABALHO 102 PSI, MOTOR DIESEL, POTÊNCIA 20 CV - CHI DIURNO. AF_06/2015</t>
  </si>
  <si>
    <t>90973</t>
  </si>
  <si>
    <t>COMPRESSOR DE AR REBOCAVEL, VAZÃO 250 PCM, PRESSAO DE TRABALHO 102 PSI, MOTOR A DIESEL POTÊNCIA 81 CV - CHI DIURNO. AF_06/2015</t>
  </si>
  <si>
    <t>90982</t>
  </si>
  <si>
    <t>COMPRESSOR DE AR REBOCÁVEL, VAZÃO 748 PCM, PRESSÃO EFETIVA DE TRABALHO 102 PSI, MOTOR DIESEL, POTÊNCIA 210 CV - CHI DIURNO. AF_06/2015</t>
  </si>
  <si>
    <t>91001</t>
  </si>
  <si>
    <t>COMPRESSOR DE AR REBOCAVEL, VAZÃO 400 PCM, PRESSAO DE TRABALHO 102 PSI, MOTOR A DIESEL POTÊNCIA 110 CV - CHI DIURNO. AF_06/2015</t>
  </si>
  <si>
    <t>91032</t>
  </si>
  <si>
    <t>CAMINHÃO TRUCADO (C/ TERCEIRO EIXO) ELETRÔNICO - POTÊNCIA 231CV - PBT = 22000KG - DIST. ENTRE EIXOS 5170 MM - INCLUI CARROCERIA FIXA ABERTA DE MADEIRA - CHI DIURNO. AF_06/2015</t>
  </si>
  <si>
    <t>91278</t>
  </si>
  <si>
    <t>PLACA VIBRATÓRIA REVERSÍVEL COM MOTOR 4 TEMPOS A GASOLINA, FORÇA CENTRÍFUGA DE 25 KN (2500 KGF), POTÊNCIA 5,5 CV - CHI DIURNO. AF_08/2015</t>
  </si>
  <si>
    <t>91285</t>
  </si>
  <si>
    <t>CORTADORA DE PISO COM MOTOR 4 TEMPOS A GASOLINA, POTÊNCIA DE 13 HP, COM DISCO DE CORTE DIAMANTADO SEGMENTADO PARA CONCRETO, DIÂMETRO DE 350 MM, FURO DE 1" (14 X 1") - CHI DIURNO. AF_08/2015</t>
  </si>
  <si>
    <t>91387</t>
  </si>
  <si>
    <t>CAMINHÃO BASCULANTE 10 M3, TRUCADO CABINE SIMPLES, PESO BRUTO TOTAL 23.000 KG, CARGA ÚTIL MÁXIMA 15.935 KG, DISTÂNCIA ENTRE EIXOS 4,80 M, POTÊNCIA 230 CV INCLUSIVE CAÇAMBA METÁLICA - CHI DIURNO. AF_06/2014</t>
  </si>
  <si>
    <t>91395</t>
  </si>
  <si>
    <t>CAMINHÃO TOCO, PBT 14.300 KG, CARGA ÚTIL MÁX. 9.710 KG, DIST. ENTRE EIXOS 3,56 M, POTÊNCIA 185 CV, INCLUSIVE CARROCERIA FIXA ABERTA DE MADEIRA P/ TRANSPORTE GERAL DE CARGA SECA, DIMEN. APROX. 2,50 X 6,50 X 0,50 M - CHI DIURNO. AF_06/2014</t>
  </si>
  <si>
    <t>91486</t>
  </si>
  <si>
    <t>ESPARGIDOR DE ASFALTO PRESSURIZADO, TANQUE 6 M3 COM ISOLAÇÃO TÉRMICA, AQUECIDO COM 2 MAÇARICOS, COM BARRA ESPARGIDORA 3,60 M, MONTADO SOBRE CAMINHÃO TOCO, PBT 14.300 KG, POTÊNCIA 185 CV - CHI DIURNO. AF_05/2023</t>
  </si>
  <si>
    <t>91534</t>
  </si>
  <si>
    <t>COMPACTADOR DE SOLOS DE PERCUSSÃO (SOQUETE) COM MOTOR A GASOLINA 4 TEMPOS, POTÊNCIA 4 CV - CHI DIURNO. AF_08/2015</t>
  </si>
  <si>
    <t>91635</t>
  </si>
  <si>
    <t>GUINDAUTO HIDRÁULICO, CAPACIDADE MÁXIMA DE CARGA 6500 KG, MOMENTO MÁXIMO DE CARGA 5,8 TM, ALCANCE MÁXIMO HORIZONTAL 7,60 M, INCLUSIVE CAMINHÃO TOCO PBT 9.700 KG, POTÊNCIA DE 160 CV - CHI DIURNO. AF_08/2015</t>
  </si>
  <si>
    <t>91646</t>
  </si>
  <si>
    <t>CAMINHÃO DE TRANSPORTE DE MATERIAL ASFÁLTICO 30.000 L, COM CAVALO MECÂNICO DE CAPACIDADE MÁXIMA DE TRAÇÃO COMBINADO DE 66.000 KG, POTÊNCIA 360 CV, INCLUSIVE TANQUE DE ASFALTO COM SERPENTINA - CHI DIURNO. AF_08/2015</t>
  </si>
  <si>
    <t>91693</t>
  </si>
  <si>
    <t>SERRA CIRCULAR DE BANCADA COM MOTOR ELÉTRICO POTÊNCIA DE 5HP, COM COIFA PARA DISCO 10" - CHI DIURNO. AF_08/2015</t>
  </si>
  <si>
    <t>92044</t>
  </si>
  <si>
    <t>DISTRIBUIDOR DE AGREGADOS REBOCAVEL, CAPACIDADE 1,9 M³, LARGURA DE TRABALHO 3,66 M - CHI DIURNO. AF_11/2015</t>
  </si>
  <si>
    <t>92107</t>
  </si>
  <si>
    <t>CAMINHÃO PARA EQUIPAMENTO DE LIMPEZA A SUCÇÃO COM CAMINHÃO TRUCADO DE PESO BRUTO TOTAL 23000 KG, CARGA ÚTIL MÁXIMA 15935 KG, DISTÂNCIA ENTRE EIXOS 4,80 M, POTÊNCIA 230 CV, INCLUSIVE LIMPADORA A SUCÇÃO, TANQUE 12000 L - CHI DIURNO. AF_05/2023</t>
  </si>
  <si>
    <t>92113</t>
  </si>
  <si>
    <t>PENEIRA ROTATIVA COM MOTOR ELÉTRICO TRIFÁSICO DE 2 CV, CILINDRO DE 1 M X 0,60 M, COM FUROS DE 3,17 MM - CHI DIURNO. AF_05/2023</t>
  </si>
  <si>
    <t>92119</t>
  </si>
  <si>
    <t>DOSADOR DE AREIA, CAPACIDADE DE 26 LITROS - CHI DIURNO. AF_05/2023</t>
  </si>
  <si>
    <t>92139</t>
  </si>
  <si>
    <t>CAMINHONETE COM MOTOR A DIESEL, POTÊNCIA 180 CV, CABINE DUPLA, 4X4 - CHI DIURNO. AF_11/2015</t>
  </si>
  <si>
    <t>92146</t>
  </si>
  <si>
    <t>CAMINHONETE CABINE SIMPLES COM MOTOR 1.6 FLEX, CÂMBIO MANUAL, POTÊNCIA 101/104 CV, 2 PORTAS - CHI DIURNO. AF_11/2015</t>
  </si>
  <si>
    <t>92243</t>
  </si>
  <si>
    <t>CAMINHÃO DE TRANSPORTE DE MATERIAL ASFÁLTICO 20.000 L, COM CAVALO MECÂNICO DE CAPACIDADE MÁXIMA DE TRAÇÃO COMBINADO DE 45.000 KG, POTÊNCIA 330 CV, INCLUSIVE TANQUE DE ASFALTO COM MAÇARICO - CHI DIURNO. AF_12/2015</t>
  </si>
  <si>
    <t>92717</t>
  </si>
  <si>
    <t>APARELHO PARA CORTE E SOLDA OXI-ACETILENO SOBRE RODAS, INCLUSIVE CILINDROS E MAÇARICOS - CHI DIURNO. AF_05/2023</t>
  </si>
  <si>
    <t>92961</t>
  </si>
  <si>
    <t>MÁQUINA EXTRUSORA DE CONCRETO PARA GUIAS E SARJETAS, MOTOR A DIESEL, POTÊNCIA 14 CV - CHI DIURNO. AF_12/2015</t>
  </si>
  <si>
    <t>92967</t>
  </si>
  <si>
    <t>MARTELO PERFURADOR PNEUMÁTICO MANUAL, HASTE 25 X 75 MM, 21 KG - CHI DIURNO. AF_12/2015</t>
  </si>
  <si>
    <t>93225</t>
  </si>
  <si>
    <t>PERFURATRIZ COM TORRE METÁLICA PARA EXECUÇÃO DE ESTACA HÉLICE CONTÍNUA, PROFUNDIDADE MÁXIMA DE 32 M, DIÂMETRO MÁXIMO DE 1000 MM, POTÊNCIA INSTALADA DE 350 HP, MESA ROTATIVA COM TORQUE MÁXIMO DE 263 KNM - CHI DIURNO. AF_01/2016</t>
  </si>
  <si>
    <t>93234</t>
  </si>
  <si>
    <t>BETONEIRA CAPACIDADE NOMINAL 400 L, CAPACIDADE DE MISTURA 310 L, MOTOR A GASOLINA POTÊNCIA 5,5 HP, SEM CARREGADOR - CHI DIURNO. AF_02/2016</t>
  </si>
  <si>
    <t>93244</t>
  </si>
  <si>
    <t>ROLO COMPACTADOR VIBRATÓRIO PÉ DE CARNEIRO PARA SOLOS, POTÊNCIA 80 HP, PESO OPERACIONAL SEM/COM LASTRO 7,4 / 8,8 T, LARGURA DE TRABALHO 1,68 M - CHI DIURNO. AF_02/2016</t>
  </si>
  <si>
    <t>93274</t>
  </si>
  <si>
    <t>GRUA ASCENSIONAL, LANÇA DE 30 M, CAPACIDADE DE 1,0 T A 30 M, ALTURA ATÉ 39 M - CHI DIURNO. AF_05/2023</t>
  </si>
  <si>
    <t>93282</t>
  </si>
  <si>
    <t>GUINCHO ELÉTRICO DE COLUNA, CAPACIDADE 400 KG, COM MOTO FREIO, MOTOR TRIFÁSICO DE 1,25 CV - CHI DIURNO. AF_03/2016</t>
  </si>
  <si>
    <t>93288</t>
  </si>
  <si>
    <t>GUINDASTE HIDRÁULICO AUTOPROPELIDO, COM LANÇA TELESCÓPICA 40 M, CAPACIDADE MÁXIMA 60 T, POTÊNCIA 260 KW - CHI DIURNO. AF_03/2016</t>
  </si>
  <si>
    <t>93403</t>
  </si>
  <si>
    <t>GUINDAUTO HIDRÁULICO, CAPACIDADE MÁXIMA DE CARGA 3300 KG, MOMENTO MÁXIMO DE CARGA 5,8 TM, ALCANCE MÁXIMO HORIZONTAL 7,60 M, INCLUSIVE CAMINHÃO TOCO PBT 16.000 KG, POTÊNCIA DE 189 CV - CHI DIURNO. AF_03/2016</t>
  </si>
  <si>
    <t>93409</t>
  </si>
  <si>
    <t>MÁQUINA JATO DE PRESSAO PORTÁTIL, CAMARA DE 1 SAIDA, CAPACIDADE 280 L, DIAMETRO 670 MM, BICO DE JATO CURTO VENTURI DE 5/16 , MANGUEIRA DE 1 COM COMPRESSOR DE AR REBOCÁVEL 189 PCM E MOTOR DIESEL 63 CV - CHI DIURNO. AF_05/2023</t>
  </si>
  <si>
    <t>93416</t>
  </si>
  <si>
    <t>GERADOR PORTÁTIL MONOFÁSICO, POTÊNCIA 5500 VA, MOTOR A GASOLINA, POTÊNCIA DO MOTOR 13 CV - CHI DIURNO. AF_03/2016</t>
  </si>
  <si>
    <t>93422</t>
  </si>
  <si>
    <t>GRUPO GERADOR REBOCÁVEL, POTÊNCIA 66 KVA, MOTOR A DIESEL - CHI DIURNO. AF_03/2016</t>
  </si>
  <si>
    <t>93428</t>
  </si>
  <si>
    <t>GRUPO GERADOR ESTACIONÁRIO, POTÊNCIA 150 KVA, MOTOR A DIESEL- CHI DIURNO. AF_03/2016</t>
  </si>
  <si>
    <t>93434</t>
  </si>
  <si>
    <t>USINA DE MISTURA ASFÁLTICA À QUENTE, TIPO CONTRA FLUXO, PROD 40 A 80 TON/HORA - CHI DIURNO. AF_05/2023</t>
  </si>
  <si>
    <t>93440</t>
  </si>
  <si>
    <t>USINA DE ASFALTO À FRIO, CAPACIDADE DE 40 A 60 TON/HORA, ELÉTRICA POTÊNCIA 30 CV - CHI DIURNO. AF_05/2023</t>
  </si>
  <si>
    <t>95122</t>
  </si>
  <si>
    <t>USINA MISTURADORA DE SOLOS, CAPACIDADE DE 200 A 500 TON/H, POTENCIA 75KW - CHI DIURNO. AF_07/2016</t>
  </si>
  <si>
    <t>95128</t>
  </si>
  <si>
    <t>DISTRIBUIDOR DE AGREGADOS AUTOPROPELIDO, CAP 3 M3, A DIESEL, POTÊNCIA 176CV - CHI DIURNO. AF_07/2016</t>
  </si>
  <si>
    <t>95140</t>
  </si>
  <si>
    <t>TALHA MANUAL DE CORRENTE, CAPACIDADE DE 2 TON. COM ELEVAÇÃO DE 3 M - CHI DIURNO. AF_07/2016</t>
  </si>
  <si>
    <t>95213</t>
  </si>
  <si>
    <t>GRUA ASCENCIONAL, LANÇA DE 42 M, CAPACIDADE DE 1,5 T A 30 M, ALTURA ATÉ 39 M - CHI DIURNO. AF_05/2023</t>
  </si>
  <si>
    <t>95259</t>
  </si>
  <si>
    <t>MARTELO DEMOLIDOR PNEUMÁTICO MANUAL, 32 KG - CHI DIURNO. AF_09/2016</t>
  </si>
  <si>
    <t>95265</t>
  </si>
  <si>
    <t>COMPACTADOR DE SOLOS DE PERCUSÃO (SOQUETE) COM MOTOR A GASOLINA, POTÊNCIA 3 CV - CHI DIURNO. AF_09/2016</t>
  </si>
  <si>
    <t>95271</t>
  </si>
  <si>
    <t>RÉGUA VIBRATÓRIA DUPLA PARA CONCRETO, PESO DE 60KG, COMPRIMENTO 4 M, COM MOTOR A GASOLINA, POTÊNCIA 5,5 HP - CHI DIURNO. AF_09/2016</t>
  </si>
  <si>
    <t>95277</t>
  </si>
  <si>
    <t>POLIDORA DE PISO (POLITRIZ), PESO DE 100KG, DIÂMETRO 450 MM, MOTOR ELÉTRICO, POTÊNCIA 4 HP - CHI DIURNO. AF_05/2023</t>
  </si>
  <si>
    <t>95283</t>
  </si>
  <si>
    <t>DESEMPENADEIRA DE CONCRETO, PESO DE 78 KG, 4 PÁS, MOTOR A GASOLINA, POTÊNCIA 5,5 HP - CHI DIURNO. AF_05/2023</t>
  </si>
  <si>
    <t>95621</t>
  </si>
  <si>
    <t>PERFURATRIZ PNEUMATICA MANUAL DE PESO MEDIO, MARTELETE, 18KG, COMPRIMENTO MÁXIMO DE CURSO DE 6 M, DIAMETRO DO PISTAO DE 5,5 CM - CHI DIURNO. AF_11/2016</t>
  </si>
  <si>
    <t>95632</t>
  </si>
  <si>
    <t>ROLO COMPACTADOR VIBRATORIO TANDEM, ACO LISO, POTENCIA 125 HP, PESO SEM/COM LASTRO 10,20/11,65 T, LARGURA DE TRABALHO 1,73 M - CHI DIURNO. AF_11/2016</t>
  </si>
  <si>
    <t>95703</t>
  </si>
  <si>
    <t>PERFURATRIZ MANUAL, TORQUE MAXIMO 55 KGF.M, POTENCIA 5 CV, COM DIAMETRO MAXIMO 8 1/2" - CHI DIURNO. AF_11/2016</t>
  </si>
  <si>
    <t>95709</t>
  </si>
  <si>
    <t>PERFURATRIZ SOBRE ESTEIRA, TORQUE MÁXIMO 600 KGF, POTÊNCIA ENTRE 50 E 60 HP, DIÂMETRO MÁXIMO 10 - CHI DIURNO. AF_11/2016</t>
  </si>
  <si>
    <t>95715</t>
  </si>
  <si>
    <t>ESCAVADEIRA HIDRAULICA SOBRE ESTEIRA, COM GARRA GIRATORIA DE MANDIBULAS, PESO OPERACIONAL ENTRE 22,00 E 25,50 TON, POTENCIA LIQUIDA ENTRE 150 E 160 HP - CHI DIURNO. AF_11/2016</t>
  </si>
  <si>
    <t>95721</t>
  </si>
  <si>
    <t>ESCAVADEIRA HIDRAULICA SOBRE ESTEIRA, EQUIPADA COM CLAMSHELL, COM CAPACIDADE DA CAÇAMBA ENTRE 1,20 E 1,50 M3, PESO OPERACIONAL ENTRE 20,00 E 22,00 TON, POTENCIA LIQUIDA ENTRE 150 E 160 HP - CHI DIURNO. AF_11/2016</t>
  </si>
  <si>
    <t>95873</t>
  </si>
  <si>
    <t>GRUPO GERADOR COM CARENAGEM, MOTOR DIESEL POTÊNCIA STANDART ENTRE 250 E 260 KVA - CHI DIURNO. AF_12/2016</t>
  </si>
  <si>
    <t>96014</t>
  </si>
  <si>
    <t>TRATOR DE PNEUS COM POTÊNCIA DE 122 CV, TRAÇÃO 4X4, COM VASSOURA MECÂNICA ACOPLADA - CHI DIURNO. AF_02/2017</t>
  </si>
  <si>
    <t>96021</t>
  </si>
  <si>
    <t>TRATOR DE PNEUS COM POTÊNCIA DE 122 CV, TRAÇÃO 4X4, COM GRADE DE DISCOS ACOPLADA - CHI DIURNO. AF_02/2017</t>
  </si>
  <si>
    <t>96029</t>
  </si>
  <si>
    <t>TRATOR DE PNEUS COM POTÊNCIA DE 85 CV, TRAÇÃO 4X4, COM GRADE DE DISCOS ACOPLADA - CHI DIURNO. AF_02/2017</t>
  </si>
  <si>
    <t>96036</t>
  </si>
  <si>
    <t>CAMINHÃO BASCULANTE 10 M3, TRUCADO, POTÊNCIA 230 CV, INCLUSIVE CAÇAMBA METÁLICA, COM DISTRIBUIDOR DE AGREGADOS ACOPLADO - CHI DIURNO. AF_02/2017</t>
  </si>
  <si>
    <t>96155</t>
  </si>
  <si>
    <t>TRATOR DE PNEUS COM POTÊNCIA DE 85 CV, TRAÇÃO 4X4, COM VASSOURA MECÂNICA ACOPLADA - CHI DIURNO. AF_02/2017</t>
  </si>
  <si>
    <t>96156</t>
  </si>
  <si>
    <t>MINICARREGADEIRA SOBRE RODAS POTENCIA 47HP CAPACIDADE OPERACAO 646 KG, COM VASSOURA MECÂNICA ACOPLADA - CHI DIURNO. AF_03/2017</t>
  </si>
  <si>
    <t>96159</t>
  </si>
  <si>
    <t>MÁQUINA DEMARCADORA DE FAIXA DE TRÁFEGO À FRIO, AUTOPROPELIDA, POTÊNCIA 38 HP - CHI DIURNO. AF_07/2016</t>
  </si>
  <si>
    <t>96246</t>
  </si>
  <si>
    <t>MINIESCAVADEIRA SOBRE ESTEIRAS, POTENCIA LIQUIDA DE *30* HP, PESO OPERACIONAL DE *3.500* KG - CHI DIURNO. AF_04/2017</t>
  </si>
  <si>
    <t>96464</t>
  </si>
  <si>
    <t>ROLO COMPACTADOR DE PNEUS, ESTATICO, PRESSAO VARIAVEL, POTENCIA 110 HP, PESO SEM/COM LASTRO 10,8/27 T, LARGURA DE ROLAGEM 2,30 M - CHI DIURNO. AF_06/2017</t>
  </si>
  <si>
    <t>98765</t>
  </si>
  <si>
    <t>INVERSOR DE SOLDA MONOFÁSICO DE 160 A, POTÊNCIA DE 5400 W, TENSÃO DE 220 V, PARA SOLDA COM ELETRODOS DE 2,0 A 4,0 MM E PROCESSO TIG - CHI DIURNO. AF_06/2018</t>
  </si>
  <si>
    <t>99834</t>
  </si>
  <si>
    <t>LAVADORA DE ALTA PRESSAO (LAVA-JATO) PARA AGUA FRIA, PRESSAO DE OPERACAO ENTRE 1400 E 1900 LIB/POL2, VAZAO MAXIMA ENTRE 400 E 700 L/H - CHI DIURNO. AF_05/2023</t>
  </si>
  <si>
    <t>100642</t>
  </si>
  <si>
    <t>USINA DE MISTURA ASFÁLTICA À QUENTE, TIPO CONTRA FLUXO, PROD 100 A 140 TON/HORA - CHI DIURNO. AF_12/2019</t>
  </si>
  <si>
    <t>100648</t>
  </si>
  <si>
    <t>USINA DE ASFALTO, TIPO GRAVIMÉTRICA, PROD 150 TON/HORA - CHI DIURNO. AF_12/2019</t>
  </si>
  <si>
    <t>102274</t>
  </si>
  <si>
    <t>MARTELO DEMOLIDOR ELÉTRICO, COM POTÊNCIA DE 2.000 W, 1.000 IMPACTOS POR MINUTO, PESO DE 30 KG - CHI DIURNO. AF_01/2021</t>
  </si>
  <si>
    <t>104092</t>
  </si>
  <si>
    <t>TERMOFUSORA PARA TUBOS E CONEXÕES EM PPR COM DIÂMETROS DE 20 A 63 MM, POTÊNCIA DE 800 W, TENSAO 220 V - CHI DIURNO. AF_05/2022</t>
  </si>
  <si>
    <t>104098</t>
  </si>
  <si>
    <t>TERMOFUSORA PARA TUBOS E CONEXÕES EM PPR COM DIÂMETROS DE 75 A 110 MM, POTÊNCIA DE *1100* W, TENSÃO 220 V - CHI DIURNO. AF_05/2022</t>
  </si>
  <si>
    <t>5089</t>
  </si>
  <si>
    <t>ROLO COMPACTADOR VIBRATÓRIO PÉ DE CARNEIRO PARA SOLOS, POTÊNCIA 80 HP, PESO OPERACIONAL SEM/COM LASTRO 7,4 / 8,8 T, LARGURA DE TRABALHO 1,68 M - MANUTENÇÃO. AF_02/2016</t>
  </si>
  <si>
    <t>5627</t>
  </si>
  <si>
    <t>ESCAVADEIRA HIDRÁULICA SOBRE ESTEIRAS, CAÇAMBA 0,80 M3, PESO OPERACIONAL 17 T, POTENCIA BRUTA 111 HP - DEPRECIAÇÃO. AF_06/2014</t>
  </si>
  <si>
    <t>5628</t>
  </si>
  <si>
    <t>ESCAVADEIRA HIDRÁULICA SOBRE ESTEIRAS, CAÇAMBA 0,80 M3, PESO OPERACIONAL 17 T, POTENCIA BRUTA 111 HP - JUROS. AF_06/2014</t>
  </si>
  <si>
    <t>5629</t>
  </si>
  <si>
    <t>ESCAVADEIRA HIDRÁULICA SOBRE ESTEIRAS, CAÇAMBA 0,80 M3, PESO OPERACIONAL 17 T, POTENCIA BRUTA 111 HP - MANUTENÇÃO. AF_06/2014</t>
  </si>
  <si>
    <t>5630</t>
  </si>
  <si>
    <t>ESCAVADEIRA HIDRÁULICA SOBRE ESTEIRAS, CAÇAMBA 0,80 M3, PESO OPERACIONAL 17 T, POTENCIA BRUTA 111 HP - MATERIAIS NA OPERAÇÃO. AF_06/2014</t>
  </si>
  <si>
    <t>5658</t>
  </si>
  <si>
    <t>GRADE DE DISCO CONTROLE REMOTO REBOCÁVEL, COM 24 DISCOS 24 X 6 MM COM PNEUS PARA TRANSPORTE - MANUTENÇÃO. AF_06/2014</t>
  </si>
  <si>
    <t>5664</t>
  </si>
  <si>
    <t>RETROESCAVADEIRA SOBRE RODAS COM CARREGADEIRA, TRAÇÃO 4X4, POTÊNCIA LÍQ. 88 HP, CAÇAMBA CARREG. CAP. MÍN. 1 M3, CAÇAMBA RETRO CAP. 0,26 M3, PESO OPERACIONAL MÍN. 6.674 KG, PROFUNDIDADE ESCAVAÇÃO MÁX. 4,37 M - MANUTENÇÃO. AF_06/2014</t>
  </si>
  <si>
    <t>5667</t>
  </si>
  <si>
    <t>RETROESCAVADEIRA SOBRE RODAS COM CARREGADEIRA, TRAÇÃO 4X2, POTÊNCIA LÍQ. 79 HP, CAÇAMBA CARREG. CAP. MÍN. 1 M3, CAÇAMBA RETRO CAP. 0,20 M3, PESO OPERACIONAL MÍN. 6.570 KG, PROFUNDIDADE ESCAVAÇÃO MÁX. 4,37 M - MANUTENÇÃO. AF_06/2014</t>
  </si>
  <si>
    <t>5668</t>
  </si>
  <si>
    <t>RETROESCAVADEIRA SOBRE RODAS COM CARREGADEIRA, TRAÇÃO 4X2, POTÊNCIA LÍQ. 79 HP, CAÇAMBA CARREG. CAP. MÍN. 1 M3, CAÇAMBA RETRO CAP. 0,20 M3, PESO OPERACIONAL MÍN. 6.570 KG, PROFUNDIDADE ESCAVAÇÃO MÁX. 4,37 M - MATERIAIS NA OPERAÇÃO. AF_06/2014</t>
  </si>
  <si>
    <t>5674</t>
  </si>
  <si>
    <t>ROLO COMPACTADOR VIBRATÓRIO DE UM CILINDRO AÇO LISO, POTÊNCIA 80 HP, PESO OPERACIONAL MÁXIMO 8,1 T, IMPACTO DINÂMICO 16,15 / 9,5 T, LARGURA DE TRABALHO 1,68 M - MANUTENÇÃO. AF_06/2014</t>
  </si>
  <si>
    <t>5692</t>
  </si>
  <si>
    <t>MOTOBOMBA CENTRÍFUGA, MOTOR A GASOLINA, POTÊNCIA 5,42 HP, BOCAIS 1 1/2" X 1", DIÂMETRO ROTOR 143 MM HM/Q = 6 MCA / 16,8 M3/H A 38 MCA / 6,6 M3/H - MANUTENÇÃO. AF_06/2014</t>
  </si>
  <si>
    <t>5693</t>
  </si>
  <si>
    <t>MOTOBOMBA CENTRÍFUGA, MOTOR A GASOLINA, POTÊNCIA 5,42 HP, BOCAIS 1 1/2" X 1", DIÂMETRO ROTOR 143 MM HM/Q = 6 MCA / 16,8 M3/H A 38 MCA / 6,6 M3/H - MATERIAIS NA OPERAÇÃO. AF_06/2014</t>
  </si>
  <si>
    <t>5695</t>
  </si>
  <si>
    <t>CAMINHÃO BASCULANTE 6 M3, PESO BRUTO TOTAL 16.000 KG, CARGA ÚTIL MÁXIMA 13.071 KG, DISTÂNCIA ENTRE EIXOS 4,80 M, POTÊNCIA 230 CV INCLUSIVE CAÇAMBA METÁLICA - MANUTENÇÃO. AF_06/2014</t>
  </si>
  <si>
    <t>5703</t>
  </si>
  <si>
    <t>USINA DE CONCRETO FIXA, CAPACIDADE NOMINAL DE 90 A 120 M3/H, SEM SILO - MATERIAIS NA OPERAÇÃO. AF_07/2016</t>
  </si>
  <si>
    <t>5705</t>
  </si>
  <si>
    <t>CAMINHÃO TOCO, PBT 16.000 KG, CARGA ÚTIL MÁX. 10.685 KG, DIST. ENTRE EIXOS 4,8 M, POTÊNCIA 189 CV, INCLUSIVE CARROCERIA FIXA ABERTA DE MADEIRA P/ TRANSPORTE GERAL DE CARGA SECA, DIMEN. APROX. 2,5 X 7,00 X 0,50 M - MANUTENÇÃO. AF_06/2014</t>
  </si>
  <si>
    <t>5707</t>
  </si>
  <si>
    <t>USINA MISTURADORA DE SOLOS, CAPACIDADE DE 200 A 500 TON/H, POTENCIA 75KW - MANUTENÇÃO. AF_07/2016</t>
  </si>
  <si>
    <t>5710</t>
  </si>
  <si>
    <t>VIBROACABADORA DE ASFALTO SOBRE ESTEIRAS, LARGURA DE PAVIMENTAÇÃO 1,90 M A 5,30 M, POTÊNCIA 105 HP CAPACIDADE 450 T/H - MANUTENÇÃO. AF_11/2014</t>
  </si>
  <si>
    <t>5711</t>
  </si>
  <si>
    <t>VIBROACABADORA DE ASFALTO SOBRE ESTEIRAS, LARGURA DE PAVIMENTAÇÃO 1,90 M A 5,30 M, POTÊNCIA 105 HP CAPACIDADE 450 T/H - MATERIAIS NA OPERAÇÃO. AF_11/2014</t>
  </si>
  <si>
    <t>5714</t>
  </si>
  <si>
    <t>TRATOR DE PNEUS, POTÊNCIA 85 CV, TRAÇÃO 4X4, PESO COM LASTRO DE 4.675 KG - MANUTENÇÃO. AF_06/2014</t>
  </si>
  <si>
    <t>5715</t>
  </si>
  <si>
    <t>TRATOR DE PNEUS, POTÊNCIA 85 CV, TRAÇÃO 4X4, PESO COM LASTRO DE 4.675 KG - MATERIAIS NA OPERAÇÃO. AF_06/2014</t>
  </si>
  <si>
    <t>5718</t>
  </si>
  <si>
    <t>TRATOR DE ESTEIRAS, POTÊNCIA 170 HP, PESO OPERACIONAL 19 T, CAÇAMBA 5,2 M3 - MATERIAIS NA OPERAÇÃO. AF_06/2014</t>
  </si>
  <si>
    <t>5721</t>
  </si>
  <si>
    <t>TRATOR DE ESTEIRAS, POTÊNCIA 150 HP, PESO OPERACIONAL 16,7 T, COM RODA MOTRIZ ELEVADA E LÂMINA 3,18 M3 - MATERIAIS NA OPERAÇÃO. AF_06/2014</t>
  </si>
  <si>
    <t>5722</t>
  </si>
  <si>
    <t>TRATOR DE ESTEIRAS, POTÊNCIA 347 HP, PESO OPERACIONAL 38,5 T, COM LÂMINA 8,70 M3 - MATERIAIS NA OPERAÇÃO. AF_06/2014</t>
  </si>
  <si>
    <t>5724</t>
  </si>
  <si>
    <t>TRATOR DE ESTEIRAS, POTÊNCIA 100 HP, PESO OPERACIONAL 9,4 T, COM LÂMINA 2,19 M3 - MANUTENÇÃO. AF_06/2014</t>
  </si>
  <si>
    <t>5727</t>
  </si>
  <si>
    <t>ROLO COMPACTADOR VIBRATÓRIO REBOCÁVEL, CILINDRO DE AÇO LISO, POTÊNCIA DE TRAÇÃO DE 65 CV, PESO 4,7 T, IMPACTO DINÂMICO 18,3 T, LARGURA DE TRABALHO 1,67 M - MANUTENÇÃO. AF_02/2016</t>
  </si>
  <si>
    <t>5729</t>
  </si>
  <si>
    <t>ROLO COMPACTADOR VIBRATÓRIO TANDEM AÇO LISO, POTÊNCIA 58 HP, PESO SEM/COM LASTRO 6,5 / 9,4 T, LARGURA DE TRABALHO 1,2 M - MANUTENÇÃO. AF_06/2014</t>
  </si>
  <si>
    <t>5730</t>
  </si>
  <si>
    <t>ROLO COMPACTADOR VIBRATÓRIO TANDEM AÇO LISO, POTÊNCIA 58 HP, PESO SEM/COM LASTRO 6,5 / 9,4 T, LARGURA DE TRABALHO 1,2 M - MATERIAIS NA OPERAÇÃO. AF_06/2014</t>
  </si>
  <si>
    <t>5735</t>
  </si>
  <si>
    <t>RETROESCAVADEIRA SOBRE RODAS COM CARREGADEIRA, TRAÇÃO 4X4, POTÊNCIA LÍQ. 72 HP, CAÇAMBA CARREG. CAP. MÍN. 0,79 M3, CAÇAMBA RETRO CAP. 0,18 M3, PESO OPERACIONAL MÍN. 7.140 KG, PROFUNDIDADE ESCAVAÇÃO MÁX. 4,50 M - MANUTENÇÃO. AF_06/2014</t>
  </si>
  <si>
    <t>5736</t>
  </si>
  <si>
    <t>RETROESCAVADEIRA SOBRE RODAS COM CARREGADEIRA, TRAÇÃO 4X4, POTÊNCIA LÍQ. 72 HP, CAÇAMBA CARREG. CAP. MÍN. 0,79 M3, CAÇAMBA RETRO CAP. 0,18 M3, PESO OPERACIONAL MÍN. 7.140 KG, PROFUNDIDADE ESCAVAÇÃO MÁX. 4,50 M - MATERIAIS NA OPERAÇÃO. AF_06/2014</t>
  </si>
  <si>
    <t>5738</t>
  </si>
  <si>
    <t>ROLO COMPACTADOR VIBRATÓRIO PÉ DE CARNEIRO, OPERADO POR CONTROLE REMOTO, POTÊNCIA 12,5 KW, PESO OPERACIONAL 1,675 T, LARGURA DE TRABALHO 0,85 M - DEPRECIAÇÃO. AF_02/2016</t>
  </si>
  <si>
    <t>5739</t>
  </si>
  <si>
    <t>ROLO COMPACTADOR VIBRATÓRIO PÉ DE CARNEIRO, OPERADO POR CONTROLE REMOTO, POTÊNCIA 12,5 KW, PESO OPERACIONAL 1,675 T, LARGURA DE TRABALHO 0,85 M - MANUTENÇÃO. AF_02/2016</t>
  </si>
  <si>
    <t>5741</t>
  </si>
  <si>
    <t>USINA DE LAMA ASFÁLTICA, PROD 30 A 50 T/H, SILO DE AGREGADO 7 M3, RESERVATÓRIOS PARA EMULSÃO E ÁGUA DE 2,3 M3 CADA, MISTURADOR TIPO PUG MILL A SER MONTADO SOBRE CAMINHÃO - MANUTENÇÃO. AF_10/2014</t>
  </si>
  <si>
    <t>5742</t>
  </si>
  <si>
    <t>USINA DE LAMA ASFÁLTICA, PROD 30 A 50 T/H, SILO DE AGREGADO 7 M3, RESERVATÓRIOS PARA EMULSÃO E ÁGUA DE 2,3 M3 CADA, MISTURADOR TIPO PUG MILL A SER MONTADO SOBRE CAMINHÃO - MATERIAIS NA OPERAÇÃO. AF_10/2014</t>
  </si>
  <si>
    <t>5747</t>
  </si>
  <si>
    <t>CAMINHÃO PIPA 6.000 L, PESO BRUTO TOTAL 13.000 KG, DISTÂNCIA ENTRE EIXOS 4,80 M, POTÊNCIA 189 CV INCLUSIVE TANQUE DE AÇO PARA TRANSPORTE DE ÁGUA, CAPACIDADE 6 M3 - MATERIAIS NA OPERAÇÃO. AF_06/2014</t>
  </si>
  <si>
    <t>5751</t>
  </si>
  <si>
    <t>CAMINHÃO TOCO, PESO BRUTO TOTAL 14.300 KG, CARGA ÚTIL MÁXIMA 9590 KG, DISTÂNCIA ENTRE EIXOS 4,76 M, POTÊNCIA 185 CV (NÃO INCLUI CARROCERIA) - MANUTENÇÃO. AF_06/2014</t>
  </si>
  <si>
    <t>5754</t>
  </si>
  <si>
    <t>CAMINHÃO TOCO, PESO BRUTO TOTAL 16.000 KG, CARGA ÚTIL MÁXIMA DE 10.685 KG, DISTÂNCIA ENTRE EIXOS 4,80 M, POTÊNCIA 189 CV EXCLUSIVE CARROCERIA - MANUTENÇÃO. AF_06/2014</t>
  </si>
  <si>
    <t>5763</t>
  </si>
  <si>
    <t>CAMINHÃO PIPA 10.000 L TRUCADO, PESO BRUTO TOTAL 23.000 KG, CARGA ÚTIL MÁXIMA 15.935 KG, DISTÂNCIA ENTRE EIXOS 4,8 M, POTÊNCIA 230 CV, INCLUSIVE TANQUE DE AÇO PARA TRANSPORTE DE ÁGUA - MANUTENÇÃO. AF_06/2014</t>
  </si>
  <si>
    <t>5765</t>
  </si>
  <si>
    <t>ESPARGIDOR DE ASFALTO PRESSURIZADO COM TANQUE DE 2500 L, REBOCÁVEL COM MOTOR A GASOLINA POTÊNCIA 3,4 HP - MANUTENÇÃO. AF_07/2014</t>
  </si>
  <si>
    <t>5766</t>
  </si>
  <si>
    <t>ESPARGIDOR DE ASFALTO PRESSURIZADO COM TANQUE DE 2500 L, REBOCÁVEL COM MOTOR A GASOLINA POTÊNCIA 3,4 HP - MATERIAIS NA OPERAÇÃO. AF_07/2014</t>
  </si>
  <si>
    <t>5779</t>
  </si>
  <si>
    <t>MOTONIVELADORA POTÊNCIA BÁSICA LÍQUIDA (PRIMEIRA MARCHA) 125 HP, PESO BRUTO 13032 KG, LARGURA DA LÂMINA DE 3,7 M - MANUTENÇÃO. AF_06/2014</t>
  </si>
  <si>
    <t>5787</t>
  </si>
  <si>
    <t>PÁ CARREGADEIRA SOBRE RODAS, POTÊNCIA 197 HP, CAPACIDADE DA CAÇAMBA 2,5 A 3,5 M3, PESO OPERACIONAL 18338 KG - MATERIAIS NA OPERAÇÃO. AF_06/2014</t>
  </si>
  <si>
    <t>5797</t>
  </si>
  <si>
    <t>COMPRESSOR DE AR REBOCÁVEL, VAZÃO 189 PCM, PRESSÃO EFETIVA DE TRABALHO 102 PSI, MOTOR DIESEL, POTÊNCIA 63 CV - MANUTENÇÃO. AF_06/2015</t>
  </si>
  <si>
    <t>5800</t>
  </si>
  <si>
    <t>BOMBA SUBMERSÍVEL ELÉTRICA TRIFÁSICA, POTÊNCIA 2,96 HP, Ø ROTOR 144 MM SEMI-ABERTO, BOCAL DE SAÍDA Ø 2, HM/Q = 2 MCA / 38,8 M3/H A 28 MCA / 5 M3/H - MANUTENÇÃO. AF_06/2014</t>
  </si>
  <si>
    <t>7032</t>
  </si>
  <si>
    <t>TANQUE DE ASFALTO ESTACIONÁRIO COM SERPENTINA, CAPACIDADE 30.000 L - DEPRECIAÇÃO. AF_05/2023</t>
  </si>
  <si>
    <t>7033</t>
  </si>
  <si>
    <t>TANQUE DE ASFALTO ESTACIONÁRIO COM SERPENTINA, CAPACIDADE 30.000 L - JUROS. AF_05/2023</t>
  </si>
  <si>
    <t>7034</t>
  </si>
  <si>
    <t>TANQUE DE ASFALTO ESTACIONÁRIO COM SERPENTINA, CAPACIDADE 30.000 L - MANUTENÇÃO. AF_05/2023</t>
  </si>
  <si>
    <t>7035</t>
  </si>
  <si>
    <t>TANQUE DE ASFALTO ESTACIONÁRIO COM SERPENTINA, CAPACIDADE 30.000 L - MATERIAIS NA OPERAÇÃO. AF_05/2023</t>
  </si>
  <si>
    <t>7038</t>
  </si>
  <si>
    <t>ROLO COMPACTADOR DE PNEUS ESTÁTICO, PRESSÃO VARIÁVEL, POTÊNCIA 111 HP, PESO SEM/COM LASTRO 9,5 / 26 T, LARGURA DE TRABALHO 1,90 M - DEPRECIAÇÃO. AF_07/2014</t>
  </si>
  <si>
    <t>7039</t>
  </si>
  <si>
    <t>ROLO COMPACTADOR DE PNEUS ESTÁTICO, PRESSÃO VARIÁVEL, POTÊNCIA 111 HP, PESO SEM/COM LASTRO 9,5 / 26 T, LARGURA DE TRABALHO 1,90 M - JUROS. AF_07/2014</t>
  </si>
  <si>
    <t>7040</t>
  </si>
  <si>
    <t>ROLO COMPACTADOR DE PNEUS ESTÁTICO, PRESSÃO VARIÁVEL, POTÊNCIA 111 HP, PESO SEM/COM LASTRO 9,5 / 26 T, LARGURA DE TRABALHO 1,90 M - MANUTENÇÃO. AF_07/2014</t>
  </si>
  <si>
    <t>7044</t>
  </si>
  <si>
    <t>MOTOBOMBA TRASH (PARA ÁGUA SUJA) AUTO ESCORVANTE, MOTOR GASOLINA DE 6,41 HP, DIÂMETROS DE SUCÇÃO X RECALQUE: 3" X 3", HM/Q = 10 MCA / 60 M3/H A 23 MCA / 0 M3/H - DEPRECIAÇÃO. AF_10/2014</t>
  </si>
  <si>
    <t>7045</t>
  </si>
  <si>
    <t>MOTOBOMBA TRASH (PARA ÁGUA SUJA) AUTO ESCORVANTE, MOTOR GASOLINA DE 6,41 HP, DIÂMETROS DE SUCÇÃO X RECALQUE: 3" X 3", HM/Q = 10 MCA / 60 M3/H A 23 MCA / 0 M3/H - JUROS. AF_10/2014</t>
  </si>
  <si>
    <t>7046</t>
  </si>
  <si>
    <t>MOTOBOMBA TRASH (PARA ÁGUA SUJA) AUTO ESCORVANTE, MOTOR GASOLINA DE 6,41 HP, DIÂMETROS DE SUCÇÃO X RECALQUE: 3" X 3", HM/Q = 10 MCA / 60 M3/H A 23 MCA / 0 M3/H - MANUTENÇÃO. AF_10/2014</t>
  </si>
  <si>
    <t>7047</t>
  </si>
  <si>
    <t>MOTOBOMBA TRASH (PARA ÁGUA SUJA) AUTO ESCORVANTE, MOTOR GASOLINA DE 6,41 HP, DIÂMETROS DE SUCÇÃO X RECALQUE: 3" X 3", HM/Q = 10 MCA / 60 M3/H A 23 MCA / 0 M3/H - MATERIAIS NA OPERAÇÃO. AF_10/2014</t>
  </si>
  <si>
    <t>7051</t>
  </si>
  <si>
    <t>ROLO COMPACTADOR PE DE CARNEIRO VIBRATORIO, POTENCIA 125 HP, PESO OPERACIONAL SEM/COM LASTRO 11,95 / 13,30 T, IMPACTO DINAMICO 38,5 / 22,5 T, LARGURA DE TRABALHO 2,15 M - DEPRECIAÇÃO. AF_06/2014</t>
  </si>
  <si>
    <t>7052</t>
  </si>
  <si>
    <t>ROLO COMPACTADOR PE DE CARNEIRO VIBRATORIO, POTENCIA 125 HP, PESO OPERACIONAL SEM/COM LASTRO 11,95 / 13,30 T, IMPACTO DINAMICO 38,5 / 22,5 T, LARGURA DE TRABALHO 2,15 M - JUROS. AF_06/2014</t>
  </si>
  <si>
    <t>7053</t>
  </si>
  <si>
    <t>ROLO COMPACTADOR PE DE CARNEIRO VIBRATORIO, POTENCIA 125 HP, PESO OPERACIONAL SEM/COM LASTRO 11,95 / 13,30 T, IMPACTO DINAMICO 38,5 / 22,5 T, LARGURA DE TRABALHO 2,15 M - MANUTENÇÃO. AF_06/2014</t>
  </si>
  <si>
    <t>7054</t>
  </si>
  <si>
    <t>ROLO COMPACTADOR PE DE CARNEIRO VIBRATORIO, POTENCIA 125 HP, PESO OPERACIONAL SEM/COM LASTRO 11,95 / 13,30 T, IMPACTO DINAMICO 38,5 / 22,5 T, LARGURA DE TRABALHO 2,15 M - MATERIAIS NA OPERAÇÃO. AF_06/2014</t>
  </si>
  <si>
    <t>7058</t>
  </si>
  <si>
    <t>CAMINHÃO BASCULANTE 6 M3 TOCO, PESO BRUTO TOTAL 16.000 KG, CARGA ÚTIL MÁXIMA 11.130 KG, DISTÂNCIA ENTRE EIXOS 5,36 M, POTÊNCIA 185 CV, INCLUSIVE CAÇAMBA METÁLICA - DEPRECIAÇÃO. AF_06/2014</t>
  </si>
  <si>
    <t>7059</t>
  </si>
  <si>
    <t>CAMINHÃO BASCULANTE 6 M3 TOCO, PESO BRUTO TOTAL 16.000 KG, CARGA ÚTIL MÁXIMA 11.130 KG, DISTÂNCIA ENTRE EIXOS 5,36 M, POTÊNCIA 185 CV, INCLUSIVE CAÇAMBA METÁLICA - JUROS. AF_06/2014</t>
  </si>
  <si>
    <t>7060</t>
  </si>
  <si>
    <t>CAMINHÃO BASCULANTE 6 M3 TOCO, PESO BRUTO TOTAL 16.000 KG, CARGA ÚTIL MÁXIMA 11.130 KG, DISTÂNCIA ENTRE EIXOS 5,36 M, POTÊNCIA 185 CV, INCLUSIVE CAÇAMBA METÁLICA - MANUTENÇÃO. AF_06/2014</t>
  </si>
  <si>
    <t>7061</t>
  </si>
  <si>
    <t>CAMINHÃO BASCULANTE 6 M3 TOCO, PESO BRUTO TOTAL 16.000 KG, CARGA ÚTIL MÁXIMA 11.130 KG, DISTÂNCIA ENTRE EIXOS 5,36 M, POTÊNCIA 185 CV, INCLUSIVE CAÇAMBA METÁLICA - MATERIAIS NA OPERAÇÃO. AF_06/2014</t>
  </si>
  <si>
    <t>7063</t>
  </si>
  <si>
    <t>TRATOR DE PNEUS, POTÊNCIA 122 CV, TRAÇÃO 4X4, PESO COM LASTRO DE 4.510 KG - DEPRECIAÇÃO. AF_06/2014</t>
  </si>
  <si>
    <t>7064</t>
  </si>
  <si>
    <t>TRATOR DE PNEUS, POTÊNCIA 122 CV, TRAÇÃO 4X4, PESO COM LASTRO DE 4.510 KG - JUROS. AF_06/2014</t>
  </si>
  <si>
    <t>7065</t>
  </si>
  <si>
    <t>TRATOR DE PNEUS, POTÊNCIA 122 CV, TRAÇÃO 4X4, PESO COM LASTRO DE 4.510 KG - MANUTENÇÃO. AF_06/2014</t>
  </si>
  <si>
    <t>7066</t>
  </si>
  <si>
    <t>TRATOR DE PNEUS, POTÊNCIA 122 CV, TRAÇÃO 4X4, PESO COM LASTRO DE 4.510 KG - MATERIAIS NA OPERAÇÃO. AF_06/2014</t>
  </si>
  <si>
    <t>53786</t>
  </si>
  <si>
    <t>RETROESCAVADEIRA SOBRE RODAS COM CARREGADEIRA, TRAÇÃO 4X4, POTÊNCIA LÍQ. 88 HP, CAÇAMBA CARREG. CAP. MÍN. 1 M3, CAÇAMBA RETRO CAP. 0,26 M3, PESO OPERACIONAL MÍN. 6.674 KG, PROFUNDIDADE ESCAVAÇÃO MÁX. 4,37 M - MATERIAIS NA OPERAÇÃO. AF_06/2014</t>
  </si>
  <si>
    <t>53788</t>
  </si>
  <si>
    <t>ROLO COMPACTADOR VIBRATÓRIO DE UM CILINDRO AÇO LISO, POTÊNCIA 80 HP, PESO OPERACIONAL MÁXIMO 8,1 T, IMPACTO DINÂMICO 16,15 / 9,5 T, LARGURA DE TRABALHO 1,68 M - MATERIAIS NA OPERAÇÃO. AF_06/2014</t>
  </si>
  <si>
    <t>53792</t>
  </si>
  <si>
    <t>CAMINHÃO BASCULANTE 6 M3, PESO BRUTO TOTAL 16.000 KG, CARGA ÚTIL MÁXIMA 13.071 KG, DISTÂNCIA ENTRE EIXOS 4,80 M, POTÊNCIA 230 CV INCLUSIVE CAÇAMBA METÁLICA - MATERIAIS NA OPERAÇÃO. AF_06/2014</t>
  </si>
  <si>
    <t>53794</t>
  </si>
  <si>
    <t>USINA DE CONCRETO FIXA, CAPACIDADE NOMINAL DE 90 A 120 M3/H, SEM SILO - MANUTENÇÃO. AF_07/2016</t>
  </si>
  <si>
    <t>53797</t>
  </si>
  <si>
    <t>CAMINHÃO TOCO, PBT 16.000 KG, CARGA ÚTIL MÁX. 10.685 KG, DIST. ENTRE EIXOS 4,8 M, POTÊNCIA 189 CV, INCLUSIVE CARROCERIA FIXA ABERTA DE MADEIRA P/ TRANSPORTE GERAL DE CARGA SECA, DIMEN. APROX. 2,5 X 7,00 X 0,50 M - MATERIAIS NA OPERAÇÃO. AF_06/2014</t>
  </si>
  <si>
    <t>53804</t>
  </si>
  <si>
    <t>VASSOURA MECÂNICA REBOCÁVEL COM ESCOVA CILÍNDRICA, LARGURA ÚTIL DE VARRIMENTO DE 2,44 M - MANUTENÇÃO. AF_06/2014</t>
  </si>
  <si>
    <t>53806</t>
  </si>
  <si>
    <t>TRATOR DE ESTEIRAS, POTÊNCIA 170 HP, PESO OPERACIONAL 19 T, CAÇAMBA 5,2 M3 - MANUTENÇÃO. AF_06/2014</t>
  </si>
  <si>
    <t>53810</t>
  </si>
  <si>
    <t>TRATOR DE ESTEIRAS, POTÊNCIA 150 HP, PESO OPERACIONAL 16,7 T, COM RODA MOTRIZ ELEVADA E LÂMINA 3,18 M3 - MANUTENÇÃO. AF_06/2014</t>
  </si>
  <si>
    <t>53814</t>
  </si>
  <si>
    <t>TRATOR DE ESTEIRAS, POTÊNCIA 347 HP, PESO OPERACIONAL 38,5 T, COM LÂMINA 8,70 M3 - MANUTENÇÃO. AF_06/2014</t>
  </si>
  <si>
    <t>53817</t>
  </si>
  <si>
    <t>TRATOR DE ESTEIRAS, POTÊNCIA 100 HP, PESO OPERACIONAL 9,4 T, COM LÂMINA 2,19 M3 - MATERIAIS NA OPERAÇÃO. AF_06/2014</t>
  </si>
  <si>
    <t>53818</t>
  </si>
  <si>
    <t>ROLO COMPACTADOR VIBRATÓRIO REBOCÁVEL, CILINDRO DE AÇO LISO, POTÊNCIA DE TRAÇÃO DE 65 CV, PESO 4,7 T, IMPACTO DINÂMICO 18,3 T, LARGURA DE TRABALHO 1,67 M - DEPRECIAÇÃO. AF_02/2016</t>
  </si>
  <si>
    <t>53827</t>
  </si>
  <si>
    <t>CAMINHÃO TOCO, PESO BRUTO TOTAL 14.300 KG, CARGA ÚTIL MÁXIMA 9590 KG, DISTÂNCIA ENTRE EIXOS 4,76 M, POTÊNCIA 185 CV (NÃO INCLUI CARROCERIA) - MATERIAIS NA OPERAÇÃO. AF_06/2014</t>
  </si>
  <si>
    <t>53829</t>
  </si>
  <si>
    <t>CAMINHÃO TOCO, PESO BRUTO TOTAL 16.000 KG, CARGA ÚTIL MÁXIMA DE 10.685 KG, DISTÂNCIA ENTRE EIXOS 4,80 M, POTÊNCIA 189 CV EXCLUSIVE CARROCERIA - MATERIAIS NA OPERAÇÃO. AF_06/2014</t>
  </si>
  <si>
    <t>53831</t>
  </si>
  <si>
    <t>CAMINHÃO PIPA 10.000 L TRUCADO, PESO BRUTO TOTAL 23.000 KG, CARGA ÚTIL MÁXIMA 15.935 KG, DISTÂNCIA ENTRE EIXOS 4,8 M, POTÊNCIA 230 CV, INCLUSIVE TANQUE DE AÇO PARA TRANSPORTE DE ÁGUA - MATERIAIS NA OPERAÇÃO. AF_06/2014</t>
  </si>
  <si>
    <t>53840</t>
  </si>
  <si>
    <t>GRADE DE DISCO REBOCÁVEL COM 20 DISCOS 24" X 6 MM COM PNEUS PARA TRANSPORTE - DEPRECIAÇÃO. AF_06/2014</t>
  </si>
  <si>
    <t>53841</t>
  </si>
  <si>
    <t>GRADE DE DISCO REBOCÁVEL COM 20 DISCOS 24" X 6 MM COM PNEUS PARA TRANSPORTE - MANUTENÇÃO. AF_06/2014</t>
  </si>
  <si>
    <t>53849</t>
  </si>
  <si>
    <t>MOTONIVELADORA POTÊNCIA BÁSICA LÍQUIDA (PRIMEIRA MARCHA) 125 HP, PESO BRUTO 13032 KG, LARGURA DA LÂMINA DE 3,7 M - MATERIAIS NA OPERAÇÃO. AF_06/2014</t>
  </si>
  <si>
    <t>53857</t>
  </si>
  <si>
    <t>PÁ CARREGADEIRA SOBRE RODAS, POTÊNCIA LÍQUIDA 128 HP, CAPACIDADE DA CAÇAMBA 1,7 A 2,8 M3, PESO OPERACIONAL 11632 KG - MANUTENÇÃO. AF_06/2014</t>
  </si>
  <si>
    <t>53858</t>
  </si>
  <si>
    <t>PÁ CARREGADEIRA SOBRE RODAS, POTÊNCIA LÍQUIDA 128 HP, CAPACIDADE DA CAÇAMBA 1,7 A 2,8 M3, PESO OPERACIONAL 11632 KG - MATERIAIS NA OPERAÇÃO. AF_06/2014</t>
  </si>
  <si>
    <t>53861</t>
  </si>
  <si>
    <t>PÁ CARREGADEIRA SOBRE RODAS, POTÊNCIA 197 HP, CAPACIDADE DA CAÇAMBA 2,5 A 3,5 M3, PESO OPERACIONAL 18338 KG - MANUTENÇÃO. AF_06/2014</t>
  </si>
  <si>
    <t>53863</t>
  </si>
  <si>
    <t>MARTELETE OU ROMPEDOR PNEUMÁTICO MANUAL, 28 KG, COM SILENCIADOR - MANUTENÇÃO. AF_07/2016</t>
  </si>
  <si>
    <t>53865</t>
  </si>
  <si>
    <t>COMPRESSOR DE AR REBOCÁVEL, VAZÃO 189 PCM, PRESSÃO EFETIVA DE TRABALHO 102 PSI, MOTOR DIESEL, POTÊNCIA 63 CV - MATERIAIS NA OPERAÇÃO. AF_06/2015</t>
  </si>
  <si>
    <t>53866</t>
  </si>
  <si>
    <t>BOMBA SUBMERSÍVEL ELÉTRICA TRIFÁSICA, POTÊNCIA 2,96 HP, Ø ROTOR 144 MM SEMI-ABERTO, BOCAL DE SAÍDA Ø 2, HM/Q = 2 MCA / 38,8 M3/H A 28 MCA / 5 M3/H - MATERIAIS NA OPERAÇÃO. AF_06/2014</t>
  </si>
  <si>
    <t>53882</t>
  </si>
  <si>
    <t>CAMINHÃO PIPA 6.000 L, PESO BRUTO TOTAL 13.000 KG, DISTÂNCIA ENTRE EIXOS 4,80 M, POTÊNCIA 189 CV INCLUSIVE TANQUE DE AÇO PARA TRANSPORTE DE ÁGUA, CAPACIDADE 6 M3 - MANUTENÇÃO. AF_06/2014</t>
  </si>
  <si>
    <t>55263</t>
  </si>
  <si>
    <t>ROLO COMPACTADOR DE PNEUS ESTÁTICO, PRESSÃO VARIÁVEL, POTÊNCIA 111 HP, PESO SEM/COM LASTRO 9,5 / 26 T, LARGURA DE TRABALHO 1,90 M - MATERIAIS NA OPERAÇÃO. AF_07/2014</t>
  </si>
  <si>
    <t>73303</t>
  </si>
  <si>
    <t>GRUPO GERADOR ESTACIONÁRIO, MOTOR DIESEL POTÊNCIA 170 KVA - DEPRECIAÇÃO. AF_02/2016</t>
  </si>
  <si>
    <t>73307</t>
  </si>
  <si>
    <t>GRUPO GERADOR ESTACIONÁRIO, MOTOR DIESEL POTÊNCIA 170 KVA - MANUTENÇÃO. AF_02/2016</t>
  </si>
  <si>
    <t>73309</t>
  </si>
  <si>
    <t>ROLO COMPACTADOR VIBRATÓRIO PÉ DE CARNEIRO PARA SOLOS, POTÊNCIA 80 HP, PESO OPERACIONAL SEM/COM LASTRO 7,4 / 8,8 T, LARGURA DE TRABALHO 1,68 M - DEPRECIAÇÃO. AF_02/2016</t>
  </si>
  <si>
    <t>73311</t>
  </si>
  <si>
    <t>GRUPO GERADOR ESTACIONÁRIO, MOTOR DIESEL POTÊNCIA 170 KVA - MATERIAIS NA OPERAÇÃO. AF_02/2016</t>
  </si>
  <si>
    <t>73313</t>
  </si>
  <si>
    <t>ROLO COMPACTADOR VIBRATÓRIO PÉ DE CARNEIRO PARA SOLOS, POTÊNCIA 80 HP, PESO OPERACIONAL SEM/COM LASTRO 7,4 / 8,8 T, LARGURA DE TRABALHO 1,68 M - JUROS. AF_02/2016</t>
  </si>
  <si>
    <t>73315</t>
  </si>
  <si>
    <t>ROLO COMPACTADOR VIBRATÓRIO PÉ DE CARNEIRO PARA SOLOS, POTÊNCIA 80 HP, PESO OPERACIONAL SEM/COM LASTRO 7,4 / 8,8 T, LARGURA DE TRABALHO 1,68 M - MATERIAIS NA OPERAÇÃO. AF_02/2016</t>
  </si>
  <si>
    <t>73335</t>
  </si>
  <si>
    <t>CAMINHÃO TOCO, PBT 14.300 KG, CARGA ÚTIL MÁX. 9.710 KG, DIST. ENTRE EIXOS 3,56 M, POTÊNCIA 185 CV, INCLUSIVE CARROCERIA FIXA ABERTA DE MADEIRA P/ TRANSPORTE GERAL DE CARGA SECA, DIMEN. APROX. 2,50 X 6,50 X 0,50 M - MANUTENÇÃO. AF_06/2014</t>
  </si>
  <si>
    <t>73340</t>
  </si>
  <si>
    <t>CAMINHÃO TOCO, PBT 14.300 KG, CARGA ÚTIL MÁX. 9.710 KG, DIST. ENTRE EIXOS 3,56 M, POTÊNCIA 185 CV, INCLUSIVE CARROCERIA FIXA ABERTA DE MADEIRA P/ TRANSPORTE GERAL DE CARGA SECA, DIMEN. APROX. 2,50 X 6,50 X 0,50 M - MATERIAIS NA OPERAÇÃO. AF_06/2014</t>
  </si>
  <si>
    <t>83361</t>
  </si>
  <si>
    <t>ESPARGIDOR DE ASFALTO PRESSURIZADO, TANQUE 6 M3 COM ISOLAÇÃO TÉRMICA, AQUECIDO COM 2 MAÇARICOS, COM BARRA ESPARGIDORA 3,60 M, MONTADO SOBRE CAMINHÃO TOCO, PBT 14.300 KG, POTÊNCIA 185 CV - MANUTENÇÃO. AF_08/2015</t>
  </si>
  <si>
    <t>83761</t>
  </si>
  <si>
    <t>GRUPO DE SOLDAGEM COM GERADOR A DIESEL 60 CV PARA SOLDA ELÉTRICA, SOBRE 04 RODAS, COM MOTOR 4 CILINDROS 600 A - DEPRECIAÇÃO. AF_02/2016</t>
  </si>
  <si>
    <t>83762</t>
  </si>
  <si>
    <t>GRUPO DE SOLDAGEM COM GERADOR A DIESEL 60 CV PARA SOLDA ELÉTRICA, SOBRE 04 RODAS, COM MOTOR 4 CILINDROS 600 A - MANUTENÇÃO. AF_02/2016</t>
  </si>
  <si>
    <t>83763</t>
  </si>
  <si>
    <t>GRUPO DE SOLDAGEM COM GERADOR A DIESEL 60 CV PARA SOLDA ELÉTRICA, SOBRE 04 RODAS, COM MOTOR 4 CILINDROS 600 A - MATERIAIS NA OPERAÇÃO. AF_02/2016</t>
  </si>
  <si>
    <t>83764</t>
  </si>
  <si>
    <t>GRUPO DE SOLDAGEM COM GERADOR A DIESEL 60 CV PARA SOLDA ELÉTRICA, SOBRE 04 RODAS, COM MOTOR 4 CILINDROS 600 A - JUROS. AF_02/2016</t>
  </si>
  <si>
    <t>87026</t>
  </si>
  <si>
    <t>GRADE DE DISCO REBOCÁVEL COM 20 DISCOS 24" X 6 MM COM PNEUS PARA TRANSPORTE - JUROS. AF_06/2014</t>
  </si>
  <si>
    <t>87441</t>
  </si>
  <si>
    <t>BETONEIRA CAPACIDADE NOMINAL 400 L, CAPACIDADE DE MISTURA 310 L, MOTOR A DIESEL POTÊNCIA 5,0 CV, SEM CARREGADOR - DEPRECIAÇÃO. AF_05/2023</t>
  </si>
  <si>
    <t>87442</t>
  </si>
  <si>
    <t>BETONEIRA CAPACIDADE NOMINAL 400 L, CAPACIDADE DE MISTURA 310 L, MOTOR A DIESEL POTÊNCIA 5,0 CV, SEM CARREGADOR - JUROS. AF_05/2023</t>
  </si>
  <si>
    <t>87443</t>
  </si>
  <si>
    <t>BETONEIRA CAPACIDADE NOMINAL 400 L, CAPACIDADE DE MISTURA 310 L, MOTOR A DIESEL POTÊNCIA 5,0 CV, SEM CARREGADOR - MANUTENÇÃO. AF_05/2023</t>
  </si>
  <si>
    <t>87444</t>
  </si>
  <si>
    <t>BETONEIRA CAPACIDADE NOMINAL 400 L, CAPACIDADE DE MISTURA 310 L, MOTOR A DIESEL POTÊNCIA 5,0 CV, SEM CARREGADOR - MATERIAIS NA OPERAÇÃO. AF_05/2023</t>
  </si>
  <si>
    <t>88387</t>
  </si>
  <si>
    <t>MISTURADOR DE ARGAMASSA, EIXO HORIZONTAL, CAPACIDADE DE MISTURA 300 KG, MOTOR ELÉTRICO POTÊNCIA 5 CV - DEPRECIAÇÃO. AF_05/2023</t>
  </si>
  <si>
    <t>88389</t>
  </si>
  <si>
    <t>MISTURADOR DE ARGAMASSA, EIXO HORIZONTAL, CAPACIDADE DE MISTURA 300 KG, MOTOR ELÉTRICO POTÊNCIA 5 CV - JUROS. AF_05/2023</t>
  </si>
  <si>
    <t>88390</t>
  </si>
  <si>
    <t>MISTURADOR DE ARGAMASSA, EIXO HORIZONTAL, CAPACIDADE DE MISTURA 300 KG, MOTOR ELÉTRICO POTÊNCIA 5 CV - MANUTENÇÃO. AF_05/2023</t>
  </si>
  <si>
    <t>88391</t>
  </si>
  <si>
    <t>MISTURADOR DE ARGAMASSA, EIXO HORIZONTAL, CAPACIDADE DE MISTURA 300 KG, MOTOR ELÉTRICO POTÊNCIA 5 CV - MATERIAIS NA OPERAÇÃO. AF_05/2023</t>
  </si>
  <si>
    <t>88394</t>
  </si>
  <si>
    <t>MISTURADOR DE ARGAMASSA, EIXO HORIZONTAL, CAPACIDADE DE MISTURA 600 KG, MOTOR ELÉTRICO POTÊNCIA 7,5 CV - DEPRECIAÇÃO. AF_05/2023</t>
  </si>
  <si>
    <t>88395</t>
  </si>
  <si>
    <t>MISTURADOR DE ARGAMASSA, EIXO HORIZONTAL, CAPACIDADE DE MISTURA 600 KG, MOTOR ELÉTRICO POTÊNCIA 7,5 CV - JUROS. AF_05/2023</t>
  </si>
  <si>
    <t>88396</t>
  </si>
  <si>
    <t>MISTURADOR DE ARGAMASSA, EIXO HORIZONTAL, CAPACIDADE DE MISTURA 600 KG, MOTOR ELÉTRICO POTÊNCIA 7,5 CV - MANUTENÇÃO. AF_05/2023</t>
  </si>
  <si>
    <t>88397</t>
  </si>
  <si>
    <t>MISTURADOR DE ARGAMASSA, EIXO HORIZONTAL, CAPACIDADE DE MISTURA 600 KG, MOTOR ELÉTRICO POTÊNCIA 7,5 CV - MATERIAIS NA OPERAÇÃO. AF_05/2023</t>
  </si>
  <si>
    <t>88400</t>
  </si>
  <si>
    <t>MISTURADOR DE ARGAMASSA, EIXO HORIZONTAL, CAPACIDADE DE MISTURA 160 KG, MOTOR ELÉTRICO POTÊNCIA 3 CV - DEPRECIAÇÃO. AF_05/2023</t>
  </si>
  <si>
    <t>88401</t>
  </si>
  <si>
    <t>MISTURADOR DE ARGAMASSA, EIXO HORIZONTAL, CAPACIDADE DE MISTURA 160 KG, MOTOR ELÉTRICO POTÊNCIA 3 CV - JUROS. AF_05/2023</t>
  </si>
  <si>
    <t>88402</t>
  </si>
  <si>
    <t>MISTURADOR DE ARGAMASSA, EIXO HORIZONTAL, CAPACIDADE DE MISTURA 160 KG, MOTOR ELÉTRICO POTÊNCIA 3 CV - MANUTENÇÃO. AF_05/2023</t>
  </si>
  <si>
    <t>88403</t>
  </si>
  <si>
    <t>MISTURADOR DE ARGAMASSA, EIXO HORIZONTAL, CAPACIDADE DE MISTURA 160 KG, MOTOR ELÉTRICO POTÊNCIA 3 CV - MATERIAIS NA OPERAÇÃO. AF_05/2023</t>
  </si>
  <si>
    <t>88419</t>
  </si>
  <si>
    <t>PROJETOR DE ARGAMASSA, CAPACIDADE DE PROJEÇÃO 1,5 M3/H, ALCANCE DE 30 ATÉ 60 M, MOTOR ELÉTRICO POTÊNCIA 7,5 HP - DEPRECIAÇÃO. AF_06/2014</t>
  </si>
  <si>
    <t>88422</t>
  </si>
  <si>
    <t>PROJETOR DE ARGAMASSA, CAPACIDADE DE PROJEÇÃO 1,5 M3/H, ALCANCE DE 30 ATÉ 60 M, MOTOR ELÉTRICO POTÊNCIA 7,5 HP - JUROS. AF_06/2014</t>
  </si>
  <si>
    <t>88425</t>
  </si>
  <si>
    <t>PROJETOR DE ARGAMASSA, CAPACIDADE DE PROJEÇÃO 1,5 M3/H, ALCANCE DE 30 ATÉ 60 M, MOTOR ELÉTRICO POTÊNCIA 7,5 HP - MANUTENÇÃO. AF_06/2014</t>
  </si>
  <si>
    <t>88427</t>
  </si>
  <si>
    <t>PROJETOR DE ARGAMASSA, CAPACIDADE DE PROJEÇÃO 1,5 M3/H, ALCANCE DE 30 ATÉ 60 M, MOTOR ELÉTRICO POTÊNCIA 7,5 HP - MATERIAIS NA OPERAÇÃO. AF_06/2014</t>
  </si>
  <si>
    <t>88434</t>
  </si>
  <si>
    <t>PROJETOR DE ARGAMASSA, CAPACIDADE DE PROJEÇÃO 2 M3/H, ALCANCE ATÉ 50 M, MOTOR ELÉTRICO POTÊNCIA 7,5 HP - DEPRECIAÇÃO. AF_06/2014</t>
  </si>
  <si>
    <t>88435</t>
  </si>
  <si>
    <t>PROJETOR DE ARGAMASSA, CAPACIDADE DE PROJEÇÃO 2 M3/H, ALCANCE ATÉ 50 M, MOTOR ELÉTRICO POTÊNCIA 7,5 HP - JUROS. AF_06/2014</t>
  </si>
  <si>
    <t>88436</t>
  </si>
  <si>
    <t>PROJETOR DE ARGAMASSA, CAPACIDADE DE PROJEÇÃO 2 M3/H, ALCANCE ATÉ 50 M, MOTOR ELÉTRICO POTÊNCIA 7,5 HP - MANUTENÇÃO. AF_06/2014</t>
  </si>
  <si>
    <t>88437</t>
  </si>
  <si>
    <t>PROJETOR DE ARGAMASSA, CAPACIDADE DE PROJEÇÃO 2 M3/H, ALCANCE ATÉ 50 M, MOTOR ELÉTRICO POTÊNCIA 7,5 HP - MATERIAIS NA OPERAÇÃO. AF_06/2014</t>
  </si>
  <si>
    <t>88569</t>
  </si>
  <si>
    <t>ESPARGIDOR DE ASFALTO PRESSURIZADO COM TANQUE DE 2500 L, REBOCÁVEL COM MOTOR A GASOLINA POTÊNCIA 3,4 HP - DEPRECIAÇÃO. AF_07/2014</t>
  </si>
  <si>
    <t>88570</t>
  </si>
  <si>
    <t>ESPARGIDOR DE ASFALTO PRESSURIZADO COM TANQUE DE 2500 L, REBOCÁVEL COM MOTOR A GASOLINA POTÊNCIA 3,4 HP - JUROS. AF_07/2014</t>
  </si>
  <si>
    <t>88826</t>
  </si>
  <si>
    <t>BETONEIRA CAPACIDADE NOMINAL DE 400 L, CAPACIDADE DE MISTURA 280 L, MOTOR ELÉTRICO TRIFÁSICO POTÊNCIA DE 2 CV, SEM CARREGADOR - DEPRECIAÇÃO. AF_05/2023</t>
  </si>
  <si>
    <t>88827</t>
  </si>
  <si>
    <t>BETONEIRA CAPACIDADE NOMINAL DE 400 L, CAPACIDADE DE MISTURA 280 L, MOTOR ELÉTRICO TRIFÁSICO POTÊNCIA DE 2 CV, SEM CARREGADOR - JUROS. AF_05/2023</t>
  </si>
  <si>
    <t>88828</t>
  </si>
  <si>
    <t>BETONEIRA CAPACIDADE NOMINAL DE 400 L, CAPACIDADE DE MISTURA 280 L, MOTOR ELÉTRICO TRIFÁSICO POTÊNCIA DE 2 CV, SEM CARREGADOR - MANUTENÇÃO. AF_05/2023</t>
  </si>
  <si>
    <t>88829</t>
  </si>
  <si>
    <t>BETONEIRA CAPACIDADE NOMINAL DE 400 L, CAPACIDADE DE MISTURA 280 L, MOTOR ELÉTRICO TRIFÁSICO POTÊNCIA DE 2 CV, SEM CARREGADOR - MATERIAIS NA OPERAÇÃO. AF_05/2023</t>
  </si>
  <si>
    <t>88832</t>
  </si>
  <si>
    <t>ESCAVADEIRA HIDRÁULICA SOBRE ESTEIRAS, CAÇAMBA 0,80 M3, PESO OPERACIONAL 17,8 T, POTÊNCIA LÍQUIDA 110 HP - DEPRECIAÇÃO. AF_10/2014</t>
  </si>
  <si>
    <t>88834</t>
  </si>
  <si>
    <t>ESCAVADEIRA HIDRÁULICA SOBRE ESTEIRAS, CAÇAMBA 0,80 M3, PESO OPERACIONAL 17,8 T, POTÊNCIA LÍQUIDA 110 HP - JUROS. AF_10/2014</t>
  </si>
  <si>
    <t>88835</t>
  </si>
  <si>
    <t>ESCAVADEIRA HIDRÁULICA SOBRE ESTEIRAS, CAÇAMBA 0,80 M3, PESO OPERACIONAL 17,8 T, POTÊNCIA LÍQUIDA 110 HP - MANUTENÇÃO. AF_10/2014</t>
  </si>
  <si>
    <t>88836</t>
  </si>
  <si>
    <t>ESCAVADEIRA HIDRÁULICA SOBRE ESTEIRAS, CAÇAMBA 0,80 M3, PESO OPERACIONAL 17,8 T, POTÊNCIA LÍQUIDA 110 HP - MATERIAIS NA OPERAÇÃO. AF_10/2014</t>
  </si>
  <si>
    <t>88839</t>
  </si>
  <si>
    <t>TRATOR DE ESTEIRAS, POTÊNCIA 125 HP, PESO OPERACIONAL 12,9 T, COM LÂMINA 2,7 M3 - DEPRECIAÇÃO. AF_10/2014</t>
  </si>
  <si>
    <t>88840</t>
  </si>
  <si>
    <t>TRATOR DE ESTEIRAS, POTÊNCIA 125 HP, PESO OPERACIONAL 12,9 T, COM LÂMINA 2,7 M3 - JUROS. AF_10/2014</t>
  </si>
  <si>
    <t>88841</t>
  </si>
  <si>
    <t>TRATOR DE ESTEIRAS, POTÊNCIA 125 HP, PESO OPERACIONAL 12,9 T, COM LÂMINA 2,7 M3 - MANUTENÇÃO. AF_10/2014</t>
  </si>
  <si>
    <t>88842</t>
  </si>
  <si>
    <t>TRATOR DE ESTEIRAS, POTÊNCIA 125 HP, PESO OPERACIONAL 12,9 T, COM LÂMINA 2,7 M3 - MATERIAIS NA OPERAÇÃO. AF_10/2014</t>
  </si>
  <si>
    <t>88847</t>
  </si>
  <si>
    <t>USINA DE LAMA ASFÁLTICA, PROD 30 A 50 T/H, SILO DE AGREGADO 7 M3, RESERVATÓRIOS PARA EMULSÃO E ÁGUA DE 2,3 M3 CADA, MISTURADOR TIPO PUG MILL A SER MONTADO SOBRE CAMINHÃO - DEPRECIAÇÃO. AF_10/2014</t>
  </si>
  <si>
    <t>88848</t>
  </si>
  <si>
    <t>USINA DE LAMA ASFÁLTICA, PROD 30 A 50 T/H, SILO DE AGREGADO 7 M3, RESERVATÓRIOS PARA EMULSÃO E ÁGUA DE 2,3 M3 CADA, MISTURADOR TIPO PUG MILL A SER MONTADO SOBRE CAMINHÃO - JUROS. AF_10/2014</t>
  </si>
  <si>
    <t>88853</t>
  </si>
  <si>
    <t>MOTOBOMBA CENTRÍFUGA, MOTOR A GASOLINA, POTÊNCIA 5,42 HP, BOCAIS 1 1/2" X 1", DIÂMETRO ROTOR 143 MM HM/Q = 6 MCA / 16,8 M3/H A 38 MCA / 6,6 M3/H - DEPRECIAÇÃO. AF_06/2014</t>
  </si>
  <si>
    <t>88854</t>
  </si>
  <si>
    <t>MOTOBOMBA CENTRÍFUGA, MOTOR A GASOLINA, POTÊNCIA 5,42 HP, BOCAIS 1 1/2" X 1", DIÂMETRO ROTOR 143 MM HM/Q = 6 MCA / 16,8 M3/H A 38 MCA / 6,6 M3/H - JUROS. AF_06/2014</t>
  </si>
  <si>
    <t>88855</t>
  </si>
  <si>
    <t>GRADE DE DISCO CONTROLE REMOTO REBOCÁVEL, COM 24 DISCOS 24 X 6 MM COM PNEUS PARA TRANSPORTE - DEPRECIAÇÃO. AF_06/2014</t>
  </si>
  <si>
    <t>88856</t>
  </si>
  <si>
    <t>GRADE DE DISCO CONTROLE REMOTO REBOCÁVEL, COM 24 DISCOS 24 X 6 MM COM PNEUS PARA TRANSPORTE - JUROS. AF_06/2014</t>
  </si>
  <si>
    <t>88857</t>
  </si>
  <si>
    <t>RETROESCAVADEIRA SOBRE RODAS COM CARREGADEIRA, TRAÇÃO 4X4, POTÊNCIA LÍQ. 88 HP, CAÇAMBA CARREG. CAP. MÍN. 1 M3, CAÇAMBA RETRO CAP. 0,26 M3, PESO OPERACIONAL MÍN. 6.674 KG, PROFUNDIDADE ESCAVAÇÃO MÁX. 4,37 M - DEPRECIAÇÃO. AF_06/2014</t>
  </si>
  <si>
    <t>88858</t>
  </si>
  <si>
    <t>RETROESCAVADEIRA SOBRE RODAS COM CARREGADEIRA, TRAÇÃO 4X4, POTÊNCIA LÍQ. 88 HP, CAÇAMBA CARREG. CAP. MÍN. 1 M3, CAÇAMBA RETRO CAP. 0,26 M3, PESO OPERACIONAL MÍN. 6.674 KG, PROFUNDIDADE ESCAVAÇÃO MÁX. 4,37 M - JUROS. AF_06/2014</t>
  </si>
  <si>
    <t>88859</t>
  </si>
  <si>
    <t>RETROESCAVADEIRA SOBRE RODAS COM CARREGADEIRA, TRAÇÃO 4X2, POTÊNCIA LÍQ. 79 HP, CAÇAMBA CARREG. CAP. MÍN. 1 M3, CAÇAMBA RETRO CAP. 0,20 M3, PESO OPERACIONAL MÍN. 6.570 KG, PROFUNDIDADE ESCAVAÇÃO MÁX. 4,37 M - DEPRECIAÇÃO. AF_06/2014</t>
  </si>
  <si>
    <t>88860</t>
  </si>
  <si>
    <t>RETROESCAVADEIRA SOBRE RODAS COM CARREGADEIRA, TRAÇÃO 4X2, POTÊNCIA LÍQ. 79 HP, CAÇAMBA CARREG. CAP. MÍN. 1 M3, CAÇAMBA RETRO CAP. 0,20 M3, PESO OPERACIONAL MÍN. 6.570 KG, PROFUNDIDADE ESCAVAÇÃO MÁX. 4,37 M - JUROS. AF_06/2014</t>
  </si>
  <si>
    <t>88900</t>
  </si>
  <si>
    <t>ESCAVADEIRA HIDRÁULICA SOBRE ESTEIRAS, CAÇAMBA 1,20 M3, PESO OPERACIONAL 21 T, POTÊNCIA BRUTA 155 HP - DEPRECIAÇÃO. AF_06/2014</t>
  </si>
  <si>
    <t>88902</t>
  </si>
  <si>
    <t>ESCAVADEIRA HIDRÁULICA SOBRE ESTEIRAS, CAÇAMBA 1,20 M3, PESO OPERACIONAL 21 T, POTÊNCIA BRUTA 155 HP - JUROS. AF_06/2014</t>
  </si>
  <si>
    <t>88903</t>
  </si>
  <si>
    <t>ESCAVADEIRA HIDRÁULICA SOBRE ESTEIRAS, CAÇAMBA 1,20 M3, PESO OPERACIONAL 21 T, POTÊNCIA BRUTA 155 HP - MANUTENÇÃO. AF_06/2014</t>
  </si>
  <si>
    <t>88904</t>
  </si>
  <si>
    <t>ESCAVADEIRA HIDRÁULICA SOBRE ESTEIRAS, CAÇAMBA 1,20 M3, PESO OPERACIONAL 21 T, POTÊNCIA BRUTA 155 HP - MATERIAIS NA OPERAÇÃO. AF_06/2014</t>
  </si>
  <si>
    <t>89009</t>
  </si>
  <si>
    <t>TRATOR DE ESTEIRAS, POTÊNCIA 150 HP, PESO OPERACIONAL 16,7 T, COM RODA MOTRIZ ELEVADA E LÂMINA 3,18 M3 - DEPRECIAÇÃO. AF_06/2014</t>
  </si>
  <si>
    <t>89010</t>
  </si>
  <si>
    <t>TRATOR DE ESTEIRAS, POTÊNCIA 150 HP, PESO OPERACIONAL 16,7 T, COM RODA MOTRIZ ELEVADA E LÂMINA 3,18 M3 - JUROS. AF_06/2014</t>
  </si>
  <si>
    <t>89011</t>
  </si>
  <si>
    <t>RETROESCAVADEIRA SOBRE RODAS COM CARREGADEIRA, TRAÇÃO 4X4, POTÊNCIA LÍQ. 72 HP, CAÇAMBA CARREG. CAP. MÍN. 0,79 M3, CAÇAMBA RETRO CAP. 0,18 M3, PESO OPERACIONAL MÍN. 7.140 KG, PROFUNDIDADE ESCAVAÇÃO MÁX. 4,50 M - DEPRECIAÇÃO. AF_06/2014</t>
  </si>
  <si>
    <t>89012</t>
  </si>
  <si>
    <t>RETROESCAVADEIRA SOBRE RODAS COM CARREGADEIRA, TRAÇÃO 4X4, POTÊNCIA LÍQ. 72 HP, CAÇAMBA CARREG. CAP. MÍN. 0,79 M3, CAÇAMBA RETRO CAP. 0,18 M3, PESO OPERACIONAL MÍN. 7.140 KG, PROFUNDIDADE ESCAVAÇÃO MÁX. 4,50 M - JUROS. AF_06/2014</t>
  </si>
  <si>
    <t>89013</t>
  </si>
  <si>
    <t>TRATOR DE ESTEIRAS, POTÊNCIA 347 HP, PESO OPERACIONAL 38,5 T, COM LÂMINA 8,70 M3 - DEPRECIAÇÃO. AF_06/2014</t>
  </si>
  <si>
    <t>89014</t>
  </si>
  <si>
    <t>TRATOR DE ESTEIRAS, POTÊNCIA 347 HP, PESO OPERACIONAL 38,5 T, COM LÂMINA 8,70 M3 - JUROS. AF_06/2014</t>
  </si>
  <si>
    <t>89015</t>
  </si>
  <si>
    <t>VASSOURA MECÂNICA REBOCÁVEL COM ESCOVA CILÍNDRICA, LARGURA ÚTIL DE VARRIMENTO DE 2,44 M - DEPRECIAÇÃO. AF_06/2014</t>
  </si>
  <si>
    <t>89016</t>
  </si>
  <si>
    <t>VASSOURA MECÂNICA REBOCÁVEL COM ESCOVA CILÍNDRICA, LARGURA ÚTIL DE VARRIMENTO DE 2,44 M - JUROS. AF_06/2014</t>
  </si>
  <si>
    <t>89017</t>
  </si>
  <si>
    <t>TRATOR DE ESTEIRAS, POTÊNCIA 170 HP, PESO OPERACIONAL 19 T, CAÇAMBA 5,2 M3 - DEPRECIAÇÃO. AF_06/2014</t>
  </si>
  <si>
    <t>89018</t>
  </si>
  <si>
    <t>TRATOR DE ESTEIRAS, POTÊNCIA 170 HP, PESO OPERACIONAL 19 T, CAÇAMBA 5,2 M3 - JUROS. AF_06/2014</t>
  </si>
  <si>
    <t>89019</t>
  </si>
  <si>
    <t>BOMBA SUBMERSÍVEL ELÉTRICA TRIFÁSICA, POTÊNCIA 2,96 HP, Ø ROTOR 144 MM SEMI-ABERTO, BOCAL DE SAÍDA Ø 2, HM/Q = 2 MCA / 38,8 M3/H A 28 MCA / 5 M3/H - DEPRECIAÇÃO. AF_06/2014</t>
  </si>
  <si>
    <t>89020</t>
  </si>
  <si>
    <t>BOMBA SUBMERSÍVEL ELÉTRICA TRIFÁSICA, POTÊNCIA 2,96 HP, Ø ROTOR 144 MM SEMI-ABERTO, BOCAL DE SAÍDA Ø 2, HM/Q = 2 MCA / 38,8 M3/H A 28 MCA / 5 M3/H - JUROS. AF_06/2014</t>
  </si>
  <si>
    <t>89023</t>
  </si>
  <si>
    <t>TANQUE DE ASFALTO ESTACIONÁRIO COM MAÇARICO, CAPACIDADE 20.000 L - DEPRECIAÇÃO. AF_05/2023</t>
  </si>
  <si>
    <t>89024</t>
  </si>
  <si>
    <t>TANQUE DE ASFALTO ESTACIONÁRIO COM MAÇARICO, CAPACIDADE 20.000 L - JUROS. AF_05/2023</t>
  </si>
  <si>
    <t>89025</t>
  </si>
  <si>
    <t>TANQUE DE ASFALTO ESTACIONÁRIO COM MAÇARICO, CAPACIDADE 20.000 L - MANUTENÇÃO. AF_05/2023</t>
  </si>
  <si>
    <t>89026</t>
  </si>
  <si>
    <t>TANQUE DE ASFALTO ESTACIONÁRIO COM MAÇARICO, CAPACIDADE 20.000 L - MATERIAIS NA OPERAÇÃO. AF_05/2023</t>
  </si>
  <si>
    <t>89029</t>
  </si>
  <si>
    <t>TRATOR DE ESTEIRAS, POTÊNCIA 100 HP, PESO OPERACIONAL 9,4 T, COM LÂMINA 2,19 M3 - DEPRECIAÇÃO. AF_06/2014</t>
  </si>
  <si>
    <t>89030</t>
  </si>
  <si>
    <t>TRATOR DE ESTEIRAS, POTÊNCIA 100 HP, PESO OPERACIONAL 9,4 T, COM LÂMINA 2,19 M3 - JUROS. AF_06/2014</t>
  </si>
  <si>
    <t>89033</t>
  </si>
  <si>
    <t>TRATOR DE PNEUS, POTÊNCIA 85 CV, TRAÇÃO 4X4, PESO COM LASTRO DE 4.675 KG - DEPRECIAÇÃO. AF_06/2014</t>
  </si>
  <si>
    <t>89034</t>
  </si>
  <si>
    <t>TRATOR DE PNEUS, POTÊNCIA 85 CV, TRAÇÃO 4X4, PESO COM LASTRO DE 4.675 KG - JUROS. AF_06/2014</t>
  </si>
  <si>
    <t>89128</t>
  </si>
  <si>
    <t>PÁ CARREGADEIRA SOBRE RODAS, POTÊNCIA LÍQUIDA 128 HP, CAPACIDADE DA CAÇAMBA 1,7 A 2,8 M3, PESO OPERACIONAL 11632 KG - DEPRECIAÇÃO. AF_06/2014</t>
  </si>
  <si>
    <t>89129</t>
  </si>
  <si>
    <t>PÁ CARREGADEIRA SOBRE RODAS, POTÊNCIA LÍQUIDA 128 HP, CAPACIDADE DA CAÇAMBA 1,7 A 2,8 M3, PESO OPERACIONAL 11632 KG - JUROS. AF_06/2014</t>
  </si>
  <si>
    <t>89130</t>
  </si>
  <si>
    <t>PÁ CARREGADEIRA SOBRE RODAS, POTÊNCIA 197 HP, CAPACIDADE DA CAÇAMBA 2,5 A 3,5 M3, PESO OPERACIONAL 18338 KG - DEPRECIAÇÃO. AF_06/2014</t>
  </si>
  <si>
    <t>89131</t>
  </si>
  <si>
    <t>PÁ CARREGADEIRA SOBRE RODAS, POTÊNCIA 197 HP, CAPACIDADE DA CAÇAMBA 2,5 A 3,5 M3, PESO OPERACIONAL 18338 KG - JUROS. AF_06/2014</t>
  </si>
  <si>
    <t>89210</t>
  </si>
  <si>
    <t>ROLO COMPACTADOR VIBRATÓRIO DE UM CILINDRO AÇO LISO, POTÊNCIA 80 HP, PESO OPERACIONAL MÁXIMO 8,1 T, IMPACTO DINÂMICO 16,15 / 9,5 T, LARGURA DE TRABALHO 1,68 M - DEPRECIAÇÃO. AF_06/2014</t>
  </si>
  <si>
    <t>89211</t>
  </si>
  <si>
    <t>ROLO COMPACTADOR VIBRATÓRIO DE UM CILINDRO AÇO LISO, POTÊNCIA 80 HP, PESO OPERACIONAL MÁXIMO 8,1 T, IMPACTO DINÂMICO 16,15 / 9,5 T, LARGURA DE TRABALHO 1,68 M - JUROS. AF_06/2014</t>
  </si>
  <si>
    <t>89212</t>
  </si>
  <si>
    <t>BATE-ESTACAS POR GRAVIDADE, POTÊNCIA DE 160 HP, PESO DO MARTELO ATÉ 3 TONELADAS - DEPRECIAÇÃO. AF_11/2014</t>
  </si>
  <si>
    <t>89213</t>
  </si>
  <si>
    <t>BATE-ESTACAS POR GRAVIDADE, POTÊNCIA DE 160 HP, PESO DO MARTELO ATÉ 3 TONELADAS - JUROS. AF_11/2014</t>
  </si>
  <si>
    <t>89214</t>
  </si>
  <si>
    <t>BATE-ESTACAS POR GRAVIDADE, POTÊNCIA DE 160 HP, PESO DO MARTELO ATÉ 3 TONELADAS - MANUTENÇÃO. AF_11/2014</t>
  </si>
  <si>
    <t>89215</t>
  </si>
  <si>
    <t>BATE-ESTACAS POR GRAVIDADE, POTÊNCIA DE 160 HP, PESO DO MARTELO ATÉ 3 TONELADAS - MATERIAIS NA OPERAÇÃO. AF_11/2014</t>
  </si>
  <si>
    <t>89221</t>
  </si>
  <si>
    <t>BETONEIRA CAPACIDADE NOMINAL DE 600 L, CAPACIDADE DE MISTURA 360 L, MOTOR ELÉTRICO TRIFÁSICO POTÊNCIA DE 4 CV, SEM CARREGADOR - DEPRECIAÇÃO. AF_05/2023</t>
  </si>
  <si>
    <t>89222</t>
  </si>
  <si>
    <t>BETONEIRA CAPACIDADE NOMINAL DE 600 L, CAPACIDADE DE MISTURA 360 L, MOTOR ELÉTRICO TRIFÁSICO POTÊNCIA DE 4 CV, SEM CARREGADOR - JUROS. AF_05/2023</t>
  </si>
  <si>
    <t>89223</t>
  </si>
  <si>
    <t>BETONEIRA CAPACIDADE NOMINAL DE 600 L, CAPACIDADE DE MISTURA 360 L, MOTOR ELÉTRICO TRIFÁSICO POTÊNCIA DE 4 CV, SEM CARREGADOR - MANUTENÇÃO. AF_05/2023</t>
  </si>
  <si>
    <t>89224</t>
  </si>
  <si>
    <t>BETONEIRA CAPACIDADE NOMINAL DE 600 L, CAPACIDADE DE MISTURA 360 L, MOTOR ELÉTRICO TRIFÁSICO POTÊNCIA DE 4 CV, SEM CARREGADOR - MATERIAIS NA OPERAÇÃO. AF_05/2023</t>
  </si>
  <si>
    <t>89228</t>
  </si>
  <si>
    <t>MOTONIVELADORA POTÊNCIA BÁSICA LÍQUIDA (PRIMEIRA MARCHA) 125 HP, PESO BRUTO 13032 KG, LARGURA DA LÂMINA DE 3,7 M - DEPRECIAÇÃO. AF_06/2014</t>
  </si>
  <si>
    <t>89229</t>
  </si>
  <si>
    <t>MOTONIVELADORA POTÊNCIA BÁSICA LÍQUIDA (PRIMEIRA MARCHA) 125 HP, PESO BRUTO 13032 KG, LARGURA DA LÂMINA DE 3,7 M - JUROS. AF_06/2014</t>
  </si>
  <si>
    <t>89230</t>
  </si>
  <si>
    <t>FRESADORA DE ASFALTO A FRIO SOBRE RODAS, LARGURA FRESAGEM DE 1,0 M, POTÊNCIA 208 HP - DEPRECIAÇÃO. AF_11/2014</t>
  </si>
  <si>
    <t>89231</t>
  </si>
  <si>
    <t>FRESADORA DE ASFALTO A FRIO SOBRE RODAS, LARGURA FRESAGEM DE 1,0 M, POTÊNCIA 208 HP - JUROS. AF_11/2014</t>
  </si>
  <si>
    <t>89232</t>
  </si>
  <si>
    <t>FRESADORA DE ASFALTO A FRIO SOBRE RODAS, LARGURA FRESAGEM DE 1,0 M, POTÊNCIA 208 HP - MANUTENÇÃO. AF_11/2014</t>
  </si>
  <si>
    <t>89233</t>
  </si>
  <si>
    <t>FRESADORA DE ASFALTO A FRIO SOBRE RODAS, LARGURA FRESAGEM DE 1,0 M, POTÊNCIA 208 HP - MATERIAIS NA OPERAÇÃO. AF_11/2014</t>
  </si>
  <si>
    <t>89236</t>
  </si>
  <si>
    <t>FRESADORA DE ASFALTO A FRIO SOBRE RODAS, LARGURA FRESAGEM DE 2,0 M, POTÊNCIA 550 HP - DEPRECIAÇÃO. AF_11/2014</t>
  </si>
  <si>
    <t>89237</t>
  </si>
  <si>
    <t>FRESADORA DE ASFALTO A FRIO SOBRE RODAS, LARGURA FRESAGEM DE 2,0 M, POTÊNCIA 550 HP - JUROS. AF_11/2014</t>
  </si>
  <si>
    <t>89238</t>
  </si>
  <si>
    <t>FRESADORA DE ASFALTO A FRIO SOBRE RODAS, LARGURA FRESAGEM DE 2,0 M, POTÊNCIA 550 HP - MANUTENÇÃO. AF_11/2014</t>
  </si>
  <si>
    <t>89239</t>
  </si>
  <si>
    <t>FRESADORA DE ASFALTO A FRIO SOBRE RODAS, LARGURA FRESAGEM DE 2,0 M, POTÊNCIA 550 HP - MATERIAIS NA OPERAÇÃO. AF_11/2014</t>
  </si>
  <si>
    <t>89240</t>
  </si>
  <si>
    <t>VIBROACABADORA DE ASFALTO SOBRE ESTEIRAS, LARGURA DE PAVIMENTAÇÃO 1,90 M A 5,30 M, POTÊNCIA 105 HP CAPACIDADE 450 T/H - DEPRECIAÇÃO. AF_11/2014</t>
  </si>
  <si>
    <t>89241</t>
  </si>
  <si>
    <t>VIBROACABADORA DE ASFALTO SOBRE ESTEIRAS, LARGURA DE PAVIMENTAÇÃO 1,90 M A 5,30 M, POTÊNCIA 105 HP CAPACIDADE 450 T/H - JUROS. AF_11/2014</t>
  </si>
  <si>
    <t>89246</t>
  </si>
  <si>
    <t>RECICLADORA DE ASFALTO A FRIO SOBRE RODAS, LARGURA FRESAGEM DE 2,0 M, POTÊNCIA 422 HP - DEPRECIAÇÃO. AF_11/2014</t>
  </si>
  <si>
    <t>89247</t>
  </si>
  <si>
    <t>RECICLADORA DE ASFALTO A FRIO SOBRE RODAS, LARGURA FRESAGEM DE 2,0 M, POTÊNCIA 422 HP - JUROS. AF_11/2014</t>
  </si>
  <si>
    <t>89248</t>
  </si>
  <si>
    <t>RECICLADORA DE ASFALTO A FRIO SOBRE RODAS, LARGURA FRESAGEM DE 2,0 M, POTÊNCIA 422 HP - MANUTENÇÃO. AF_11/2014</t>
  </si>
  <si>
    <t>89249</t>
  </si>
  <si>
    <t>RECICLADORA DE ASFALTO A FRIO SOBRE RODAS, LARGURA FRESAGEM DE 2,0 M, POTÊNCIA 422 HP - MATERIAIS NA OPERAÇÃO. AF_11/2014</t>
  </si>
  <si>
    <t>89253</t>
  </si>
  <si>
    <t>VIBROACABADORA DE ASFALTO SOBRE ESTEIRAS, LARGURA DE PAVIMENTAÇÃO 2,13 M A 4,55 M, POTÊNCIA 100 HP, CAPACIDADE 400 T/H - DEPRECIAÇÃO. AF_11/2014</t>
  </si>
  <si>
    <t>89254</t>
  </si>
  <si>
    <t>VIBROACABADORA DE ASFALTO SOBRE ESTEIRAS, LARGURA DE PAVIMENTAÇÃO 2,13 M A 4,55 M, POTÊNCIA 100 HP, CAPACIDADE 400 T/H - JUROS. AF_11/2014</t>
  </si>
  <si>
    <t>89255</t>
  </si>
  <si>
    <t>VIBROACABADORA DE ASFALTO SOBRE ESTEIRAS, LARGURA DE PAVIMENTAÇÃO 2,13 M A 4,55 M, POTÊNCIA 100 HP, CAPACIDADE 400 T/H - MANUTENÇÃO. AF_11/2014</t>
  </si>
  <si>
    <t>89256</t>
  </si>
  <si>
    <t>VIBROACABADORA DE ASFALTO SOBRE ESTEIRAS, LARGURA DE PAVIMENTAÇÃO 2,13 M A 4,55 M, POTÊNCIA 100 HP, CAPACIDADE 400 T/H - MATERIAIS NA OPERAÇÃO. AF_11/2014</t>
  </si>
  <si>
    <t>89259</t>
  </si>
  <si>
    <t>GUINDAUTO HIDRÁULICO, CAPACIDADE MÁXIMA DE CARGA 6200 KG, MOMENTO MÁXIMO DE CARGA 11,7 TM, ALCANCE MÁXIMO HORIZONTAL 9,70 M, INCLUSIVE CAMINHÃO TOCO PBT 16.000 KG, POTÊNCIA DE 189 CV - DEPRECIAÇÃO. AF_06/2014</t>
  </si>
  <si>
    <t>89260</t>
  </si>
  <si>
    <t>GUINDAUTO HIDRÁULICO, CAPACIDADE MÁXIMA DE CARGA 6200 KG, MOMENTO MÁXIMO DE CARGA 11,7 TM, ALCANCE MÁXIMO HORIZONTAL 9,70 M, INCLUSIVE CAMINHÃO TOCO PBT 16.000 KG, POTÊNCIA DE 189 CV - JUROS. AF_06/2014</t>
  </si>
  <si>
    <t>89262</t>
  </si>
  <si>
    <t>GUINDAUTO HIDRÁULICO, CAPACIDADE MÁXIMA DE CARGA 6200 KG, MOMENTO MÁXIMO DE CARGA 11,7 TM, ALCANCE MÁXIMO HORIZONTAL 9,70 M, INCLUSIVE CAMINHÃO TOCO PBT 16.000 KG, POTÊNCIA DE 189 CV - MANUTENÇÃO. AF_06/2014</t>
  </si>
  <si>
    <t>89264</t>
  </si>
  <si>
    <t>CAMINHÃO TOCO, PBT 16.000 KG, CARGA ÚTIL MÁX. 10.685 KG, DIST. ENTRE EIXOS 4,8 M, POTÊNCIA 189 CV, INCLUSIVE CARROCERIA FIXA ABERTA DE MADEIRA P/ TRANSPORTE GERAL DE CARGA SECA, DIMEN. APROX. 2,5 X 7,00 X 0,50 M - DEPRECIAÇÃO. AF_06/2014</t>
  </si>
  <si>
    <t>89265</t>
  </si>
  <si>
    <t>CAMINHÃO TOCO, PBT 16.000 KG, CARGA ÚTIL MÁX. 10.685 KG, DIST. ENTRE EIXOS 4,8 M, POTÊNCIA 189 CV, INCLUSIVE CARROCERIA FIXA ABERTA DE MADEIRA P/ TRANSPORTE GERAL DE CARGA SECA, DIMEN. APROX. 2,5 X 7,00 X 0,50 M - JUROS. AF_06/2014</t>
  </si>
  <si>
    <t>89266</t>
  </si>
  <si>
    <t>CAMINHÃO TOCO, PBT 16.000 KG, CARGA ÚTIL MÁX. 10.685 KG, DIST. ENTRE EIXOS 4,8 M, POTÊNCIA 189 CV, INCLUSIVE CARROCERIA FIXA ABERTA DE MADEIRA P/ TRANSPORTE GERAL DE CARGA SECA, DIMEN. APROX. 2,5 X 7,00 X 0,50 M - IMPOSTOS E SEGUROS. AF_06/2014</t>
  </si>
  <si>
    <t>89267</t>
  </si>
  <si>
    <t>GUINDASTE HIDRÁULICO AUTOPROPELIDO, COM LANÇA TELESCÓPICA 28,80 M, CAPACIDADE MÁXIMA 30 T, POTÊNCIA 97 KW, TRAÇÃO 4 X 4 - DEPRECIAÇÃO. AF_11/2014</t>
  </si>
  <si>
    <t>89268</t>
  </si>
  <si>
    <t>GUINDASTE HIDRÁULICO AUTOPROPELIDO, COM LANÇA TELESCÓPICA 28,80 M, CAPACIDADE MÁXIMA 30 T, POTÊNCIA 97 KW, TRAÇÃO 4 X 4 - JUROS. AF_11/2014</t>
  </si>
  <si>
    <t>89269</t>
  </si>
  <si>
    <t>GUINDASTE HIDRÁULICO AUTOPROPELIDO, COM LANÇA TELESCÓPICA 28,80 M, CAPACIDADE MÁXIMA 30 T, POTÊNCIA 97 KW, TRAÇÃO 4 X 4 - IMPOSTOS E SEGUROS. AF_11/2014</t>
  </si>
  <si>
    <t>89270</t>
  </si>
  <si>
    <t>GUINDASTE HIDRÁULICO AUTOPROPELIDO, COM LANÇA TELESCÓPICA 28,80 M, CAPACIDADE MÁXIMA 30 T, POTÊNCIA 97 KW, TRAÇÃO 4 X 4 - MANUTENÇÃO. AF_11/2014</t>
  </si>
  <si>
    <t>89271</t>
  </si>
  <si>
    <t>GUINDASTE HIDRÁULICO AUTOPROPELIDO, COM LANÇA TELESCÓPICA 28,80 M, CAPACIDADE MÁXIMA 30 T, POTÊNCIA 97 KW, TRAÇÃO 4 X 4 - MATERIAIS NA OPERAÇÃO. AF_11/2014</t>
  </si>
  <si>
    <t>89274</t>
  </si>
  <si>
    <t>BETONEIRA CAPACIDADE NOMINAL DE 600 L, CAPACIDADE DE MISTURA 440 L, MOTOR A DIESEL POTÊNCIA 10 CV, COM CARREGADOR - DEPRECIAÇÃO. AF_05/2023</t>
  </si>
  <si>
    <t>89275</t>
  </si>
  <si>
    <t>BETONEIRA CAPACIDADE NOMINAL DE 600 L, CAPACIDADE DE MISTURA 440 L, MOTOR A DIESEL POTÊNCIA 10 CV, COM CARREGADOR - JUROS. AF_05/2023</t>
  </si>
  <si>
    <t>89276</t>
  </si>
  <si>
    <t>BETONEIRA CAPACIDADE NOMINAL DE 600 L, CAPACIDADE DE MISTURA 440 L, MOTOR A DIESEL POTÊNCIA 10 CV, COM CARREGADOR - MANUTENÇÃO. AF_05/2023</t>
  </si>
  <si>
    <t>89277</t>
  </si>
  <si>
    <t>BETONEIRA CAPACIDADE NOMINAL DE 600 L, CAPACIDADE DE MISTURA 440 L, MOTOR A DIESEL POTÊNCIA 10 CV, COM CARREGADOR - MATERIAIS NA OPERAÇÃO. AF_05/2023</t>
  </si>
  <si>
    <t>89280</t>
  </si>
  <si>
    <t>ROLO COMPACTADOR VIBRATÓRIO TANDEM AÇO LISO, POTÊNCIA 58 HP, PESO SEM/COM LASTRO 6,5 / 9,4 T, LARGURA DE TRABALHO 1,2 M - DEPRECIAÇÃO. AF_06/2014</t>
  </si>
  <si>
    <t>89281</t>
  </si>
  <si>
    <t>ROLO COMPACTADOR VIBRATÓRIO TANDEM AÇO LISO, POTÊNCIA 58 HP, PESO SEM/COM LASTRO 6,5 / 9,4 T, LARGURA DE TRABALHO 1,2 M - JUROS. AF_06/2014</t>
  </si>
  <si>
    <t>89870</t>
  </si>
  <si>
    <t>CAMINHÃO BASCULANTE 14 M3, COM CAVALO MECÂNICO DE CAPACIDADE MÁXIMA DE TRAÇÃO COMBINADO DE 36000 KG, POTÊNCIA 286 CV, INCLUSIVE SEMIREBOQUE COM CAÇAMBA METÁLICA - DEPRECIAÇÃO. AF_12/2014</t>
  </si>
  <si>
    <t>89871</t>
  </si>
  <si>
    <t>CAMINHÃO BASCULANTE 14 M3, COM CAVALO MECÂNICO DE CAPACIDADE MÁXIMA DE TRAÇÃO COMBINADO DE 36000 KG, POTÊNCIA 286 CV, INCLUSIVE SEMIREBOQUE COM CAÇAMBA METÁLICA - JUROS. AF_12/2014</t>
  </si>
  <si>
    <t>89872</t>
  </si>
  <si>
    <t>CAMINHÃO BASCULANTE 14 M3, COM CAVALO MECÂNICO DE CAPACIDADE MÁXIMA DE TRAÇÃO COMBINADO DE 36000 KG, POTÊNCIA 286 CV, INCLUSIVE SEMIREBOQUE COM CAÇAMBA METÁLICA - IMPOSTOS E SEGUROS. AF_12/2014</t>
  </si>
  <si>
    <t>89873</t>
  </si>
  <si>
    <t>CAMINHÃO BASCULANTE 14 M3, COM CAVALO MECÂNICO DE CAPACIDADE MÁXIMA DE TRAÇÃO COMBINADO DE 36000 KG, POTÊNCIA 286 CV, INCLUSIVE SEMIREBOQUE COM CAÇAMBA METÁLICA - MANUTENÇÃO. AF_12/2014</t>
  </si>
  <si>
    <t>89874</t>
  </si>
  <si>
    <t>CAMINHÃO BASCULANTE 14 M3, COM CAVALO MECÂNICO DE CAPACIDADE MÁXIMA DE TRAÇÃO COMBINADO DE 36000 KG, POTÊNCIA 286 CV, INCLUSIVE SEMIREBOQUE COM CAÇAMBA METÁLICA - MATERIAIS NA OPERAÇÃO. AF_12/2014</t>
  </si>
  <si>
    <t>89878</t>
  </si>
  <si>
    <t>CAMINHÃO BASCULANTE 18 M3, COM CAVALO MECÂNICO DE CAPACIDADE MÁXIMA DE TRAÇÃO COMBINADO DE 45000 KG, POTÊNCIA 330 CV, INCLUSIVE SEMIREBOQUE COM CAÇAMBA METÁLICA - DEPRECIAÇÃO. AF_12/2014</t>
  </si>
  <si>
    <t>89879</t>
  </si>
  <si>
    <t>CAMINHÃO BASCULANTE 18 M3, COM CAVALO MECÂNICO DE CAPACIDADE MÁXIMA DE TRAÇÃO COMBINADO DE 45000 KG, POTÊNCIA 330 CV, INCLUSIVE SEMIREBOQUE COM CAÇAMBA METÁLICA - JUROS. AF_12/2014</t>
  </si>
  <si>
    <t>89880</t>
  </si>
  <si>
    <t>CAMINHÃO BASCULANTE 18 M3, COM CAVALO MECÂNICO DE CAPACIDADE MÁXIMA DE TRAÇÃO COMBINADO DE 45000 KG, POTÊNCIA 330 CV, INCLUSIVE SEMIREBOQUE COM CAÇAMBA METÁLICA - IMPOSTOS E SEGUROS. AF_12/2014</t>
  </si>
  <si>
    <t>89881</t>
  </si>
  <si>
    <t>CAMINHÃO BASCULANTE 18 M3, COM CAVALO MECÂNICO DE CAPACIDADE MÁXIMA DE TRAÇÃO COMBINADO DE 45000 KG, POTÊNCIA 330 CV, INCLUSIVE SEMIREBOQUE COM CAÇAMBA METÁLICA - MANUTENÇÃO. AF_12/2014</t>
  </si>
  <si>
    <t>89882</t>
  </si>
  <si>
    <t>CAMINHÃO BASCULANTE 18 M3, COM CAVALO MECÂNICO DE CAPACIDADE MÁXIMA DE TRAÇÃO COMBINADO DE 45000 KG, POTÊNCIA 330 CV, INCLUSIVE SEMIREBOQUE COM CAÇAMBA METÁLICA - MATERIAIS NA OPERAÇÃO. AF_12/2014</t>
  </si>
  <si>
    <t>90582</t>
  </si>
  <si>
    <t>VIBRADOR DE IMERSÃO, DIÂMETRO DE PONTEIRA 45MM, MOTOR ELÉTRICO TRIFÁSICO POTÊNCIA DE 2 CV - DEPRECIAÇÃO. AF_06/2015</t>
  </si>
  <si>
    <t>90583</t>
  </si>
  <si>
    <t>VIBRADOR DE IMERSÃO, DIÂMETRO DE PONTEIRA 45MM, MOTOR ELÉTRICO TRIFÁSICO POTÊNCIA DE 2 CV - JUROS. AF_06/2015</t>
  </si>
  <si>
    <t>90584</t>
  </si>
  <si>
    <t>VIBRADOR DE IMERSÃO, DIÂMETRO DE PONTEIRA 45MM, MOTOR ELÉTRICO TRIFÁSICO POTÊNCIA DE 2 CV - MANUTENÇÃO. AF_06/2015</t>
  </si>
  <si>
    <t>90585</t>
  </si>
  <si>
    <t>VIBRADOR DE IMERSÃO, DIÂMETRO DE PONTEIRA 45MM, MOTOR ELÉTRICO TRIFÁSICO POTÊNCIA DE 2 CV - MATERIAIS NA OPERAÇÃO. AF_06/2015</t>
  </si>
  <si>
    <t>90621</t>
  </si>
  <si>
    <t>PERFURATRIZ MANUAL, TORQUE MÁXIMO 83 N.M, POTÊNCIA 5 CV, COM DIÂMETRO MÁXIMO 4" - DEPRECIAÇÃO. AF_06/2015</t>
  </si>
  <si>
    <t>90622</t>
  </si>
  <si>
    <t>PERFURATRIZ MANUAL, TORQUE MÁXIMO 83 N.M, POTÊNCIA 5 CV, COM DIÂMETRO MÁXIMO 4" - JUROS. AF_06/2015</t>
  </si>
  <si>
    <t>90623</t>
  </si>
  <si>
    <t>PERFURATRIZ MANUAL, TORQUE MÁXIMO 83 N.M, POTÊNCIA 5 CV, COM DIÂMETRO MÁXIMO 4" - MANUTENÇÃO. AF_06/2015</t>
  </si>
  <si>
    <t>90624</t>
  </si>
  <si>
    <t>PERFURATRIZ MANUAL, TORQUE MÁXIMO 83 N.M, POTÊNCIA 5 CV, COM DIÂMETRO MÁXIMO 4" - MATERIAIS NA OPERAÇÃO. AF_06/2015</t>
  </si>
  <si>
    <t>90627</t>
  </si>
  <si>
    <t>PERFURATRIZ SOBRE ESTEIRA, TORQUE MÁXIMO 600 KGF, PESO MÉDIO 1000 KG, POTÊNCIA 20 HP, DIÂMETRO MÁXIMO 10" - DEPRECIAÇÃO. AF_06/2015</t>
  </si>
  <si>
    <t>90628</t>
  </si>
  <si>
    <t>PERFURATRIZ SOBRE ESTEIRA, TORQUE MÁXIMO 600 KGF, PESO MÉDIO 1000 KG, POTÊNCIA 20 HP, DIÂMETRO MÁXIMO 10" - JUROS. AF_06/2015</t>
  </si>
  <si>
    <t>90629</t>
  </si>
  <si>
    <t>PERFURATRIZ SOBRE ESTEIRA, TORQUE MÁXIMO 600 KGF, PESO MÉDIO 1000 KG, POTÊNCIA 20 HP, DIÂMETRO MÁXIMO 10" - MANUTENÇÃO. AF_06/2015</t>
  </si>
  <si>
    <t>90630</t>
  </si>
  <si>
    <t>PERFURATRIZ SOBRE ESTEIRA, TORQUE MÁXIMO 600 KGF, PESO MÉDIO 1000 KG, POTÊNCIA 20 HP, DIÂMETRO MÁXIMO 10" - MATERIAIS NA OPERAÇÃO. AF_06/2015</t>
  </si>
  <si>
    <t>90633</t>
  </si>
  <si>
    <t>MISTURADOR DUPLO HORIZONTAL DE ALTA TURBULÊNCIA, CAPACIDADE / VOLUME 2 X 500 LITROS, MOTORES ELÉTRICOS MÍNIMO 5 CV CADA, PARA NATA CIMENTO, ARGAMASSA E OUTROS - DEPRECIAÇÃO. AF_06/2015</t>
  </si>
  <si>
    <t>90634</t>
  </si>
  <si>
    <t>MISTURADOR DUPLO HORIZONTAL DE ALTA TURBULÊNCIA, CAPACIDADE / VOLUME 2 X 500 LITROS, MOTORES ELÉTRICOS MÍNIMO 5 CV CADA, PARA NATA CIMENTO, ARGAMASSA E OUTROS - JUROS. AF_06/2015</t>
  </si>
  <si>
    <t>90635</t>
  </si>
  <si>
    <t>MISTURADOR DUPLO HORIZONTAL DE ALTA TURBULÊNCIA, CAPACIDADE / VOLUME 2 X 500 LITROS, MOTORES ELÉTRICOS MÍNIMO 5 CV CADA, PARA NATA CIMENTO, ARGAMASSA E OUTROS - MANUTENÇÃO. AF_06/2015</t>
  </si>
  <si>
    <t>90636</t>
  </si>
  <si>
    <t>MISTURADOR DUPLO HORIZONTAL DE ALTA TURBULÊNCIA, CAPACIDADE / VOLUME 2 X 500 LITROS, MOTORES ELÉTRICOS MÍNIMO 5 CV CADA, PARA NATA CIMENTO, ARGAMASSA E OUTROS - MATERIAIS NA OPERAÇÃO. AF_06/2015</t>
  </si>
  <si>
    <t>90639</t>
  </si>
  <si>
    <t>BOMBA TRIPLEX, PARA INJEÇÃO DE NATA DE CIMENTO, VAZÃO MÁXIMA DE 100 LITROS/MINUTO, PRESSÃO MÁXIMA DE 70 BAR - DEPRECIAÇÃO. AF_06/2015</t>
  </si>
  <si>
    <t>90640</t>
  </si>
  <si>
    <t>BOMBA TRIPLEX, PARA INJEÇÃO DE NATA DE CIMENTO, VAZÃO MÁXIMA DE 100 LITROS/MINUTO, PRESSÃO MÁXIMA DE 70 BAR - JUROS. AF_06/2015</t>
  </si>
  <si>
    <t>90641</t>
  </si>
  <si>
    <t>BOMBA TRIPLEX, PARA INJEÇÃO DE NATA DE CIMENTO, VAZÃO MÁXIMA DE 100 LITROS/MINUTO, PRESSÃO MÁXIMA DE 70 BAR - MANUTENÇÃO. AF_06/2015</t>
  </si>
  <si>
    <t>90642</t>
  </si>
  <si>
    <t>BOMBA TRIPLEX, PARA INJEÇÃO DE NATA DE CIMENTO, VAZÃO MÁXIMA DE 100 LITROS/MINUTO, PRESSÃO MÁXIMA DE 70 BAR - MATERIAIS NA OPERAÇÃO. AF_06/2015</t>
  </si>
  <si>
    <t>90646</t>
  </si>
  <si>
    <t>BOMBA CENTRÍFUGA MONOESTÁGIO COM MOTOR ELÉTRICO MONOFÁSICO, POTÊNCIA 15 HP, DIÂMETRO DO ROTOR 173 MM, HM/Q = 30 MCA / 90 M3/H A 45 MCA / 55 M3/H - DEPRECIAÇÃO. AF_06/2015</t>
  </si>
  <si>
    <t>90647</t>
  </si>
  <si>
    <t>BOMBA CENTRÍFUGA MONOESTÁGIO COM MOTOR ELÉTRICO MONOFÁSICO, POTÊNCIA 15 HP, DIÂMETRO DO ROTOR 173 MM, HM/Q = 30 MCA / 90 M3/H A 45 MCA / 55 M3/H - JUROS. AF_06/2015</t>
  </si>
  <si>
    <t>90648</t>
  </si>
  <si>
    <t>BOMBA CENTRÍFUGA MONOESTÁGIO COM MOTOR ELÉTRICO MONOFÁSICO, POTÊNCIA 15 HP, DIÂMETRO DO ROTOR 173 MM, HM/Q = 30 MCA / 90 M3/H A 45 MCA / 55 M3/H - MANUTENÇÃO. AF_06/2015</t>
  </si>
  <si>
    <t>90649</t>
  </si>
  <si>
    <t>BOMBA CENTRÍFUGA MONOESTÁGIO COM MOTOR ELÉTRICO MONOFÁSICO, POTÊNCIA 15 HP, DIÂMETRO DO ROTOR 173 MM, HM/Q = 30 MCA / 90 M3/H A 45 MCA / 55 M3/H - MATERIAIS NA OPERAÇÃO. AF_06/2015</t>
  </si>
  <si>
    <t>90652</t>
  </si>
  <si>
    <t>BOMBA DE PROJEÇÃO DE CONCRETO SECO, POTÊNCIA 10 CV, VAZÃO 3 M3/H - DEPRECIAÇÃO. AF_06/2015</t>
  </si>
  <si>
    <t>90653</t>
  </si>
  <si>
    <t>BOMBA DE PROJEÇÃO DE CONCRETO SECO, POTÊNCIA 10 CV, VAZÃO 3 M3/H - JUROS. AF_06/2015</t>
  </si>
  <si>
    <t>90654</t>
  </si>
  <si>
    <t>BOMBA DE PROJEÇÃO DE CONCRETO SECO, POTÊNCIA 10 CV, VAZÃO 3 M3/H - MANUTENÇÃO. AF_06/2015</t>
  </si>
  <si>
    <t>90655</t>
  </si>
  <si>
    <t>BOMBA DE PROJEÇÃO DE CONCRETO SECO, POTÊNCIA 10 CV, VAZÃO 3 M3/H - MATERIAIS NA OPERAÇÃO. AF_06/2015</t>
  </si>
  <si>
    <t>90658</t>
  </si>
  <si>
    <t>BOMBA DE PROJEÇÃO DE CONCRETO SECO, POTÊNCIA 10 CV, VAZÃO 6 M3/H - DEPRECIAÇÃO. AF_06/2015</t>
  </si>
  <si>
    <t>90659</t>
  </si>
  <si>
    <t>BOMBA DE PROJEÇÃO DE CONCRETO SECO, POTÊNCIA 10 CV, VAZÃO 6 M3/H - JUROS. AF_06/2015</t>
  </si>
  <si>
    <t>90660</t>
  </si>
  <si>
    <t>BOMBA DE PROJEÇÃO DE CONCRETO SECO, POTÊNCIA 10 CV, VAZÃO 6 M3/H - MANUTENÇÃO. AF_06/2015</t>
  </si>
  <si>
    <t>90661</t>
  </si>
  <si>
    <t>BOMBA DE PROJEÇÃO DE CONCRETO SECO, POTÊNCIA 10 CV, VAZÃO 6 M3/H - MATERIAIS NA OPERAÇÃO. AF_06/2015</t>
  </si>
  <si>
    <t>90664</t>
  </si>
  <si>
    <t>PROJETOR PNEUMÁTICO DE ARGAMASSA PARA CHAPISCO E REBOCO COM RECIPIENTE ACOPLADO, TIPO CANEQUINHA, COM COMPRESSOR DE AR REBOCÁVEL VAZÃO 89 PCM E MOTOR DIESEL DE 20 CV - DEPRECIAÇÃO. AF_05/2023</t>
  </si>
  <si>
    <t>90665</t>
  </si>
  <si>
    <t>PROJETOR PNEUMÁTICO DE ARGAMASSA PARA CHAPISCO E REBOCO COM RECIPIENTE ACOPLADO, TIPO CANEQUINHA, COM COMPRESSOR DE AR REBOCÁVEL VAZÃO 89 PCM E MOTOR DIESEL DE 20 CV - JUROS. AF_05/2023</t>
  </si>
  <si>
    <t>90666</t>
  </si>
  <si>
    <t>PROJETOR PNEUMÁTICO DE ARGAMASSA PARA CHAPISCO E REBOCO COM RECIPIENTE ACOPLADO, TIPO CANEQUINHA, COM COMPRESSOR DE AR REBOCÁVEL VAZÃO 89 PCM E MOTOR DIESEL DE 20 CV - MANUTENÇÃO. AF_05/2023</t>
  </si>
  <si>
    <t>90667</t>
  </si>
  <si>
    <t>PROJETOR PNEUMÁTICO DE ARGAMASSA PARA CHAPISCO E REBOCO COM RECIPIENTE ACOPLADO, TIPO CANEQUINHA, COM COMPRESSOR DE AR REBOCÁVEL VAZÃO 89 PCM E MOTOR DIESEL DE 20 CV - MATERIAIS NA OPERAÇÃO. AF_05/2023</t>
  </si>
  <si>
    <t>90670</t>
  </si>
  <si>
    <t>PERFURATRIZ COM TORRE METÁLICA PARA EXECUÇÃO DE ESTACA HÉLICE CONTÍNUA, PROFUNDIDADE MÁXIMA DE 30 M, DIÂMETRO MÁXIMO DE 800 MM, POTÊNCIA INSTALADA DE 268 HP, MESA ROTATIVA COM TORQUE MÁXIMO DE 170 KNM - DEPRECIAÇÃO. AF_06/2015</t>
  </si>
  <si>
    <t>90671</t>
  </si>
  <si>
    <t>PERFURATRIZ COM TORRE METÁLICA PARA EXECUÇÃO DE ESTACA HÉLICE CONTÍNUA, PROFUNDIDADE MÁXIMA DE 30 M, DIÂMETRO MÁXIMO DE 800 MM, POTÊNCIA INSTALADA DE 268 HP, MESA ROTATIVA COM TORQUE MÁXIMO DE 170 KNM - JUROS. AF_06/2015</t>
  </si>
  <si>
    <t>90672</t>
  </si>
  <si>
    <t>PERFURATRIZ COM TORRE METÁLICA PARA EXECUÇÃO DE ESTACA HÉLICE CONTÍNUA, PROFUNDIDADE MÁXIMA DE 30 M, DIÂMETRO MÁXIMO DE 800 MM, POTÊNCIA INSTALADA DE 268 HP, MESA ROTATIVA COM TORQUE MÁXIMO DE 170 KNM - MANUTENÇÃO. AF_06/2015</t>
  </si>
  <si>
    <t>90673</t>
  </si>
  <si>
    <t>PERFURATRIZ COM TORRE METÁLICA PARA EXECUÇÃO DE ESTACA HÉLICE CONTÍNUA, PROFUNDIDADE MÁXIMA DE 30 M, DIÂMETRO MÁXIMO DE 800 MM, POTÊNCIA INSTALADA DE 268 HP, MESA ROTATIVA COM TORQUE MÁXIMO DE 170 KNM - MATERIAIS NA OPERAÇÃO. AF_06/2015</t>
  </si>
  <si>
    <t>90676</t>
  </si>
  <si>
    <t>PERFURATRIZ HIDRÁULICA SOBRE CAMINHÃO COM TRADO CURTO ACOPLADO, PROFUNDIDADE MÁXIMA DE 20 M, DIÂMETRO MÁXIMO DE 1500 MM, POTÊNCIA INSTALADA DE 137 HP, MESA ROTATIVA COM TORQUE MÁXIMO DE 30 KNM - DEPRECIAÇÃO. AF_06/2015</t>
  </si>
  <si>
    <t>90677</t>
  </si>
  <si>
    <t>PERFURATRIZ HIDRÁULICA SOBRE CAMINHÃO COM TRADO CURTO ACOPLADO, PROFUNDIDADE MÁXIMA DE 20 M, DIÂMETRO MÁXIMO DE 1500 MM, POTÊNCIA INSTALADA DE 137 HP, MESA ROTATIVA COM TORQUE MÁXIMO DE 30 KNM - JUROS. AF_06/2015</t>
  </si>
  <si>
    <t>90678</t>
  </si>
  <si>
    <t>PERFURATRIZ HIDRÁULICA SOBRE CAMINHÃO COM TRADO CURTO ACOPLADO, PROFUNDIDADE MÁXIMA DE 20 M, DIÂMETRO MÁXIMO DE 1500 MM, POTÊNCIA INSTALADA DE 137 HP, MESA ROTATIVA COM TORQUE MÁXIMO DE 30 KNM - MANUTENÇÃO. AF_06/2015</t>
  </si>
  <si>
    <t>90679</t>
  </si>
  <si>
    <t>PERFURATRIZ HIDRÁULICA SOBRE CAMINHÃO COM TRADO CURTO ACOPLADO, PROFUNDIDADE MÁXIMA DE 20 M, DIÂMETRO MÁXIMO DE 1500 MM, POTÊNCIA INSTALADA DE 137 HP, MESA ROTATIVA COM TORQUE MÁXIMO DE 30 KNM - MATERIAIS NA OPERAÇÃO. AF_06/2015</t>
  </si>
  <si>
    <t>90682</t>
  </si>
  <si>
    <t>MANIPULADOR TELESCÓPICO, POTÊNCIA DE 85 HP, CAPACIDADE DE CARGA DE 3.500 KG, ALTURA MÁXIMA DE ELEVAÇÃO DE 12,3 M - DEPRECIAÇÃO. AF_05/2023</t>
  </si>
  <si>
    <t>90683</t>
  </si>
  <si>
    <t>MANIPULADOR TELESCÓPICO, POTÊNCIA DE 85 HP, CAPACIDADE DE CARGA DE 3.500 KG, ALTURA MÁXIMA DE ELEVAÇÃO DE 12,3 M - JUROS. AF_05/2023</t>
  </si>
  <si>
    <t>90684</t>
  </si>
  <si>
    <t>MANIPULADOR TELESCÓPICO, POTÊNCIA DE 85 HP, CAPACIDADE DE CARGA DE 3.500 KG, ALTURA MÁXIMA DE ELEVAÇÃO DE 12,3 M - MANUTENÇÃO. AF_05/2023</t>
  </si>
  <si>
    <t>90685</t>
  </si>
  <si>
    <t>MANIPULADOR TELESCÓPICO, POTÊNCIA DE 85 HP, CAPACIDADE DE CARGA DE 3.500 KG, ALTURA MÁXIMA DE ELEVAÇÃO DE 12,3 M - MATERIAIS NA OPERAÇÃO. AF_05/2023</t>
  </si>
  <si>
    <t>90688</t>
  </si>
  <si>
    <t>MINICARREGADEIRA SOBRE RODAS, POTÊNCIA LÍQUIDA DE 47 HP, CAPACIDADE NOMINAL DE OPERAÇÃO DE 646 KG - DEPRECIAÇÃO. AF_06/2015</t>
  </si>
  <si>
    <t>90689</t>
  </si>
  <si>
    <t>MINICARREGADEIRA SOBRE RODAS, POTÊNCIA LÍQUIDA DE 47 HP, CAPACIDADE NOMINAL DE OPERAÇÃO DE 646 KG - JUROS. AF_06/2015</t>
  </si>
  <si>
    <t>90690</t>
  </si>
  <si>
    <t>MINICARREGADEIRA SOBRE RODAS, POTÊNCIA LÍQUIDA DE 47 HP, CAPACIDADE NOMINAL DE OPERAÇÃO DE 646 KG - MANUTENÇÃO. AF_06/2015</t>
  </si>
  <si>
    <t>90691</t>
  </si>
  <si>
    <t>MINICARREGADEIRA SOBRE RODAS, POTÊNCIA LÍQUIDA DE 47 HP, CAPACIDADE NOMINAL DE OPERAÇÃO DE 646 KG - MATERIAIS NA OPERAÇÃO. AF_06/2015</t>
  </si>
  <si>
    <t>90957</t>
  </si>
  <si>
    <t>COMPRESSOR DE AR REBOCÁVEL, VAZÃO 189 PCM, PRESSÃO EFETIVA DE TRABALHO 102 PSI, MOTOR DIESEL, POTÊNCIA 63 CV - DEPRECIAÇÃO. AF_06/2015</t>
  </si>
  <si>
    <t>90958</t>
  </si>
  <si>
    <t>COMPRESSOR DE AR REBOCÁVEL, VAZÃO 189 PCM, PRESSÃO EFETIVA DE TRABALHO 102 PSI, MOTOR DIESEL, POTÊNCIA 63 CV - JUROS. AF_06/2015</t>
  </si>
  <si>
    <t>90960</t>
  </si>
  <si>
    <t>COMPRESSOR DE AR REBOCÁVEL, VAZÃO 89 PCM, PRESSÃO EFETIVA DE TRABALHO 102 PSI, MOTOR DIESEL, POTÊNCIA 20 CV - DEPRECIAÇÃO. AF_06/2015</t>
  </si>
  <si>
    <t>90961</t>
  </si>
  <si>
    <t>COMPRESSOR DE AR REBOCÁVEL, VAZÃO 89 PCM, PRESSÃO EFETIVA DE TRABALHO 102 PSI, MOTOR DIESEL, POTÊNCIA 20 CV - JUROS. AF_06/2015</t>
  </si>
  <si>
    <t>90962</t>
  </si>
  <si>
    <t>COMPRESSOR DE AR REBOCÁVEL, VAZÃO 89 PCM, PRESSÃO EFETIVA DE TRABALHO 102 PSI, MOTOR DIESEL, POTÊNCIA 20 CV - MANUTENÇÃO. AF_06/2015</t>
  </si>
  <si>
    <t>90963</t>
  </si>
  <si>
    <t>COMPRESSOR DE AR REBOCÁVEL, VAZÃO 89 PCM, PRESSÃO EFETIVA DE TRABALHO 102 PSI, MOTOR DIESEL, POTÊNCIA 20 CV - MATERIAIS NA OPERAÇÃO. AF_06/2015</t>
  </si>
  <si>
    <t>90968</t>
  </si>
  <si>
    <t>COMPRESSOR DE AR REBOCAVEL, VAZÃO 250 PCM, PRESSAO DE TRABALHO 102 PSI, MOTOR A DIESEL POTÊNCIA 81 CV - DEPRECIAÇÃO. AF_06/2015</t>
  </si>
  <si>
    <t>90969</t>
  </si>
  <si>
    <t>COMPRESSOR DE AR REBOCAVEL, VAZÃO 250 PCM, PRESSAO DE TRABALHO 102 PSI, MOTOR A DIESEL POTÊNCIA 81 CV - JUROS. AF_06/2015</t>
  </si>
  <si>
    <t>90970</t>
  </si>
  <si>
    <t>COMPRESSOR DE AR REBOCAVEL, VAZÃO 250 PCM, PRESSAO DE TRABALHO 102 PSI, MOTOR A DIESEL POTÊNCIA 81 CV - MANUTENÇÃO. AF_06/2015</t>
  </si>
  <si>
    <t>90971</t>
  </si>
  <si>
    <t>COMPRESSOR DE AR REBOCAVEL, VAZÃO 250 PCM, PRESSAO DE TRABALHO 102 PSI, MOTOR A DIESEL POTÊNCIA 81 CV - MATERIAIS NA OPERAÇÃO. AF_06/2015</t>
  </si>
  <si>
    <t>90975</t>
  </si>
  <si>
    <t>COMPRESSOR DE AR REBOCÁVEL, VAZÃO 748 PCM, PRESSÃO EFETIVA DE TRABALHO 102 PSI, MOTOR DIESEL, POTÊNCIA 210 CV - DEPRECIAÇÃO. AF_06/2015</t>
  </si>
  <si>
    <t>90976</t>
  </si>
  <si>
    <t>COMPRESSOR DE AR REBOCÁVEL, VAZÃO 748 PCM, PRESSÃO EFETIVA DE TRABALHO 102 PSI, MOTOR DIESEL, POTÊNCIA 210 CV - JUROS. AF_06/2015</t>
  </si>
  <si>
    <t>90977</t>
  </si>
  <si>
    <t>COMPRESSOR DE AR REBOCÁVEL, VAZÃO 748 PCM, PRESSÃO EFETIVA DE TRABALHO 102 PSI, MOTOR DIESEL, POTÊNCIA 210 CV - MANUTENÇÃO. AF_06/2015</t>
  </si>
  <si>
    <t>90978</t>
  </si>
  <si>
    <t>COMPRESSOR DE AR REBOCÁVEL, VAZÃO 748 PCM, PRESSÃO EFETIVA DE TRABALHO 102 PSI, MOTOR DIESEL, POTÊNCIA 210 CV - MATERIAIS NA OPERAÇÃO. AF_06/2015</t>
  </si>
  <si>
    <t>90992</t>
  </si>
  <si>
    <t>COMPRESSOR DE AR REBOCAVEL, VAZÃO 400 PCM, PRESSAO DE TRABALHO 102 PSI, MOTOR A DIESEL POTÊNCIA 110 CV - DEPRECIAÇÃO. AF_06/2015</t>
  </si>
  <si>
    <t>90993</t>
  </si>
  <si>
    <t>COMPRESSOR DE AR REBOCAVEL, VAZÃO 400 PCM, PRESSAO DE TRABALHO 102 PSI, MOTOR A DIESEL POTÊNCIA 110 CV - JUROS. AF_06/2015</t>
  </si>
  <si>
    <t>90994</t>
  </si>
  <si>
    <t>COMPRESSOR DE AR REBOCAVEL, VAZÃO 400 PCM, PRESSAO DE TRABALHO 102 PSI, MOTOR A DIESEL POTÊNCIA 110 CV - MANUTENÇÃO. AF_06/2015</t>
  </si>
  <si>
    <t>90995</t>
  </si>
  <si>
    <t>COMPRESSOR DE AR REBOCAVEL, VAZÃO 400 PCM, PRESSAO DE TRABALHO 102 PSI, MOTOR A DIESEL POTÊNCIA 110 CV - MATERIAIS NA OPERAÇÃO. AF_06/2015</t>
  </si>
  <si>
    <t>91021</t>
  </si>
  <si>
    <t>PERFURATRIZ HIDRÁULICA SOBRE CAMINHÃO COM TRADO CURTO ACOPLADO, PROFUNDIDADE MÁXIMA DE 20 M, DIÂMETRO MÁXIMO DE 1500 MM, POTÊNCIA INSTALADA DE 137 HP, MESA ROTATIVA COM TORQUE MÁXIMO DE 30 KNM - IMPOSTOS E SEGUROS. AF_06/2015</t>
  </si>
  <si>
    <t>91026</t>
  </si>
  <si>
    <t>CAMINHÃO TRUCADO (C/ TERCEIRO EIXO) ELETRÔNICO - POTÊNCIA 231CV - PBT = 22000KG - DIST. ENTRE EIXOS 5170 MM - INCLUI CARROCERIA FIXA ABERTA DE MADEIRA - DEPRECIAÇÃO. AF_06/2015</t>
  </si>
  <si>
    <t>91027</t>
  </si>
  <si>
    <t>CAMINHÃO TRUCADO (C/ TERCEIRO EIXO) ELETRÔNICO - POTÊNCIA 231CV - PBT = 22000KG - DIST. ENTRE EIXOS 5170 MM - INCLUI CARROCERIA FIXA ABERTA DE MADEIRA - JUROS. AF_06/2015</t>
  </si>
  <si>
    <t>91028</t>
  </si>
  <si>
    <t>CAMINHÃO TRUCADO (C/ TERCEIRO EIXO) ELETRÔNICO - POTÊNCIA 231CV - PBT = 22000KG - DIST. ENTRE EIXOS 5170 MM - INCLUI CARROCERIA FIXA ABERTA DE MADEIRA - IMPOSTOS E SEGUROS. AF_06/2015</t>
  </si>
  <si>
    <t>91029</t>
  </si>
  <si>
    <t>CAMINHÃO TRUCADO (C/ TERCEIRO EIXO) ELETRÔNICO - POTÊNCIA 231CV - PBT = 22000KG - DIST. ENTRE EIXOS 5170 MM - INCLUI CARROCERIA FIXA ABERTA DE MADEIRA - MANUTENÇÃO. AF_06/2015</t>
  </si>
  <si>
    <t>91030</t>
  </si>
  <si>
    <t>CAMINHÃO TRUCADO (C/ TERCEIRO EIXO) ELETRÔNICO - POTÊNCIA 231CV - PBT = 22000KG - DIST. ENTRE EIXOS 5170 MM - INCLUI CARROCERIA FIXA ABERTA DE MADEIRA - MATERIAIS NA OPERAÇÃO. AF_06/2015</t>
  </si>
  <si>
    <t>91273</t>
  </si>
  <si>
    <t>PLACA VIBRATÓRIA REVERSÍVEL COM MOTOR 4 TEMPOS A GASOLINA, FORÇA CENTRÍFUGA DE 25 KN (2500 KGF), POTÊNCIA 5,5 CV - DEPRECIAÇÃO. AF_08/2015</t>
  </si>
  <si>
    <t>91274</t>
  </si>
  <si>
    <t>PLACA VIBRATÓRIA REVERSÍVEL COM MOTOR 4 TEMPOS A GASOLINA, FORÇA CENTRÍFUGA DE 25 KN (2500 KGF), POTÊNCIA 5,5 CV - JUROS. AF_08/2015</t>
  </si>
  <si>
    <t>91275</t>
  </si>
  <si>
    <t>PLACA VIBRATÓRIA REVERSÍVEL COM MOTOR 4 TEMPOS A GASOLINA, FORÇA CENTRÍFUGA DE 25 KN (2500 KGF), POTÊNCIA 5,5 CV - MANUTENÇÃO. AF_08/2015</t>
  </si>
  <si>
    <t>91276</t>
  </si>
  <si>
    <t>PLACA VIBRATÓRIA REVERSÍVEL COM MOTOR 4 TEMPOS A GASOLINA, FORÇA CENTRÍFUGA DE 25 KN (2500 KGF), POTÊNCIA 5,5 CV - MATERIAIS NA OPERAÇÃO. AF_08/2015</t>
  </si>
  <si>
    <t>91279</t>
  </si>
  <si>
    <t>CORTADORA DE PISO COM MOTOR 4 TEMPOS A GASOLINA, POTÊNCIA DE 13 HP, COM DISCO DE CORTE DIAMANTADO SEGMENTADO PARA CONCRETO, DIÂMETRO DE 350 MM, FURO DE 1" (14 X 1") - DEPRECIAÇÃO. AF_08/2015</t>
  </si>
  <si>
    <t>91280</t>
  </si>
  <si>
    <t>CORTADORA DE PISO COM MOTOR 4 TEMPOS A GASOLINA, POTÊNCIA DE 13 HP, COM DISCO DE CORTE DIAMANTADO SEGMENTADO PARA CONCRETO, DIÂMETRO DE 350 MM, FURO DE 1" (14 X 1") - JUROS. AF_08/2015</t>
  </si>
  <si>
    <t>91281</t>
  </si>
  <si>
    <t>CORTADORA DE PISO COM MOTOR 4 TEMPOS A GASOLINA, POTÊNCIA DE 13 HP, COM DISCO DE CORTE DIAMANTADO SEGMENTADO PARA CONCRETO, DIÂMETRO DE 350 MM, FURO DE 1" (14 X 1") - MANUTENÇÃO. AF_08/2015</t>
  </si>
  <si>
    <t>91282</t>
  </si>
  <si>
    <t>CORTADORA DE PISO COM MOTOR 4 TEMPOS A GASOLINA, POTÊNCIA DE 13 HP, COM DISCO DE CORTE DIAMANTADO SEGMENTADO PARA CONCRETO, DIÂMETRO DE 350 MM, FURO DE 1" (14 X 1") - MATERIAIS NA OPERAÇÃO. AF_08/2015</t>
  </si>
  <si>
    <t>91354</t>
  </si>
  <si>
    <t>CAMINHÃO TOCO, PESO BRUTO TOTAL 14.300 KG, CARGA ÚTIL MÁXIMA 9590 KG, DISTÂNCIA ENTRE EIXOS 4,76 M, POTÊNCIA 185 CV (NÃO INCLUI CARROCERIA) - DEPRECIAÇÃO. AF_06/2014</t>
  </si>
  <si>
    <t>91355</t>
  </si>
  <si>
    <t>CAMINHÃO TOCO, PESO BRUTO TOTAL 14.300 KG, CARGA ÚTIL MÁXIMA 9590 KG, DISTÂNCIA ENTRE EIXOS 4,76 M, POTÊNCIA 185 CV (NÃO INCLUI CARROCERIA) - JUROS. AF_06/2014</t>
  </si>
  <si>
    <t>91356</t>
  </si>
  <si>
    <t>CAMINHÃO TOCO, PESO BRUTO TOTAL 14.300 KG, CARGA ÚTIL MÁXIMA 9590 KG, DISTÂNCIA ENTRE EIXOS 4,76 M, POTÊNCIA 185 CV (NÃO INCLUI CARROCERIA) - IMPOSTOS E SEGUROS. AF_06/2014</t>
  </si>
  <si>
    <t>91359</t>
  </si>
  <si>
    <t>CAMINHÃO PIPA 6.000 L, PESO BRUTO TOTAL 13.000 KG, DISTÂNCIA ENTRE EIXOS 4,80 M, POTÊNCIA 189 CV INCLUSIVE TANQUE DE AÇO PARA TRANSPORTE DE ÁGUA, CAPACIDADE 6 M3 - DEPRECIAÇÃO. AF_06/2014</t>
  </si>
  <si>
    <t>91360</t>
  </si>
  <si>
    <t>CAMINHÃO PIPA 6.000 L, PESO BRUTO TOTAL 13.000 KG, DISTÂNCIA ENTRE EIXOS 4,80 M, POTÊNCIA 189 CV INCLUSIVE TANQUE DE AÇO PARA TRANSPORTE DE ÁGUA, CAPACIDADE 6 M3 - JUROS. AF_06/2014</t>
  </si>
  <si>
    <t>91361</t>
  </si>
  <si>
    <t>CAMINHÃO PIPA 6.000 L, PESO BRUTO TOTAL 13.000 KG, DISTÂNCIA ENTRE EIXOS 4,80 M, POTÊNCIA 189 CV INCLUSIVE TANQUE DE AÇO PARA TRANSPORTE DE ÁGUA, CAPACIDADE 6 M3 - IMPOSTOS E SEGUROS. AF_06/2014</t>
  </si>
  <si>
    <t>91367</t>
  </si>
  <si>
    <t>CAMINHÃO BASCULANTE 6 M3, PESO BRUTO TOTAL 16.000 KG, CARGA ÚTIL MÁXIMA 13.071 KG, DISTÂNCIA ENTRE EIXOS 4,80 M, POTÊNCIA 230 CV INCLUSIVE CAÇAMBA METÁLICA - DEPRECIAÇÃO. AF_06/2014</t>
  </si>
  <si>
    <t>91368</t>
  </si>
  <si>
    <t>CAMINHÃO BASCULANTE 6 M3, PESO BRUTO TOTAL 16.000 KG, CARGA ÚTIL MÁXIMA 13.071 KG, DISTÂNCIA ENTRE EIXOS 4,80 M, POTÊNCIA 230 CV INCLUSIVE CAÇAMBA METÁLICA - JUROS. AF_06/2014</t>
  </si>
  <si>
    <t>91369</t>
  </si>
  <si>
    <t>CAMINHÃO BASCULANTE 6 M3, PESO BRUTO TOTAL 16.000 KG, CARGA ÚTIL MÁXIMA 13.071 KG, DISTÂNCIA ENTRE EIXOS 4,80 M, POTÊNCIA 230 CV INCLUSIVE CAÇAMBA METÁLICA - IMPOSTOS E SEGUROS. AF_06/2014</t>
  </si>
  <si>
    <t>91375</t>
  </si>
  <si>
    <t>CAMINHÃO TOCO, PESO BRUTO TOTAL 16.000 KG, CARGA ÚTIL MÁXIMA DE 10.685 KG, DISTÂNCIA ENTRE EIXOS 4,80 M, POTÊNCIA 189 CV EXCLUSIVE CARROCERIA - DEPRECIAÇÃO. AF_06/2014</t>
  </si>
  <si>
    <t>91376</t>
  </si>
  <si>
    <t>CAMINHÃO TOCO, PESO BRUTO TOTAL 16.000 KG, CARGA ÚTIL MÁXIMA DE 10.685 KG, DISTÂNCIA ENTRE EIXOS 4,80 M, POTÊNCIA 189 CV EXCLUSIVE CARROCERIA - JUROS. AF_06/2014</t>
  </si>
  <si>
    <t>91377</t>
  </si>
  <si>
    <t>CAMINHÃO TOCO, PESO BRUTO TOTAL 16.000 KG, CARGA ÚTIL MÁXIMA DE 10.685 KG, DISTÂNCIA ENTRE EIXOS 4,80 M, POTÊNCIA 189 CV EXCLUSIVE CARROCERIA - IMPOSTOS E SEGUROS. AF_06/2014</t>
  </si>
  <si>
    <t>91380</t>
  </si>
  <si>
    <t>CAMINHÃO BASCULANTE 10 M3, TRUCADO CABINE SIMPLES, PESO BRUTO TOTAL 23.000 KG, CARGA ÚTIL MÁXIMA 15.935 KG, DISTÂNCIA ENTRE EIXOS 4,80 M, POTÊNCIA 230 CV INCLUSIVE CAÇAMBA METÁLICA - DEPRECIAÇÃO. AF_06/2014</t>
  </si>
  <si>
    <t>91381</t>
  </si>
  <si>
    <t>CAMINHÃO BASCULANTE 10 M3, TRUCADO CABINE SIMPLES, PESO BRUTO TOTAL 23.000 KG, CARGA ÚTIL MÁXIMA 15.935 KG, DISTÂNCIA ENTRE EIXOS 4,80 M, POTÊNCIA 230 CV INCLUSIVE CAÇAMBA METÁLICA - JUROS. AF_06/2014</t>
  </si>
  <si>
    <t>91382</t>
  </si>
  <si>
    <t>CAMINHÃO BASCULANTE 10 M3, TRUCADO CABINE SIMPLES, PESO BRUTO TOTAL 23.000 KG, CARGA ÚTIL MÁXIMA 15.935 KG, DISTÂNCIA ENTRE EIXOS 4,80 M, POTÊNCIA 230 CV INCLUSIVE CAÇAMBA METÁLICA - IMPOSTOS E SEGUROS. AF_06/2014</t>
  </si>
  <si>
    <t>91383</t>
  </si>
  <si>
    <t>CAMINHÃO BASCULANTE 10 M3, TRUCADO CABINE SIMPLES, PESO BRUTO TOTAL 23.000 KG, CARGA ÚTIL MÁXIMA 15.935 KG, DISTÂNCIA ENTRE EIXOS 4,80 M, POTÊNCIA 230 CV INCLUSIVE CAÇAMBA METÁLICA - MANUTENÇÃO. AF_06/2014</t>
  </si>
  <si>
    <t>91384</t>
  </si>
  <si>
    <t>CAMINHÃO BASCULANTE 10 M3, TRUCADO CABINE SIMPLES, PESO BRUTO TOTAL 23.000 KG, CARGA ÚTIL MÁXIMA 15.935 KG, DISTÂNCIA ENTRE EIXOS 4,80 M, POTÊNCIA 230 CV INCLUSIVE CAÇAMBA METÁLICA - MATERIAIS NA OPERAÇÃO. AF_06/2014</t>
  </si>
  <si>
    <t>91390</t>
  </si>
  <si>
    <t>CAMINHÃO TOCO, PBT 14.300 KG, CARGA ÚTIL MÁX. 9.710 KG, DIST. ENTRE EIXOS 3,56 M, POTÊNCIA 185 CV, INCLUSIVE CARROCERIA FIXA ABERTA DE MADEIRA P/ TRANSPORTE GERAL DE CARGA SECA, DIMEN. APROX. 2,50 X 6,50 X 0,50 M - DEPRECIAÇÃO. AF_06/2014</t>
  </si>
  <si>
    <t>91391</t>
  </si>
  <si>
    <t>CAMINHÃO TOCO, PBT 14.300 KG, CARGA ÚTIL MÁX. 9.710 KG, DIST. ENTRE EIXOS 3,56 M, POTÊNCIA 185 CV, INCLUSIVE CARROCERIA FIXA ABERTA DE MADEIRA P/ TRANSPORTE GERAL DE CARGA SECA, DIMEN. APROX. 2,50 X 6,50 X 0,50 M - JUROS. AF_06/2014</t>
  </si>
  <si>
    <t>91392</t>
  </si>
  <si>
    <t>CAMINHÃO TOCO, PBT 14.300 KG, CARGA ÚTIL MÁX. 9.710 KG, DIST. ENTRE EIXOS 3,56 M, POTÊNCIA 185 CV, INCLUSIVE CARROCERIA FIXA ABERTA DE MADEIRA P/ TRANSPORTE GERAL DE CARGA SECA, DIMEN. APROX. 2,50 X 6,50 X 0,50 M - IMPOSTOS E SEGUROS. AF_06/2014</t>
  </si>
  <si>
    <t>91396</t>
  </si>
  <si>
    <t>CAMINHÃO PIPA 10.000 L TRUCADO, PESO BRUTO TOTAL 23.000 KG, CARGA ÚTIL MÁXIMA 15.935 KG, DISTÂNCIA ENTRE EIXOS 4,8 M, POTÊNCIA 230 CV, INCLUSIVE TANQUE DE AÇO PARA TRANSPORTE DE ÁGUA - DEPRECIAÇÃO. AF_06/2014</t>
  </si>
  <si>
    <t>91397</t>
  </si>
  <si>
    <t>CAMINHÃO PIPA 10.000 L TRUCADO, PESO BRUTO TOTAL 23.000 KG, CARGA ÚTIL MÁXIMA 15.935 KG, DISTÂNCIA ENTRE EIXOS 4,8 M, POTÊNCIA 230 CV, INCLUSIVE TANQUE DE AÇO PARA TRANSPORTE DE ÁGUA - JUROS. AF_06/2014</t>
  </si>
  <si>
    <t>91398</t>
  </si>
  <si>
    <t>CAMINHÃO PIPA 10.000 L TRUCADO, PESO BRUTO TOTAL 23.000 KG, CARGA ÚTIL MÁXIMA 15.935 KG, DISTÂNCIA ENTRE EIXOS 4,8 M, POTÊNCIA 230 CV, INCLUSIVE TANQUE DE AÇO PARA TRANSPORTE DE ÁGUA - IMPOSTOS E SEGUROS. AF_06/2014</t>
  </si>
  <si>
    <t>91402</t>
  </si>
  <si>
    <t>CAMINHÃO BASCULANTE 6 M3 TOCO, PESO BRUTO TOTAL 16.000 KG, CARGA ÚTIL MÁXIMA 11.130 KG, DISTÂNCIA ENTRE EIXOS 5,36 M, POTÊNCIA 185 CV, INCLUSIVE CAÇAMBA METÁLICA - IMPOSTOS E SEGUROS. AF_06/2014</t>
  </si>
  <si>
    <t>91466</t>
  </si>
  <si>
    <t>GUINDAUTO HIDRÁULICO, CAPACIDADE MÁXIMA DE CARGA 6200 KG, MOMENTO MÁXIMO DE CARGA 11,7 TM, ALCANCE MÁXIMO HORIZONTAL 9,70 M, INCLUSIVE CAMINHÃO TOCO PBT 16.000 KG, POTÊNCIA DE 189 CV - IMPOSTOS E SEGUROS. AF_08/2015</t>
  </si>
  <si>
    <t>91467</t>
  </si>
  <si>
    <t>GUINDAUTO HIDRÁULICO, CAPACIDADE MÁXIMA DE CARGA 6200 KG, MOMENTO MÁXIMO DE CARGA 11,7 TM, ALCANCE MÁXIMO HORIZONTAL 9,70 M, INCLUSIVE CAMINHÃO TOCO PBT 16.000 KG, POTÊNCIA DE 189 CV - MATERIAIS NA OPERAÇÃO. AF_08/2015</t>
  </si>
  <si>
    <t>91468</t>
  </si>
  <si>
    <t>ESPARGIDOR DE ASFALTO PRESSURIZADO, TANQUE 6 M3 COM ISOLAÇÃO TÉRMICA, AQUECIDO COM 2 MAÇARICOS, COM BARRA ESPARGIDORA 3,60 M, MONTADO SOBRE CAMINHÃO TOCO, PBT 14.300 KG, POTÊNCIA 185 CV - DEPRECIAÇÃO. AF_05/2023</t>
  </si>
  <si>
    <t>91469</t>
  </si>
  <si>
    <t>ESPARGIDOR DE ASFALTO PRESSURIZADO, TANQUE 6 M3 COM ISOLAÇÃO TÉRMICA, AQUECIDO COM 2 MAÇARICOS, COM BARRA ESPARGIDORA 3,60 M, MONTADO SOBRE CAMINHÃO TOCO, PBT 14.300 KG, POTÊNCIA 185 CV - JUROS. AF_05/2023</t>
  </si>
  <si>
    <t>91484</t>
  </si>
  <si>
    <t>ESPARGIDOR DE ASFALTO PRESSURIZADO, TANQUE 6 M3 COM ISOLAÇÃO TÉRMICA, AQUECIDO COM 2 MAÇARICOS, COM BARRA ESPARGIDORA 3,60 M, MONTADO SOBRE CAMINHÃO TOCO, PBT 14.300 KG, POTÊNCIA 185 CV - IMPOSTOS E SEGUROS. AF_05/2023</t>
  </si>
  <si>
    <t>91485</t>
  </si>
  <si>
    <t>ESPARGIDOR DE ASFALTO PRESSURIZADO, TANQUE 6 M3 COM ISOLAÇÃO TÉRMICA, AQUECIDO COM 2 MAÇARICOS, COM BARRA ESPARGIDORA 3,60 M, MONTADO SOBRE CAMINHÃO TOCO, PBT 14.300 KG, POTÊNCIA 185 CV - MATERIAIS NA OPERAÇÃO. AF_05/2023</t>
  </si>
  <si>
    <t>91529</t>
  </si>
  <si>
    <t>COMPACTADOR DE SOLOS DE PERCUSSÃO (SOQUETE) COM MOTOR A GASOLINA 4 TEMPOS, POTÊNCIA 4 CV - DEPRECIAÇÃO. AF_08/2015</t>
  </si>
  <si>
    <t>91530</t>
  </si>
  <si>
    <t>COMPACTADOR DE SOLOS DE PERCUSSÃO (SOQUETE) COM MOTOR A GASOLINA 4 TEMPOS, POTÊNCIA 4 CV - JUROS. AF_08/2015</t>
  </si>
  <si>
    <t>91531</t>
  </si>
  <si>
    <t>COMPACTADOR DE SOLOS DE PERCUSSÃO (SOQUETE) COM MOTOR A GASOLINA 4 TEMPOS, POTÊNCIA 4 CV - MANUTENÇÃO. AF_08/2015</t>
  </si>
  <si>
    <t>91532</t>
  </si>
  <si>
    <t>COMPACTADOR DE SOLOS DE PERCUSSÃO (SOQUETE) COM MOTOR A GASOLINA 4 TEMPOS, POTÊNCIA 4 CV - MATERIAIS NA OPERAÇÃO. AF_08/2015</t>
  </si>
  <si>
    <t>91629</t>
  </si>
  <si>
    <t>GUINDAUTO HIDRÁULICO, CAPACIDADE MÁXIMA DE CARGA 6500 KG, MOMENTO MÁXIMO DE CARGA 5,8 TM, ALCANCE MÁXIMO HORIZONTAL 7,60 M, INCLUSIVE CAMINHÃO TOCO PBT 9.700 KG, POTÊNCIA DE 160 CV - DEPRECIAÇÃO. AF_08/2015</t>
  </si>
  <si>
    <t>91630</t>
  </si>
  <si>
    <t>GUINDAUTO HIDRÁULICO, CAPACIDADE MÁXIMA DE CARGA 6500 KG, MOMENTO MÁXIMO DE CARGA 5,8 TM, ALCANCE MÁXIMO HORIZONTAL 7,60 M, INCLUSIVE CAMINHÃO TOCO PBT 9.700 KG, POTÊNCIA DE 160 CV - JUROS. AF_08/2015</t>
  </si>
  <si>
    <t>91631</t>
  </si>
  <si>
    <t>GUINDAUTO HIDRÁULICO, CAPACIDADE MÁXIMA DE CARGA 6500 KG, MOMENTO MÁXIMO DE CARGA 5,8 TM, ALCANCE MÁXIMO HORIZONTAL 7,60 M, INCLUSIVE CAMINHÃO TOCO PBT 9.700 KG, POTÊNCIA DE 160 CV - IMPOSTOS E SEGUROS. AF_08/2015</t>
  </si>
  <si>
    <t>91632</t>
  </si>
  <si>
    <t>GUINDAUTO HIDRÁULICO, CAPACIDADE MÁXIMA DE CARGA 6500 KG, MOMENTO MÁXIMO DE CARGA 5,8 TM, ALCANCE MÁXIMO HORIZONTAL 7,60 M, INCLUSIVE CAMINHÃO TOCO PBT 9.700 KG, POTÊNCIA DE 160 CV - MANUTENÇÃO. AF_08/2015</t>
  </si>
  <si>
    <t>91633</t>
  </si>
  <si>
    <t>GUINDAUTO HIDRÁULICO, CAPACIDADE MÁXIMA DE CARGA 6500 KG, MOMENTO MÁXIMO DE CARGA 5,8 TM, ALCANCE MÁXIMO HORIZONTAL 7,60 M, INCLUSIVE CAMINHÃO TOCO PBT 9.700 KG, POTÊNCIA DE 160 CV - MATERIAIS NA OPERAÇÃO. AF_08/2015</t>
  </si>
  <si>
    <t>91640</t>
  </si>
  <si>
    <t>CAMINHÃO DE TRANSPORTE DE MATERIAL ASFÁLTICO 30.000 L, COM CAVALO MECÂNICO DE CAPACIDADE MÁXIMA DE TRAÇÃO COMBINADO DE 66.000 KG, POTÊNCIA 360 CV, INCLUSIVE TANQUE DE ASFALTO COM SERPENTINA - DEPRECIAÇÃO. AF_08/2015</t>
  </si>
  <si>
    <t>91641</t>
  </si>
  <si>
    <t>CAMINHÃO DE TRANSPORTE DE MATERIAL ASFÁLTICO 30.000 L, COM CAVALO MECÂNICO DE CAPACIDADE MÁXIMA DE TRAÇÃO COMBINADO DE 66.000 KG, POTÊNCIA 360 CV, INCLUSIVE TANQUE DE ASFALTO COM SERPENTINA - JUROS. AF_08/2015</t>
  </si>
  <si>
    <t>91642</t>
  </si>
  <si>
    <t>CAMINHÃO DE TRANSPORTE DE MATERIAL ASFÁLTICO 30.000 L, COM CAVALO MECÂNICO DE CAPACIDADE MÁXIMA DE TRAÇÃO COMBINADO DE 66.000 KG, POTÊNCIA 360 CV, INCLUSIVE TANQUE DE ASFALTO COM SERPENTINA - IMPOSTOS E SEGUROS. AF_08/2015</t>
  </si>
  <si>
    <t>91643</t>
  </si>
  <si>
    <t>CAMINHÃO DE TRANSPORTE DE MATERIAL ASFÁLTICO 30.000 L, COM CAVALO MECÂNICO DE CAPACIDADE MÁXIMA DE TRAÇÃO COMBINADO DE 66.000 KG, POTÊNCIA 360 CV, INCLUSIVE TANQUE DE ASFALTO COM SERPENTINA - MANUTENÇÃO. AF_08/2015</t>
  </si>
  <si>
    <t>91644</t>
  </si>
  <si>
    <t>CAMINHÃO DE TRANSPORTE DE MATERIAL ASFÁLTICO 30.000 L, COM CAVALO MECÂNICO DE CAPACIDADE MÁXIMA DE TRAÇÃO COMBINADO DE 66.000 KG, POTÊNCIA 360 CV, INCLUSIVE TANQUE DE ASFALTO COM SERPENTINA - MATERIAIS NA OPERAÇÃO. AF_08/2015</t>
  </si>
  <si>
    <t>91688</t>
  </si>
  <si>
    <t>SERRA CIRCULAR DE BANCADA COM MOTOR ELÉTRICO POTÊNCIA DE 5HP, COM COIFA PARA DISCO 10" - DEPRECIAÇÃO. AF_08/2015</t>
  </si>
  <si>
    <t>91689</t>
  </si>
  <si>
    <t>SERRA CIRCULAR DE BANCADA COM MOTOR ELÉTRICO POTÊNCIA DE 5HP, COM COIFA PARA DISCO 10" - JUROS. AF_08/2015</t>
  </si>
  <si>
    <t>91690</t>
  </si>
  <si>
    <t>SERRA CIRCULAR DE BANCADA COM MOTOR ELÉTRICO POTÊNCIA DE 5HP, COM COIFA PARA DISCO 10" - MANUTENÇÃO. AF_08/2015</t>
  </si>
  <si>
    <t>91691</t>
  </si>
  <si>
    <t>SERRA CIRCULAR DE BANCADA COM MOTOR ELÉTRICO POTÊNCIA DE 5HP, COM COIFA PARA DISCO 10" - MATERIAIS NA OPERAÇÃO. AF_08/2015</t>
  </si>
  <si>
    <t>92040</t>
  </si>
  <si>
    <t>DISTRIBUIDOR DE AGREGADOS REBOCAVEL, CAPACIDADE 1,9 M³, LARGURA DE TRABALHO 3,66 M - DEPRECIAÇÃO. AF_11/2015</t>
  </si>
  <si>
    <t>92041</t>
  </si>
  <si>
    <t>DISTRIBUIDOR DE AGREGADOS REBOCAVEL, CAPACIDADE 1,9 M³, LARGURA DE TRABALHO 3,66 M - JUROS. AF_11/2015</t>
  </si>
  <si>
    <t>92042</t>
  </si>
  <si>
    <t>DISTRIBUIDOR DE AGREGADOS REBOCAVEL, CAPACIDADE 1,9 M³, LARGURA DE TRABALHO 3,66 M - MANUTENÇÃO. AF_11/2015</t>
  </si>
  <si>
    <t>92101</t>
  </si>
  <si>
    <t>CAMINHÃO PARA EQUIPAMENTO DE LIMPEZA A SUCÇÃO COM CAMINHÃO TRUCADO DE PESO BRUTO TOTAL 23000 KG, CARGA ÚTIL MÁXIMA 15935 KG, DISTÂNCIA ENTRE EIXOS 4,80 M, POTÊNCIA 230 CV, INCLUSIVE LIMPADORA A SUCÇÃO, TANQUE 12000 L - DEPRECIAÇÃO. AF_05/2023</t>
  </si>
  <si>
    <t>92102</t>
  </si>
  <si>
    <t>CAMINHÃO PARA EQUIPAMENTO DE LIMPEZA A SUCÇÃO COM CAMINHÃO TRUCADO DE PESO BRUTO TOTAL 23000 KG, CARGA ÚTIL MÁXIMA 15935 KG, DISTÂNCIA ENTRE EIXOS 4,80 M, POTÊNCIA 230 CV, INCLUSIVE LIMPADORA A SUCÇÃO, TANQUE 12000 L - JUROS. AF_05/2023</t>
  </si>
  <si>
    <t>92103</t>
  </si>
  <si>
    <t>CAMINHÃO PARA EQUIPAMENTO DE LIMPEZA A SUCÇÃO COM CAMINHÃO TRUCADO DE PESO BRUTO TOTAL 23000 KG, CARGA ÚTIL MÁXIMA 15935 KG, DISTÂNCIA ENTRE EIXOS 4,80 M, POTÊNCIA 230 CV, INCLUSIVE LIMPADORA A SUCÇÃO, TANQUE 12000 L - IMPOSTOS E SEGUROS. AF_05/2023</t>
  </si>
  <si>
    <t>92104</t>
  </si>
  <si>
    <t>CAMINHÃO PARA EQUIPAMENTO DE LIMPEZA A SUCÇÃO COM CAMINHÃO TRUCADO DE PESO BRUTO TOTAL 23000 KG, CARGA ÚTIL MÁXIMA 15935 KG, DISTÂNCIA ENTRE EIXOS 4,80 M, POTÊNCIA 230 CV, INCLUSIVE LIMPADORA A SUCÇÃO, TANQUE 12000 L - MANUTENÇÃO. AF_05/2023</t>
  </si>
  <si>
    <t>92105</t>
  </si>
  <si>
    <t>CAMINHÃO PARA EQUIPAMENTO DE LIMPEZA A SUCÇÃO COM CAMINHÃO TRUCADO DE PESO BRUTO TOTAL 23000 KG, CARGA ÚTIL MÁX. 15935 KG, DISTÂNCIA ENTRE EIXOS 4,80 M, POTÊNCIA 230 CV, INCLUSIVE LIMPADORA A SUCÇÃO, TANQUE 12000 L - MATERIAIS NA OPERAÇÃO. AF_05/2023</t>
  </si>
  <si>
    <t>92108</t>
  </si>
  <si>
    <t>PENEIRA ROTATIVA COM MOTOR ELÉTRICO TRIFÁSICO DE 2 CV, CILINDRO DE 1 M X 0,60 M, COM FUROS DE 3,17 MM - DEPRECIAÇÃO. AF_05/2023</t>
  </si>
  <si>
    <t>92109</t>
  </si>
  <si>
    <t>PENEIRA ROTATIVA COM MOTOR ELÉTRICO TRIFÁSICO DE 2 CV, CILINDRO DE 1 M X 0,60 M, COM FUROS DE 3,17 MM - JUROS. AF_05/2023</t>
  </si>
  <si>
    <t>92110</t>
  </si>
  <si>
    <t>PENEIRA ROTATIVA COM MOTOR ELÉTRICO TRIFÁSICO DE 2 CV, CILINDRO DE 1 M X 0,60 M, COM FUROS DE 3,17 MM - MANUTENÇÃO. AF_05/2023</t>
  </si>
  <si>
    <t>92111</t>
  </si>
  <si>
    <t>PENEIRA ROTATIVA COM MOTOR ELÉTRICO TRIFÁSICO DE 2 CV, CILINDRO DE 1 M X 0,60 M, COM FUROS DE 3,17 MM - MATERIAIS NA OPERAÇÃO. AF_05/2023</t>
  </si>
  <si>
    <t>92114</t>
  </si>
  <si>
    <t>DOSADOR DE AREIA, CAPACIDADE DE 26 LITROS - DEPRECIAÇÃO. AF_05/2023</t>
  </si>
  <si>
    <t>92115</t>
  </si>
  <si>
    <t>DOSADOR DE AREIA, CAPACIDADE DE 26 LITROS - JUROS. AF_05/2023</t>
  </si>
  <si>
    <t>92116</t>
  </si>
  <si>
    <t>DOSADOR DE AREIA, CAPACIDADE DE 26 LITROS - MANUTENÇÃO. AF_05/2023</t>
  </si>
  <si>
    <t>92133</t>
  </si>
  <si>
    <t>CAMINHONETE COM MOTOR A DIESEL, POTÊNCIA 180 CV, CABINE DUPLA, 4X4 - DEPRECIAÇÃO. AF_11/2015</t>
  </si>
  <si>
    <t>92134</t>
  </si>
  <si>
    <t>CAMINHONETE COM MOTOR A DIESEL, POTÊNCIA 180 CV, CABINE DUPLA, 4X4 - JUROS. AF_11/2015</t>
  </si>
  <si>
    <t>92135</t>
  </si>
  <si>
    <t>CAMINHONETE COM MOTOR A DIESEL, POTÊNCIA 180 CV, CABINE DUPLA, 4X4 - IMPOSTOS E SEGUROS. AF_11/2015</t>
  </si>
  <si>
    <t>92136</t>
  </si>
  <si>
    <t>CAMINHONETE COM MOTOR A DIESEL, POTÊNCIA 180 CV, CABINE DUPLA, 4X4 - MANUTENÇÃO. AF_11/2015</t>
  </si>
  <si>
    <t>92137</t>
  </si>
  <si>
    <t>CAMINHONETE COM MOTOR A DIESEL, POTÊNCIA 180 CV, CABINE DUPLA, 4X4 - MATERIAIS NA OPERAÇÃO. AF_11/2015</t>
  </si>
  <si>
    <t>92140</t>
  </si>
  <si>
    <t>CAMINHONETE CABINE SIMPLES COM MOTOR 1.6 FLEX, CÂMBIO MANUAL, POTÊNCIA 101/104 CV, 2 PORTAS - DEPRECIAÇÃO. AF_11/2015</t>
  </si>
  <si>
    <t>92141</t>
  </si>
  <si>
    <t>CAMINHONETE CABINE SIMPLES COM MOTOR 1.6 FLEX, CÂMBIO MANUAL, POTÊNCIA 101/104 CV, 2 PORTAS - JUROS. AF_11/2015</t>
  </si>
  <si>
    <t>92142</t>
  </si>
  <si>
    <t>CAMINHONETE CABINE SIMPLES COM MOTOR 1.6 FLEX, CÂMBIO MANUAL, POTÊNCIA 101/104 CV, 2 PORTAS - IMPOSTOS E SEGUROS. AF_11/2015</t>
  </si>
  <si>
    <t>92143</t>
  </si>
  <si>
    <t>CAMINHONETE CABINE SIMPLES COM MOTOR 1.6 FLEX, CÂMBIO MANUAL, POTÊNCIA 101/104 CV, 2 PORTAS - MANUTENÇÃO. AF_11/2015</t>
  </si>
  <si>
    <t>92144</t>
  </si>
  <si>
    <t>CAMINHONETE CABINE SIMPLES COM MOTOR 1.6 FLEX, CÂMBIO MANUAL, POTÊNCIA 101/104 CV, 2 PORTAS - MATERIAIS NA OPERAÇÃO. AF_11/2015</t>
  </si>
  <si>
    <t>92237</t>
  </si>
  <si>
    <t>CAMINHÃO DE TRANSPORTE DE MATERIAL ASFÁLTICO 20.000 L, COM CAVALO MECÂNICO DE CAPACIDADE MÁXIMA DE TRAÇÃO COMBINADO DE 45.000 KG, POTÊNCIA 330 CV, INCLUSIVE TANQUE DE ASFALTO COM MAÇARICO - DEPRECIAÇÃO. AF_12/2015</t>
  </si>
  <si>
    <t>92238</t>
  </si>
  <si>
    <t>CAMINHÃO DE TRANSPORTE DE MATERIAL ASFÁLTICO 20.000 L, COM CAVALO MECÂNICO DE CAPACIDADE MÁXIMA DE TRAÇÃO COMBINADO DE 45.000 KG, POTÊNCIA 330 CV, INCLUSIVE TANQUE DE ASFALTO COM MAÇARICO - JUROS. AF_12/2015</t>
  </si>
  <si>
    <t>92239</t>
  </si>
  <si>
    <t>CAMINHÃO DE TRANSPORTE DE MATERIAL ASFÁLTICO 20.000 L, COM CAVALO MECÂNICO DE CAPACIDADE MÁXIMA DE TRAÇÃO COMBINADO DE 45.000 KG, POTÊNCIA 330 CV, INCLUSIVE TANQUE DE ASFALTO COM MAÇARICO - IMPOSTOS E SEGUROS. AF_12/2015</t>
  </si>
  <si>
    <t>92240</t>
  </si>
  <si>
    <t>CAMINHÃO DE TRANSPORTE DE MATERIAL ASFÁLTICO 20.000 L, COM CAVALO MECÂNICO DE CAPACIDADE MÁXIMA DE TRAÇÃO COMBINADO DE 45.000 KG, POTÊNCIA 330 CV, INCLUSIVE TANQUE DE ASFALTO COM MAÇARICO - MANUTENÇÃO. AF_12/2015</t>
  </si>
  <si>
    <t>92241</t>
  </si>
  <si>
    <t>CAMINHÃO DE TRANSPORTE DE MATERIAL ASFÁLTICO 20.000 L, COM CAVALO MECÂNICO DE CAPACIDADE MÁXIMA DE TRAÇÃO COMBINADO DE 45.000 KG, POTÊNCIA 330 CV, INCLUSIVE TANQUE DE ASFALTO COM MAÇARICO - MATERIAIS NA OPERAÇÃO. AF_12/2015</t>
  </si>
  <si>
    <t>92712</t>
  </si>
  <si>
    <t>APARELHO PARA CORTE E SOLDA OXI-ACETILENO SOBRE RODAS, INCLUSIVE CILINDROS E MAÇARICOS - DEPRECIAÇÃO. AF_05/2023</t>
  </si>
  <si>
    <t>92713</t>
  </si>
  <si>
    <t>APARELHO PARA CORTE E SOLDA OXI-ACETILENO SOBRE RODAS, INCLUSIVE CILINDROS E MAÇARICOS - JUROS. AF_05/2023</t>
  </si>
  <si>
    <t>92714</t>
  </si>
  <si>
    <t>APARELHO PARA CORTE E SOLDA OXI-ACETILENO SOBRE RODAS, INCLUSIVE CILINDROS E MAÇARICOS - MANUTENÇÃO. AF_05/2023</t>
  </si>
  <si>
    <t>92715</t>
  </si>
  <si>
    <t>APARELHO PARA CORTE E SOLDA OXI-ACETILENO SOBRE RODAS, INCLUSIVE CILINDROS E MAÇARICOS - MATERIAIS NA OPERAÇÃO. AF_05/2023</t>
  </si>
  <si>
    <t>92956</t>
  </si>
  <si>
    <t>MÁQUINA EXTRUSORA DE CONCRETO PARA GUIAS E SARJETAS, MOTOR A DIESEL, POTÊNCIA 14 CV - DEPRECIAÇÃO. AF_12/2015</t>
  </si>
  <si>
    <t>92957</t>
  </si>
  <si>
    <t>MÁQUINA EXTRUSORA DE CONCRETO PARA GUIAS E SARJETAS, MOTOR A DIESEL, POTÊNCIA 14 CV - JUROS. AF_12/2015</t>
  </si>
  <si>
    <t>92958</t>
  </si>
  <si>
    <t>MÁQUINA EXTRUSORA DE CONCRETO PARA GUIAS E SARJETAS, MOTOR A DIESEL, POTÊNCIA 14 CV - MANUTENÇÃO. AF_12/2015</t>
  </si>
  <si>
    <t>92959</t>
  </si>
  <si>
    <t>MÁQUINA EXTRUSORA DE CONCRETO PARA GUIAS E SARJETAS, MOTOR A DIESEL, POTÊNCIA 14 CV - MATERIAIS NA OPERAÇÃO. AF_12/2015</t>
  </si>
  <si>
    <t>92963</t>
  </si>
  <si>
    <t>MARTELO PERFURADOR PNEUMÁTICO MANUAL, HASTE 25 X 75 MM, 21 KG - DEPRECIAÇÃO. AF_12/2015</t>
  </si>
  <si>
    <t>92964</t>
  </si>
  <si>
    <t>MARTELO PERFURADOR PNEUMÁTICO MANUAL, HASTE 25 X 75 MM, 21 KG - JUROS. AF_12/2015</t>
  </si>
  <si>
    <t>92965</t>
  </si>
  <si>
    <t>MARTELO PERFURADOR PNEUMÁTICO MANUAL, HASTE 25 X 75 MM, 21 KG - MANUTENÇÃO. AF_12/2015</t>
  </si>
  <si>
    <t>93220</t>
  </si>
  <si>
    <t>PERFURATRIZ COM TORRE METÁLICA PARA EXECUÇÃO DE ESTACA HÉLICE CONTÍNUA, PROFUNDIDADE MÁXIMA DE 32 M, DIÂMETRO MÁXIMO DE 1000 MM, POTÊNCIA INSTALADA DE 350 HP, MESA ROTATIVA COM TORQUE MÁXIMO DE 263 KNM - DEPRECIAÇÃO. AF_01/2016</t>
  </si>
  <si>
    <t>93221</t>
  </si>
  <si>
    <t>PERFURATRIZ COM TORRE METÁLICA PARA EXECUÇÃO DE ESTACA HÉLICE CONTÍNUA, PROFUNDIDADE MÁXIMA DE 32 M, DIÂMETRO MÁXIMO DE 1000 MM, POTÊNCIA INSTALADA DE 350 HP, MESA ROTATIVA COM TORQUE MÁXIMO DE 263 KNM - JUROS. AF_01/2016</t>
  </si>
  <si>
    <t>93222</t>
  </si>
  <si>
    <t>PERFURATRIZ COM TORRE METÁLICA PARA EXECUÇÃO DE ESTACA HÉLICE CONTÍNUA, PROFUNDIDADE MÁXIMA DE 32 M, DIÂMETRO MÁXIMO DE 1000 MM, POTÊNCIA INSTALADA DE 350 HP, MESA ROTATIVA COM TORQUE MÁXIMO DE 263 KNM - MANUTENÇÃO. AF_01/2016</t>
  </si>
  <si>
    <t>93223</t>
  </si>
  <si>
    <t>PERFURATRIZ COM TORRE METÁLICA PARA EXECUÇÃO DE ESTACA HÉLICE CONTÍNUA, PROFUNDIDADE MÁXIMA DE 32 M, DIÂMETRO MÁXIMO DE 1000 MM, POTÊNCIA INSTALADA DE 350 HP, MESA ROTATIVA COM TORQUE MÁXIMO DE 263 KNM  MATERIAIS NA OPERAÇÃO. AF_01/2016</t>
  </si>
  <si>
    <t>93229</t>
  </si>
  <si>
    <t>BETONEIRA CAPACIDADE NOMINAL 400 L, CAPACIDADE DE MISTURA 310 L, MOTOR A GASOLINA POTÊNCIA 5,5 CV, SEM CARREGADOR - DEPRECIAÇÃO. AF_02/2016</t>
  </si>
  <si>
    <t>93230</t>
  </si>
  <si>
    <t>BETONEIRA CAPACIDADE NOMINAL 400 L, CAPACIDADE DE MISTURA 310 L, MOTOR A GASOLINA POTÊNCIA 5,5 CV, SEM CARREGADOR - JUROS. AF_02/2016</t>
  </si>
  <si>
    <t>93231</t>
  </si>
  <si>
    <t>BETONEIRA CAPACIDADE NOMINAL 400 L, CAPACIDADE DE MISTURA 310 L, MOTOR A GASOLINA POTÊNCIA 5,5 CV, SEM CARREGADOR - MANUTENÇÃO. AF_02/2016</t>
  </si>
  <si>
    <t>93232</t>
  </si>
  <si>
    <t>BETONEIRA CAPACIDADE NOMINAL 400 L, CAPACIDADE DE MISTURA 310 L, MOTOR A GASOLINA POTÊNCIA 5,5 CV, SEM CARREGADOR - MATERIAIS NA OPERAÇÃO. AF_02/2016</t>
  </si>
  <si>
    <t>93235</t>
  </si>
  <si>
    <t>GRUPO GERADOR ESTACIONÁRIO, MOTOR DIESEL POTÊNCIA 170 KVA - JUROS. AF_02/2016</t>
  </si>
  <si>
    <t>93238</t>
  </si>
  <si>
    <t>ROLO COMPACTADOR VIBRATÓRIO REBOCÁVEL, CILINDRO DE AÇO LISO, POTÊNCIA DE TRAÇÃO DE 65 CV, PESO 4,7 T, IMPACTO DINÂMICO 18,3 T, LARGURA DE TRABALHO 1,67 M - JUROS. AF_02/2016</t>
  </si>
  <si>
    <t>93239</t>
  </si>
  <si>
    <t>ROLO COMPACTADOR VIBRATÓRIO PÉ DE CARNEIRO, OPERADO POR CONTROLE REMOTO, POTÊNCIA 12,5 KW, PESO OPERACIONAL 1,675 T, LARGURA DE TRABALHO 0,85 M - JUROS. AF_02/2016</t>
  </si>
  <si>
    <t>93240</t>
  </si>
  <si>
    <t>ROLO COMPACTADOR VIBRATÓRIO PÉ DE CARNEIRO, OPERADO POR CONTROLE REMOTO, POTÊNCIA 12,5 KW, PESO OPERACIONAL 1,675 T, LARGURA DE TRABALHO 0,85 M - MATERIAIS NA OPERAÇÃO. AF_02/2016</t>
  </si>
  <si>
    <t>93267</t>
  </si>
  <si>
    <t>GRUA ASCENCIONAL, LANÇA DE 30 M, CAPACIDADE DE 1,0 T A 30 M, ALTURA ATÉ 39 M DEPRECIAÇÃO. AF_05/2023</t>
  </si>
  <si>
    <t>93269</t>
  </si>
  <si>
    <t>GRUA ASCENCIONAL, LANÇA DE 30 M, CAPACIDADE DE 1,0 T A 30 M, ALTURA ATÉ 39 M JUROS. AF_05/2023</t>
  </si>
  <si>
    <t>93270</t>
  </si>
  <si>
    <t>GRUA ASCENCIONAL, LANÇA DE 30 M, CAPACIDADE DE 1,0 T A 30 M, ALTURA ATÉ 39 M MANUTENÇÃO. AF_05/2023</t>
  </si>
  <si>
    <t>93271</t>
  </si>
  <si>
    <t>GRUA ASCENCIONAL, LANÇA DE 30 M, CAPACIDADE DE 1,0 T A 30 M, ALTURA ATÉ 39 M MATERIAIS NA OPERAÇÃO. AF_05/2023</t>
  </si>
  <si>
    <t>93277</t>
  </si>
  <si>
    <t>GUINCHO ELÉTRICO DE COLUNA, CAPACIDADE 400 KG, COM MOTO FREIO, MOTOR TRIFÁSICO DE 1,25 CV - DEPRECIAÇÃO. AF_03/2016</t>
  </si>
  <si>
    <t>93278</t>
  </si>
  <si>
    <t>GUINCHO ELÉTRICO DE COLUNA, CAPACIDADE 400 KG, COM MOTO FREIO, MOTOR TRIFÁSICO DE 1,25 CV - JUROS. AF_03/2016</t>
  </si>
  <si>
    <t>93279</t>
  </si>
  <si>
    <t>GUINCHO ELÉTRICO DE COLUNA, CAPACIDADE 400 KG, COM MOTO FREIO, MOTOR TRIFÁSICO DE 1,25 CV - MANUTENÇÃO. AF_03/2016</t>
  </si>
  <si>
    <t>93280</t>
  </si>
  <si>
    <t>GUINCHO ELÉTRICO DE COLUNA, CAPACIDADE 400 KG, COM MOTO FREIO, MOTOR TRIFÁSICO DE 1,25 CV - MATERIAIS NA OPERAÇÃO. AF_03/2016</t>
  </si>
  <si>
    <t>93283</t>
  </si>
  <si>
    <t>GUINDASTE HIDRÁULICO AUTOPROPELIDO, COM LANÇA TELESCÓPICA 40 M, CAPACIDADE MÁXIMA 60 T, POTÊNCIA 260 KW - DEPRECIAÇÃO. AF_03/2016</t>
  </si>
  <si>
    <t>93284</t>
  </si>
  <si>
    <t>GUINDASTE HIDRÁULICO AUTOPROPELIDO, COM LANÇA TELESCÓPICA 40 M, CAPACIDADE MÁXIMA 60 T, POTÊNCIA 260 KW - JUROS. AF_03/2016</t>
  </si>
  <si>
    <t>93285</t>
  </si>
  <si>
    <t>GUINDASTE HIDRÁULICO AUTOPROPELIDO, COM LANÇA TELESCÓPICA 40 M, CAPACIDADE MÁXIMA 60 T, POTÊNCIA 260 KW - MANUTENÇÃO. AF_03/2016</t>
  </si>
  <si>
    <t>93286</t>
  </si>
  <si>
    <t>GUINDASTE HIDRÁULICO AUTOPROPELIDO, COM LANÇA TELESCÓPICA 40 M, CAPACIDADE MÁXIMA 60 T, POTÊNCIA 260 KW - MATERIAIS NA OPERAÇÃO. AF_03/2016</t>
  </si>
  <si>
    <t>93296</t>
  </si>
  <si>
    <t>GUINDASTE HIDRÁULICO AUTOPROPELIDO, COM LANÇA TELESCÓPICA 40 M, CAPACIDADE MÁXIMA 60 T, POTÊNCIA 260 KW - IMPOSTOS E SEGUROS. AF_03/2016</t>
  </si>
  <si>
    <t>93397</t>
  </si>
  <si>
    <t>GUINDAUTO HIDRÁULICO, CAPACIDADE MÁXIMA DE CARGA 3300 KG, MOMENTO MÁXIMO DE CARGA 5,8 TM, ALCANCE MÁXIMO HORIZONTAL 7,60 M, INCLUSIVE CAMINHÃO TOCO PBT 16.000 KG, POTÊNCIA DE 189 CV - DEPRECIAÇÃO. AF_03/2016</t>
  </si>
  <si>
    <t>93398</t>
  </si>
  <si>
    <t>GUINDAUTO HIDRÁULICO, CAPACIDADE MÁXIMA DE CARGA 3300 KG, MOMENTO MÁXIMO DE CARGA 5,8 TM, ALCANCE MÁXIMO HORIZONTAL 7,60 M, INCLUSIVE CAMINHÃO TOCO PBT 16.000 KG, POTÊNCIA DE 189 CV - JUROS. AF_03/2016</t>
  </si>
  <si>
    <t>93399</t>
  </si>
  <si>
    <t>GUINDAUTO HIDRÁULICO, CAPACIDADE MÁXIMA DE CARGA 3300 KG, MOMENTO MÁXIMO DE CARGA 5,8 TM, ALCANCE MÁXIMO HORIZONTAL 7,60 M, INCLUSIVE CAMINHÃO TOCO PBT 16.000 KG, POTÊNCIA DE 189 CV  IMPOSTOS E SEGUROS. AF_03/2016</t>
  </si>
  <si>
    <t>93400</t>
  </si>
  <si>
    <t>GUINDAUTO HIDRÁULICO, CAPACIDADE MÁXIMA DE CARGA 3300 KG, MOMENTO MÁXIMO DE CARGA 5,8 TM, ALCANCE MÁXIMO HORIZONTAL 7,60 M, INCLUSIVE CAMINHÃO TOCO PBT 16.000 KG, POTÊNCIA DE 189 CV - MANUTENÇÃO. AF_03/2016</t>
  </si>
  <si>
    <t>93401</t>
  </si>
  <si>
    <t>GUINDAUTO HIDRÁULICO, CAPACIDADE MÁXIMA DE CARGA 3300 KG, MOMENTO MÁXIMO DE CARGA 5,8 TM, ALCANCE MÁXIMO HORIZONTAL 7,60 M, INCLUSIVE CAMINHÃO TOCO PBT 16.000 KG, POTÊNCIA DE 189 CV - MATERIAIS NA OPERAÇÃO. AF_03/2016</t>
  </si>
  <si>
    <t>93404</t>
  </si>
  <si>
    <t>MÁQUINA JATO DE PRESSAO PORTÁTIL, CAMARA DE 1 SAIDA, CAPACIDADE 280 L, DIAMETRO 670 MM, BICO DE JATO CURTO VENTURI DE 5/16 , MANGUEIRA DE 1 COM COMPRESSOR DE AR REBOCÁVEL 189 PCM E MOTOR DIESEL 63 CV - DEPRECIAÇÃO. AF_05/2023</t>
  </si>
  <si>
    <t>93405</t>
  </si>
  <si>
    <t>MÁQUINA JATO DE PRESSAO PORTÁTIL, CAMARA DE 1 SAIDA, CAPACIDADE 280 L, DIAMETRO 670 MM, BICO DE JATO CURTO VENTURI DE 5/16 , MANGUEIRA DE 1 COM COMPRESSOR DE AR REBOCÁVEL 189 PCM E MOTOR DIESEL 63 CV - JUROS. AF_05/2023</t>
  </si>
  <si>
    <t>93406</t>
  </si>
  <si>
    <t>MÁQUINA JATO DE PRESSAO PORTÁTIL, CAMARA DE 1 SAIDA, CAPACIDADE 280 L, DIAMETRO 670 MM, BICO DE JATO CURTO VENTURI DE 5/16 , MANGUEIRA DE 1 COM COMPRESSOR DE AR REBOCÁVEL 189 PCM E MOTOR DIESEL 63 CV - MANUTENÇÃO. AF_05/2023</t>
  </si>
  <si>
    <t>93407</t>
  </si>
  <si>
    <t>MÁQUINA JATO DE PRESSAO PORTÁTIL, CAMARA DE 1 SAIDA, CAPACIDADE 280 L, DIAMETRO 670 MM, BICO DE JATO CURTO VENTURI DE 5/16 , MANGUEIRA DE 1 COM COMPRESSOR DE AR REBOCÁVEL 189 PCM E MOTOR DIESEL 63 CV - MATERIAIS NA OPERAÇÃO. AF_05/2023</t>
  </si>
  <si>
    <t>93411</t>
  </si>
  <si>
    <t>GERADOR PORTÁTIL MONOFÁSICO, POTÊNCIA 5500 VA, MOTOR A GASOLINA, POTÊNCIA DO MOTOR 13 CV - DEPRECIAÇÃO. AF_03/2016</t>
  </si>
  <si>
    <t>93412</t>
  </si>
  <si>
    <t>GERADOR PORTÁTIL MONOFÁSICO, POTÊNCIA 5500 VA, MOTOR A GASOLINA, POTÊNCIA DO MOTOR 13 CV - JUROS. AF_03/2016</t>
  </si>
  <si>
    <t>93413</t>
  </si>
  <si>
    <t>GERADOR PORTÁTIL MONOFÁSICO, POTÊNCIA 5500 VA, MOTOR A GASOLINA, POTÊNCIA DO MOTOR 13 CV - MANUTENÇÃO. AF_03/2016</t>
  </si>
  <si>
    <t>93414</t>
  </si>
  <si>
    <t>GERADOR PORTÁTIL MONOFÁSICO, POTÊNCIA 5500 VA, MOTOR A GASOLINA, POTÊNCIA DO MOTOR 13 CV - MATERIAIS NA OPERAÇÃO. AF_03/2016</t>
  </si>
  <si>
    <t>93417</t>
  </si>
  <si>
    <t>GRUPO GERADOR REBOCÁVEL, POTÊNCIA 66 KVA, MOTOR A DIESEL - DEPRECIAÇÃO. AF_03/2016</t>
  </si>
  <si>
    <t>93418</t>
  </si>
  <si>
    <t>GRUPO GERADOR REBOCÁVEL, POTÊNCIA 66 KVA, MOTOR A DIESEL - JUROS. AF_03/2016</t>
  </si>
  <si>
    <t>93419</t>
  </si>
  <si>
    <t>GRUPO GERADOR REBOCÁVEL, POTÊNCIA 66 KVA, MOTOR A DIESEL - MANUTENÇÃO. AF_03/2016</t>
  </si>
  <si>
    <t>93420</t>
  </si>
  <si>
    <t>GRUPO GERADOR REBOCÁVEL, POTÊNCIA 66 KVA, MOTOR A DIESEL - MATERIAIS NA OPERAÇÃO. AF_03/2016</t>
  </si>
  <si>
    <t>93423</t>
  </si>
  <si>
    <t>GRUPO GERADOR ESTACIONÁRIO, POTÊNCIA 150 KVA, MOTOR A DIESEL- DEPRECIAÇÃO. AF_03/2016</t>
  </si>
  <si>
    <t>93424</t>
  </si>
  <si>
    <t>GRUPO GERADOR ESTACIONÁRIO, POTÊNCIA 150 KVA, MOTOR A DIESEL- JUROS. AF_03/2016</t>
  </si>
  <si>
    <t>93425</t>
  </si>
  <si>
    <t>GRUPO GERADOR ESTACIONÁRIO, POTÊNCIA 150 KVA, MOTOR A DIESEL- MANUTENÇÃO. AF_03/2016</t>
  </si>
  <si>
    <t>93426</t>
  </si>
  <si>
    <t>GRUPO GERADOR ESTACIONÁRIO, POTÊNCIA 150 KVA, MOTOR A DIESEL- MATERIAIS NA OPERAÇÃO. AF_03/2016</t>
  </si>
  <si>
    <t>93429</t>
  </si>
  <si>
    <t>USINA DE MISTURA ASFÁLTICA À QUENTE, TIPO CONTRA FLUXO, PROD 40 A 80 TON/HORA - DEPRECIAÇÃO. AF_05/2023</t>
  </si>
  <si>
    <t>93430</t>
  </si>
  <si>
    <t>USINA DE MISTURA ASFÁLTICA À QUENTE, TIPO CONTRA FLUXO, PROD 40 A 80 TON/HORA - JUROS. AF_05/2023</t>
  </si>
  <si>
    <t>93431</t>
  </si>
  <si>
    <t>USINA DE MISTURA ASFÁLTICA À QUENTE, TIPO CONTRA FLUXO, PROD 40 A 80 TON/HORA - MANUTENÇÃO. AF_05/2023</t>
  </si>
  <si>
    <t>93432</t>
  </si>
  <si>
    <t>USINA DE MISTURA ASFÁLTICA À QUENTE, TIPO CONTRA FLUXO, PROD 40 A 80 TON/HORA - MATERIAIS NA OPERAÇÃO. AF_05/2023</t>
  </si>
  <si>
    <t>93435</t>
  </si>
  <si>
    <t>USINA DE ASFALTO À FRIO, CAPACIDADE DE 40 A 60 TON/HORA, ELÉTRICA POTÊNCIA 30 CV - DEPRECIAÇÃO. AF_05/2023</t>
  </si>
  <si>
    <t>93436</t>
  </si>
  <si>
    <t>USINA DE ASFALTO À FRIO, CAPACIDADE DE 40 A 60 TON/HORA, ELÉTRICA POTÊNCIA 30 CV - JUROS. AF_05/2023</t>
  </si>
  <si>
    <t>93437</t>
  </si>
  <si>
    <t>USINA DE ASFALTO À FRIO, CAPACIDADE DE 40 A 60 TON/HORA, ELÉTRICA POTÊNCIA 30 CV - MANUTENÇÃO. AF_05/2023</t>
  </si>
  <si>
    <t>93438</t>
  </si>
  <si>
    <t>USINA DE ASFALTO À FRIO, CAPACIDADE DE 40 A 60 TON/HORA, ELÉTRICA POTÊNCIA 30 CV - MATERIAIS NA OPERAÇÃO. AF_05/2023</t>
  </si>
  <si>
    <t>95114</t>
  </si>
  <si>
    <t>MARTELETE OU ROMPEDOR PNEUMÁTICO MANUAL, 28 KG, COM SILENCIADOR - DEPRECIAÇÃO. AF_07/2016</t>
  </si>
  <si>
    <t>95115</t>
  </si>
  <si>
    <t>MARTELETE OU ROMPEDOR PNEUMÁTICO MANUAL, 28 KG, COM SILENCIADOR - JUROS. AF_07/2016</t>
  </si>
  <si>
    <t>95116</t>
  </si>
  <si>
    <t>USINA DE CONCRETO FIXA, CAPACIDADE NOMINAL DE 90 A 120 M3/H, SEM SILO - DEPRECIAÇÃO. AF_07/2016</t>
  </si>
  <si>
    <t>95117</t>
  </si>
  <si>
    <t>USINA DE CONCRETO FIXA, CAPACIDADE NOMINAL DE 90 A 120 M3/H, SEM SILO - JUROS. AF_07/2016</t>
  </si>
  <si>
    <t>95118</t>
  </si>
  <si>
    <t>USINA MISTURADORA DE SOLOS, CAPACIDADE DE 200 A 500 TON/H, POTENCIA 75KW - DEPRECIAÇÃO. AF_07/2016</t>
  </si>
  <si>
    <t>95119</t>
  </si>
  <si>
    <t>USINA MISTURADORA DE SOLOS, CAPACIDADE DE 200 A 500 TON/H, POTENCIA 75KW - JUROS. AF_07/2016</t>
  </si>
  <si>
    <t>95120</t>
  </si>
  <si>
    <t>USINA MISTURADORA DE SOLOS, CAPACIDADE DE 200 A 500 TON/H, POTENCIA 75KW - MATERIAIS NA OPERAÇÃO. AF_07/2016</t>
  </si>
  <si>
    <t>95123</t>
  </si>
  <si>
    <t>DISTRIBUIDOR DE AGREGADOS AUTOPROPELIDO, CAP 3 M3, A DIESEL, POTÊNCIA 176CV - DEPRECIAÇÃO. AF_07/2016</t>
  </si>
  <si>
    <t>95124</t>
  </si>
  <si>
    <t>DISTRIBUIDOR DE AGREGADOS AUTOPROPELIDO, C/AP 3 M3, A DIESEL, POTÊNCIA 176CV - JUROS. AF_07/2016</t>
  </si>
  <si>
    <t>95125</t>
  </si>
  <si>
    <t>DISTRIBUIDOR DE AGREGADOS AUTOPROPELIDO, CAP 3 M3, A DIESEL, POTÊNCIA 176CV - MANUTENÇÃO. AF_07/2016</t>
  </si>
  <si>
    <t>95126</t>
  </si>
  <si>
    <t>DISTRIBUIDOR DE AGREGADOS AUTOPROPELIDO, CAP 3 M3, A DIESEL, POTÊNCIA 176CV  MATERIAIS NA OPERAÇÃO. AF_07/2016</t>
  </si>
  <si>
    <t>95129</t>
  </si>
  <si>
    <t>MÁQUINA DEMARCADORA DE FAIXA DE TRÁFEGO À FRIO, AUTOPROPELIDA, POTÊNCIA 38 HP - DEPRECIAÇÃO. AF_07/2016</t>
  </si>
  <si>
    <t>95130</t>
  </si>
  <si>
    <t>MÁQUINA DEMARCADORA DE FAIXA DE TRÁFEGO À FRIO, AUTOPROPELIDA, POTÊNCIA 38 HP - JUROS. AF_07/2016</t>
  </si>
  <si>
    <t>95131</t>
  </si>
  <si>
    <t>MÁQUINA DEMARCADORA DE FAIXA DE TRÁFEGO À FRIO, AUTOPROPELIDA, POTÊNCIA 38 HP - MANUTENÇÃO. AF_07/2016</t>
  </si>
  <si>
    <t>95132</t>
  </si>
  <si>
    <t>MÁQUINA DEMARCADORA DE FAIXA DE TRÁFEGO À FRIO, AUTOPROPELIDA, POTÊNCIA 38 HP - MATERIAIS NA OPERAÇÃO. AF_07/2016</t>
  </si>
  <si>
    <t>95136</t>
  </si>
  <si>
    <t>TALHA MANUAL DE CORRENTE, CAPACIDADE DE 2 TON. COM ELEVAÇÃO DE 3 M - DEPRECIAÇÃO. AF_07/2016</t>
  </si>
  <si>
    <t>95137</t>
  </si>
  <si>
    <t>TALHA MANUAL DE CORRENTE, CAPACIDADE DE 2 TON. COM ELEVAÇÃO DE 3 M - JUROS. AF_07/2016</t>
  </si>
  <si>
    <t>95138</t>
  </si>
  <si>
    <t>TALHA MANUAL DE CORRENTE, CAPACIDADE DE 2 TON. COM ELEVAÇÃO DE 3 M - MANUTENÇÃO. AF_07/2016</t>
  </si>
  <si>
    <t>95208</t>
  </si>
  <si>
    <t>GRUA ASCENCIONAL, LANÇA DE 42 M, CAPACIDADE DE 1,5 T A 30 M, ALTURA ATÉ 39 M DEPRECIAÇÃO. AF_05/2023</t>
  </si>
  <si>
    <t>95209</t>
  </si>
  <si>
    <t>GRUA ASCENCIONAL, LANCA DE 42 M, CAPACIDADE DE 1,5 T A 30 M, ALTURA ATE 39 M JUROS. AF_05/2023</t>
  </si>
  <si>
    <t>95210</t>
  </si>
  <si>
    <t>GRUA ASCENCIONAL, LANCA DE 42 M, CAPACIDADE DE 1,5 T A 30 M, ALTURA ATE 39 M MANUTENÇÃO. AF_05/2023</t>
  </si>
  <si>
    <t>95211</t>
  </si>
  <si>
    <t>GRUA ASCENCIONAL, LANCA DE 42 M, CAPACIDADE DE 1,5 T A 30 M, ALTURA ATE 39 M MATERIAIS NA OPERAÇÃO. AF_05/2023</t>
  </si>
  <si>
    <t>95217</t>
  </si>
  <si>
    <t>PULVERIZADOR DE TINTA ELÉTRICO/MÁQUINA DE PINTURA AIRLESS, VAZÃO 2 L/MIN - MATERIAIS NA OPERAÇÃO. AF_05/2023</t>
  </si>
  <si>
    <t>95255</t>
  </si>
  <si>
    <t>MARTELO DEMOLIDOR PNEUMÁTICO MANUAL, 32 KG - DEPRECIAÇÃO. AF_09/2016</t>
  </si>
  <si>
    <t>95256</t>
  </si>
  <si>
    <t>MARTELO DEMOLIDOR PNEUMÁTICO MANUAL, 32 KG - JUROS. AF_09/2016</t>
  </si>
  <si>
    <t>95257</t>
  </si>
  <si>
    <t>MARTELO DEMOLIDOR PNEUMÁTICO MANUAL, 32 KG - MANUTENÇÃO. AF_09/2016</t>
  </si>
  <si>
    <t>95260</t>
  </si>
  <si>
    <t>COMPACTADOR DE SOLOS DE PERCUSÃO (SOQUETE) COM MOTOR A GASOLINA, POTÊNCIA 3 CV - DEPRECIAÇÃO. AF_09/2016</t>
  </si>
  <si>
    <t>95261</t>
  </si>
  <si>
    <t>COMPACTADOR DE SOLOS DE PERCUSÃO (SOQUETE) COM MOTOR A GASOLINA, POTÊNCIA 3 CV - JUROS. AF_09/2016</t>
  </si>
  <si>
    <t>95262</t>
  </si>
  <si>
    <t>COMPACTADOR DE SOLOS DE PERCUSÃO (SOQUETE) COM MOTOR A GASOLINA, POTÊNCIA 3 CV - MANUTENÇÃO. AF_09/2016</t>
  </si>
  <si>
    <t>95263</t>
  </si>
  <si>
    <t>COMPACTADOR DE SOLOS DE PERCUSÃO (SOQUETE) COM MOTOR A GASOLINA, POTÊNCIA 3 CV - MATERIAIS NA OPERAÇÃO. AF_09/2016</t>
  </si>
  <si>
    <t>95266</t>
  </si>
  <si>
    <t>RÉGUA VIBRATÓRIA DUPLA PARA CONCRETO, PESO DE 60KG, COMPRIMENTO 4 M, COM MOTOR A GASOLINA, POTÊNCIA 5,5 HP - DEPRECIAÇÃO. AF_09/2016</t>
  </si>
  <si>
    <t>95267</t>
  </si>
  <si>
    <t>RÉGUA VIBRATÓRIA DUPLA PARA CONCRETO, PESO DE 60KG, COMPRIMENTO 4 M, COM MOTOR A GASOLINA, POTÊNCIA 5,5 HP - JUROS. AF_09/2016</t>
  </si>
  <si>
    <t>95268</t>
  </si>
  <si>
    <t>RÉGUA VIBRATÓRIA DUPLA PARA CONCRETO, PESO DE 60KG, COMPRIMENTO 4 M, COM MOTOR A GASOLINA, POTÊNCIA 5,5 HP - MANUTENÇÃO. AF_09/2016</t>
  </si>
  <si>
    <t>95269</t>
  </si>
  <si>
    <t>RÉGUA VIBRATÓRIA DUPLA PARA CONCRETO, PESO DE 60KG, COMPRIMENTO 4 M, COM MOTOR A GASOLINA, POTÊNCIA 5,5 HP  MATERIAIS NA OPERAÇÃO. AF_09/2016</t>
  </si>
  <si>
    <t>95272</t>
  </si>
  <si>
    <t>POLIDORA DE PISO (POLITRIZ), PESO DE 100KG, DIÂMETRO 450 MM, MOTOR ELÉTRICO, POTÊNCIA 4 HP - DEPRECIAÇÃO. AF_05/2023</t>
  </si>
  <si>
    <t>95273</t>
  </si>
  <si>
    <t>POLIDORA DE PISO (POLITRIZ), PESO DE 100KG, DIÂMETRO 450 MM, MOTOR ELÉTRICO, POTÊNCIA 4 HP - JUROS. AF_05/2023</t>
  </si>
  <si>
    <t>95274</t>
  </si>
  <si>
    <t>POLIDORA DE PISO (POLITRIZ), PESO DE 100KG, DIÂMETRO 450 MM, MOTOR ELÉTRICO, POTÊNCIA 4 HP - MANUTENÇÃO. AF_05/2023</t>
  </si>
  <si>
    <t>95275</t>
  </si>
  <si>
    <t>POLIDORA DE PISO (POLITRIZ), PESO DE 100KG, DIÂMETRO 450 MM, MOTOR ELÉTRICO, POTÊNCIA 4 HP - MATERIAIS NA OPERAÇÃO. AF_05/2023</t>
  </si>
  <si>
    <t>95278</t>
  </si>
  <si>
    <t>DESEMPENADEIRA DE CONCRETO, PESO DE 78 KG, 4 PÁS, MOTOR A GASOLINA, POTÊNCIA 5,5 HP - DEPRECIAÇÃO. AF_05/2023</t>
  </si>
  <si>
    <t>95279</t>
  </si>
  <si>
    <t>DESEMPENADEIRA DE CONCRETO, PESO DE 78 KG, 4 PÁS, MOTOR A GASOLINA, POTÊNCIA 5,5 HP - JUROS. AF_05/2023</t>
  </si>
  <si>
    <t>95280</t>
  </si>
  <si>
    <t>DESEMPENADEIRA DE CONCRETO, PESO DE 78 KG, 4 PÁS, MOTOR A GASOLINA, POTÊNCIA 5,5 HP - MANUTENÇÃO. AF_05/2023</t>
  </si>
  <si>
    <t>95281</t>
  </si>
  <si>
    <t>DESEMPENADEIRA DE CONCRETO, PESO DE 78 KG, 4 PÁS, MOTOR A GASOLINA, POTÊNCIA 5,5 HP MATERIAIS NA OPERAÇÃO. AF_05/2023</t>
  </si>
  <si>
    <t>95617</t>
  </si>
  <si>
    <t>PERFURATRIZ PNEUMATICA MANUAL DE PESO MEDIO, MARTELETE, 18KG, COMPRIMENTO MÁXIMO DE CURSO DE 6 M, DIAMETRO DO PISTAO DE 5,5 CM - DEPRECIAÇÃO. AF_11/2016</t>
  </si>
  <si>
    <t>95618</t>
  </si>
  <si>
    <t>PERFURATRIZ PNEUMATICA MANUAL DE PESO MEDIO, MARTELETE, 18KG, COMPRIMENTO MÁXIMO DE CURSO DE 6 M, DIAMETRO DO PISTAO DE 5,5 CM - JUROS. AF_11/2016</t>
  </si>
  <si>
    <t>95619</t>
  </si>
  <si>
    <t>PERFURATRIZ PNEUMATICA MANUAL DE PESO MEDIO, MARTELETE, 18KG, COMPRIMENTO MÁXIMO DE CURSO DE 6 M, DIAMETRO DO PISTAO DE 5,5 CM - MANUTENÇÃO. AF_11/2016</t>
  </si>
  <si>
    <t>95627</t>
  </si>
  <si>
    <t>ROLO COMPACTADOR VIBRATORIO TANDEM, ACO LISO, POTENCIA 125 HP, PESO SEM/COM LASTRO 10,20/11,65 T, LARGURA DE TRABALHO 1,73 M - DEPRECIAÇÃO. AF_11/2016</t>
  </si>
  <si>
    <t>95628</t>
  </si>
  <si>
    <t>ROLO COMPACTADOR VIBRATORIO TANDEM, ACO LISO, POTENCIA 125 HP, PESO SEM/COM LASTRO 10,20/11,65 T, LARGURA DE TRABALHO 1,73 M - JUROS. AF_11/2016</t>
  </si>
  <si>
    <t>95629</t>
  </si>
  <si>
    <t>ROLO COMPACTADOR VIBRATORIO TANDEM, ACO LISO, POTENCIA 125 HP, PESO SEM/COM LASTRO 10,20/11,65 T, LARGURA DE TRABALHO 1,73 M - MANUTENÇÃO. AF_11/2016</t>
  </si>
  <si>
    <t>95630</t>
  </si>
  <si>
    <t>ROLO COMPACTADOR VIBRATORIO TANDEM, ACO LISO, POTENCIA 125 HP, PESO SEM/COM LASTRO 10,20/11,65 T, LARGURA DE TRABALHO 1,73 M - MATERIAIS NA OPERAÇÃO. AF_11/2016</t>
  </si>
  <si>
    <t>95698</t>
  </si>
  <si>
    <t>PERFURATRIZ MANUAL, TORQUE MAXIMO 55 KGF.M, POTENCIA 5 CV, COM DIAMETRO MAXIMO 8 1/2" - DEPRECIAÇÃO. AF_11/2016</t>
  </si>
  <si>
    <t>95699</t>
  </si>
  <si>
    <t>PERFURATRIZ MANUAL, TORQUE MAXIMO 55 KGF.M, POTENCIA 5 CV, COM DIAMETRO MAXIMO 8 1/2" - JUROS. AF_11/2016</t>
  </si>
  <si>
    <t>95700</t>
  </si>
  <si>
    <t>PERFURATRIZ MANUAL, TORQUE MAXIMO 55 KGF.M, POTENCIA 5 CV, COM DIAMETRO MAXIMO 8 1/2" - MANUTENÇÃO. AF_11/2016</t>
  </si>
  <si>
    <t>95701</t>
  </si>
  <si>
    <t>PERFURATRIZ MANUAL, TORQUE MAXIMO 55 KGF.M, POTENCIA 5 CV, COM DIAMETRO MAXIMO 8 1/2" - MATERIAIS NA OPERAÇÃO. AF_11/2016</t>
  </si>
  <si>
    <t>95704</t>
  </si>
  <si>
    <t>PERFURATRIZ SOBRE ESTEIRA, TORQUE MÁXIMO 600 KGF, POTÊNCIA ENTRE 50 E 60 HP, DIÂMETRO MÁXIMO 10 - DEPRECIAÇÃO. AF_11/2016</t>
  </si>
  <si>
    <t>95705</t>
  </si>
  <si>
    <t>PERFURATRIZ SOBRE ESTEIRA, TORQUE MÁXIMO 600 KGF, POTÊNCIA ENTRE 50 E 60 HP, DIÂMETRO MÁXIMO 10 - JUROS. AF_11/2016</t>
  </si>
  <si>
    <t>95706</t>
  </si>
  <si>
    <t>PERFURATRIZ SOBRE ESTEIRA, TORQUE MÁXIMO 600 KGF, POTÊNCIA ENTRE 50 E 60 HP, DIÂMETRO MÁXIMO 10 - MANUTENÇÃO. AF_11/2016</t>
  </si>
  <si>
    <t>95707</t>
  </si>
  <si>
    <t>PERFURATRIZ SOBRE ESTEIRA, TORQUE MÁXIMO 600 KGF, POTÊNCIA ENTRE 50 E 60 HP, DIÂMETRO MÁXIMO 10 - MATERIAIS NA OPERAÇÃO. AF_11/2016</t>
  </si>
  <si>
    <t>95710</t>
  </si>
  <si>
    <t>ESCAVADEIRA HIDRAULICA SOBRE ESTEIRA, COM GARRA GIRATORIA DE MANDIBULAS, PESO OPERACIONAL ENTRE 22,00 E 25,50 TON, POTENCIA LIQUIDA ENTRE 150 E 160 HP - DEPRECIAÇÃO. AF_11/2016</t>
  </si>
  <si>
    <t>95711</t>
  </si>
  <si>
    <t>ESCAVADEIRA HIDRAULICA SOBRE ESTEIRA, COM GARRA GIRATORIA DE MANDIBULAS, PESO OPERACIONAL ENTRE 22,00 E 25,50 TON, POTENCIA LIQUIDA ENTRE 150 E 160 HP - JUROS. AF_11/2016</t>
  </si>
  <si>
    <t>95712</t>
  </si>
  <si>
    <t>ESCAVADEIRA HIDRAULICA SOBRE ESTEIRA, COM GARRA GIRATORIA DE MANDIBULAS, PESO OPERACIONAL ENTRE 22,00 E 25,50 TON, POTENCIA LIQUIDA ENTRE 150 E 160 HP - MANUTENÇÃO. AF_11/2016</t>
  </si>
  <si>
    <t>95713</t>
  </si>
  <si>
    <t>ESCAVADEIRA HIDRAULICA SOBRE ESTEIRA, COM GARRA GIRATORIA DE MANDIBULAS, PESO OPERACIONAL ENTRE 22,00 E 25,50 TON, POTENCIA LIQUIDA ENTRE 150 E 160 HP - MATERIAIS NA OPERAÇÃO. AF_11/2016</t>
  </si>
  <si>
    <t>95716</t>
  </si>
  <si>
    <t>ESCAVADEIRA HIDRAULICA SOBRE ESTEIRA, EQUIPADA COM CLAMSHELL, COM CAPACIDADE DA CAÇAMBA ENTRE 1,20 E 1,50 M3, PESO OPERACIONAL ENTRE 20,00 E 22,00 TON, POTENCIA LIQUIDA ENTRE 150 E 160 HP - DEPRECIAÇÃO. AF_11/2016</t>
  </si>
  <si>
    <t>95717</t>
  </si>
  <si>
    <t>ESCAVADEIRA HIDRAULICA SOBRE ESTEIRA, EQUIPADA COM CLAMSHELL, COM CAPACIDADE DA CAÇAMBA ENTRE 1,20 E 1,50 M3, PESO OPERACIONAL ENTRE 20,00 E 22,00 TON, POTENCIA LIQUIDA ENTRE 150 E 160 HP - JUROS. AF_11/2016</t>
  </si>
  <si>
    <t>95718</t>
  </si>
  <si>
    <t>ESCAVADEIRA HIDRAULICA SOBRE ESTEIRA, EQUIPADA COM CLAMSHELL, COM CAPACIDADE DA CAÇAMBA ENTRE 1,20 E 1,50 M3, PESO OPERACIONAL ENTRE 20,00 E 22,00 TON, POTENCIA LIQUIDA ENTRE 150 E 160 HP - MANUTENÇÃO. AF_11/2016</t>
  </si>
  <si>
    <t>95719</t>
  </si>
  <si>
    <t>ESCAVADEIRA HIDRAULICA SOBRE ESTEIRA, EQUIPADA COM CLAMSHELL, COM CAPACIDADE DA CAÇAMBA ENTRE 1,20 E 1,50 M3, PESO OPERACIONAL ENTRE 20,00 E 22,00 TON, POTENCIA LIQUIDA ENTRE 150 E 160 HP - MATERIAIS NA OPERAÇÃO. AF_11/2016</t>
  </si>
  <si>
    <t>95869</t>
  </si>
  <si>
    <t>GRUPO GERADOR COM CARENAGEM, MOTOR DIESEL POTÊNCIA STANDART ENTRE 250 E 260 KVA - JUROS. AF_12/2016</t>
  </si>
  <si>
    <t>95870</t>
  </si>
  <si>
    <t>GRUPO GERADOR COM CARENAGEM, MOTOR DIESEL POTÊNCIA STANDART ENTRE 250 E 260 KVA - MANUTENÇÃO. AF_12/2016</t>
  </si>
  <si>
    <t>95871</t>
  </si>
  <si>
    <t>GRUPO GERADOR COM CARENAGEM, MOTOR DIESEL POTÊNCIA STANDART ENTRE 250 E 260 KVA - MATERIAIS NA OPERAÇÃO. AF_12/2016</t>
  </si>
  <si>
    <t>95874</t>
  </si>
  <si>
    <t>GRUPO GERADOR COM CARENAGEM, MOTOR DIESEL POTÊNCIA STANDART ENTRE 250 E 260 KVA - DEPRECIAÇÃO. AF_12/2016</t>
  </si>
  <si>
    <t>96008</t>
  </si>
  <si>
    <t>TRATOR DE PNEUS COM POTÊNCIA DE 122 CV, TRAÇÃO 4X4, COM VASSOURA MECÂNICA ACOPLADA - DEPRECIAÇÃO. AF_02/2017</t>
  </si>
  <si>
    <t>96009</t>
  </si>
  <si>
    <t>TRATOR DE PNEUS COM POTÊNCIA DE 122 CV, TRAÇÃO 4X4, COM VASSOURA MECÂNICA ACOPLADA - JUROS. AF_02/2017</t>
  </si>
  <si>
    <t>96011</t>
  </si>
  <si>
    <t>TRATOR DE PNEUS COM POTÊNCIA DE 122 CV, TRAÇÃO 4X4, COM VASSOURA MECÂNICA ACOPLADA - MANUTENÇÃO. AF_02/2017</t>
  </si>
  <si>
    <t>96012</t>
  </si>
  <si>
    <t>TRATOR DE PNEUS COM POTÊNCIA DE 122 CV, TRAÇÃO 4X4, COM VASSOURA MECÂNICA ACOPLADA - MATERIAIS NA OPERAÇÃO. AF_02/2017</t>
  </si>
  <si>
    <t>96015</t>
  </si>
  <si>
    <t>TRATOR DE PNEUS COM POTÊNCIA DE 122 CV, TRAÇÃO 4X4, COM GRADE DE DISCOS ACOPLADA - DEPRECIAÇÃO. AF_02/2017</t>
  </si>
  <si>
    <t>96016</t>
  </si>
  <si>
    <t>TRATOR DE PNEUS COM POTÊNCIA DE 122 CV, TRAÇÃO 4X4, COM GRADE DE DISCOS ACOPLADA - JUROS. AF_02/2017</t>
  </si>
  <si>
    <t>96018</t>
  </si>
  <si>
    <t>TRATOR DE PNEUS COM POTÊNCIA DE 122 CV, TRAÇÃO 4X4, COM GRADE DE DISCOS ACOPLADA - MANUTENÇÃO. AF_02/2017</t>
  </si>
  <si>
    <t>96019</t>
  </si>
  <si>
    <t>TRATOR DE PNEUS COM POTÊNCIA DE 122 CV, TRAÇÃO 4X4, COM GRADE DE DISCOS ACOPLADA - MATERIAIS NA OPERAÇÃO. AF_02/2017</t>
  </si>
  <si>
    <t>96023</t>
  </si>
  <si>
    <t>TRATOR DE PNEUS COM POTÊNCIA DE 85 CV, TRAÇÃO 4X4, COM GRADE DE DISCOS ACOPLADA - DEPRECIAÇÃO. AF_02/2017</t>
  </si>
  <si>
    <t>96024</t>
  </si>
  <si>
    <t>TRATOR DE PNEUS COM POTÊNCIA DE 85 CV, TRAÇÃO 4X4, COM GRADE DE DISCOS ACOPLADA - JUROS. AF_02/2017</t>
  </si>
  <si>
    <t>96026</t>
  </si>
  <si>
    <t>TRATOR DE PNEUS COM POTÊNCIA DE 85 CV, TRAÇÃO 4X4, COM GRADE DE DISCOS ACOPLADA - MANUTENÇÃO. AF_02/2017</t>
  </si>
  <si>
    <t>96027</t>
  </si>
  <si>
    <t>TRATOR DE PNEUS COM POTÊNCIA DE 85 CV, TRAÇÃO 4X4, COM GRADE DE DISCOS ACOPLADA - MATERIAIS NA OPERAÇÃO. AF_02/2017</t>
  </si>
  <si>
    <t>96030</t>
  </si>
  <si>
    <t>CAMINHÃO BASCULANTE 10 M3, TRUCADO, POTÊNCIA 230 CV, INCLUSIVE CAÇAMBA METÁLICA, COM DISTRIBUIDOR DE AGREGADOS ACOPLADO - DEPRECIAÇÃO. AF_02/2017</t>
  </si>
  <si>
    <t>96031</t>
  </si>
  <si>
    <t>CAMINHÃO BASCULANTE 10 M3, TRUCADO, POTÊNCIA 230 CV, INCLUSIVE CAÇAMBA METÁLICA, COM DISTRIBUIDOR DE AGREGADOS ACOPLADO - JUROS. AF_02/2017</t>
  </si>
  <si>
    <t>96032</t>
  </si>
  <si>
    <t>CAMINHÃO BASCULANTE 10 M3, TRUCADO, POTÊNCIA 230 CV, INCLUSIVE CAÇAMBA METÁLICA, COM DISTRIBUIDOR DE AGREGADOS ACOPLADO - IMPOSTOS E SEGUROS. AF_02/2017</t>
  </si>
  <si>
    <t>96033</t>
  </si>
  <si>
    <t>CAMINHÃO BASCULANTE 10 M3, TRUCADO, POTÊNCIA 230 CV, INCLUSIVE CAÇAMBA METÁLICA, COM DISTRIBUIDOR DE AGREGADOS ACOPLADO - MANUTENÇÃO. AF_02/2017</t>
  </si>
  <si>
    <t>96034</t>
  </si>
  <si>
    <t>CAMINHÃO BASCULANTE 10 M3, TRUCADO, POTÊNCIA 230 CV, INCLUSIVE CAÇAMBA METÁLICA, COM DISTRIBUIDOR DE AGREGADOS ACOPLADO - MATERIAIS NA OPERAÇÃO. AF_02/2017</t>
  </si>
  <si>
    <t>96053</t>
  </si>
  <si>
    <t>TRATOR DE PNEUS COM POTÊNCIA DE 85 CV, TRAÇÃO 4X4, COM VASSOURA MECÂNICA ACOPLADA - DEPRECIAÇÃO. AF_03/2017</t>
  </si>
  <si>
    <t>96054</t>
  </si>
  <si>
    <t>MINICARREGADEIRA SOBRE RODAS POTENCIA 47HP CAPACIDADE OPERACAO 646 KG, COM VASSOURA MECÂNICA ACOPLADA - DEPRECIAÇÃO. AF_03/2017</t>
  </si>
  <si>
    <t>96055</t>
  </si>
  <si>
    <t>TRATOR DE PNEUS COM POTÊNCIA DE 85 CV, TRAÇÃO 4X4, COM VASSOURA MECÂNICA ACOPLADA - JUROS. AF_03/2017</t>
  </si>
  <si>
    <t>96056</t>
  </si>
  <si>
    <t>TRATOR DE PNEUS COM POTÊNCIA DE 85 CV, TRAÇÃO 4X4, COM VASSOURA MECÂNICA ACOPLADA - MANUTENÇÃO. AF_03/2017</t>
  </si>
  <si>
    <t>96057</t>
  </si>
  <si>
    <t>TRATOR DE PNEUS COM POTÊNCIA DE 85 CV, TRAÇÃO 4X4, COM VASSOURA MECÂNICA ACOPLADA - MATERIAIS NA OPERAÇÃO. AF_03/2017</t>
  </si>
  <si>
    <t>96060</t>
  </si>
  <si>
    <t>MINICARREGADEIRA SOBRE RODAS POTENCIA 47HP CAPACIDADE OPERACAO 646 KG, COM VASSOURA MECÂNICA ACOPLADA - JUROS. AF_03/2017</t>
  </si>
  <si>
    <t>96061</t>
  </si>
  <si>
    <t>MINICARREGADEIRA SOBRE RODAS POTENCIA 47HP CAPACIDADE OPERACAO 646 KG, COM VASSOURA MECÂNICA ACOPLADA - MANUTENÇÃO. AF_03/2017</t>
  </si>
  <si>
    <t>96062</t>
  </si>
  <si>
    <t>MINICARREGADEIRA SOBRE RODAS POTENCIA 47HP CAPACIDADE OPERACAO 646 KG, COM VASSOURA MECÂNICA ACOPLADA - MATERIAIS NA OPERAÇÃO. AF_03/2017</t>
  </si>
  <si>
    <t>96241</t>
  </si>
  <si>
    <t>MINIESCAVADEIRA SOBRE ESTEIRAS, POTENCIA LIQUIDA DE *30* HP, PESO OPERACIONAL DE *3.500* KG - DEPRECIACAO. AF_04/2017</t>
  </si>
  <si>
    <t>96242</t>
  </si>
  <si>
    <t>MINIESCAVADEIRA SOBRE ESTEIRAS, POTENCIA LIQUIDA DE *30* HP, PESO OPERACIONAL DE *3.500* KG - JUROS. AF_04/2017</t>
  </si>
  <si>
    <t>96243</t>
  </si>
  <si>
    <t>MINIESCAVADEIRA SOBRE ESTEIRAS, POTENCIA LIQUIDA DE *30* HP, PESO OPERACIONAL DE *3.500* KG - MANUTENCAO. AF_04/2017</t>
  </si>
  <si>
    <t>96244</t>
  </si>
  <si>
    <t>MINIESCAVADEIRA SOBRE ESTEIRAS, POTENCIA LIQUIDA DE *30* HP, PESO OPERACIONAL DE *3.500* KG - MATERIAIS NA OPERACAO. AF_04/2017</t>
  </si>
  <si>
    <t>96301</t>
  </si>
  <si>
    <t>PERFURATRIZ ROTATIVA SOBRE ESTEIRA, TORQUE MAXIMO 2500 KGM, POTENCIA 110 HP, MOTOR DIESEL - MATERIAIS NA OPERAÇÃO. AF_05/2017</t>
  </si>
  <si>
    <t>96457</t>
  </si>
  <si>
    <t>ROLO COMPACTADOR DE PNEUS, ESTATICO, PRESSAO VARIAVEL, POTENCIA 110 HP, PESO SEM/COM LASTRO 10,8/27 T, LARGURA DE ROLAGEM 2,30 M - MATERIAIS NA OPERACAO. AF_06/2017</t>
  </si>
  <si>
    <t>96458</t>
  </si>
  <si>
    <t>ROLO COMPACTADOR DE PNEUS, ESTATICO, PRESSAO VARIAVEL, POTENCIA 110 HP, PESO SEM/COM LASTRO 10,8/27 T, LARGURA DE ROLAGEM 2,30 M - MANUTENCAO. AF_06/2017</t>
  </si>
  <si>
    <t>96459</t>
  </si>
  <si>
    <t>ROLO COMPACTADOR DE PNEUS, ESTATICO, PRESSAO VARIAVEL, POTENCIA 110 HP, PESO SEM/COM LASTRO 10,8/27 T, LARGURA DE ROLAGEM 2,30 M - JUROS. AF_06/2017</t>
  </si>
  <si>
    <t>96460</t>
  </si>
  <si>
    <t>ROLO COMPACTADOR DE PNEUS, ESTATICO, PRESSAO VARIAVEL, POTENCIA 110 HP, PESO SEM/COM LASTRO 10,8/27 T, LARGURA DE ROLAGEM 2,30 M - DEPRECIAÇÃO. AF_06/2017</t>
  </si>
  <si>
    <t>98760</t>
  </si>
  <si>
    <t>INVERSOR DE SOLDA MONOFÁSICO DE 160 A, POTÊNCIA DE 5400 W, TENSÃO DE 220 V, PARA SOLDA COM ELETRODOS DE 2,0 A 4,0 MM E PROCESSO TIG - DEPRECIAÇÃO. AF_06/2018</t>
  </si>
  <si>
    <t>98761</t>
  </si>
  <si>
    <t>INVERSOR DE SOLDA MONOFÁSICO DE 160 A, POTÊNCIA DE 5400 W, TENSÃO DE 220 V, PARA SOLDA COM ELETRODOS DE 2,0 A 4,0 MM E PROCESSO TIG - JUROS. AF_06/2018</t>
  </si>
  <si>
    <t>98762</t>
  </si>
  <si>
    <t>INVERSOR DE SOLDA MONOFÁSICO DE 160 A, POTÊNCIA DE 5400 W, TENSÃO DE 220 V, PARA SOLDA COM ELETRODOS DE 2,0 A 4,0 MM E PROCESSO TIG - MANUTENÇÃO. AF_06/2018</t>
  </si>
  <si>
    <t>98763</t>
  </si>
  <si>
    <t>INVERSOR DE SOLDA MONOFÁSICO DE 160 A, POTÊNCIA DE 5400 W, TENSÃO DE 220 V, PARA SOLDA COM ELETRODOS DE 2,0 A 4,0 MM E PROCESSO TIG - MATERIAIS NA OPERAÇÃO. AF_06/2018</t>
  </si>
  <si>
    <t>99829</t>
  </si>
  <si>
    <t>LAVADORA DE ALTA PRESSAO (LAVA-JATO) PARA AGUA FRIA, PRESSAO DE OPERACAO ENTRE 1400 E 1900 LIB/POL2, VAZAO MAXIMA ENTRE 400 E 700 L/H - DEPRECIAÇÃO. AF_05/2023</t>
  </si>
  <si>
    <t>99830</t>
  </si>
  <si>
    <t>LAVADORA DE ALTA PRESSAO (LAVA-JATO) PARA AGUA FRIA, PRESSAO DE OPERACAO ENTRE 1400 E 1900 LIB/POL2, VAZAO MAXIMA ENTRE 400 E 700 L/H - JUROS. AF_05/2023</t>
  </si>
  <si>
    <t>99831</t>
  </si>
  <si>
    <t>LAVADORA DE ALTA PRESSAO (LAVA-JATO) PARA AGUA FRIA, PRESSAO DE OPERACAO ENTRE 1400 E 1900 LIB/POL2, VAZAO MAXIMA ENTRE 400 E 700 L/H - MANUTENÇÃO. AF_05/2023</t>
  </si>
  <si>
    <t>99832</t>
  </si>
  <si>
    <t>LAVADORA DE ALTA PRESSAO (LAVA-JATO) PARA AGUA FRIA, PRESSAO DE OPERACAO ENTRE 1400 E 1900 LIB/POL2, VAZAO MAXIMA ENTRE 400 E 700 L/H - MATERIAIS NA OPERAÇÃO. AF_05/2023</t>
  </si>
  <si>
    <t>100637</t>
  </si>
  <si>
    <t>USINA DE MISTURA ASFÁLTICA À QUENTE, TIPO CONTRA FLUXO, PROD 100 A 140 TON/HORA - DEPRECIAÇÃO. AF_12/2019</t>
  </si>
  <si>
    <t>100638</t>
  </si>
  <si>
    <t>USINA DE MISTURA ASFÁLTICA À QUENTE, TIPO CONTRA FLUXO, PROD 100 A 140 TON/HORA - JUROS. AF_12/2019</t>
  </si>
  <si>
    <t>100639</t>
  </si>
  <si>
    <t>USINA DE MISTURA ASFÁLTICA À QUENTE, TIPO CONTRA FLUXO, PROD 100 A 140 TON/HORA - MANUTENÇÃO. AF_12/2019</t>
  </si>
  <si>
    <t>100640</t>
  </si>
  <si>
    <t>USINA DE MISTURA ASFÁLTICA À QUENTE, TIPO CONTRA FLUXO, PROD 100 A 140 TON/HORA - MATERIAIS NA OPERAÇÃO. AF_12/2019</t>
  </si>
  <si>
    <t>100643</t>
  </si>
  <si>
    <t>USINA DE ASFALTO, TIPO GRAVIMÉTRICA, PROD 150 TON/HORA - DEPRECIAÇÃO. AF_12/2019</t>
  </si>
  <si>
    <t>100644</t>
  </si>
  <si>
    <t>USINA DE ASFALTO, TIPO GRAVIMÉTRICA, PROD 150 TON/HORA - JUROS. AF_12/2019</t>
  </si>
  <si>
    <t>100645</t>
  </si>
  <si>
    <t>USINA DE ASFALTO, TIPO GRAVIMÉTRICA, PROD 150 TON/HORA - MANUTENÇÃO. AF_12/2019</t>
  </si>
  <si>
    <t>100646</t>
  </si>
  <si>
    <t>USINA DE ASFALTO, TIPO GRAVIMÉTRICA, PROD 150 TON/HORA - MATERIAIS NA OPERAÇÃO. AF_12/2019</t>
  </si>
  <si>
    <t>102270</t>
  </si>
  <si>
    <t>MARTELO DEMOLIDOR ELÉTRICO, COM POTÊNCIA DE 2.000 W, 1.000 IMPACTOS POR MINUTO, PESO DE 30 KG - DEPRECIAÇÃO. AF_01/2021</t>
  </si>
  <si>
    <t>102271</t>
  </si>
  <si>
    <t>MARTELO DEMOLIDOR ELÉTRICO, COM POTÊNCIA DE 2.000 W, 1.000 IMPACTOS POR MINUTO, PESO DE 30 KG - JUROS. AF_01/2021</t>
  </si>
  <si>
    <t>102272</t>
  </si>
  <si>
    <t>MARTELO DEMOLIDOR ELÉTRICO, COM POTÊNCIA DE 2.000 W, 1.000 IMPACTOS POR MINUTO, PESO DE 30 KG - MANUTENÇÃO. AF_01/2021</t>
  </si>
  <si>
    <t>102273</t>
  </si>
  <si>
    <t>MARTELO DEMOLIDOR ELÉTRICO, COM POTÊNCIA DE 2.000 W, 1.000 IMPACTOS POR MINUTO, PESO DE 30 KG - MATERIAIS NA OPERAÇÃO. AF_01/2021</t>
  </si>
  <si>
    <t>102809</t>
  </si>
  <si>
    <t>CALDEIRA A GÁS COM TERMOSTATO, CAPACIDADE 100 LITROS - MATERIAIS NA OPERAÇÃO. AF_05/2023</t>
  </si>
  <si>
    <t>102815</t>
  </si>
  <si>
    <t>CENTRAL DE LAMA BENTONÍTICA (DEPÓSITO DE BENTONITA, MISTURADOR DE ALTA TURBULÊNCIA, SILOS DE ARMAZENAMENTO DE LAMA E ÁGUA, LABORATÓRIO DE CONTROLE DE QUALIDADE DA LAMA) - MATERIAIS NA OPERAÇÃO. AF_04/2019</t>
  </si>
  <si>
    <t>102826</t>
  </si>
  <si>
    <t>CONJUNTO MACACO E BOMBA HIDRÁULICA PARA PROTENSAO DE CORDOALHAS, ESFORÇO MAXIMO DE 115 TONELADAS - MATERIAIS NA OPERAÇÃO. AF_05/2023</t>
  </si>
  <si>
    <t>102832</t>
  </si>
  <si>
    <t>CONJUNTO CILINDRO E BOMBA HIDRÁULICA PARA PROTENSÃO DE MONOBARRAS PARA TIRANTES, ESFORÇO MÁXIMO DE 30 TONELADAS - MATERIAIS NA OPERAÇÃO. AF_05/2023</t>
  </si>
  <si>
    <t>102843</t>
  </si>
  <si>
    <t>GUINDASTE HIDRAULICO AUTOPROPELIDO, COM LANÇA TRELIÇADA 40 M, CAPACIDADE MÁXIMA 75 T, EQUIPADO COM CLAMSHELL - MATERIAIS NA OPERAÇÃO. AF_04/2019</t>
  </si>
  <si>
    <t>102849</t>
  </si>
  <si>
    <t>GUINDASTE SOBRE ESTEIRAS, COM LANÇA TRELIÇADA 40 M, CAPACIDADE MÁXIMA 75 T - MATERIAIS NA OPERAÇÃO. AF_04/2019</t>
  </si>
  <si>
    <t>102855</t>
  </si>
  <si>
    <t>GUINDASTE SOBRE ESTEIRAS, COM LANÇA TRELIÇADA 40 M, CAPACIDADE MÁXIMA 75 T, EQUIPADO COM CLAMSHELL - MATERIAIS NA OPERAÇÃO. AF_04/2019</t>
  </si>
  <si>
    <t>102861</t>
  </si>
  <si>
    <t>MÁQUINA FORMER DOBRAS DIVERSAS: 220V/380V TRIFÁSICO OU MONOFÁSICO, CAPACIDADE 0,5-1,27MM, MOTOR 2CV - MATERIAIS NA OPERAÇÃO. AF_05/2023</t>
  </si>
  <si>
    <t>102867</t>
  </si>
  <si>
    <t>MÁQUINA SOLDA ARCO COM PISTOLA DE SOLDAGEM PARA STUD BOLT DE 5 MM A 22 MM - MATERIAIS NA OPERAÇÃO. AF_05/2023</t>
  </si>
  <si>
    <t>102873</t>
  </si>
  <si>
    <t>PERFURATRIZ HIDRÁULICA SOBRE ESTEIRA, TORQUE MÁXIMO 161 KNM, PROFUNDIDADE MÁXIMA 54 M, DIÂMETRO MÁXIMO 1500 MM, POTÊNCIA MOTOR 268 HP - MATERIAIS NA OPERAÇÃO. AF_04/2019</t>
  </si>
  <si>
    <t>102879</t>
  </si>
  <si>
    <t>PERFURATRIZ PARA EXECUÇÃO DE ESTACAS SECANTES, TIPO HÉLICE CONTÍNUA COM CABEÇOTE DUPLO E TUBO METÁLICO - MATERIAIS NA OPERAÇÃO. AF_04/2019</t>
  </si>
  <si>
    <t>102885</t>
  </si>
  <si>
    <t>PLATAFORMA ELEVATÓRIA - MATERIAIS NA OPERAÇÃO. AF_04/2019</t>
  </si>
  <si>
    <t>102891</t>
  </si>
  <si>
    <t>PÓRTICO ROLANTE MONOVIGA, PERFIL I, 4 PERNAS, CAPACIDADE 5 T - MATERIAIS NA OPERAÇÃO. AF_04/2019</t>
  </si>
  <si>
    <t>102897</t>
  </si>
  <si>
    <t>ESCAVADEIRA HIDRÁULICA SOBRE ESTEIRA, PESO OPERACIONAL ENTRE 22,00 E 23,50 T, POTÊNCIA NOMINAL 139 HP, COM MARTELO ROMPEDOR HIDRÁULICO 1700 KG - MATERIAIS NA OPERAÇÃO. AF_04/2019</t>
  </si>
  <si>
    <t>102903</t>
  </si>
  <si>
    <t>TORRE, COMPOSTA POR GUINCHO MECÂNICO, GUINCHO MANUAL, CABOS DE AÇO, PITEIRA E SOQUETE - MATERIAIS NA OPERAÇÃO. AF_05/2023</t>
  </si>
  <si>
    <t>102909</t>
  </si>
  <si>
    <t>UNIDADE DOSADORA AIRLESS TIPO HOT SPRAY - MATERIAIS NA OPERAÇÃO. AF_05/2023</t>
  </si>
  <si>
    <t>102915</t>
  </si>
  <si>
    <t>ENCERADEIRA INDUSTRIAL, 400 MM, 220V, 1 HP - MATERIAIS NA OPERAÇÃO. AF_05/2023</t>
  </si>
  <si>
    <t>102927</t>
  </si>
  <si>
    <t>SERRA FITA HORIZONTAL, ELÉTRICA, COM CONTROLE HIDRÁULICO, PAINEL DE COMANDO EM 24 V, MOTOR ELÉTRICO 1,5 CV, DIMENSÕES DA FITA 3880 X 27 X 0,9 MM, TRIFÁSICA - MATERIAIS NA OPERAÇÃO. AF_05/2023</t>
  </si>
  <si>
    <t>102933</t>
  </si>
  <si>
    <t>FURADEIRA ELETROMAGNÉTICA, VELOCIDADE (SEM CARGA/ COM CARGA) 450/ 270 RPM, ESPESSURA MÁXIMA DA CHAPA A SER FURADA 50 MM, PORÇA DE ADESÃO MAGNÉTICA 17000 N, POTÊNCIA 1100 W, ALIMENTÇÃO 220 - 60 HZ, MONOFÁSICA - MATERIAIS NA OPERAÇÃO. AF_08/2019</t>
  </si>
  <si>
    <t>102939</t>
  </si>
  <si>
    <t>MÁQUINA METALEIRA UNIVERSAL MODELO IW 110/180 BTD - MATERIAIS NA OPERAÇÃO. AF_05/2023</t>
  </si>
  <si>
    <t>102945</t>
  </si>
  <si>
    <t>TARTARUGA DE OXICORTE CG1, MONOFÁSICA, 220 V, FREQUÊNCIA 50 HZ, VELOCIDADE DE CORTE (MM/MIN) 50 A 750, DIÂMETRO MÍNIMO DO COMPASSO MM 200 - MATERIAIS NA OPERAÇÃO. AF_05/2023</t>
  </si>
  <si>
    <t>102951</t>
  </si>
  <si>
    <t>BETONEIRA CAPACIDADE NOMINAL DE 250 L, CAPACIDADE DE MISTURA DE 175 L, MOTOR ELÉTRICO MONOFÁSICO POTÊNCIA 1CV - MATERIAIS NA OPERAÇÃO. AF_05/2023</t>
  </si>
  <si>
    <t>102957</t>
  </si>
  <si>
    <t>RETROESCAVADEIRA SOBRE RODAS COM CARREGADEIRA , PESO OPERACIONAL MÍN. 6,674, POTÊNCIA LÍQ 88 HP, COM MARTELO ROMPEDOR HIDRÁULICO ENTRE 275 A 362 KG - MATERIAIS NA OPERAÇÃO. AF_02/2021</t>
  </si>
  <si>
    <t>102963</t>
  </si>
  <si>
    <t>PERFURATRIZ HIDRÁULICA SOBRE ESTEIRA, TORQUE MÁXIMO 98 KNM, PROFUNDIDADE MÁXIMA 25 M, DIÂMETRO MÁXIMO 115 MM, POTÊNCIA MOTOR 190 HP - MATERIAIS NA OPERAÇÃO. AF_02/2021</t>
  </si>
  <si>
    <t>102969</t>
  </si>
  <si>
    <t>COMPRESSOR DE AR, VAZAO DE 10 PCM, RESERVATORIO 100 L, PRESSAO DE TRABALHO ENTRE 6,9 E 9,7 BAR, POTENCIA 2 HP, TENSAO 110/220 V - MATERIAIS NA OPERAÇÃO. AF_05/2023</t>
  </si>
  <si>
    <t>102985</t>
  </si>
  <si>
    <t>MÁQUINA DEMARCADORA DE FAIXA DE TRÁFEGO À FRIO, TRAÇÃO MANUAL, 4 CV, PRESSÃO MAX 3300 PSI, TANQUE 20 L - MATERIAIS NA OPERAÇÃO. AF_06/2021</t>
  </si>
  <si>
    <t>103156</t>
  </si>
  <si>
    <t>MÁQUINA PARA SOLDA POR ELETROFUSÃO PARA TUBOS DE POLIETILENO DE ALTA DENSIDADE (PEAD) COM DIÂMETRO EXTERNO DE 20 A 800 MM, POTÊNCIA ENTRE 2750 E 3000 W - MATERIAIS NA OPERAÇÃO. AF_05/2023</t>
  </si>
  <si>
    <t>103162</t>
  </si>
  <si>
    <t>MÁQUINA PARA SOLDA POR ELETROFUSÃO PARA TUBOS DE POLIETILENO DE ALTA DENSIDADE (PEAD) COM DIÂMETRO EXTERNO DE 20 A 1600 MM, POTÊNCIA DE 3500 W - MATERIAIS NA OPERAÇÃO. AF_05/2023</t>
  </si>
  <si>
    <t>103168</t>
  </si>
  <si>
    <t>MÁQUINA PARA SOLDA POR TERMOFUSÃO PARA TUBOS DE POLIETILENO DE ALTA DENSIDADE (PEAD) COM DIÂMETRO EXTERNO DE 90 A 315 MM, POTÊNCIA ENTRE 2500 E 5350 W - MATERIAIS NA OPERAÇÃO. AF_05/2023</t>
  </si>
  <si>
    <t>103174</t>
  </si>
  <si>
    <t>MÁQUINA PARA SOLDA POR TERMOFUSÃO PARA TUBOS DE POLIETILENO DE ALTA DENSIDADE (PEAD) COM DIÂMETRO EXTERNO DE 315 A 630 MM, POTÊNCIA ENTRE 8000 E 12350 W - MATERIAIS NA OPERAÇÃO. AF_05/2023</t>
  </si>
  <si>
    <t>103180</t>
  </si>
  <si>
    <t>MÁQUINA PARA SOLDA POR TERMOFUSÃO PARA TUBOS DE POLIETILENO DE ALTA DENSIDADE (PEAD) COM DIÂMETRO EXTERNO DE 710 A 1200 MM, POTÊNCIA ENTRE 16000 E 29500 W - MATERIAIS NA OPERAÇÃO. AF_05/2023</t>
  </si>
  <si>
    <t>103223</t>
  </si>
  <si>
    <t>PERFURATRIZ PARA FURO DIRECIONAL HORIZONTAL (HDD) COM CAPACIDADE ATÉ 89 KN, POTÊNCIA 24,8 HP A 80 HP (INCLUSO FERRAMENTAS E LOCALIZADOR) - MATERIAIS NA OPERAÇÃO. AF_05/2023</t>
  </si>
  <si>
    <t>103229</t>
  </si>
  <si>
    <t>PERFURATRIZ PARA FURO DIRECIONAL HORIZONTAL (HDD) COM CAPACIDADE DE 90 KN A 200 KN, POTÊNCIA 100 HP A 160 HP (INCLUSO FERRAMENTAS E LOCALIZADOR) - MATERIAIS NA OPERAÇÃO. AF_05/2023</t>
  </si>
  <si>
    <t>103235</t>
  </si>
  <si>
    <t>PERFURATRIZ PARA FURO DIRECIONAL HORIZONTAL (HDD) COM CAPACIDADE DE 201 KN A 560 KN, POTÊNCIA 200 HP A 260 HP (INCLUSO FERRAMENTAS E LOCALIZADOR) - MATERIAIS NA OPERAÇÃO. AF_05/2023</t>
  </si>
  <si>
    <t>103241</t>
  </si>
  <si>
    <t>MISTURADOR PARA PREPARO DE LAMA ESTABILIZANTE COM CAPACIDADE DE *4000* L, COM BOMBA CENTRÍFUGA 5,5 HP A 23,07 HP, PARA SISTEMA DE FURO DIRECIONAL - MATERIAIS NA OPERAÇÃO. AF_05/2023</t>
  </si>
  <si>
    <t>103660</t>
  </si>
  <si>
    <t>VARREDEIRA DE GRAMA SINTÉTICA A GASOLINA, 2,4 CV, 4 TEMPOS - MATERIAIS NA OPERAÇÃO. AF_05/2023</t>
  </si>
  <si>
    <t>103666</t>
  </si>
  <si>
    <t>BATE ESTACA PARA INSTALAÇÃO DE DEFENSAS METÁLICAS (GUARD RAIL) FIXO, INCLUSIVE CAMINHÃO TOCO PBT 9.700 KG, POTÊNCIA DE 160 CV - MATERIAIS NA OPERAÇÃO. AF_05/2023</t>
  </si>
  <si>
    <t>103792</t>
  </si>
  <si>
    <t>MINI GUINDASTE ARANHA SOBRE ESTEIRAS E LANCA TELESCÓPICA, CAPACIDADE MÁXIMA DE CARGA 3,0 TON, RAIO MÁXIMO DE TRABALHO 8,25 M, ALTURA DE LANÇA DO SOLO 9,2 M, 55 M DE CABO DE AÇO 8 MM, MOTOR ELÉTRICO 220/380 VOLTS TRIFÁSICO - MATERIAIS NA OPERAÇÃO. AF_03/2022</t>
  </si>
  <si>
    <t>103937</t>
  </si>
  <si>
    <t>CONJUNTO MACACO HIDRÁULICO E CENTRAL DE BOMBEAMENTO MOTORIZADO 1,8 KW PARA PROTENSÃO DE MONOCABOS PARA CONCRETO PROTENDIDO, ESFORÇO MÁXIMO DE 20 TONELADAS - MATERIAIS NA OPERAÇÃO. AF_05/2022</t>
  </si>
  <si>
    <t>103943</t>
  </si>
  <si>
    <t>CONJUNTO MACACO HIDRÁULICO E CENTRAL DE BOMBEAMENTO MOTORIZADO 1,8 KW PARA PROTENSÃO DE MONOCABOS PARA CONCRETO PROTENDIDO, ESFORÇO MÁXIMO DE 30 TONELADAS - MATERIAIS NA OPERAÇÃO. AF_05/2022</t>
  </si>
  <si>
    <t>104087</t>
  </si>
  <si>
    <t>TERMOFUSORA PARA TUBOS E CONEXÕES EM PPR COM DIÂMETROS DE 20 A 63 MM, POTÊNCIA DE 800 W, TENSAO 220 V - DEPRECIAÇÃO. AF_05/2022</t>
  </si>
  <si>
    <t>104088</t>
  </si>
  <si>
    <t>TERMOFUSORA PARA TUBOS E CONEXÕES EM PPR COM DIÂMETROS DE 20 A 63 MM, POTÊNCIA DE 800 W, TENSAO 220 V - JUROS. AF_05/2022</t>
  </si>
  <si>
    <t>104089</t>
  </si>
  <si>
    <t>TERMOFUSORA PARA TUBOS E CONEXÕES EM PPR COM DIÂMETROS DE 20 A 63 MM, POTÊNCIA DE 800 W, TENSAO 220 V - MANUTENÇÃO. AF_05/2022</t>
  </si>
  <si>
    <t>104090</t>
  </si>
  <si>
    <t>TERMOFUSORA PARA TUBOS E CONEXÕES EM PPR COM DIÂMETROS DE 20 A 63 MM, POTÊNCIA DE 800 W, TENSAO 220 V - MATERIAIS NA OPERAÇÃO. AF_05/2022</t>
  </si>
  <si>
    <t>104093</t>
  </si>
  <si>
    <t>TERMOFUSORA PARA TUBOS E CONEXÕES EM PPR COM DIÂMETROS DE 75 A 110 MM, POTÊNCIA DE *1100* W, TENSÃO 220 V - DEPRECIAÇÃO. AF_05/2022</t>
  </si>
  <si>
    <t>104094</t>
  </si>
  <si>
    <t>TERMOFUSORA PARA TUBOS E CONEXÕES EM PPR COM DIÂMETROS DE 75 A 110 MM, POTÊNCIA DE *1100* W, TENSÃO 220 V - JUROS. AF_05/2022</t>
  </si>
  <si>
    <t>104095</t>
  </si>
  <si>
    <t>TERMOFUSORA PARA TUBOS E CONEXÕES EM PPR COM DIÂMETROS DE 75 A 110 MM, POTÊNCIA DE *1100* W, TENSÃO 220 V - MANUTENÇÃO. AF_05/2022</t>
  </si>
  <si>
    <t>104096</t>
  </si>
  <si>
    <t>TERMOFUSORA PARA TUBOS E CONEXÕES EM PPR COM DIÂMETROS DE 75 A 110 MM, POTÊNCIA DE *1100* W, TENSÃO 220 V - MATERIAIS NA OPERAÇÃO. AF_05/2022</t>
  </si>
  <si>
    <t>104519</t>
  </si>
  <si>
    <t>LIXADEIRA DE PAREDE, COM LED, POTÊNCIA 750 W, FREQUÊNCIA 60 HZ, VELOCIDADE 1000 A 2100 RPM, DIÂMETRO DA LIXA 225 MM - MATERIAIS NA OPERAÇÃO. AF_12/2022</t>
  </si>
  <si>
    <t>104655</t>
  </si>
  <si>
    <t>MARTELETE PERFURADOR/ ROMPEDOR ELÉTRICO, POTÊNCIA 800 W, 220 V - MATERIAIS NA OPERAÇÃO. AF_05/2023</t>
  </si>
  <si>
    <t>104687</t>
  </si>
  <si>
    <t>GRUPO GERADOR DIESEL, COM CARENAGEM, POTÊNCIA STANDART ENTRE 400 E 460 KVA, VELOCIDADE DE 1800 RPM, FREQUÊNCIA DE 60 HZ - MATERIAIS NA OPERAÇÃO. AF_05/2023</t>
  </si>
  <si>
    <t>104694</t>
  </si>
  <si>
    <t>PERFURATRIZ DE COROA DIAMANTADA PARA CONCRETO, DIÂMETRO ATÉ 250 MM, MOTOR ELÉTRICO 220 V, POTÊNCIA 2.500 W - MATERIAIS NA OPERAÇÃO. AF_05/2023</t>
  </si>
  <si>
    <t>104703</t>
  </si>
  <si>
    <t>CAMINHÃO TANQUE PARA HIDROSSEMEADURA, COM CAPACIDADE DE 8.000 LITROS, INCLUINDO BOMBA PARA LANÇAMENTO COM MOTOR DIESEL COM POTÊNCIA DE 105 CV - MATERIAIS NA OPERAÇÃO. AF_06/2023</t>
  </si>
  <si>
    <t>104709</t>
  </si>
  <si>
    <t>GUINDASTE HIDRÁULICO AUTOPROPELIDO, COM LANÇA TRELICADA 41 M, CAPACIDADE MÁXIMA DE ELEVAÇÃO 43 T, POTÊNCIA 230 KW, EQUIPADO COM CAÇAMBA DE ARRASTO (DRAGLINE) DE 0,76 M3 - MATERIAIS NA OPERAÇÃO. AF_06/2023</t>
  </si>
  <si>
    <t>104715</t>
  </si>
  <si>
    <t>ESCAVADEIRA HIDRÁULICA DE BRAÇO LONGO (LONGO ALCANCE) SOBRE ESTEIRAS, CAÇAMBA 0,52 M3, PESO OPERACIONAL 24 T, POTÊNCIA LÍQUIDA 155 HP - MATERIAIS NA OPERAÇÃO. AF_06/2023</t>
  </si>
  <si>
    <t>104906</t>
  </si>
  <si>
    <t>GUINDASTE HIDRÁULICO RODOVIÁRIO, LANCA TELESCÓPICA DE *50+20* M, CAPACIDADE MÁXIMA DE 90T, 4 EIXOS, POTÊNCIA 330 KW, MOTOR DIESEL - MATERIAIS NA OPERAÇÃO. AF_01/2024</t>
  </si>
  <si>
    <t>104912</t>
  </si>
  <si>
    <t>GUINDASTE DERRICK, LANÇA DE *20* M, CARGA MÁXIMA 10T, POTÊNCIA 45 KW - MATERIAIS NA OPERAÇÃO. AF_01/2024</t>
  </si>
  <si>
    <t>92259</t>
  </si>
  <si>
    <t>INSTALAÇÃO DE TESOURA (INTEIRA OU MEIA), BIAPOIADA, EM MADEIRA NÃO APARELHADA, PARA VÃOS MAIORES OU IGUAIS A 3,0 M E MENORES QUE 6,0 M, INCLUSO IÇAMENTO. AF_07/2019</t>
  </si>
  <si>
    <t>92260</t>
  </si>
  <si>
    <t>INSTALAÇÃO DE TESOURA (INTEIRA OU MEIA), BIAPOIADA, EM MADEIRA NÃO APARELHADA, PARA VÃOS MAIORES OU IGUAIS A 6,0 M E MENORES QUE 8,0 M, INCLUSO IÇAMENTO. AF_07/2019</t>
  </si>
  <si>
    <t>92261</t>
  </si>
  <si>
    <t>INSTALAÇÃO DE TESOURA (INTEIRA OU MEIA), BIAPOIADA, EM MADEIRA NÃO APARELHADA, PARA VÃOS MAIORES OU IGUAIS A 8,0 M E MENORES QUE 10,0 M, INCLUSO IÇAMENTO. AF_07/2019</t>
  </si>
  <si>
    <t>92262</t>
  </si>
  <si>
    <t>INSTALAÇÃO DE TESOURA (INTEIRA OU MEIA), BIAPOIADA, EM MADEIRA NÃO APARELHADA, PARA VÃOS MAIORES OU IGUAIS A 10,0 M E MENORES QUE 12,0 M, INCLUSO IÇAMENTO. AF_07/2019</t>
  </si>
  <si>
    <t>92539</t>
  </si>
  <si>
    <t>TRAMA DE MADEIRA COMPOSTA POR RIPAS, CAIBROS E TERÇAS PARA TELHADOS DE ATÉ 2 ÁGUAS PARA TELHA DE ENCAIXE DE CERÂMICA OU DE CONCRETO, INCLUSO TRANSPORTE VERTICAL. AF_07/2019</t>
  </si>
  <si>
    <t>92540</t>
  </si>
  <si>
    <t>TRAMA DE MADEIRA COMPOSTA POR RIPAS, CAIBROS E TERÇAS PARA TELHADOS DE MAIS QUE 2 ÁGUAS PARA TELHA DE ENCAIXE DE CERÂMICA OU DE CONCRETO, INCLUSO TRANSPORTE VERTICAL. AF_07/2019</t>
  </si>
  <si>
    <t>92541</t>
  </si>
  <si>
    <t>TRAMA DE MADEIRA COMPOSTA POR RIPAS, CAIBROS E TERÇAS PARA TELHADOS DE ATÉ 2 ÁGUAS PARA TELHA CERÂMICA CAPA-CANAL, INCLUSO TRANSPORTE VERTICAL. AF_07/2019</t>
  </si>
  <si>
    <t>92542</t>
  </si>
  <si>
    <t>TRAMA DE MADEIRA COMPOSTA POR RIPAS, CAIBROS E TERÇAS PARA TELHADOS DE MAIS QUE 2 ÁGUAS PARA TELHA CERÂMICA CAPA-CANAL, INCLUSO TRANSPORTE VERTICAL. AF_07/2019</t>
  </si>
  <si>
    <t>92543</t>
  </si>
  <si>
    <t>TRAMA DE MADEIRA COMPOSTA POR TERÇAS PARA TELHADOS DE ATÉ 2 ÁGUAS PARA TELHA ONDULADA DE FIBROCIMENTO, METÁLICA, PLÁSTICA OU TERMOACÚSTICA, INCLUSO TRANSPORTE VERTICAL. AF_07/2019</t>
  </si>
  <si>
    <t>92544</t>
  </si>
  <si>
    <t>TRAMA DE MADEIRA COMPOSTA POR TERÇAS PARA TELHADOS DE ATÉ 2 ÁGUAS PARA TELHA ESTRUTURAL DE FIBROCIMENTO, INCLUSO TRANSPORTE VERTICAL. AF_07/2019</t>
  </si>
  <si>
    <t>92545</t>
  </si>
  <si>
    <t>FABRICAÇÃO E INSTALAÇÃO DE TESOURA INTEIRA EM MADEIRA NÃO APARELHADA, VÃO DE 3 M, PARA TELHA CERÂMICA OU DE CONCRETO, INCLUSO IÇAMENTO. AF_07/2019</t>
  </si>
  <si>
    <t>92546</t>
  </si>
  <si>
    <t>FABRICAÇÃO E INSTALAÇÃO DE TESOURA INTEIRA EM MADEIRA NÃO APARELHADA, VÃO DE 4 M, PARA TELHA CERÂMICA OU DE CONCRETO, INCLUSO IÇAMENTO. AF_07/2019</t>
  </si>
  <si>
    <t>92547</t>
  </si>
  <si>
    <t>FABRICAÇÃO E INSTALAÇÃO DE TESOURA INTEIRA EM MADEIRA NÃO APARELHADA, VÃO DE 5 M, PARA TELHA CERÂMICA OU DE CONCRETO, INCLUSO IÇAMENTO. AF_07/2019</t>
  </si>
  <si>
    <t>92548</t>
  </si>
  <si>
    <t>FABRICAÇÃO E INSTALAÇÃO DE TESOURA INTEIRA EM MADEIRA NÃO APARELHADA, VÃO DE 6 M, PARA TELHA CERÂMICA OU DE CONCRETO, INCLUSO IÇAMENTO. AF_07/2019</t>
  </si>
  <si>
    <t>92549</t>
  </si>
  <si>
    <t>FABRICAÇÃO E INSTALAÇÃO DE TESOURA INTEIRA EM MADEIRA NÃO APARELHADA, VÃO DE 7 M, PARA TELHA CERÂMICA OU DE CONCRETO, INCLUSO IÇAMENTO. AF_07/2019</t>
  </si>
  <si>
    <t>92550</t>
  </si>
  <si>
    <t>FABRICAÇÃO E INSTALAÇÃO DE TESOURA INTEIRA EM MADEIRA NÃO APARELHADA, VÃO DE 8 M, PARA TELHA CERÂMICA OU DE CONCRETO, INCLUSO IÇAMENTO. AF_07/2019</t>
  </si>
  <si>
    <t>92551</t>
  </si>
  <si>
    <t>FABRICAÇÃO E INSTALAÇÃO DE TESOURA INTEIRA EM MADEIRA NÃO APARELHADA, VÃO DE 9 M, PARA TELHA CERÂMICA OU DE CONCRETO, INCLUSO IÇAMENTO. AF_07/2019</t>
  </si>
  <si>
    <t>92552</t>
  </si>
  <si>
    <t>FABRICAÇÃO E INSTALAÇÃO DE TESOURA INTEIRA EM MADEIRA NÃO APARELHADA, VÃO DE 10 M, PARA TELHA CERÂMICA OU DE CONCRETO, INCLUSO IÇAMENTO. AF_07/2019</t>
  </si>
  <si>
    <t>92553</t>
  </si>
  <si>
    <t>FABRICAÇÃO E INSTALAÇÃO DE TESOURA INTEIRA EM MADEIRA NÃO APARELHADA, VÃO DE 11 M, PARA TELHA CERÂMICA OU DE CONCRETO, INCLUSO IÇAMENTO. AF_07/2019</t>
  </si>
  <si>
    <t>92554</t>
  </si>
  <si>
    <t>FABRICAÇÃO E INSTALAÇÃO DE TESOURA INTEIRA EM MADEIRA NÃO APARELHADA, VÃO DE 12 M, PARA TELHA CERÂMICA OU DE CONCRETO, INCLUSO IÇAMENTO. AF_07/2019</t>
  </si>
  <si>
    <t>92555</t>
  </si>
  <si>
    <t>FABRICAÇÃO E INSTALAÇÃO DE TESOURA INTEIRA EM MADEIRA NÃO APARELHADA, VÃO DE 3 M, PARA TELHA ONDULADA DE FIBROCIMENTO, METÁLICA, PLÁSTICA OU TERMOACÚSTICA, INCLUSO IÇAMENTO. AF_07/2019</t>
  </si>
  <si>
    <t>92556</t>
  </si>
  <si>
    <t>FABRICAÇÃO E INSTALAÇÃO DE TESOURA INTEIRA EM MADEIRA NÃO APARELHADA, VÃO DE 4 M, PARA TELHA ONDULADA DE FIBROCIMENTO, METÁLICA, PLÁSTICA OU TERMOACÚSTICA, INCLUSO IÇAMENTO. AF_07/2019</t>
  </si>
  <si>
    <t>92557</t>
  </si>
  <si>
    <t>FABRICAÇÃO E INSTALAÇÃO DE TESOURA INTEIRA EM MADEIRA NÃO APARELHADA, VÃO DE 5 M, PARA TELHA ONDULADA DE FIBROCIMENTO, METÁLICA, PLÁSTICA OU TERMOACÚSTICA, INCLUSO IÇAMENTO. AF_07/2019</t>
  </si>
  <si>
    <t>92558</t>
  </si>
  <si>
    <t>FABRICAÇÃO E INSTALAÇÃO DE TESOURA INTEIRA EM MADEIRA NÃO APARELHADA, VÃO DE 6 M, PARA TELHA ONDULADA DE FIBROCIMENTO, METÁLICA, PLÁSTICA OU TERMOACÚSTICA, INCLUSO IÇAMENTO. AF_07/2019</t>
  </si>
  <si>
    <t>92559</t>
  </si>
  <si>
    <t>FABRICAÇÃO E INSTALAÇÃO DE TESOURA INTEIRA EM MADEIRA NÃO APARELHADA, VÃO DE 7 M, PARA TELHA ONDULADA DE FIBROCIMENTO, METÁLICA, PLÁSTICA OU TERMOACÚSTICA, INCLUSO IÇAMENTO. AF_07/2019</t>
  </si>
  <si>
    <t>92560</t>
  </si>
  <si>
    <t>FABRICAÇÃO E INSTALAÇÃO DE TESOURA INTEIRA EM MADEIRA NÃO APARELHADA, VÃO DE 8 M, PARA TELHA ONDULADA DE FIBROCIMENTO, METÁLICA, PLÁSTICA OU TERMOACÚSTICA, INCLUSO IÇAMENTO. AF_07/2019</t>
  </si>
  <si>
    <t>92561</t>
  </si>
  <si>
    <t>FABRICAÇÃO E INSTALAÇÃO DE TESOURA INTEIRA EM MADEIRA NÃO APARELHADA, VÃO DE 9 M, PARA TELHA ONDULADA DE FIBROCIMENTO, METÁLICA, PLÁSTICA OU TERMOACÚSTICA, INCLUSO IÇAMENTO. AF_07/2019</t>
  </si>
  <si>
    <t>92562</t>
  </si>
  <si>
    <t>FABRICAÇÃO E INSTALAÇÃO DE TESOURA INTEIRA EM MADEIRA NÃO APARELHADA, VÃO DE 10 M, PARA TELHA ONDULADA DE FIBROCIMENTO, METÁLICA, PLÁSTICA OU TERMOACÚSTICA, INCLUSO IÇAMENTO. AF_07/2019</t>
  </si>
  <si>
    <t>92563</t>
  </si>
  <si>
    <t>FABRICAÇÃO E INSTALAÇÃO DE TESOURA INTEIRA EM MADEIRA NÃO APARELHADA, VÃO DE 11 M, PARA TELHA ONDULADA DE FIBROCIMENTO, METÁLICA, PLÁSTICA OU TERMOACÚSTICA, INCLUSO IÇAMENTO. AF_07/2019</t>
  </si>
  <si>
    <t>92564</t>
  </si>
  <si>
    <t>FABRICAÇÃO E INSTALAÇÃO DE TESOURA INTEIRA EM MADEIRA NÃO APARELHADA, VÃO DE 12 M, PARA TELHA ONDULADA DE FIBROCIMENTO, METÁLICA, PLÁSTICA OU TERMOACÚSTICA, INCLUSO IÇAMENTO. AF_07/2019</t>
  </si>
  <si>
    <t>100379</t>
  </si>
  <si>
    <t>FABRICAÇÃO E INSTALAÇÃO DE PONTALETES DE MADEIRA NÃO APARELHADA PARA TELHADOS COM ATÉ 2 ÁGUAS E COM TELHA CERÂMICA OU DE CONCRETO EM EDIFÍCIO RESIDENCIAL TÉRREO, INCLUSO TRANSPORTE VERTICAL. AF_07/2019</t>
  </si>
  <si>
    <t>100380</t>
  </si>
  <si>
    <t>FABRICAÇÃO E INSTALAÇÃO DE PONTALETES DE MADEIRA NÃO APARELHADA PARA TELHADOS COM ATÉ 2 ÁGUAS E COM TELHA CERÂMICA OU DE CONCRETO EM EDIFÍCIO RESIDENCIAL DE MÚLTIPLOS PAVIMENTOS, INCLUSO TRANSPORTE VERTICAL. AF_07/2019</t>
  </si>
  <si>
    <t>100381</t>
  </si>
  <si>
    <t>FABRICAÇÃO E INSTALAÇÃO DE PONTALETES DE MADEIRA NÃO APARELHADA PARA TELHADOS COM ATÉ 2 ÁGUAS E COM TELHA CERÂMICA OU DE CONCRETO EM EDIFÍCIO INSTITUCIONAL TÉRREO, INCLUSO TRANSPORTE VERTICAL. AF_07/2019</t>
  </si>
  <si>
    <t>100383</t>
  </si>
  <si>
    <t>FABRICAÇÃO E INSTALAÇÃO DE PONTALETES DE MADEIRA NÃO APARELHADA PARA TELHADOS COM ATÉ 2 ÁGUAS E COM TELHA ONDULADA DE FIBROCIMENTO, ALUMÍNIO OU PLÁSTICA EM EDIFÍCIO RESIDENCIAL DE MÚLTIPLOS PAVIMENTOS, INCLUSO TRANSPORTE VERTICAL. AF_07/2019</t>
  </si>
  <si>
    <t>100384</t>
  </si>
  <si>
    <t>FABRICAÇÃO E INSTALAÇÃO DE PONTALETES DE MADEIRA NÃO APARELHADA PARA TELHADOS COM ATÉ 2 ÁGUAS E COM TELHA ONDULADA DE FIBROCIMENTO, ALUMÍNIO OU PLÁSTICA EM EDIFÍCIO INSTITUCIONAL TÉRREO, INCLUSO TRANSPORTE VERTICAL. AF_07/2019</t>
  </si>
  <si>
    <t>100385</t>
  </si>
  <si>
    <t>FABRICAÇÃO E INSTALAÇÃO DE PONTALETES DE MADEIRA NÃO APARELHADA PARA TELHADOS COM MAIS QUE 2 ÁGUAS E COM TELHA CERÂMICA OU DE CONCRETO EM EDIFÍCIO RESIDENCIAL TÉRREO, INCLUSO TRANSPORTE VERTICAL. AF_07/2019</t>
  </si>
  <si>
    <t>100386</t>
  </si>
  <si>
    <t>FABRICAÇÃO E INSTALAÇÃO DE PONTALETES DE MADEIRA NÃO APARELHADA PARA TELHADOS COM MAIS QUE 2 ÁGUAS E COM TELHA CERÂMICA OU DE CONCRETO EM EDIFÍCIO RESIDENCIAL DE MÚLTIPLOS PAVIMENTOS. AF_07/2019</t>
  </si>
  <si>
    <t>100387</t>
  </si>
  <si>
    <t>FABRICAÇÃO E INSTALAÇÃO DE PONTALETES DE MADEIRA NÃO APARELHADA PARA TELHADOS COM MAIS QUE 2 ÁGUAS E COM TELHA CERÂMICA OU DE CONCRETO EM EDIFÍCIO INSTITUCIONAL TÉRREO, INCLUSO TRANSPORTE VERTICAL. AF_07/2019</t>
  </si>
  <si>
    <t>100388</t>
  </si>
  <si>
    <t>RETIRADA E RECOLOCAÇÃO DE RIPA EM TELHADOS DE ATÉ 2 ÁGUAS COM TELHA CERÂMICA OU DE CONCRETO DE ENCAIXE, INCLUSO TRANSPORTE VERTICAL. AF_07/2019</t>
  </si>
  <si>
    <t>100389</t>
  </si>
  <si>
    <t>RETIRADA E RECOLOCAÇÃO DE CAIBRO EM TELHADOS DE ATÉ 2 ÁGUAS COM TELHA CERÂMICA OU DE CONCRETO DE ENCAIXE, INCLUSO TRANSPORTE VERTICAL. AF_07/2019</t>
  </si>
  <si>
    <t>100390</t>
  </si>
  <si>
    <t>RETIRADA E RECOLOCAÇÃO DE RIPA EM TELHADOS DE MAIS DE 2 ÁGUAS COM TELHA CERÂMICA OU DE CONCRETO DE ENCAIXE, INCLUSO TRANSPORTE VERTICAL. AF_07/2019</t>
  </si>
  <si>
    <t>100391</t>
  </si>
  <si>
    <t>RETIRADA E RECOLOCAÇÃO DE CAIBRO EM TELHADOS DE MAIS DE 2 ÁGUAS COM TELHA CERÂMICA OU DE CONCRETO DE ENCAIXE, INCLUSO TRANSPORTE VERTICAL. AF_07/2019</t>
  </si>
  <si>
    <t>100392</t>
  </si>
  <si>
    <t>RETIRADA E RECOLOCAÇÃO DE RIPA EM TELHADOS DE ATÉ 2 ÁGUAS COM TELHA CERÂMICA CAPA-CANAL, INCLUSO TRANSPORTE VERTICAL. AF_07/2019</t>
  </si>
  <si>
    <t>100393</t>
  </si>
  <si>
    <t>RETIRADA E RECOLOCAÇÃO DE CAIBRO EM TELHADOS DE ATÉ 2 ÁGUAS COM TELHA CERÂMICA CAPA-CANAL, INCLUSO TRANSPORTE VERTICAL. AF_07/2019</t>
  </si>
  <si>
    <t>100394</t>
  </si>
  <si>
    <t>RETIRADA E RECOLOCAÇÃO DE RIPA EM TELHADOS DE MAIS DE 2 ÁGUAS COM TELHA CERÂMICA CAPA-CANAL, INCLUSO TRANSPORTE VERTICAL. AF_07/2019</t>
  </si>
  <si>
    <t>100395</t>
  </si>
  <si>
    <t>RETIRADA E RECOLOCAÇÃO DE CAIBRO EM TELHADOS DE MAIS DE 2 ÁGUAS COM TELHA CERÂMICA CAPA-CANAL, INCLUSO TRANSPORTE VERTICAL. AF_07/2019</t>
  </si>
  <si>
    <t>94189</t>
  </si>
  <si>
    <t>TELHAMENTO COM TELHA DE CONCRETO DE ENCAIXE, COM ATÉ 2 ÁGUAS, INCLUSO TRANSPORTE VERTICAL. AF_07/2019</t>
  </si>
  <si>
    <t>94192</t>
  </si>
  <si>
    <t>TELHAMENTO COM TELHA DE CONCRETO DE ENCAIXE, COM MAIS DE 2 ÁGUAS, INCLUSO TRANSPORTE VERTICAL. AF_07/2019</t>
  </si>
  <si>
    <t>94195</t>
  </si>
  <si>
    <t>TELHAMENTO COM TELHA CERÂMICA DE ENCAIXE, TIPO PORTUGUESA, COM ATÉ 2 ÁGUAS, INCLUSO TRANSPORTE VERTICAL. AF_07/2019</t>
  </si>
  <si>
    <t>94198</t>
  </si>
  <si>
    <t>TELHAMENTO COM TELHA CERÂMICA DE ENCAIXE, TIPO PORTUGUESA, COM MAIS DE 2 ÁGUAS, INCLUSO TRANSPORTE VERTICAL. AF_07/2019</t>
  </si>
  <si>
    <t>94201</t>
  </si>
  <si>
    <t>TELHAMENTO COM TELHA CERÂMICA CAPA-CANAL, TIPO COLONIAL, COM ATÉ 2 ÁGUAS, INCLUSO TRANSPORTE VERTICAL. AF_07/2019</t>
  </si>
  <si>
    <t>94204</t>
  </si>
  <si>
    <t>TELHAMENTO COM TELHA CERÂMICA CAPA-CANAL, TIPO COLONIAL, COM MAIS DE 2 ÁGUAS, INCLUSO TRANSPORTE VERTICAL. AF_07/2019</t>
  </si>
  <si>
    <t>94224</t>
  </si>
  <si>
    <t>EMBOÇAMENTO COM ARGAMASSA TRAÇO 1:2:9 (CIMENTO, CAL E AREIA). AF_07/2019</t>
  </si>
  <si>
    <t>94226</t>
  </si>
  <si>
    <t>SUBCOBERTURA COM MANTA PLÁSTICA REVESTIDA POR PELÍCULA DE ALUMÍNO, INCLUSO TRANSPORTE VERTICAL. AF_07/2019</t>
  </si>
  <si>
    <t>94232</t>
  </si>
  <si>
    <t>AMARRAÇÃO DE TELHAS CERÂMICAS OU DE CONCRETO. AF_07/2019</t>
  </si>
  <si>
    <t>94440</t>
  </si>
  <si>
    <t>TELHAMENTO COM TELHA CERÂMICA DE ENCAIXE, TIPO FRANCESA, COM ATÉ 2 ÁGUAS, INCLUSO TRANSPORTE VERTICAL. AF_07/2019</t>
  </si>
  <si>
    <t>94441</t>
  </si>
  <si>
    <t>TELHAMENTO COM TELHA CERÂMICA DE ENCAIXE, TIPO FRANCESA, COM MAIS DE 2 ÁGUAS, INCLUSO TRANSPORTE VERTICAL. AF_07/2019</t>
  </si>
  <si>
    <t>94442</t>
  </si>
  <si>
    <t>TELHAMENTO COM TELHA CERÂMICA DE ENCAIXE, TIPO ROMANA, COM ATÉ 2 ÁGUAS, INCLUSO TRANSPORTE VERTICAL. AF_07/2019</t>
  </si>
  <si>
    <t>94443</t>
  </si>
  <si>
    <t>TELHAMENTO COM TELHA CERÂMICA DE ENCAIXE, TIPO ROMANA, COM MAIS DE 2 ÁGUAS, INCLUSO TRANSPORTE VERTICAL. AF_07/2019</t>
  </si>
  <si>
    <t>94445</t>
  </si>
  <si>
    <t>TELHAMENTO COM TELHA CERÂMICA CAPA-CANAL, TIPO PLAN, COM ATÉ 2 ÁGUAS, INCLUSO TRANSPORTE VERTICAL. AF_07/2019</t>
  </si>
  <si>
    <t>94446</t>
  </si>
  <si>
    <t>TELHAMENTO COM TELHA CERÂMICA CAPA-CANAL, TIPO PLAN, COM MAIS DE 2 ÁGUAS, INCLUSO TRANSPORTE VERTICAL. AF_07/2019</t>
  </si>
  <si>
    <t>94447</t>
  </si>
  <si>
    <t>TELHAMENTO COM TELHA CERÂMICA CAPA-CANAL, TIPO PAULISTA, COM ATÉ 2 ÁGUAS, INCLUSO TRANSPORTE VERTICAL. AF_07/2019</t>
  </si>
  <si>
    <t>94448</t>
  </si>
  <si>
    <t>TELHAMENTO COM TELHA CERÂMICA CAPA-CANAL, TIPO PAULISTA, COM MAIS DE 2 ÁGUAS, INCLUSO TRANSPORTE VERTICAL. AF_07/2019</t>
  </si>
  <si>
    <t>94207</t>
  </si>
  <si>
    <t>TELHAMENTO COM TELHA ONDULADA DE FIBROCIMENTO E = 6 MM, COM RECOBRIMENTO LATERAL DE 1/4 DE ONDA PARA TELHADO COM INCLINAÇÃO MAIOR QUE 10°, COM ATÉ 2 ÁGUAS, INCLUSO IÇAMENTO. AF_07/2019</t>
  </si>
  <si>
    <t>94210</t>
  </si>
  <si>
    <t>TELHAMENTO COM TELHA ONDULADA DE FIBROCIMENTO E = 6 MM, COM RECOBRIMENTO LATERAL DE 1 1/4 DE ONDA PARA TELHADO COM INCLINAÇÃO MÁXIMA DE 10°, COM ATÉ 2 ÁGUAS, INCLUSO IÇAMENTO. AF_07/2019</t>
  </si>
  <si>
    <t>94218</t>
  </si>
  <si>
    <t>TELHAMENTO COM TELHA ESTRUTURAL DE FIBROCIMENTO E= 8 MM, COM ATÉ 2 ÁGUAS, INCLUSO IÇAMENTO. AF_07/2019_PS</t>
  </si>
  <si>
    <t>94213</t>
  </si>
  <si>
    <t>TELHAMENTO COM TELHA DE AÇO/ALUMÍNIO E = 0,5 MM, COM ATÉ 2 ÁGUAS, INCLUSO IÇAMENTO. AF_07/2019</t>
  </si>
  <si>
    <t>94216</t>
  </si>
  <si>
    <t>TELHAMENTO COM TELHA METÁLICA TERMOACÚSTICA E = 30 MM, COM ATÉ 2 ÁGUAS, INCLUSO IÇAMENTO. AF_07/2019</t>
  </si>
  <si>
    <t>104807</t>
  </si>
  <si>
    <t>COMPOSIÇÃO PARAMÉTRICA PARA EXECUÇÃO DE COBERTURA EM CASAS COM ESTRUTURA DE TESOURA DE MADEIRA, DUAS ÁGUAS, TELHA CERÂMICA DE ENCAIXE E SEM PLATIBANDA. AF_11/2023</t>
  </si>
  <si>
    <t>104809</t>
  </si>
  <si>
    <t>COMPOSIÇÃO PARAMÉTRICA PARA EXECUÇÃO DE COBERTURA EM CASAS COM ESTRUTURA DE PONTALETES DE MADEIRA, DUAS ÁGUAS, TELHA CERÂMICA DE ENCAIXE E SEM PLATIBANDA. AF_11/2023</t>
  </si>
  <si>
    <t>104810</t>
  </si>
  <si>
    <t>COMPOSIÇÃO PARAMÉTRICA PARA EXECUÇÃO DE COBERTURA EM CASAS COM ESTRUTURA DE PONTALETES DE MADEIRA, DUAS ÁGUAS, TELHA DE FIBROCIMENTO E SEM PLATIBANDA. AF_11/2023</t>
  </si>
  <si>
    <t>104811</t>
  </si>
  <si>
    <t>COMPOSIÇÃO PARAMÉTRICA PARA EXECUÇÃO DE COBERTURA EM CASAS COM ESTRUTURA DE TESOURA METÁLICA, DUAS ÁGUAS, TELHA CERÂMICA DE ENCAIXE E SEM PLATIBANDA. AF_11/2023</t>
  </si>
  <si>
    <t>104812</t>
  </si>
  <si>
    <t>COMPOSIÇÃO PARAMÉTRICA PARA EXECUÇÃO DE COBERTURA EM CASAS COM ESTRUTURA DE TESOURA METÁLICA, DUAS ÁGUAS, TELHA DE FIBROCIMENTO E SEM PLATIBANDA. AF_11/2023</t>
  </si>
  <si>
    <t>104813</t>
  </si>
  <si>
    <t>COMPOSIÇÃO PARAMÉTRICA PARA EXECUÇÃO DE COBERTURA EM CASAS SEM ESTRUTURA DE APOIO PARA A TRAMA, COM DUAS ÁGUAS, TELHA CERÂMICA E SEM PLATIBANDA. AF_11/2023</t>
  </si>
  <si>
    <t>104814</t>
  </si>
  <si>
    <t>COMPOSIÇÃO PARAMÉTRICA PARA EXECUÇÃO DE COBERTURA EM CASAS SEM ESTRUTURA DE APOIO PARA A TRAMA, COM DUAS ÁGUAS, TELHA DE FIBROCIMENTO E SEM PLATIBANDA. AF_11/2023</t>
  </si>
  <si>
    <t>104815</t>
  </si>
  <si>
    <t>COMPOSIÇÃO PARAMÉTRICA PARA EXECUÇÃO DE COBERTURA EM CASAS COM ESTRUTURA DE PONTALETES DE MADEIRA, UMA ÁGUA, TELHA DE FIBROCIMENTO E COM PLATIBANDA. AF_11/2023</t>
  </si>
  <si>
    <t>104808</t>
  </si>
  <si>
    <t>COMPOSIÇÃO PARAMÉTRICA PARA EXECUÇÃO DE COBERTURA EM CASAS COM ESTRUTURA DE TESOURA DE MADEIRA, DUAS ÁGUAS, TELHA DE FIBROCIMENTO E SEM PLATIBANDA. AF_11/2023</t>
  </si>
  <si>
    <t>104816</t>
  </si>
  <si>
    <t>COMPOSIÇÃO PARAMÉTRICA PARA EXECUÇÃO DE COBERTURA DE EDIFICAÇÕES COM ESTRUTURA EM PONTALETES DE MADEIRA, DUAS ÁGUAS, TELHA DE FIBROCIMENTO ONDULADA E COM PLATIBANDA. AF_11/2023</t>
  </si>
  <si>
    <t>104817</t>
  </si>
  <si>
    <t>COMPOSIÇÃO PARAMÉTRICA PARA EXECUÇÃO DE COBERTURA DE EDIFICAÇÕES COM ESTRUTURA EM PONTALETES DE MADEIRA, DUAS ÁGUAS, TELHA CERÂMICA E SEM PLATIBANDA. AF_11/2023</t>
  </si>
  <si>
    <t>104819</t>
  </si>
  <si>
    <t>COMPOSIÇÃO PARAMÉTRICA PARA EXECUÇÃO DE COBERTURA DE EDIFICAÇÕES COM ESTRUTURA EM TESOURA METÁLICA, DUAS ÁGUAS, TELHA CERÂMICA E SEM PLATIBANDA. AF_11/2023</t>
  </si>
  <si>
    <t>104821</t>
  </si>
  <si>
    <t>COMPOSIÇÃO PARAMÉTRICA PARA EXECUÇÃO DE COBERTURA DE EDIFICAÇÕES COM ESTRUTURA EM TESOURA DE MADEIRA, DUAS ÁGUAS, TELHA CERÂMICA E SEM PLATIBANDA. AF_11/2023</t>
  </si>
  <si>
    <t>104822</t>
  </si>
  <si>
    <t>COMPOSIÇÃO PARAMÉTRICA PARA EXECUÇÃO DE COBERTURA DE EDIFICAÇÕES COM ESTRUTURA EM PONTALETES DE MADEIRA, MAIS DE DUAS ÁGUAS, GEOMETRIA RECORTADA EM PLANTA, TELHA CERÂMICA E COM PLATIBANDA. AF_11/2023</t>
  </si>
  <si>
    <t>104823</t>
  </si>
  <si>
    <t>COMPOSIÇÃO PARAMÉTRICA PARA EXECUÇÃO DE COBERTURA DE EDIFICAÇÕES COM ESTRUTURA EM PONTALETES DE MADEIRA, MAIS DE DUAS ÁGUAS, GEOMETRIA RECORTADA EM PLANTA, TELHA CERÂMICA E SEM PLATIBANDA. AF_11/2023</t>
  </si>
  <si>
    <t>94219</t>
  </si>
  <si>
    <t>CUMEEIRA E ESPIGÃO PARA TELHA CERÂMICA EMBOÇADA COM ARGAMASSA TRAÇO 1:2:9 (CIMENTO, CAL E AREIA), PARA TELHADOS COM MAIS DE 2 ÁGUAS, INCLUSO TRANSPORTE VERTICAL. AF_07/2019</t>
  </si>
  <si>
    <t>94220</t>
  </si>
  <si>
    <t>CUMEEIRA E ESPIGÃO PARA TELHA DE CONCRETO EMBOÇADA COM ARGAMASSA TRAÇO 1:2:9 (CIMENTO, CAL E AREIA), PARA TELHADOS COM MAIS DE 2 ÁGUAS, INCLUSO TRANSPORTE VERTICAL. AF_07/2019</t>
  </si>
  <si>
    <t>94221</t>
  </si>
  <si>
    <t>CUMEEIRA PARA TELHA CERÂMICA EMBOÇADA COM ARGAMASSA TRAÇO 1:2:9 (CIMENTO, CAL E AREIA) PARA TELHADOS COM ATÉ 2 ÁGUAS, INCLUSO TRANSPORTE VERTICAL. AF_07/2019</t>
  </si>
  <si>
    <t>94222</t>
  </si>
  <si>
    <t>CUMEEIRA PARA TELHA DE CONCRETO EMBOÇADA COM ARGAMASSA TRAÇO 1:2:9 (CIMENTO, CAL E AREIA) PARA TELHADOS COM ATÉ 2 ÁGUAS, INCLUSO TRANSPORTE VERTICAL. AF_07/2019</t>
  </si>
  <si>
    <t>94223</t>
  </si>
  <si>
    <t>CUMEEIRA PARA TELHA DE FIBROCIMENTO ONDULADA E = 6 MM, INCLUSO ACESSÓRIOS DE FIXAÇÃO E IÇAMENTO. AF_07/2019</t>
  </si>
  <si>
    <t>94451</t>
  </si>
  <si>
    <t>CUMEEIRA PARA TELHA DE FIBROCIMENTO ESTRUTURAL E = 6 MM, INCLUSO ACESSÓRIOS DE FIXAÇÃO E IÇAMENTO. AF_07/2019</t>
  </si>
  <si>
    <t>100325</t>
  </si>
  <si>
    <t>CUMEEIRA SHED PARA TELHA ONDULADA DE FIBROCIMENTO, E = 6 MM, INCLUSO ACESSÓRIOS DE FIXAÇÃO E IÇAMENTO. AF_07/2019</t>
  </si>
  <si>
    <t>100327</t>
  </si>
  <si>
    <t>RUFO EXTERNO/INTERNO EM CHAPA DE AÇO GALVANIZADO NÚMERO 26, CORTE DE 33 CM, INCLUSO IÇAMENTO. AF_07/2019</t>
  </si>
  <si>
    <t>100328</t>
  </si>
  <si>
    <t>RETIRADA E RECOLOCAÇÃO DE TELHA CERÂMICA DE ENCAIXE, COM ATÉ DUAS ÁGUAS, INCLUSO IÇAMENTO. AF_07/2019</t>
  </si>
  <si>
    <t>100329</t>
  </si>
  <si>
    <t>RETIRADA E RECOLOCAÇÃO DE TELHA CERÂMICA DE ENCAIXE, COM MAIS DE DUAS ÁGUAS, INCLUSO IÇAMENTO. AF_07/2019</t>
  </si>
  <si>
    <t>100330</t>
  </si>
  <si>
    <t>RETIRADA E RECOLOCAÇÃO DE TELHA CERÂMICA CAPA-CANAL, COM ATÉ DUAS ÁGUAS, INCLUSO IÇAMENTO. AF_07/2019</t>
  </si>
  <si>
    <t>100331</t>
  </si>
  <si>
    <t>RETIRADA E RECOLOCAÇÃO DE TELHA CERÂMICA CAPA-CANAL, COM MAIS DE DUAS ÁGUAS, INCLUSO IÇAMENTO. AF_07/2019</t>
  </si>
  <si>
    <t>100434</t>
  </si>
  <si>
    <t>CALHA DE BEIRAL, SEMICIRCULAR DE PVC, DIAMETRO 125 MM, INCLUINDO CABECEIRAS, EMENDAS, BOCAIS, SUPORTES E VEDAÇÕES, EXCLUINDO CONDUTORES, INCLUSO TRANSPORTE VERTICAL. AF_07/2019</t>
  </si>
  <si>
    <t>100435</t>
  </si>
  <si>
    <t>RUFO EM FIBROCIMENTO PARA TELHA ONDULADA E = 6 MM, ABA DE 26 CM, INCLUSO TRANSPORTE VERTICAL, EXCETO CONTRARRUFO. AF_07/2019</t>
  </si>
  <si>
    <t>94227</t>
  </si>
  <si>
    <t>CALHA EM CHAPA DE AÇO GALVANIZADO NÚMERO 24, DESENVOLVIMENTO DE 33 CM, INCLUSO TRANSPORTE VERTICAL. AF_07/2019</t>
  </si>
  <si>
    <t>94228</t>
  </si>
  <si>
    <t>CALHA EM CHAPA DE AÇO GALVANIZADO NÚMERO 24, DESENVOLVIMENTO DE 50 CM, INCLUSO TRANSPORTE VERTICAL. AF_07/2019</t>
  </si>
  <si>
    <t>94229</t>
  </si>
  <si>
    <t>CALHA EM CHAPA DE AÇO GALVANIZADO NÚMERO 24, DESENVOLVIMENTO DE 100 CM, INCLUSO TRANSPORTE VERTICAL. AF_07/2019</t>
  </si>
  <si>
    <t>94231</t>
  </si>
  <si>
    <t>RUFO EM CHAPA DE AÇO GALVANIZADO NÚMERO 24, CORTE DE 25 CM, INCLUSO TRANSPORTE VERTICAL. AF_07/2019</t>
  </si>
  <si>
    <t>94449</t>
  </si>
  <si>
    <t>TELHAMENTO COM TELHA ONDULADA DE FIBRA DE VIDRO E = 0,6 MM, PARA TELHADO COM INCLINAÇÃO MAIOR QUE 10°, COM ATÉ 2 ÁGUAS, INCLUSO IÇAMENTO. AF_07/2019</t>
  </si>
  <si>
    <t>92255</t>
  </si>
  <si>
    <t>INSTALAÇÃO DE TESOURA (INTEIRA OU MEIA), EM AÇO, PARA VÃOS MAIORES OU IGUAIS A 3,0 M E MENORES QUE 6,0 M, INCLUSO IÇAMENTO. AF_07/2019</t>
  </si>
  <si>
    <t>92256</t>
  </si>
  <si>
    <t>INSTALAÇÃO DE TESOURA (INTEIRA OU MEIA), EM AÇO, PARA VÃOS MAIORES OU IGUAIS A 6,0 M E MENORES QUE 8,0 M, INCLUSO IÇAMENTO. AF_07/2019</t>
  </si>
  <si>
    <t>92257</t>
  </si>
  <si>
    <t>INSTALAÇÃO DE TESOURA (INTEIRA OU MEIA), EM AÇO, PARA VÃOS MAIORES OU IGUAIS A 8,0 M E MENORES QUE 10,0 M, INCLUSO IÇAMENTO. AF_07/2019</t>
  </si>
  <si>
    <t>92258</t>
  </si>
  <si>
    <t>INSTALAÇÃO DE TESOURA (INTEIRA OU MEIA), EM AÇO, PARA VÃOS MAIORES OU IGUAIS A 10,0 M E MENORES QUE 12,0 M, INCLUSO IÇAMENTO. AF_07/2019</t>
  </si>
  <si>
    <t>92568</t>
  </si>
  <si>
    <t>TRAMA DE AÇO COMPOSTA POR RIPAS, CAIBROS E TERÇAS PARA TELHADOS DE ATÉ 2 ÁGUAS PARA TELHA DE ENCAIXE DE CERÂMICA OU DE CONCRETO, INCLUSO TRANSPORTE VERTICAL. AF_07/2019</t>
  </si>
  <si>
    <t>92569</t>
  </si>
  <si>
    <t>TRAMA DE AÇO COMPOSTA POR RIPAS E CAIBROS PARA TELHADOS DE ATÉ 2 ÁGUAS PARA TELHA DE ENCAIXE DE CERÂMICA OU DE CONCRETO, INCLUSO TRANSPORTE VERTICAL. AF_07/2019</t>
  </si>
  <si>
    <t>92570</t>
  </si>
  <si>
    <t>TRAMA DE AÇO COMPOSTA POR RIPAS PARA TELHADOS DE ATÉ 2 ÁGUAS PARA TELHA DE ENCAIXE DE CERÂMICA OU DE CONCRETO, INCLUSO TRANSPORTE VERTICAL. AF_07/2019</t>
  </si>
  <si>
    <t>92571</t>
  </si>
  <si>
    <t>TRAMA DE AÇO COMPOSTA POR RIPAS, CAIBROS E TERÇAS PARA TELHADOS DE MAIS DE 2 ÁGUAS PARA TELHA DE ENCAIXE DE CERÂMICA OU DE CONCRETO, INCLUSO TRANSPORTE VERTICAL. AF_07/2019</t>
  </si>
  <si>
    <t>92572</t>
  </si>
  <si>
    <t>TRAMA DE AÇO COMPOSTA POR RIPAS E CAIBROS PARA TELHADOS DE MAIS DE 2 ÁGUAS PARA TELHA DE ENCAIXE DE CERÂMICA OU DE CONCRETO, INCLUSO TRANSPORTE VERTICAL. AF_07/2019</t>
  </si>
  <si>
    <t>92573</t>
  </si>
  <si>
    <t>TRAMA DE AÇO COMPOSTA POR RIPAS PARA TELHADOS DE MAIS DE 2 ÁGUAS PARA TELHA DE ENCAIXE DE CERÂMICA OU DE CONCRETO, INCLUSO TRANSPORTE VERTICAL, INCLUSO TRANSPORTE VERTICAL. AF_07/2019</t>
  </si>
  <si>
    <t>92574</t>
  </si>
  <si>
    <t>TRAMA DE AÇO COMPOSTA POR RIPAS, CAIBROS E TERÇAS PARA TELHADOS DE ATÉ 2 ÁGUAS PARA TELHA CERÂMICA CAPA-CANAL, INCLUSO TRANSPORTE VERTICAL. AF_07/2019</t>
  </si>
  <si>
    <t>92575</t>
  </si>
  <si>
    <t>TRAMA DE AÇO COMPOSTA POR RIPAS E CAIBROS PARA TELHADOS DE ATÉ 2 ÁGUAS PARA TELHA CERÂMICA CAPA-CANAL, INCLUSO TRANSPORTE VERTICAL. AF_07/2019</t>
  </si>
  <si>
    <t>92576</t>
  </si>
  <si>
    <t>TRAMA DE AÇO COMPOSTA POR RIPAS PARA TELHADOS DE ATÉ 2 ÁGUAS PARA TELHA CERÂMICA CAPA-CANAL, INCLUSO TRANSPORTE VERTICAL. AF_07/2019</t>
  </si>
  <si>
    <t>92577</t>
  </si>
  <si>
    <t>TRAMA DE AÇO COMPOSTA POR RIPAS, CAIBROS E TERÇAS PARA TELHADOS DE MAIS DE 2 ÁGUAS PARA TELHA CERÂMICA CAPA-CANAL, INCLUSO TRANSPORTE VERTICAL. AF_07/2019</t>
  </si>
  <si>
    <t>92578</t>
  </si>
  <si>
    <t>TRAMA DE AÇO COMPOSTA POR RIPAS E CAIBROS PARA TELHADOS DE MAIS DE 2 ÁGUAS PARA TELHA CERÂMICA CAPA-CANAL, INCLUSO TRANSPORTE VERTICAL. AF_07/2019</t>
  </si>
  <si>
    <t>92579</t>
  </si>
  <si>
    <t>TRAMA DE AÇO COMPOSTA POR RIPAS PARA TELHADOS DE MAIS DE 2 ÁGUAS PARA TELHA CERÂMICA CAPA-CANAL, INCLUSO TRANSPORTE VERTICAL. AF_07/2019</t>
  </si>
  <si>
    <t>92580</t>
  </si>
  <si>
    <t>TRAMA DE AÇO COMPOSTA POR TERÇAS PARA TELHADOS DE ATÉ 2 ÁGUAS PARA TELHA ONDULADA DE FIBROCIMENTO, METÁLICA, PLÁSTICA OU TERMOACÚSTICA, INCLUSO TRANSPORTE VERTICAL. AF_07/2019</t>
  </si>
  <si>
    <t>92581</t>
  </si>
  <si>
    <t>TRAMA DE AÇO COMPOSTA POR TERÇAS PARA TELHADOS DE ATÉ 2 ÁGUAS PARA TELHA ESTRUTURAL DE FIBROCIMENTO, INCLUSO TRANSPORTE VERTICAL. AF_07/2019</t>
  </si>
  <si>
    <t>92582</t>
  </si>
  <si>
    <t>FABRICAÇÃO E INSTALAÇÃO DE TESOURA INTEIRA EM AÇO, VÃO DE 3 M, PARA TELHA CERÂMICA OU DE CONCRETO, INCLUSO IÇAMENTO. AF_12/2015</t>
  </si>
  <si>
    <t>92584</t>
  </si>
  <si>
    <t>FABRICAÇÃO E INSTALAÇÃO DE TESOURA INTEIRA EM AÇO, VÃO DE 4 M, PARA TELHA CERÂMICA OU DE CONCRETO, INCLUSO IÇAMENTO. AF_12/2015</t>
  </si>
  <si>
    <t>92586</t>
  </si>
  <si>
    <t>FABRICAÇÃO E INSTALAÇÃO DE TESOURA INTEIRA EM AÇO, VÃO DE 5 M, PARA TELHA CERÂMICA OU DE CONCRETO, INCLUSO IÇAMENTO. AF_12/2015</t>
  </si>
  <si>
    <t>92588</t>
  </si>
  <si>
    <t>FABRICAÇÃO E INSTALAÇÃO DE TESOURA INTEIRA EM AÇO, VÃO DE 6 M, PARA TELHA CERÂMICA OU DE CONCRETO, INCLUSO IÇAMENTO. AF_12/2015</t>
  </si>
  <si>
    <t>92590</t>
  </si>
  <si>
    <t>FABRICAÇÃO E INSTALAÇÃO DE TESOURA INTEIRA EM AÇO, VÃO DE 7 M, PARA TELHA CERÂMICA OU DE CONCRETO, INCLUSO IÇAMENTO. AF_12/2015</t>
  </si>
  <si>
    <t>92592</t>
  </si>
  <si>
    <t>FABRICAÇÃO E INSTALAÇÃO DE TESOURA INTEIRA EM AÇO, VÃO DE 8 M, PARA TELHA CERÂMICA OU DE CONCRETO, INCLUSO IÇAMENTO. AF_12/2015</t>
  </si>
  <si>
    <t>92594</t>
  </si>
  <si>
    <t>FABRICAÇÃO E INSTALAÇÃO DE TESOURA INTEIRA EM AÇO, VÃO DE 9 M, PARA TELHA CERÂMICA OU DE CONCRETO, INCLUSO IÇAMENTO. AF_12/2015</t>
  </si>
  <si>
    <t>92596</t>
  </si>
  <si>
    <t>FABRICAÇÃO E INSTALAÇÃO DE TESOURA INTEIRA EM AÇO, VÃO DE 10 M, PARA TELHA CERÂMICA OU DE CONCRETO, INCLUSO IÇAMENTO. AF_12/2015</t>
  </si>
  <si>
    <t>92598</t>
  </si>
  <si>
    <t>FABRICAÇÃO E INSTALAÇÃO DE TESOURA INTEIRA EM AÇO, VÃO DE 11 M, PARA TELHA CERÂMICA OU DE CONCRETO, INCLUSO IÇAMENTO. AF_12/2015</t>
  </si>
  <si>
    <t>92600</t>
  </si>
  <si>
    <t>FABRICAÇÃO E INSTALAÇÃO DE TESOURA INTEIRA EM AÇO, VÃO DE 12 M, PARA TELHA CERÂMICA OU DE CONCRETO, INCLUSO IÇAMENTO. AF_12/2015</t>
  </si>
  <si>
    <t>92602</t>
  </si>
  <si>
    <t>FABRICAÇÃO E INSTALAÇÃO DE TESOURA INTEIRA EM AÇO, VÃO DE 3 M, PARA TELHA ONDULADA DE FIBROCIMENTO, METÁLICA, PLÁSTICA OU TERMOACÚSTICA, INCLUSO IÇAMENTO. AF_12/2015</t>
  </si>
  <si>
    <t>92604</t>
  </si>
  <si>
    <t>FABRICAÇÃO E INSTALAÇÃO DE TESOURA INTEIRA EM AÇO, VÃO DE 4 M, PARA TELHA ONDULADA DE FIBROCIMENTO, METÁLICA, PLÁSTICA OU TERMOACÚSTICA, INCLUSO IÇAMENTO. AF_12/2015</t>
  </si>
  <si>
    <t>92606</t>
  </si>
  <si>
    <t>FABRICAÇÃO E INSTALAÇÃO DE TESOURA INTEIRA EM AÇO, VÃO DE 5 M, PARA TELHA ONDULADA DE FIBROCIMENTO, METÁLICA, PLÁSTICA OU TERMOACÚSTICA, INCLUSO IÇAMENTO. AF_12/2015</t>
  </si>
  <si>
    <t>92608</t>
  </si>
  <si>
    <t>FABRICAÇÃO E INSTALAÇÃO DE TESOURA INTEIRA EM AÇO, VÃO DE 6 M, PARA TELHA ONDULADA DE FIBROCIMENTO, METÁLICA, PLÁSTICA OU TERMOACÚSTICA, INCLUSO IÇAMENTO. AF_12/2015</t>
  </si>
  <si>
    <t>92610</t>
  </si>
  <si>
    <t>FABRICAÇÃO E INSTALAÇÃO DE TESOURA INTEIRA EM AÇO, VÃO DE 7 M, PARA TELHA ONDULADA DE FIBROCIMENTO, METÁLICA, PLÁSTICA OU TERMOACÚSTICA, INCLUSO IÇAMENTO. AF_12/2015</t>
  </si>
  <si>
    <t>92612</t>
  </si>
  <si>
    <t>FABRICAÇÃO E INSTALAÇÃO DE TESOURA INTEIRA EM AÇO, VÃO DE 8 M, PARA TELHA ONDULADA DE FIBROCIMENTO, METÁLICA, PLÁSTICA OU TERMOACÚSTICA, INCLUSO IÇAMENTO, INCLUSO IÇAMENTO. AF_12/2015</t>
  </si>
  <si>
    <t>92614</t>
  </si>
  <si>
    <t>FABRICAÇÃO E INSTALAÇÃO DE TESOURA INTEIRA EM AÇO, VÃO DE 9 M, PARA TELHA ONDULADA DE FIBROCIMENTO, METÁLICA, PLÁSTICA OU TERMOACÚSTICA, INCLUSO IÇAMENTO. AF_12/2015</t>
  </si>
  <si>
    <t>92616</t>
  </si>
  <si>
    <t>FABRICAÇÃO E INSTALAÇÃO DE TESOURA INTEIRA EM AÇO, VÃO DE 10 M, PARA TELHA ONDULADA DE FIBROCIMENTO, METÁLICA, PLÁSTICA OU TERMOACÚSTICA, INCLUSO IÇAMENTO. AF_12/2015</t>
  </si>
  <si>
    <t>92618</t>
  </si>
  <si>
    <t>FABRICAÇÃO E INSTALAÇÃO DE TESOURA INTEIRA EM AÇO, VÃO DE 11 M, PARA TELHA ONDULADA DE FIBROCIMENTO, METÁLICA, PLÁSTICA OU TERMOACÚSTICA, INCLUSO IÇAMENTO. AF_12/2015</t>
  </si>
  <si>
    <t>92620</t>
  </si>
  <si>
    <t>FABRICAÇÃO E INSTALAÇÃO DE TESOURA INTEIRA EM AÇO, VÃO DE 12 M, PARA TELHA ONDULADA DE FIBROCIMENTO, METÁLICA, PLÁSTICA OU TERMOACÚSTICA, INCLUSO IÇAMENTO. AF_12/2015</t>
  </si>
  <si>
    <t>100357</t>
  </si>
  <si>
    <t>FABRICAÇÃO E INSTALAÇÃO DE MEIA TESOURA DE MADEIRA NÃO APARELHADA, COM VÃO DE 3 M, PARA TELHA CERÂMICA OU DE CONCRETO, INCLUSO IÇAMENTO. AF_07/2019</t>
  </si>
  <si>
    <t>100358</t>
  </si>
  <si>
    <t>FABRICAÇÃO E INSTALAÇÃO DE MEIA TESOURA DE MADEIRA NÃO APARELHADA, COM VÃO DE 4 M, PARA TELHA CERÂMICA OU DE CONCRETO, INCLUSO IÇAMENTO. AF_07/2019</t>
  </si>
  <si>
    <t>100359</t>
  </si>
  <si>
    <t>FABRICAÇÃO E INSTALAÇÃO DE MEIA TESOURA DE MADEIRA NÃO APARELHADA, COM VÃO DE 5 M, PARA TELHA CERÂMICA OU DE CONCRETO, INCLUSO IÇAMENTO. AF_07/2019</t>
  </si>
  <si>
    <t>100360</t>
  </si>
  <si>
    <t>FABRICAÇÃO E INSTALAÇÃO DE MEIA TESOURA DE MADEIRA NÃO APARELHADA, COM VÃO DE 6 M, PARA TELHA CERÂMICA OU DE CONCRETO, INCLUSO IÇAMENTO. AF_07/2019</t>
  </si>
  <si>
    <t>100361</t>
  </si>
  <si>
    <t>FABRICAÇÃO E INSTALAÇÃO DE MEIA TESOURA DE MADEIRA NÃO APARELHADA, COM VÃO DE 7 M, PARA TELHA CERÂMICA OU DE CONCRETO, INCLUSO IÇAMENTO. AF_07/2019</t>
  </si>
  <si>
    <t>100362</t>
  </si>
  <si>
    <t>FABRICAÇÃO E INSTALAÇÃO DE MEIA TESOURA DE MADEIRA NÃO APARELHADA, COM VÃO DE 8 M, PARA TELHA CERÂMICA OU DE CONCRETO, INCLUSO IÇAMENTO. AF_07/2019</t>
  </si>
  <si>
    <t>100363</t>
  </si>
  <si>
    <t>FABRICAÇÃO E INSTALAÇÃO DE MEIA TESOURA DE MADEIRA NÃO APARELHADA, COM VÃO DE 9 M, PARA TELHA CERÂMICA OU DE CONCRETO, INCLUSO IÇAMENTO. AF_07/2019</t>
  </si>
  <si>
    <t>100364</t>
  </si>
  <si>
    <t>FABRICAÇÃO E INSTALAÇÃO DE MEIA TESOURA DE MADEIRA NÃO APARELHADA, COM VÃO DE 10 M, PARA TELHA CERÂMICA OU DE CONCRETO, INCLUSO IÇAMENTO. AF_07/2019</t>
  </si>
  <si>
    <t>100365</t>
  </si>
  <si>
    <t>FABRICAÇÃO E INSTALAÇÃO DE MEIA TESOURA DE MADEIRA NÃO APARELHADA, COM VÃO DE 11 M, PARA TELHA CERÂMICA OU DE CONCRETO, INCLUSO IÇAMENTO. AF_07/2019</t>
  </si>
  <si>
    <t>100366</t>
  </si>
  <si>
    <t>FABRICAÇÃO E INSTALAÇÃO DE MEIA TESOURA DE MADEIRA NÃO APARELHADA, COM VÃO DE 12 M, PARA TELHA CERÂMICA OU DE CONCRETO, INCLUSO IÇAMENTO. AF_07/2019</t>
  </si>
  <si>
    <t>100367</t>
  </si>
  <si>
    <t>FABRICAÇÃO E INSTALAÇÃO DE MEIA TESOURA DE MADEIRA NÃO APARELHADA, COM VÃO DE 3 M, PARA TELHA ONDULADA DE FIBROCIMENTO, ALUMÍNIO, PLÁSTICA OU TERMOACÚSTICA, INCLUSO IÇAMENTO. AF_07/2019</t>
  </si>
  <si>
    <t>100368</t>
  </si>
  <si>
    <t>FABRICAÇÃO E INSTALAÇÃO DE MEIA TESOURA DE MADEIRA NÃO APARELHADA, COM VÃO DE 4 M, PARA TELHA ONDULADA DE FIBROCIMENTO, ALUMÍNIO, PLÁSTICA OU TERMOACÚSTICA, INCLUSO IÇAMENTO. AF_07/2019</t>
  </si>
  <si>
    <t>100369</t>
  </si>
  <si>
    <t>FABRICAÇÃO E INSTALAÇÃO DE MEIA TESOURA DE MADEIRA NÃO APARELHADA, COM VÃO DE 5 M, PARA TELHA ONDULADA DE FIBROCIMENTO, ALUMÍNIO, PLÁSTICA OU TERMOACÚSTICA, INCLUSO IÇAMENTO. AF_07/2019</t>
  </si>
  <si>
    <t>100370</t>
  </si>
  <si>
    <t>FABRICAÇÃO E INSTALAÇÃO DE MEIA TESOURA DE MADEIRA NÃO APARELHADA, COM VÃO DE 6 M, PARA TELHA ONDULADA DE FIBROCIMENTO, ALUMÍNIO, PLÁSTICA OU TERMOACÚSTICA, INCLUSO IÇAMENTO. AF_07/2019</t>
  </si>
  <si>
    <t>100371</t>
  </si>
  <si>
    <t>FABRICAÇÃO E INSTALAÇÃO DE MEIA TESOURA DE MADEIRA NÃO APARELHADA, COM VÃO DE 7 M, PARA TELHA ONDULADA DE FIBROCIMENTO, ALUMÍNIO, PLÁSTICA OU TERMOACÚSTICA, INCLUSO IÇAMENTO. AF_07/2019</t>
  </si>
  <si>
    <t>100372</t>
  </si>
  <si>
    <t>FABRICAÇÃO E INSTALAÇÃO DE MEIA TESOURA DE MADEIRA NÃO APARELHADA, COM VÃO DE 8 M, PARA TELHA ONDULADA DE FIBROCIMENTO, ALUMÍNIO, PLÁSTICA OU TERMOACÚSTICA, INCLUSO IÇAMENTO. AF_07/2019</t>
  </si>
  <si>
    <t>100373</t>
  </si>
  <si>
    <t>FABRICAÇÃO E INSTALAÇÃO DE MEIA TESOURA DE MADEIRA NÃO APARELHADA, COM VÃO DE 9 M, PARA TELHA ONDULADA DE FIBROCIMENTO, ALUMÍNIO, PLÁSTICA OU TERMOACÚSTICA, INCLUSO IÇAMENTO. AF_07/2019</t>
  </si>
  <si>
    <t>100374</t>
  </si>
  <si>
    <t>FABRICAÇÃO E INSTALAÇÃO DE MEIA TESOURA DE MADEIRA NÃO APARELHADA, COM VÃO DE 10 M, PARA TELHA ONDULADA DE FIBROCIMENTO, ALUMÍNIO, PLÁSTICA OU TERMOACÚSTICA, INCLUSO IÇAMENTO. AF_07/2019</t>
  </si>
  <si>
    <t>100375</t>
  </si>
  <si>
    <t>FABRICAÇÃO E INSTALAÇÃO DE MEIA TESOURA DE MADEIRA NÃO APARELHADA, COM VÃO DE 11 M, PARA TELHA ONDULADA DE FIBROCIMENTO, ALUMÍNIO, PLÁSTICA OU TERMOACÚSTICA, INCLUSO IÇAMENTO. AF_07/2019</t>
  </si>
  <si>
    <t>100376</t>
  </si>
  <si>
    <t>FABRICAÇÃO E INSTALAÇÃO DE MEIA TESOURA DE MADEIRA NÃO APARELHADA, COM VÃO DE 12 M, PARA TELHA ONDULADA DE FIBROCIMENTO, ALUMÍNIO, PLÁSTICA OU TERMOACÚSTICA, INCLUSO IÇAMENTO. AF_07/2019</t>
  </si>
  <si>
    <t>100377</t>
  </si>
  <si>
    <t>FABRICAÇÃO E INSTALAÇÃO DE TESOURA (INTEIRA OU MEIA) EM AÇO, VÃOS MAIORES OU IGUAIS A 3,0 M E MENORES OU IGUAL A 6,0 M, INCLUSO IÇAMENTO. AF_07/2019</t>
  </si>
  <si>
    <t>100378</t>
  </si>
  <si>
    <t>FABRICAÇÃO E INSTALAÇÃO DE TESOURA (INTEIRA OU MEIA) EM AÇO, VÃOS MAIORES QUE 6,0 M E MENORES QUE 12,0 M, INCLUSO IÇAMENTO. AF_07/2019</t>
  </si>
  <si>
    <t>100382</t>
  </si>
  <si>
    <t>FABRICAÇÃO E INSTALAÇÃO DE PONTALETES DE MADEIRA NÃO APARELHADA PARA TELHADOS COM ATÉ 2 ÁGUAS E COM TELHA ONDULADA DE FIBROCIMENTO, ALUMÍNIO OU PLÁSTICA EM EDIFÍCIO RESIDENCIAL TÉRREO, INCLUSO TRANSPORTE VERTICAL. AF_07/2019</t>
  </si>
  <si>
    <t>104314</t>
  </si>
  <si>
    <t>TRAMA DE AÇO COMPOSTA POR TERÇAS PARA TELHADOS DE ATÉ 2 ÁGUAS PARA TELHA ONDULADA DE FIBROCIMENTO, METÁLICA, PLÁSTICA OU TERMOACÚSTICA, INCLUSO TRANSPORTE VERTICAL (EM KG). AF_07/2019</t>
  </si>
  <si>
    <t>94444</t>
  </si>
  <si>
    <t>TELHAMENTO COM TELHA DE ENCAIXE, TIPO FRANCESA DE VIDRO, COM ATÉ 2 ÁGUAS, INCLUSO TRANSPORTE VERTICAL. AF_07/2019</t>
  </si>
  <si>
    <t>104482</t>
  </si>
  <si>
    <t>ESGOTAMENTO DE VALA COM BOMBA SUBMERSÍVEL. AF_12/2022</t>
  </si>
  <si>
    <t>104184</t>
  </si>
  <si>
    <t>INSTALAÇÃO E DESINSTALAÇÃO DE REGISTRO DE PVC PARA SISTEMA DE REBAIXAMENTO DE LENÇOL FREÁTICO POR PONTEIRAS FILTRANTES. AF_12/2022</t>
  </si>
  <si>
    <t>104185</t>
  </si>
  <si>
    <t>INSTALAÇÃO E DESINSTALAÇÃO DE CONJUNTO DE BOMBAS, À VÁCUO E CENTRÍFUGA, PARA SISTEMA DE REBAIXAMENTO DE LENÇOL FREÁTICO POR PONTEIRAS FILTRANTES (EXCLUI O FORNECIMENTO DE BOMBAS). AF_12/2022</t>
  </si>
  <si>
    <t>104189</t>
  </si>
  <si>
    <t>INSTALAÇÃO DE MATERIAL GRANULAR FILTRANTE PARA SISTEMA DE REBAIXAMENTO DE LENÇOL FREÁTICO POR POÇOS PROFUNDOSA, DIÂMETRO DO POÇO DE 400 MM. AF_12/2022</t>
  </si>
  <si>
    <t>104190</t>
  </si>
  <si>
    <t>INSTALAÇÃO E DESINSTALAÇÃO DE SISTEMA DE BOMBA PARA SISTEMA DE REBAIXAMENTO DE LENÇOL FREÁTICO POR POÇOS PROFUNDOS (EXCLUI O FORNECIMENTO DE BOMBA). AF_12/2022</t>
  </si>
  <si>
    <t>102661</t>
  </si>
  <si>
    <t>DRENO SUBSUPERFICIAL (SEÇÃO 0,40 X 0,40 M), COM TUBO DE PEAD CORRUGADO PERFURADO, DN 100 MM, ENCHIMENTO COM AREIA. AF_07/2021</t>
  </si>
  <si>
    <t>102662</t>
  </si>
  <si>
    <t>DRENO SUBSUPERFICIAL (SEÇÃO 0,40 X 0,40 M), COM TUBO DE PVC CORRUGADO RÍGIDO PERFURADO, DN 100 MM, ENCHIMENTO COM AREIA. AF_07/2021</t>
  </si>
  <si>
    <t>102663</t>
  </si>
  <si>
    <t>DRENO SUBSUPERFICIAL (SEÇÃO 0,40 X 0,40 M), COM TUBO DE CONCRETO SIMPLES POROSO, DN 200 MM, ENCHIMENTO COM AREIA. AF_07/2021</t>
  </si>
  <si>
    <t>102664</t>
  </si>
  <si>
    <t>DRENO SUBSUPERFICIAL (SEÇÃO 0,40 X 0,40 M), CEGO, ENCHIMENTO DE BRITA, ENVOLVIDO COM MANTA GEOTÊXTIL. AF_07/2021</t>
  </si>
  <si>
    <t>102665</t>
  </si>
  <si>
    <t>DRENO SUBSUPERFICIAL (SEÇÃO 0,40 X 0,40 M), CEGO, ENCHIMENTO DE BRITA. AF_07/2021</t>
  </si>
  <si>
    <t>102666</t>
  </si>
  <si>
    <t>DRENO SUBSUPERFICIAL (SEÇÃO 0,40 X 0,40 M), COM TUBO DE PEAD CORRUGADO PERFURADO, DN 100 MM, ENCHIMENTO COM BRITA, ENVOLVIDO COM MANTA GEOTÊXTIL. AF_07/2021</t>
  </si>
  <si>
    <t>102668</t>
  </si>
  <si>
    <t>DRENO SUBSUPERFICIAL (SEÇÃO 0,40 X 0,40 M), COM TUBO DE PVC CORRUGADO RÍGIDO PERFURADO, DN 100 MM, ENCHIMENTO COM BRITA, ENVOLVIDO COM MANTA GEOTÊXTIL. AF_07/2021</t>
  </si>
  <si>
    <t>102669</t>
  </si>
  <si>
    <t>DRENO SUBSUPERFICIAL (SEÇÃO 0,40 X 0,40 M), COM TUBO DE CONCRETO SIMPLES POROSO, DN 200 MM, ENCHIMENTO COM BRITA, ENVOLVIDO COM MANTA GEOTÊXTIL. AF_07/2021</t>
  </si>
  <si>
    <t>102670</t>
  </si>
  <si>
    <t>DRENO PROFUNDO (SEÇÃO 0,50 X 1,50 M), COM TUBO DE PEAD CORRUGADO PERFURADO, DN 100 MM, ENCHIMENTO COM AREIA, COM SELO DE ARGILA. AF_07/2021</t>
  </si>
  <si>
    <t>102672</t>
  </si>
  <si>
    <t>DRENO PROFUNDO (SEÇÃO 0,50 X 1,50 M), COM TUBO DE PVC CORRUGADO RÍGIDO PERFURADO, DN 100 MM, ENCHIMENTO COM AREIA, COM SELO DE ARGILA. AF_07/2021</t>
  </si>
  <si>
    <t>102673</t>
  </si>
  <si>
    <t>DRENO PROFUNDO (SEÇÃO 0,50 X 1,50 M), COM TUBO DE CONCRETO SIMPLES POROSO, DN 200 MM, ENCHIMENTO COM AREIA, COM SELO DE ARGILA. AF_07/2021</t>
  </si>
  <si>
    <t>102674</t>
  </si>
  <si>
    <t>DRENO PROFUNDO (SEÇÃO 0,50 X 1,50 M), COM TUBO DE PEAD CORRUGADO PERFURADO, DN 100 MM, ENCHIMENTO COM AREIA. AF_07/2021</t>
  </si>
  <si>
    <t>102676</t>
  </si>
  <si>
    <t>DRENO PROFUNDO (SEÇÃO 0,50 X 1,50 M), COM TUBO DE PVC CORRUGADO RÍGIDO PERFURADO, DN 100 MM, ENCHIMENTO COM AREIA. AF_07/2021</t>
  </si>
  <si>
    <t>102677</t>
  </si>
  <si>
    <t>DRENO PROFUNDO (SEÇÃO 0,50 X 1,50 M), COM TUBO DE CONCRETO SIMPLES POROSO, DN 200 MM, ENCHIMENTO COM AREIA. AF_07/2021</t>
  </si>
  <si>
    <t>102678</t>
  </si>
  <si>
    <t>DRENO PROFUNDO (SEÇÃO 0,50 X 1,50 M), CEGO, ENCHIMENTO DE BRITA, ENVOLVIDO COM MANTA GEOTÊXTIL, COM SELO DE ARGILA. AF_07/2021</t>
  </si>
  <si>
    <t>102679</t>
  </si>
  <si>
    <t>DRENO PROFUNDO (SEÇÃO 0,50 X 1,50 M), CEGO, ENCHIMENTO DE BRITA, ENVOLVIDO COM MANTA GEOTÊXTIL. AF_07/2021</t>
  </si>
  <si>
    <t>102680</t>
  </si>
  <si>
    <t>DRENO PROFUNDO (SEÇÃO 0,50 X 1,50 M), COM TUBO DE PEAD CORRUGADO PERFURADO, DN 100 MM, ENCHIMENTO COM BRITA, ENVOLVIDO COM MANTA GEOTÊXTIL, COM SELO DE ARGILA. AF_07/2021</t>
  </si>
  <si>
    <t>102681</t>
  </si>
  <si>
    <t>DRENO PROFUNDO (SEÇÃO 0,50 X 1,50 M), COM TUBO DE PVC CORRUGADO RÍGIDO PERFURADO, DN 100 MM, ENCHIMENTO COM BRITA, ENVOLVIDO COM MANTA GEOTÊXTIL, COM SELO DE ARGILA. AF_07/2021</t>
  </si>
  <si>
    <t>102683</t>
  </si>
  <si>
    <t>DRENO PROFUNDO (SEÇÃO 0,50 X 1,50 M), COM TUBO DE CONCRETO SIMPLES POROSO, DN 200 MM, ENCHIMENTO COM BRITA, ENVOLVIDO COM MANTA GEOTÊXTIL, COM SELO DE ARGILA. AF_07/2021</t>
  </si>
  <si>
    <t>102684</t>
  </si>
  <si>
    <t>DRENO PROFUNDO (SEÇÃO 0,50 X 1,50 M), COM TUBO DE PEAD CORRUGADO PERFURADO, DN 100 MM, ENCHIMENTO COM BRITA, ENVOLVIDO COM MANTA GEOTÊXTIL. AF_07/2021</t>
  </si>
  <si>
    <t>102685</t>
  </si>
  <si>
    <t>DRENO PROFUNDO (SEÇÃO 0,50 X 1,50 M), COM TUBO DE PVC CORRUGADO RÍGIDO PERFURADO, DN 100 MM, ENCHIMENTO COM BRITA, ENVOLVIDO COM MANTA GEOTÊXTIL. AF_07/2021</t>
  </si>
  <si>
    <t>102687</t>
  </si>
  <si>
    <t>DRENO PROFUNDO (SEÇÃO 0,50 X 1,50 M), COM TUBO DE CONCRETO SIMPLES POROSO, DN 200 MM, ENCHIMENTO COM BRITA, ENVOLVIDO COM MANTA GEOTÊXTIL. AF_07/2021</t>
  </si>
  <si>
    <t>102688</t>
  </si>
  <si>
    <t>DRENO ESPINHA DE PEIXE (SEÇÃO 0,40 X 0,40 M), COM TUBO DE PEAD CORRUGADO PERFURADO, DN 100 MM, ENCHIMENTO COM AREIA, INCLUSIVE CONEXÕES. AF_07/2021</t>
  </si>
  <si>
    <t>102689</t>
  </si>
  <si>
    <t>DRENO ESPINHA DE PEIXE (SEÇÃO 0,40 X 0,40 M), COM TUBO DE PVC CORRUGADO RÍGIDO PERFURADO, DN 100 MM, ENCHIMENTO COM AREIA, INCLUSIVE CONEXÕES. AF_07/2021</t>
  </si>
  <si>
    <t>102690</t>
  </si>
  <si>
    <t>DRENO ESPINHA DE PEIXE (SEÇÃO (0,40 X 0,40 M), COM TUBO DE PEAD CORRUGADO PERFURADO, DN 100 MM, ENCHIMENTO COM BRITA, ENVOLVIDO COM MANTA GEOTÊXTIL, INCLUSIVE CONEXÕES. AF_07/2021</t>
  </si>
  <si>
    <t>102693</t>
  </si>
  <si>
    <t>DRENO ESPINHA DE PEIXE (SEÇÃO 0,40 X 0,40 M), COM TUBO DE PVC CORRUGADO RÍGIDO PERFURADO, DN 100 MM, ENCHIMENTO COM BRITA, ENVOLVIDO COM MANTA GEOTÊXTIL, INCLUSIVE CONEXÕES. AF_07/2021</t>
  </si>
  <si>
    <t>102694</t>
  </si>
  <si>
    <t>DRENO ESPINHA DE PEIXE (SEÇÃO 0,50 X 0,80 M), COM TUBO DE PEAD CORRUGADO PERFURADO, DN 100 MM, ENCHIMENTO COM AREIA, INCLUSIVE CONEXÕES. AF_07/2021</t>
  </si>
  <si>
    <t>102696</t>
  </si>
  <si>
    <t>DRENO ESPINHA DE PEIXE (SEÇÃO 0,50 X 0,80 M), COM TUBO DE PVC CORRUGADO RÍGIDO PERFURADO, DN 100 MM, ENCHIMENTO COM AREIA, INCLUSIVE CONEXÕES. AF_07/2021</t>
  </si>
  <si>
    <t>102697</t>
  </si>
  <si>
    <t>DRENO ESPINHA DE PEIXE (SEÇÃO 0,50 X 0,80 M), COM TUBO DE PEAD CORRUGADO PERFURADO, DN 100 MM, ENCHIMENTO COM BRITA, ENVOLVIDO COM MANTA GEOTÊXTIL, INCLUSIVE CONEXÕES. AF_07/2021</t>
  </si>
  <si>
    <t>102703</t>
  </si>
  <si>
    <t>DRENO ESPINHA DE PEIXE (SEÇÃO 0,50 X 0,80 M), COM TUBO DE PVC CORRUGADO RÍGIDO PERFURADO, DN 100 MM, ENCHIMENTO COM BRITA, ENVOLVIDO COM MANTA GEOTÊXTIL, INCLUSIVE CONEXÕES. AF_07/2021</t>
  </si>
  <si>
    <t>102704</t>
  </si>
  <si>
    <t>TUBO DE PEAD CORRUGADO PERFURADO, DN 100 MM, PARA DRENO - FORNECIMENTO E ASSENTAMENTO. AF_07/2021</t>
  </si>
  <si>
    <t>102705</t>
  </si>
  <si>
    <t>TUBO DE PVC CORRUGADO RÍGIDO PERFURADO, DN 100 MM, PARA DRENO - FORNECIMENTO E ASSENTAMENTO. AF_07/2021</t>
  </si>
  <si>
    <t>102707</t>
  </si>
  <si>
    <t>TUBO DE CONCRETO SIMPLES POROSO, DN 200 MM, PARA DRENO - FORNECIMENTO E ASSENTAMENTO. AF_07/2021</t>
  </si>
  <si>
    <t>102708</t>
  </si>
  <si>
    <t>LUVA DE PVC, SÉRIE NORMAL, PARA ESGOTO PREDIAL, DN 100 MM, INSTALADA EM DRENO - FORNECIMENTO E INSTALAÇÃO. AF_07/2021</t>
  </si>
  <si>
    <t>102710</t>
  </si>
  <si>
    <t>JUNÇÃO SIMPLES DE PVC, 45 GRAUS, SÉRIE NORMAL, PARA ESGOTO PREDIAL, DN 100 MM, INSTALADA EM DRENO - FORNECIMENTO E INSTALAÇÃO. AF_07/2021</t>
  </si>
  <si>
    <t>102711</t>
  </si>
  <si>
    <t>JUNÇÃO DUPLA DE PVC, SÉRIE NORMAL, PARA ESGOTO PREDIAL, DN 100 X 100 X 100 MM, INSTALADA EM DRENO - FORNECIMENTO E INSTALAÇÃO. AF_07/2021</t>
  </si>
  <si>
    <t>102712</t>
  </si>
  <si>
    <t>GEOTÊXTIL NÃO TECIDO 100% POLIÉSTER, RESISTÊNCIA A TRAÇÃO DE 9 KN/M (RT - 9), INSTALADO EM DRENO - FORNECIMENTO E INSTALAÇÃO. AF_07/2021</t>
  </si>
  <si>
    <t>102713</t>
  </si>
  <si>
    <t>GEOTÊXTIL NÃO TECIDO 100% POLIÉSTER, RESISTÊNCIA A TRAÇÃO DE 14 KN/M (RT - 14), INSTALADO EM DRENO - FORNECIMENTO E INSTALAÇÃO. AF_07/2021</t>
  </si>
  <si>
    <t>102715</t>
  </si>
  <si>
    <t>GEOTÊXTIL NÃO TECIDO 100% POLIÉSTER, RESISTÊNCIA A TRAÇÃO DE 26 KN/M (RT - 26), INSTALADO EM DRENO - FORNECIMENTO E INSTALAÇÃO. AF_07/2021</t>
  </si>
  <si>
    <t>102716</t>
  </si>
  <si>
    <t>ENCHIMENTO DE AREIA PARA DRENO, LANÇAMENTO MECANIZADO. AF_07/2021</t>
  </si>
  <si>
    <t>102717</t>
  </si>
  <si>
    <t>ENCHIMENTO DE BRITA PARA DRENO, LANÇAMENTO MECANIZADO. AF_07/2021</t>
  </si>
  <si>
    <t>102718</t>
  </si>
  <si>
    <t>ENCHIMENTO DE AREIA PARA DRENO, LANÇAMENTO MANUAL. AF_07/2021</t>
  </si>
  <si>
    <t>102719</t>
  </si>
  <si>
    <t>ENCHIMENTO DE BRITA PARA DRENO, LANÇAMENTO MANUAL. AF_07/2021</t>
  </si>
  <si>
    <t>102722</t>
  </si>
  <si>
    <t>DRENO EM MURO DE CONTENÇÃO, EXECUTADO NO PÉ DO MURO, COM TUBO DE PEAD CORRUGADO FLEXÍVEL PERFURADO, ENCHIMENTO COM BRITA, ENVOLVIDO COM MANTA GEOTÊXTIL. AF_07/2021</t>
  </si>
  <si>
    <t>102723</t>
  </si>
  <si>
    <t>DRENO EM MURO DE CONTENÇÃO, EXECUTADO NO PÉ DO MURO, COM TUBO DE PVC CORRUGADO RÍGIDO PERFURADO, ENCHIMENTO COM BRITA, ENVOLVIDO COM MANTA GEOTÊXTIL. AF_07/2021</t>
  </si>
  <si>
    <t>102724</t>
  </si>
  <si>
    <t>DRENO BARBACÃ, DN 100 MM, COM MATERIAL DRENANTE. AF_07/2021</t>
  </si>
  <si>
    <t>102725</t>
  </si>
  <si>
    <t>DRENO BARBACÃ, DN 75 MM, COM MATERIAL DRENANTE. AF_07/2021</t>
  </si>
  <si>
    <t>102726</t>
  </si>
  <si>
    <t>DRENO BARBACÃ, DN 50 MM, COM MATERIAL DRENANTE. AF_07/2021</t>
  </si>
  <si>
    <t>103653</t>
  </si>
  <si>
    <t>GEOTÊXTIL NÃO TECIDO 100% POLIÉSTER, RESISTÊNCIA A TRAÇÃO DE 31 KN/M (RT-31), INSTALADO EM DRENO - FORNECIMENTO E INSTALAÇÃO. AF_07/2021</t>
  </si>
  <si>
    <t>92743</t>
  </si>
  <si>
    <t>MURO DE GABIÃO, ENCHIMENTO COM PEDRA DE MÃO TIPO RACHÃO, DE GRAVIDADE, COM GAIOLAS DE COMPRIMENTO IGUAL A 2 M, PARA MUROS COM ALTURA MENOR OU IGUAL A 4 M  FORNECIMENTO E EXECUÇÃO. AF_12/2015</t>
  </si>
  <si>
    <t>92744</t>
  </si>
  <si>
    <t>MURO DE GABIÃO, ENCHIMENTO COM PEDRA DE MÃO TIPO RACHÃO, DE GRAVIDADE, COM GAIOLAS DE COMPRIMENTO IGUAL A 5 M, PARA MUROS COM ALTURA MENOR OU IGUAL A 4 M  FORNECIMENTO E EXECUÇÃO. AF_12/2015</t>
  </si>
  <si>
    <t>92745</t>
  </si>
  <si>
    <t>MURO DE GABIÃO, ENCHIMENTO COM PEDRA DE MÃO TIPO RACHÃO, DE GRAVIDADE, COM GAIOLAS DE COMPRIMENTO IGUAL A 2 M, PARA MUROS COM ALTURA MAIOR QUE 4 M E MENOR OU IGUAL A 6 M  FORNECIMENTO E EXECUÇÃO. AF_12/2015</t>
  </si>
  <si>
    <t>92746</t>
  </si>
  <si>
    <t>MURO DE GABIÃO, ENCHIMENTO COM PEDRA DE MÃO TIPO RACHÃO, DE GRAVIDADE, COM GAIOLAS DE COMPRIMENTO IGUAL A 5 M, PARA MUROS COM ALTURA MAIOR QUE 4 M E MENOR OU IGUAL A 6 M FORNECIMENTO E EXECUÇÃO. AF_12/2015</t>
  </si>
  <si>
    <t>92747</t>
  </si>
  <si>
    <t>MURO DE GABIÃO, ENCHIMENTO COM PEDRA DE MÃO TIPO RACHÃO, DE GRAVIDADE, COM GAIOLAS DE COMPRIMENTO IGUAL A 2 M, PARA MUROS COM ALTURA MAIOR QUE 6 M E MENOR OU IGUAL A 10 M FORNECIMENTO E EXECUÇÃO. AF_12/2015</t>
  </si>
  <si>
    <t>92748</t>
  </si>
  <si>
    <t>MURO DE GABIÃO, ENCHIMENTO COM PEDRA DE MÃO TIPO RACHÃO, DE GRAVIDADE, COM GAIOLAS DE COMPRIMENTO IGUAL A 5 M, PARA MUROS COM ALTURA MAIOR QUE 6 M E MENOR OU IGUAL A 10 M FORNECIMENTO E EXECUÇÃO. AF_12/2015</t>
  </si>
  <si>
    <t>92749</t>
  </si>
  <si>
    <t>MURO DE GABIÃO, ENCHIMENTO COM PEDRA DE MÃO TIPO RACHÃO, COM SOLO REFORÇADO, PARA MUROS COM ALTURA MENOR OU IGUAL A 4 M FORNECIMENTO E EXECUÇÃO. AF_12/2015</t>
  </si>
  <si>
    <t>92750</t>
  </si>
  <si>
    <t>MURO DE GABIÃO, ENCHIMENTO COM PEDRA DE MÃO TIPO RACHÃO, COM SOLO REFORÇADO, PARA MUROS COM ALTURA MAIOR QUE 4 M E MENOR OU IGUAL A 12 M FORNECIMENTO E EXECUÇÃO. AF_12/2015</t>
  </si>
  <si>
    <t>92751</t>
  </si>
  <si>
    <t>MURO DE GABIÃO, ENCHIMENTO COM PEDRA DE MÃO TIPO RACHÃO, COM SOLO REFORÇADO, PARA MUROS COM ALTURA MAIOR QUE 12 M E MENOR OU IGUAL A 20 M FORNECIMENTO E EXECUÇÃO. AF_12/2015</t>
  </si>
  <si>
    <t>92752</t>
  </si>
  <si>
    <t>MURO DE GABIÃO, ENCHIMENTO COM PEDRA DE MÃO TIPO RACHÃO, COM SOLO REFORÇADO, PARA MUROS COM ALTURA MAIOR QUE 20 M E MENOR OU IGUAL A 28 M FORNECIMENTO E EXECUÇÃO. AF_12/2015</t>
  </si>
  <si>
    <t>92753</t>
  </si>
  <si>
    <t>MURO DE GABIÃO, ENCHIMENTO COM RESÍDUO DE CONSTRUÇÃO E DEMOLIÇÃO, DE GRAVIDADE, COM GAIOLA TRAPEZOIDAL DE COMPRIMENTO IGUAL A 2 M, PARA MUROS COM ALTURA MENOR OU IGUAL A 2 M FORNECIMENTO E EXECUÇÃO. AF_12/2015</t>
  </si>
  <si>
    <t>92754</t>
  </si>
  <si>
    <t>MURO DE GABIÃO, ENCHIMENTO COM RESÍDUO DE CONSTRUÇÃO E DEMOLIÇÃO, DE GRAVIDADE, COM GAIOLA TRAPEZOIDAL DE COMPRIMENTO IGUAL A 2 M, PARA MUROS COM ALTURA MAIOR QUE 2 M E MENOR OU IGUAL A 4 M FORNECIMENTO E EXECUÇÃO. AF_12/2015</t>
  </si>
  <si>
    <t>92755</t>
  </si>
  <si>
    <t>PROTEÇÃO SUPERFICIAL DE CANAL EM GABIÃO TIPO COLCHÃO, ALTURA DE 17 CENTÍMETROS, ENCHIMENTO COM PEDRA DE MÃO TIPO RACHÃO - FORNECIMENTO E EXECUÇÃO. AF_12/2015</t>
  </si>
  <si>
    <t>92756</t>
  </si>
  <si>
    <t>PROTEÇÃO SUPERFICIAL DE CANAL EM GABIÃO TIPO COLCHÃO, ALTURA DE 23 CENTÍMETROS, ENCHIMENTO COM PEDRA DE MÃO TIPO RACHÃO - FORNECIMENTO E EXECUÇÃO. AF_12/2015</t>
  </si>
  <si>
    <t>92757</t>
  </si>
  <si>
    <t>PROTEÇÃO SUPERFICIAL DE CANAL EM GABIÃO TIPO COLCHÃO, ALTURA DE 30 CENTÍMETROS, ENCHIMENTO COM PEDRA DE MÃO TIPO RACHÃO - FORNECIMENTO E EXECUÇÃO. AF_12/2015</t>
  </si>
  <si>
    <t>92758</t>
  </si>
  <si>
    <t>PROTEÇÃO SUPERFICIAL DE CANAL EM GABIÃO TIPO SACO, DIÂMETRO DE 65 CENTÍMETROS, ENCHIMENTO MANUAL COM PEDRA DE MÃO TIPO RACHÃO - FORNECIMENTO E EXECUÇÃO. AF_12/2015</t>
  </si>
  <si>
    <t>91069</t>
  </si>
  <si>
    <t>EXECUÇÃO DE REVESTIMENTO DE CONCRETO PROJETADO COM ESPESSURA DE 7 CM, ARMADO COM TELA, INCLINAÇÃO MENOR QUE 90°, APLICAÇÃO CONTÍNUA, UTILIZANDO EQUIPAMENTO DE PROJEÇÃO COM 6 M³/H DE CAPACIDADE. AF_01/2016</t>
  </si>
  <si>
    <t>91070</t>
  </si>
  <si>
    <t>EXECUÇÃO DE REVESTIMENTO DE CONCRETO PROJETADO COM ESPESSURA DE 10 CM, ARMADO COM TELA, INCLINAÇÃO MENOR QUE 90°, APLICAÇÃO CONTÍNUA, UTILIZANDO EQUIPAMENTO DE PROJEÇÃO COM 6 M³/H DE CAPACIDADE. AF_01/2016</t>
  </si>
  <si>
    <t>91071</t>
  </si>
  <si>
    <t>EXECUÇÃO DE REVESTIMENTO DE CONCRETO PROJETADO COM ESPESSURA DE 7 CM, ARMADO COM TELA, INCLINAÇÃO DE 90°, APLICAÇÃO CONTÍNUA, UTILIZANDO EQUIPAMENTO DE PROJEÇÃO COM 6 M³/H DE CAPACIDADE. AF_01/2016</t>
  </si>
  <si>
    <t>91072</t>
  </si>
  <si>
    <t>EXECUÇÃO DE REVESTIMENTO DE CONCRETO PROJETADO COM ESPESSURA DE 10 CM, ARMADO COM TELA, INCLINAÇÃO DE 90°, APLICAÇÃO CONTÍNUA, UTILIZANDO EQUIPAMENTO DE PROJEÇÃO COM 6 M³/H DE CAPACIDADE. AF_01/2016</t>
  </si>
  <si>
    <t>91073</t>
  </si>
  <si>
    <t>EXECUÇÃO DE REVESTIMENTO DE CONCRETO PROJETADO COM ESPESSURA DE 7 CM, ARMADO COM TELA, INCLINAÇÃO MENOR QUE 90°, APLICAÇÃO CONTÍNUA, UTILIZANDO EQUIPAMENTO DE PROJEÇÃO COM 3 M³/H DE CAPACIDADE. AF_01/2016</t>
  </si>
  <si>
    <t>91074</t>
  </si>
  <si>
    <t>EXECUÇÃO DE REVESTIMENTO DE CONCRETO PROJETADO COM ESPESSURA DE 10 CM, ARMADO COM TELA, INCLINAÇÃO MENOR QUE 90°, APLICAÇÃO CONTÍNUA, UTILIZANDO EQUIPAMENTO DE PROJEÇÃO COM 3 M³/H DE CAPACIDADE. AF_01/2016</t>
  </si>
  <si>
    <t>91075</t>
  </si>
  <si>
    <t>EXECUÇÃO DE REVESTIMENTO DE CONCRETO PROJETADO COM ESPESSURA DE 7 CM, ARMADO COM TELA, INCLINAÇÃO DE 90°, APLICAÇÃO CONTÍNUA, UTILIZANDO EQUIPAMENTO DE PROJEÇÃO COM 3 M³/H DE CAPACIDADE. AF_01/2016</t>
  </si>
  <si>
    <t>91076</t>
  </si>
  <si>
    <t>EXECUÇÃO DE REVESTIMENTO DE CONCRETO PROJETADO COM ESPESSURA DE 10 CM, ARMADO COM TELA, INCLINAÇÃO DE 90°, APLICAÇÃO CONTÍNUA, UTILIZANDO EQUIPAMENTO DE PROJEÇÃO COM 3 M³/H DE CAPACIDADE. AF_01/2016</t>
  </si>
  <si>
    <t>91077</t>
  </si>
  <si>
    <t>EXECUÇÃO DE REVESTIMENTO DE CONCRETO PROJETADO COM ESPESSURA DE 7 CM, ARMADO COM FIBRAS DE AÇO, INCLINAÇÃO MENOR QUE 90°, APLICAÇÃO CONTÍNUA, UTILIZANDO EQUIPAMENTO DE PROJEÇÃO COM 6 M³/H DE CAPACIDADE. AF_01/2016</t>
  </si>
  <si>
    <t>91078</t>
  </si>
  <si>
    <t>EXECUÇÃO DE REVESTIMENTO DE CONCRETO PROJETADO COM ESPESSURA DE 10 CM, ARMADO COM FIBRAS DE AÇO, INCLINAÇÃO MENOR QUE 90°, APLICAÇÃO CONTÍNUA, UTILIZANDO EQUIPAMENTO DE PROJEÇÃO COM 6 M³/H DE CAPACIDADE. AF_01/2016</t>
  </si>
  <si>
    <t>91079</t>
  </si>
  <si>
    <t>EXECUÇÃO DE REVESTIMENTO DE CONCRETO PROJETADO COM ESPESSURA DE 7 CM, ARMADO COM FIBRAS DE AÇO, INCLINAÇÃO DE 90°, APLICAÇÃO CONTÍNUA, UTILIZANDO EQUIPAMENTO DE PROJEÇÃO COM 6 M³/H DE CAPACIDADE. AF_01/2016</t>
  </si>
  <si>
    <t>91080</t>
  </si>
  <si>
    <t>EXECUÇÃO DE REVESTIMENTO DE CONCRETO PROJETADO COM ESPESSURA DE 10 CM, ARMADO COM FIBRAS DE AÇO, INCLINAÇÃO DE 90°, APLICAÇÃO CONTÍNUA, UTILIZANDO EQUIPAMENTO DE PROJEÇÃO COM 6 M³/H DE CAPACIDADE. AF_01/2016</t>
  </si>
  <si>
    <t>91081</t>
  </si>
  <si>
    <t>EXECUÇÃO DE REVESTIMENTO DE CONCRETO PROJETADO COM ESPESSURA DE 7 CM, ARMADO COM FIBRAS DE AÇO, INCLINAÇÃO MENOR QUE 90°, APLICAÇÃO CONTÍNUA, UTILIZANDO EQUIPAMENTO DE PROJEÇÃO COM 3 M³/H DE CAPACIDADE. AF_01/2016</t>
  </si>
  <si>
    <t>91082</t>
  </si>
  <si>
    <t>EXECUÇÃO DE REVESTIMENTO DE CONCRETO PROJETADO COM ESPESSURA DE 10 CM, ARMADO COM FIBRAS DE AÇO, INCLINAÇÃO MENOR QUE 90°, APLICAÇÃO CONTÍNUA, UTILIZANDO EQUIPAMENTO DE PROJEÇÃO COM 3 M³/H DE CAPACIDADE. AF_01/2016</t>
  </si>
  <si>
    <t>91083</t>
  </si>
  <si>
    <t>EXECUÇÃO DE REVESTIMENTO DE CONCRETO PROJETADO COM ESPESSURA DE 7 CM, ARMADO COM FIBRAS DE AÇO, INCLINAÇÃO DE 90°, APLICAÇÃO CONTÍNUA, UTILIZANDO EQUIPAMENTO DE PROJEÇÃO COM 3 M³/H DE CAPACIDADE. AF_01/2016</t>
  </si>
  <si>
    <t>91084</t>
  </si>
  <si>
    <t>EXECUÇÃO DE REVESTIMENTO DE CONCRETO PROJETADO COM ESPESSURA DE 10 CM, ARMADO COM FIBRAS DE AÇO, INCLINAÇÃO DE 90°, APLICAÇÃO CONTÍNUA, UTILIZANDO EQUIPAMENTO DE PROJEÇÃO COM 3 M³/H DE CAPACIDADE. AF_01/2016</t>
  </si>
  <si>
    <t>91086</t>
  </si>
  <si>
    <t>EXECUÇÃO DE REVESTIMENTO DE CONCRETO PROJETADO COM ESPESSURA DE 7 CM, ARMADO COM TELA, INCLINAÇÃO MENOR QUE 90°, APLICAÇÃO DESCONTÍNUA, UTILIZANDO EQUIPAMENTO DE PROJEÇÃO COM 6 M³/H DE CAPACIDADE. AF_01/2016</t>
  </si>
  <si>
    <t>91087</t>
  </si>
  <si>
    <t>EXECUÇÃO DE REVESTIMENTO DE CONCRETO PROJETADO COM ESPESSURA DE 10 CM, ARMADO COM TELA, INCLINAÇÃO MENOR QUE 90°, APLICAÇÃO DESCONTÍNUA, UTILIZANDO EQUIPAMENTO DE PROJEÇÃO COM 6 M³/H DE CAPACIDADE. AF_01/2016</t>
  </si>
  <si>
    <t>91088</t>
  </si>
  <si>
    <t>EXECUÇÃO DE REVESTIMENTO DE CONCRETO PROJETADO COM ESPESSURA DE 7 CM, ARMADO COM TELA, INCLINAÇÃO DE 90°, APLICAÇÃO DESCONTÍNUA, UTILIZANDO EQUIPAMENTO DE PROJEÇÃO COM 6 M³/H DE CAPACIDADE. AF_01/2016</t>
  </si>
  <si>
    <t>91089</t>
  </si>
  <si>
    <t>EXECUÇÃO DE REVESTIMENTO DE CONCRETO PROJETADO COM ESPESSURA DE 10 CM, ARMADO COM TELA, INCLINAÇÃO DE 90°, APLICAÇÃO DESCONTÍNUA, UTILIZANDO EQUIPAMENTO DE PROJEÇÃO COM 6 M³/H DE CAPACIDADE. AF_01/2016</t>
  </si>
  <si>
    <t>91090</t>
  </si>
  <si>
    <t>EXECUÇÃO DE REVESTIMENTO DE CONCRETO PROJETADO COM ESPESSURA DE 7 CM, ARMADO COM TELA, INCLINAÇÃO MENOR QUE 90°, APLICAÇÃO DESCONTÍNUA, UTILIZANDO EQUIPAMENTO DE PROJEÇÃO COM 3 M³/H DE CAPACIDADE. AF_01/2016</t>
  </si>
  <si>
    <t>91091</t>
  </si>
  <si>
    <t>EXECUÇÃO DE REVESTIMENTO DE CONCRETO PROJETADO COM ESPESSURA DE 10 CM, ARMADO COM TELA, INCLINAÇÃO MENOR QUE 90°, APLICAÇÃO DESCONTÍNUA, UTILIZANDO EQUIPAMENTO DE PROJEÇÃO COM 3 M³/H DE CAPACIDADE. AF_01/2016</t>
  </si>
  <si>
    <t>91092</t>
  </si>
  <si>
    <t>EXECUÇÃO DE REVESTIMENTO DE CONCRETO PROJETADO COM ESPESSURA DE 7 CM, ARMADO COM TELA, INCLINAÇÃO DE 90°, APLICAÇÃO DESCONTÍNUA, UTILIZANDO EQUIPAMENTO DE PROJEÇÃO COM 3 M³/H DE CAPACIDADE. AF_01/2016</t>
  </si>
  <si>
    <t>91093</t>
  </si>
  <si>
    <t>EXECUÇÃO DE REVESTIMENTO DE CONCRETO PROJETADO COM ESPESSURA DE 10 CM, ARMADO COM TELA, INCLINAÇÃO DE 90°, APLICAÇÃO DESCONTÍNUA, UTILIZANDO EQUIPAMENTO DE PROJEÇÃO COM 3 M³/H DE CAPACIDADE. AF_01/2016</t>
  </si>
  <si>
    <t>91094</t>
  </si>
  <si>
    <t>EXECUÇÃO DE REVESTIMENTO DE CONCRETO PROJETADO COM ESPESSURA DE 7 CM, ARMADO COM FIBRAS DE AÇO, INCLINAÇÃO MENOR QUE 90°, APLICAÇÃO DESCONTÍNUA, UTILIZANDO EQUIPAMENTO DE PROJEÇÃO COM 6 M³/H DE CAPACIDADE. AF_01/2016</t>
  </si>
  <si>
    <t>91095</t>
  </si>
  <si>
    <t>EXECUÇÃO DE REVESTIMENTO DE CONCRETO PROJETADO COM ESPESSURA DE 10 CM, ARMADO COM FIBRAS DE AÇO, INCLINAÇÃO MENOR QUE 90°, APLICAÇÃO DESCONTÍNUA, UTILIZANDO EQUIPAMENTO DE PROJEÇÃO COM 6 M³/H DE CAPACIDADE. AF_01/2016</t>
  </si>
  <si>
    <t>91096</t>
  </si>
  <si>
    <t>EXECUÇÃO DE REVESTIMENTO DE CONCRETO PROJETADO COM ESPESSURA DE 7 CM, ARMADO COM FIBRAS DE AÇO, INCLINAÇÃO DE 90°, APLICAÇÃO DESCONTÍNUA, UTILIZANDO EQUIPAMENTO DE PROJEÇÃO COM 6 M³/H DE CAPACIDADE. AF_01/2016</t>
  </si>
  <si>
    <t>91097</t>
  </si>
  <si>
    <t>EXECUÇÃO DE REVESTIMENTO DE CONCRETO PROJETADO COM ESPESSURA DE 10 CM, ARMADO COM FIBRAS DE AÇO, INCLINAÇÃO DE 90°, APLICAÇÃO DESCONTÍNUA, UTILIZANDO EQUIPAMENTO DE PROJEÇÃO COM 6 M³/H DE CAPACIDADE. AF_01/2016</t>
  </si>
  <si>
    <t>91098</t>
  </si>
  <si>
    <t>EXECUÇÃO DE REVESTIMENTO DE CONCRETO PROJETADO COM ESPESSURA DE 7 CM, ARMADO COM FIBRAS DE AÇO, INCLINAÇÃO MENOR QUE 90°, APLICAÇÃO DESCONTÍNUA, UTILIZANDO EQUIPAMENTO DE PROJEÇÃO COM 3 M³/H DE CAPACIDADE. AF_01/2016</t>
  </si>
  <si>
    <t>91099</t>
  </si>
  <si>
    <t>EXECUÇÃO DE REVESTIMENTO DE CONCRETO PROJETADO COM ESPESSURA DE 10 CM, ARMADO COM FIBRAS DE AÇO, INCLINAÇÃO MENOR QUE 90°, APLICAÇÃO DESCONTÍNUA, UTILIZANDO EQUIPAMENTO DE PROJEÇÃO COM 3 M³/H DE CAPACIDADE. AF_01/2016</t>
  </si>
  <si>
    <t>91100</t>
  </si>
  <si>
    <t>EXECUÇÃO DE REVESTIMENTO DE CONCRETO PROJETADO COM ESPESSURA DE 7 CM, ARMADO COM FIBRAS DE AÇO, INCLINAÇÃO DE 90°, APLICAÇÃO DESCONTÍNUA, UTILIZANDO EQUIPAMENTO DE PROJEÇÃO COM 3 M³/H DE CAPACIDADE. AF_01/2016</t>
  </si>
  <si>
    <t>91101</t>
  </si>
  <si>
    <t>EXECUÇÃO DE REVESTIMENTO DE CONCRETO PROJETADO COM ESPESSURA DE 10 CM, ARMADO COM FIBRAS DE AÇO, INCLINAÇÃO DE 90°, APLICAÇÃO DESCONTÍNUA, UTILIZANDO EQUIPAMENTO DE PROJEÇÃO COM 3 M³/H DE CAPACIDADE. AF_01/2016</t>
  </si>
  <si>
    <t>93952</t>
  </si>
  <si>
    <t>EXECUÇÃO DE GRAMPO PARA SOLO GRAMPEADO COM COMPRIMENTO MENOR OU IGUAL A 4 M, DIÂMETRO DE 10 CM, PERFURAÇÃO COM EQUIPAMENTO MANUAL E ARMADURA COM DIÂMETRO DE 16 MM. AF_05/2016</t>
  </si>
  <si>
    <t>93953</t>
  </si>
  <si>
    <t>EXECUÇÃO DE GRAMPO PARA SOLO GRAMPEADO COM COMPRIMENTO MAIOR QUE 4 M E MENOR OU IGUAL A 6 M, DIÂMETRO DE 10 CM, PERFURAÇÃO COM EQUIPAMENTO MANUAL E ARMADURA COM DIÂMETRO DE 16 MM. AF_05/2016</t>
  </si>
  <si>
    <t>93954</t>
  </si>
  <si>
    <t>EXECUÇÃO DE GRAMPO PARA SOLO GRAMPEADO COM COMPRIMENTO MAIOR QUE 6 M E MENOR OU IGUAL A 8 M, DIÂMETRO DE 10 CM, PERFURAÇÃO COM EQUIPAMENTO MANUAL E ARMADURA COM DIÂMETRO DE 16 MM. AF_05/2016</t>
  </si>
  <si>
    <t>93955</t>
  </si>
  <si>
    <t>EXECUÇÃO DE GRAMPO PARA SOLO GRAMPEADO COM COMPRIMENTO MAIOR QUE 8 M E MENOR OU IGUAL A 10 M, DIÂMETRO DE 10 CM, PERFURAÇÃO COM EQUIPAMENTO MANUAL E ARMADURA COM DIÂMETRO DE 16 MM. AF_05/2016</t>
  </si>
  <si>
    <t>93956</t>
  </si>
  <si>
    <t>EXECUÇÃO DE GRAMPO PARA SOLO GRAMPEADO COM COMPRIMENTO MAIOR QUE 10 M, DIÂMETRO DE 10 CM, PERFURAÇÃO COM EQUIPAMENTO MANUAL E ARMADURA COM DIÂMETRO DE 16 MM. AF_05/2016</t>
  </si>
  <si>
    <t>93957</t>
  </si>
  <si>
    <t>EXECUÇÃO DE GRAMPO PARA SOLO GRAMPEADO COM COMPRIMENTO MENOR OU IGUAL A 4 M, DIÂMETRO DE 10 CM, PERFURAÇÃO COM EQUIPAMENTO MANUAL E ARMADURA COM DIÂMETRO DE 20 MM. AF_05/2016</t>
  </si>
  <si>
    <t>93958</t>
  </si>
  <si>
    <t>EXECUÇÃO DE GRAMPO PARA SOLO GRAMPEADO COM COMPRIMENTO MAIOR QUE 4 M E MENOR OU IGUAL A 6 M, DIÂMETRO DE 10 CM, PERFURAÇÃO COM EQUIPAMENTO MANUAL E ARMADURA COM DIÂMETRO DE 20 MM. AF_05/2016</t>
  </si>
  <si>
    <t>93959</t>
  </si>
  <si>
    <t>EXECUÇÃO DE GRAMPO PARA SOLO GRAMPEADO COM COMPRIMENTO MAIOR QUE 6 M E MENOR OU IGUAL A 8 M, DIÂMETRO DE 10 CM, PERFURAÇÃO COM EQUIPAMENTO MANUAL E ARMADURA COM DIÂMETRO DE 20 MM. AF_05/2016</t>
  </si>
  <si>
    <t>93960</t>
  </si>
  <si>
    <t>EXECUÇÃO DE GRAMPO PARA SOLO GRAMPEADO COM COMPRIMENTO MAIOR QUE 8 M E MENOR OU IGUAL A 10 M, DIÂMETRO DE 10 CM, PERFURAÇÃO COM EQUIPAMENTO MANUAL E ARMADURA COM DIÂMETRO DE 20 MM. AF_05/2016</t>
  </si>
  <si>
    <t>93961</t>
  </si>
  <si>
    <t>EXECUÇÃO DE GRAMPO PARA SOLO GRAMPEADO COM COMPRIMENTO MAIOR QUE 10 M, DIÂMETRO DE 10 CM, PERFURAÇÃO COM EQUIPAMENTO MANUAL E ARMADURA COM DIÂMETRO DE 20 MM. AF_05/2016</t>
  </si>
  <si>
    <t>93962</t>
  </si>
  <si>
    <t>EXECUÇÃO DE GRAMPO PARA SOLO GRAMPEADO COM COMPRIMENTO MENOR OU IGUAL A 4 M, DIÂMETRO DE 7 CM, PERFURAÇÃO COM EQUIPAMENTO MANUAL E ARMADURA COM DIÂMETRO DE 16 MM. AF_05/2016</t>
  </si>
  <si>
    <t>93963</t>
  </si>
  <si>
    <t>EXECUÇÃO DE GRAMPO PARA SOLO GRAMPEADO COM COMPRIMENTO MAIOR QUE 4 E MENOR OU IGUAL A 6 M, DIÂMETRO DE 7 CM, PERFURAÇÃO COM EQUIPAMENTO MANUAL E ARMADURA COM DIÂMETRO DE 16 MM. AF_05/2016</t>
  </si>
  <si>
    <t>93964</t>
  </si>
  <si>
    <t>EXECUÇÃO DE GRAMPO PARA SOLO GRAMPEADO COM COMPRIMENTO MAIOR QUE 6 M E MENOR OU IGUAL A 8 M, DIÂMETRO DE 7 CM, PERFURAÇÃO COM EQUIPAMENTO MANUAL E ARMADURA COM DIÂMETRO DE 16 MM. AF_05/2016</t>
  </si>
  <si>
    <t>93965</t>
  </si>
  <si>
    <t>EXECUÇÃO DE GRAMPO PARA SOLO GRAMPEADO COM COMPRIMENTO MAIOR QUE 8 M E MENOR OU IGUAL A 10 M, DIÂMETRO DE 7 CM, PERFURAÇÃO COM EQUIPAMENTO MANUAL E ARMADURA COM DIÂMETRO DE 16 MM. AF_05/2016</t>
  </si>
  <si>
    <t>93966</t>
  </si>
  <si>
    <t>EXECUÇÃO DE GRAMPO PARA SOLO GRAMPEADO COM COMPRIMENTO MAIOR QUE 10 M, DIÂMETRO DE 7 CM, PERFURAÇÃO COM EQUIPAMENTO MANUAL E ARMADURA COM DIÂMETRO DE 16 MM. AF_05/2016</t>
  </si>
  <si>
    <t>93967</t>
  </si>
  <si>
    <t>EXECUÇÃO DE GRAMPO PARA SOLO GRAMPEADO COM COMPRIMENTO MENOR OU IGUAL A 4 M, DIÂMETRO DE 7 CM, PERFURAÇÃO COM EQUIPAMENTO MANUAL E ARMADURA COM DIÂMETRO DE 20 MM. AF_05/2016</t>
  </si>
  <si>
    <t>93968</t>
  </si>
  <si>
    <t>EXECUÇÃO DE GRAMPO PARA SOLO GRAMPEADO COM COMPRIMENTO MAIOR QUE 4 E MENOR OU IGUAL A 6 M, DIÂMETRO DE 7 CM, PERFURAÇÃO COM EQUIPAMENTO MANUAL E ARMADURA COM DIÂMETRO DE 20 MM. AF_05/2016</t>
  </si>
  <si>
    <t>93969</t>
  </si>
  <si>
    <t>EXECUÇÃO DE GRAMPO PARA SOLO GRAMPEADO COM COMPRIMENTO MAIOR QUE 6 M E MENOR OU IGUAL A 8 M, DIÂMETRO DE 7 CM, PERFURAÇÃO COM EQUIPAMENTO MANUAL E ARMADURA COM DIÂMETRO DE 20 MM. AF_05/2016</t>
  </si>
  <si>
    <t>93970</t>
  </si>
  <si>
    <t>EXECUÇÃO DE GRAMPO PARA SOLO GRAMPEADO COM COMPRIMENTO MAIOR QUE 8 MENOR OU IGUAL A 10 M, DIÂMETRO DE 7 CM, PERFURAÇÃO COM EQUIPAMENTO MANUAL E ARMADURA COM DIÂMETRO DE 20 MM. AF_05/2016</t>
  </si>
  <si>
    <t>93971</t>
  </si>
  <si>
    <t>EXECUÇÃO DE GRAMPO PARA SOLO GRAMPEADO COM COMPRIMENTO MAIOR QUE 10 M, DIÂMETRO DE 7 CM, PERFURAÇÃO COM EQUIPAMENTO MANUAL E ARMADURA COM DIÂMETRO DE 20 MM. AF_05/2016</t>
  </si>
  <si>
    <t>95108</t>
  </si>
  <si>
    <t>EXECUÇÃO DE PROTEÇÃO DA CABEÇA DO TIRANTE COM USO DE FÔRMAS METÁLICAS, 50 UTILIZAÇÕES, E CONCRETO FCK =15 MPA. AF_11/2023</t>
  </si>
  <si>
    <t>100332</t>
  </si>
  <si>
    <t>CONTENÇÃO EM PERFIL PRANCHADO COM PRANCHÃO DE MADEIRA, PERFIS ESPAÇADOS A 1,5 M PARA 1 SUBSOLO. AF_07/2019</t>
  </si>
  <si>
    <t>100333</t>
  </si>
  <si>
    <t>CONTENÇÃO EM PERFIL PRANCHADO COM PRANCHÃO DE MADEIRA, PERFIS ESPAÇADOS A 1,5 M PARA 2 OU MAIS SUBSOLOS. AF_07/2019</t>
  </si>
  <si>
    <t>100334</t>
  </si>
  <si>
    <t>CONTENÇÃO EM PERFIL PRANCHADO COM PRANCHÃO DE MADEIRA, PERFIS ESPAÇADOS A 2 M PARA 1 SUBSOLO. AF_07/2019</t>
  </si>
  <si>
    <t>100335</t>
  </si>
  <si>
    <t>CONTENÇÃO EM PERFIL PRANCHADO COM PRANCHÃO DE MADEIRA, PERFIS ESPAÇADOS A 2 M PARA 2 OU MAIS SUBSOLOS. AF_07/2019</t>
  </si>
  <si>
    <t>100341</t>
  </si>
  <si>
    <t>FABRICAÇÃO, MONTAGEM E DESMONTAGEM DE FÔRMA PARA CORTINA DE CONTENÇÃO, EM CHAPA DE MADEIRA COMPENSADA PLASTIFICADA, E = 18 MM, 10 UTILIZAÇÕES. AF_07/2019</t>
  </si>
  <si>
    <t>100342</t>
  </si>
  <si>
    <t>ARMAÇÃO DE CORTINA DE CONTENÇÃO EM CONCRETO ARMADO, COM AÇO CA-50 DE 6,3 MM - MONTAGEM. AF_07/2019</t>
  </si>
  <si>
    <t>100343</t>
  </si>
  <si>
    <t>ARMAÇÃO DE CORTINA DE CONTENÇÃO EM CONCRETO ARMADO, COM AÇO CA-50 DE 8 MM - MONTAGEM. AF_07/2019</t>
  </si>
  <si>
    <t>100344</t>
  </si>
  <si>
    <t>ARMAÇÃO DE CORTINA DE CONTENÇÃO EM CONCRETO ARMADO, COM AÇO CA-50 DE 10 MM - MONTAGEM. AF_07/2019</t>
  </si>
  <si>
    <t>100345</t>
  </si>
  <si>
    <t>ARMAÇÃO DE CORTINA DE CONTENÇÃO EM CONCRETO ARMADO, COM AÇO CA-50 DE 12,5 MM - MONTAGEM. AF_07/2019</t>
  </si>
  <si>
    <t>100346</t>
  </si>
  <si>
    <t>ARMAÇÃO DE CORTINA DE CONTENÇÃO EM CONCRETO ARMADO, COM AÇO CA-50 DE 16 MM - MONTAGEM. AF_07/2019</t>
  </si>
  <si>
    <t>100347</t>
  </si>
  <si>
    <t>ARMAÇÃO DE CORTINA DE CONTENÇÃO EM CONCRETO ARMADO, COM AÇO CA-50 DE 20 MM - MONTAGEM. AF_07/2019</t>
  </si>
  <si>
    <t>100348</t>
  </si>
  <si>
    <t>ARMAÇÃO DE CORTINA DE CONTENÇÃO EM CONCRETO ARMADO, COM AÇO CA-50 DE 25 MM - MONTAGEM. AF_07/2019</t>
  </si>
  <si>
    <t>100349</t>
  </si>
  <si>
    <t>CONCRETAGEM DE CORTINA DE CONTENÇÃO, ATRAVÉS DE BOMBA  LANÇAMENTO, ADENSAMENTO E ACABAMENTO. AF_07/2019</t>
  </si>
  <si>
    <t>104841</t>
  </si>
  <si>
    <t>EXECUÇÃO DE PERFURAÇÃO PARA TIRANTE, COMPRIMENTO MAIOR OU IGUAL A 14 M E MENOR QUE 22 M, COM DIÂMETRO DE FURO DE 100 MM EXECUTADO COM HASTE E TUBOS DE REVESTIMENTO UTILIZANDO PERFURATRIZ SOBRE ESTEIRA. AF_11/2023</t>
  </si>
  <si>
    <t>104842</t>
  </si>
  <si>
    <t>EXECUÇÃO DE PERFURAÇÃO PARA TIRANTE, COMPRIMENTO MAIOR OU IGUAL A 22 M E MENOR QUE 30 M, COM DIÂMETRO DE FURO DE 100 MM EXECUTADO COM HASTE E TUBOS DE REVESTIMENTO UTILIZANDO PERFURATRIZ SOBRE ESTEIRA. AF_11/2023</t>
  </si>
  <si>
    <t>104843</t>
  </si>
  <si>
    <t>EXECUÇÃO DE PERFURAÇÃO PARA TIRANTE, COMPRIMENTO MAIOR OU IGUAL A 6 M E MENOR QUE 14 M, COM DIÂMETRO DE FURO DE 150 MM EXECUTADO COM HASTE E TUBOS DE REVESTIMENTO UTILIZANDO PERFURATRIZ SOBRE ESTEIRA. AF_11/2023</t>
  </si>
  <si>
    <t>104844</t>
  </si>
  <si>
    <t>EXECUÇÃO DE PERFURAÇÃO PARA TIRANTE, COMPRIMENTO MAIOR OU IGUAL A 14 M E MENOR QUE 22 M, COM DIÂMETRO DE FURO DE 150 MM EXECUTADO COM HASTE E TUBOS DE REVESTIMENTO UTILIZANDO PERFURATRIZ SOBRE ESTEIRA. AF_11/2023</t>
  </si>
  <si>
    <t>104845</t>
  </si>
  <si>
    <t>EXECUÇÃO DE PERFURAÇÃO PARA TIRANTE, COMPRIMENTO MAIOR OU IGUAL A 6 M E MENOR QUE 14 M, COM DIÂMETRO DE FURO DE 200 MM EXECUTADO COM HASTE E TUBOS DE REVESTIMENTO UTILIZANDO PERFURATRIZ SOBRE ESTEIRA. AF_11/2023</t>
  </si>
  <si>
    <t>104846</t>
  </si>
  <si>
    <t>EXECUÇÃO DE PERFURAÇÃO PARA TIRANTE, COMPRIMENTO MAIOR OU IGUAL A 14 M E MENOR QUE 22 M, COM DIÂMETRO DE FURO DE 200 MM EXECUTADO COM HASTE E TUBOS DE REVESTIMENTO UTILIZANDO PERFURATRIZ SOBRE ESTEIRA. AF_11/2023</t>
  </si>
  <si>
    <t>104847</t>
  </si>
  <si>
    <t>EXECUÇÃO DE PERFURAÇÃO PARA TIRANTE, COMPRIMENTO MAIOR OU IGUAL A 22 M E MENOR QUE 30 M, COM DIÂMETRO DE FURO DE 200 MM EXECUTADO COM HASTE E TUBOS DE REVESTIMENTO UTILIZANDO PERFURATRIZ SOBRE ESTEIRA. AF_11/2023</t>
  </si>
  <si>
    <t>104848</t>
  </si>
  <si>
    <t>EXECUÇÃO DE PERFURAÇÃO PARA TIRANTE, COMPRIMENTO MAIOR OU IGUAL A 6 M E MENOR QUE 14 M, COM DIÂMETRO DE FURO DE 100 MM EXECUTADO COM HASTE UTILIZANDO PERFURATRIZ MANUAL SOBRE BASE DE MONTAGEM. AF_11/2023</t>
  </si>
  <si>
    <t>104849</t>
  </si>
  <si>
    <t>EXECUÇÃO DE PERFURAÇÃO PARA TIRANTE, COMPRIMENTO MAIOR OU IGUAL A 14 M E MENOR QUE 22 M, COM DIÂMETRO DE FURO DE 100 MM EXECUTADO COM HASTE UTILIZANDO PERFURATRIZ MANUAL SOBRE BASE DE MONTAGEM. AF_11/2023</t>
  </si>
  <si>
    <t>104850</t>
  </si>
  <si>
    <t>EXECUÇÃO DE PERFURAÇÃO PARA TIRANTE, COMPRIMENTO MAIOR OU IGUAL A 22 M E MENOR QUE 30 M, COM DIÂMETRO DE FURO DE 100 MM EXECUTADO COM HASTE UTILIZANDO PERFURATRIZ MANUAL SOBRE BASE DE MONTAGEM. AF_11/2023</t>
  </si>
  <si>
    <t>104851</t>
  </si>
  <si>
    <t>EXECUÇÃO DE PERFURAÇÃO PARA TIRANTE, COMPRIMENTO MAIOR OU IGUAL A 6 M E MENOR QUE 14 M, COM DIÂMETRO DE FURO DE 150 MM EXECUTADO COM HASTE UTILIZANDO PERFURATRIZ MANUAL SOBRE BASE DE MONTAGEM. AF_11/2023</t>
  </si>
  <si>
    <t>104852</t>
  </si>
  <si>
    <t>EXECUÇÃO DE PERFURAÇÃO PARA TIRANTE, COMPRIMENTO MAIOR OU IGUAL A 14 M E MENOR QUE 22 M, COM DIÂMETRO DE FURO DE 150 MM EXECUTADO COM HASTE UTILIZANDO PERFURATRIZ MANUAL SOBRE BASE DE MONTAGEM. AF_11/2023</t>
  </si>
  <si>
    <t>104853</t>
  </si>
  <si>
    <t>EXECUÇÃO DE PERFURAÇÃO PARA TIRANTE, COMPRIMENTO MAIOR OU IGUAL A 22 M E MENOR QUE 30 M, COM DIÂMETRO DE FURO DE 150 MM EXECUTADO COM HASTE UTILIZANDO PERFURATRIZ MANUAL SOBRE BASE DE MONTAGEM. AF_11/2023</t>
  </si>
  <si>
    <t>104854</t>
  </si>
  <si>
    <t>EXECUÇÃO DE PERFURAÇÃO PARA TIRANTE, COMPRIMENTO MAIOR OU IGUAL A 14 M E MENOR QUE 22 M, COM DIÂMETRO DE FURO DE 200 MM EXECUTADO COM HASTE UTILIZANDO PERFURATRIZ MANUAL SOBRE BASE DE MONTAGEM. AF_11/2023</t>
  </si>
  <si>
    <t>104855</t>
  </si>
  <si>
    <t>EXECUÇÃO DE PERFURAÇÃO PARA TIRANTE, COMPRIMENTO MAIOR OU IGUAL A 22 M E MENOR QUE 30 M, COM DIÂMETRO DE FURO DE 200 MM EXECUTADO COM HASTE UTILIZANDO PERFURATRIZ MANUAL SOBRE BASE DE MONTAGEM. AF_11/2023</t>
  </si>
  <si>
    <t>104876</t>
  </si>
  <si>
    <t>PERFURAÇÃO DE CORTINA PRÉ-MOLDADA COM MARTELETE ROMPEDOR. AF_11/2023</t>
  </si>
  <si>
    <t>104877</t>
  </si>
  <si>
    <t>EXECUÇÃO DE LONGARINA, PARA TIRANTES PROVISÓRIOS, COM PERFIL METÁLICO, INCLUINDO CUNHA E SOLIDARIZAÇÃO. AF_11/2023</t>
  </si>
  <si>
    <t>104878</t>
  </si>
  <si>
    <t>EXECUÇÃO DE LONGARINA, PARA TIRANTES PERMANENTES, COM PERFIL METÁLICO, INCLUINDO CUNHA E SOLIDARIZAÇÃO. AF_11/2023</t>
  </si>
  <si>
    <t>104879</t>
  </si>
  <si>
    <t>EXECUÇÃO DE PERFURAÇÃO PARA TIRANTE, COMPRIMENTO MAIOR OU IGUAL A 22 M E MENOR QUE 30 M, COM DIÂMETRO DE FURO DE 150 MM EXECUTADO COM HASTE E TUBOS DE REVESTIMENTO UTILIZANDO PERFURATRIZ SOBRE ESTEIRA. AF_11/2023</t>
  </si>
  <si>
    <t>104880</t>
  </si>
  <si>
    <t>EXECUÇÃO DE PERFURAÇÃO PARA TIRANTE, COMPRIMENTO MAIOR OU IGUAL A 6 M E MENOR QUE 14 M, COM DIÂMETRO DE FURO DE 200 MM EXECUTADO COM HASTE UTILIZANDO PERFURATRIZ MANUAL SOBRE BASE DE MONTAGEM. AF_11/2023</t>
  </si>
  <si>
    <t>104886</t>
  </si>
  <si>
    <t>EXECUÇÃO DE PERFURAÇÃO PARA TIRANTE, COMPRIMENTO MAIOR OU IGUAL A 6 M E MENOR QUE 14 M, COM DIÂMETRO DE FURO DE 100 MM EXECUTADO COM HASTE UTILIZANDO PERFURATRIZ SOBRE ESTEIRA. AF_11/2023</t>
  </si>
  <si>
    <t>104887</t>
  </si>
  <si>
    <t>EXECUÇÃO DE PERFURAÇÃO PARA TIRANTE, COMPRIMENTO MAIOR OU IGUAL A 14 M E MENOR QUE 22 M, COM DIÂMETRO DE FURO DE 100 MM EXECUTADO COM HASTE UTILIZANDO PERFURATRIZ SOBRE ESTEIRA. AF_11/2023</t>
  </si>
  <si>
    <t>104888</t>
  </si>
  <si>
    <t>EXECUÇÃO DE PERFURAÇÃO PARA TIRANTE, COMPRIMENTO MAIOR OU IGUAL A 22 M E MENOR QUE 30 M, COM DIÂMETRO DE FURO DE 100 MM EXECUTADO COM HASTE UTILIZANDO PERFURATRIZ SOBRE ESTEIRA. AF_11/2023</t>
  </si>
  <si>
    <t>104889</t>
  </si>
  <si>
    <t>EXECUÇÃO DE PERFURAÇÃO PARA TIRANTE, COMPRIMENTO MAIOR OU IGUAL A 6 M E MENOR QUE 14 M, COM DIÂMETRO DE FURO DE 200 MM EXECUTADO COM HASTE UTILIZANDO PERFURATRIZ SOBRE ESTEIRA. AF_11/2023</t>
  </si>
  <si>
    <t>104890</t>
  </si>
  <si>
    <t>EXECUÇÃO DE PERFURAÇÃO PARA TIRANTE, COMPRIMENTO MAIOR OU IGUAL A 14 M E MENOR QUE 22 M, COM DIÂMETRO DE FURO DE 200 MM EXECUTADO COM HASTE UTILIZANDO PERFURATRIZ SOBRE ESTEIRA. AF_11/2023</t>
  </si>
  <si>
    <t>104891</t>
  </si>
  <si>
    <t>EXECUÇÃO DE PERFURAÇÃO PARA TIRANTE, COMPRIMENTO MAIOR OU IGUAL A 22 M E MENOR QUE 30 M, COM DIÂMETRO DE FURO DE 200 MM EXECUTADO COM HASTE UTILIZANDO PERFURATRIZ SOBRE ESTEIRA. AF_11/2023</t>
  </si>
  <si>
    <t>104892</t>
  </si>
  <si>
    <t>EXECUÇÃO DE PERFURAÇÃO PARA TIRANTE, COMPRIMENTO MAIOR OU IGUAL A 6 M E MENOR QUE 14 M, COM DIÂMETRO DE FURO DE 100 MM EXECUTADO COM HASTE E TUBOS DE REVESTIMENTO UTILIZANDO PERFURATRIZ SOBRE ESTEIRA. AF_11/2023</t>
  </si>
  <si>
    <t>102989</t>
  </si>
  <si>
    <t>CANALETA MEIA CANA PRÉ-MOLDADA DE CONCRETO (D = 20 CM) - FORNECIMENTO E INSTALAÇÃO. AF_08/2021</t>
  </si>
  <si>
    <t>102990</t>
  </si>
  <si>
    <t>CANALETA MEIA CANA PRÉ-MOLDADA DE CONCRETO (D = 30 CM) - FORNECIMENTO E INSTALAÇÃO. AF_08/2021</t>
  </si>
  <si>
    <t>102991</t>
  </si>
  <si>
    <t>CANALETA MEIA CANA PRÉ-MOLDADA DE CONCRETO (D = 40 CM) - FORNECIMENTO E INSTALAÇÃO. AF_08/2021</t>
  </si>
  <si>
    <t>102992</t>
  </si>
  <si>
    <t>CANALETA MEIA CANA PRÉ-MOLDADA DE CONCRETO (D = 50 CM) - FORNECIMENTO E INSTALAÇÃO. AF_08/2021</t>
  </si>
  <si>
    <t>102993</t>
  </si>
  <si>
    <t>CANALETA MEIA CANA PRÉ-MOLDADA DE CONCRETO (D = 60 CM) - FORNECIMENTO E INSTALAÇÃO. AF_08/2021</t>
  </si>
  <si>
    <t>102994</t>
  </si>
  <si>
    <t>CANALETA MEIA CANA PRÉ-MOLDADA DE CONCRETO (D = 80 CM) - FORNECIMENTO E INSTALAÇÃO. AF_08/2021</t>
  </si>
  <si>
    <t>102995</t>
  </si>
  <si>
    <t>EXECUÇÃO DE CANALETA DE CONCRETO MOLDADO IN LOCO, ESPESSURA DE 0,07 M, GEOMETRIA TRAPEZOIDAL (DIMENSÕES INTERNAS: B=0,6 M; B=0,147 M; H=0,2 M). AF_08/2021</t>
  </si>
  <si>
    <t>102996</t>
  </si>
  <si>
    <t>EXECUÇÃO DE CANALETA DE CONCRETO MOLDADO IN LOCO, ESPESSURA DE 0,07 M, GEOMETRIA TRAPEZOIDAL (DIMENSÕES INTERNAS: B=0,9 M; B=0,246 M; H=0,3 M). AF_08/2021</t>
  </si>
  <si>
    <t>102997</t>
  </si>
  <si>
    <t>EXECUÇÃO DE CANALETA DE CONCRETO MOLDADO IN LOCO, ESPESSURA DE 0,08 M, GEOMETRIA TRAPEZOIDAL (DIMENSÕES INTERNAS: B=1M; B=0,5 M; H=0,25 M). AF_08/2021</t>
  </si>
  <si>
    <t>102998</t>
  </si>
  <si>
    <t>EXECUÇÃO DE CANALETA DE CONCRETO MOLDADO IN LOCO, ESPESSURA DE 0,08 M, GEOMETRIA TRAPEZOIDAL (DIMENSÕES INTERNAS: B=1,074 M; B=0,534 M; H=0,27 M). AF_08/2021</t>
  </si>
  <si>
    <t>102999</t>
  </si>
  <si>
    <t>EXECUÇÃO DE CANALETA DE CONCRETO MOLDADO IN LOCO, ESPESSURA DE 0,08 M, GEOMETRIA TRAPEZOIDAL (DIMENSÕES INTERNAS: B=1,4 M; B=0,7 M; H=0,35 M). AF_08/2021</t>
  </si>
  <si>
    <t>103000</t>
  </si>
  <si>
    <t>EXECUÇÃO DE CANALETA DE CONCRETO MOLDADO IN LOCO, ESPESSURA DE 0,08 M, GEOMETRIA TRAPEZOIDAL (DIMENSÕES INTERNAS: B=1,474 M; B=0,934 M; H=0,27 M). AF_08/2021</t>
  </si>
  <si>
    <t>103001</t>
  </si>
  <si>
    <t>GRELHA DE FERRO FUNDIDO SIMPLES COM REQUADRO, 150 X 1000 MM, ASSENTADA COM ARGAMASSA 1 : 3 CIMENTO: AREIA - FORNECIMENTO E INSTALAÇÃO. AF_08/2021</t>
  </si>
  <si>
    <t>103002</t>
  </si>
  <si>
    <t>GRELHA DE FERRO FUNDIDO SIMPLES COM REQUADRO, 200 X 1000 MM, ASSENTADA COM ARGAMASSA 1 : 3 CIMENTO: AREIA - FORNECIMENTO E INSTALAÇÃO. AF_08/2021</t>
  </si>
  <si>
    <t>103003</t>
  </si>
  <si>
    <t>GRELHA DE FERRO FUNDIDO SIMPLES COM REQUADRO, 300 X 1000 MM, ASSENTADA COM ARGAMASSA 1 : 3 CIMENTO: AREIA - FORNECIMENTO E INSTALAÇÃO. AF_08/2021</t>
  </si>
  <si>
    <t>103005</t>
  </si>
  <si>
    <t>CAIXA COM GRELHA RETANGULAR DE FERRO FUNDIDO, EM ALVENARIA COM TIJOLOS CERÂMICOS MACIÇOS, DIMENSÕES INTERNAS: 0,15 X 1,00 X 0,3 M. AF_08/2021</t>
  </si>
  <si>
    <t>103006</t>
  </si>
  <si>
    <t>CAIXA COM GRELHA RETANGULAR DE FERRO FUNDIDO, EM ALVENARIA COM TIJOLOS CERÂMICOS MACIÇOS, DIMENSÕES INTERNAS: 0,20 X 1,00 X 0,4 M. AF_08/2021</t>
  </si>
  <si>
    <t>103007</t>
  </si>
  <si>
    <t>CAIXA COM GRELHA RETANGULAR DE FERRO FUNDIDO, EM ALVENARIA COM TIJOLOS CERÂMICOS MACIÇOS, DIMENSÕES INTERNAS: 0,30 X 1,00 X 0,5 M. AF_08/2021</t>
  </si>
  <si>
    <t>97933</t>
  </si>
  <si>
    <t>CAIXA COM GRELHA SIMPLES RETANGULAR, EM CONCRETO PRÉ-MOLDADO, DIMENSÕES INTERNAS: 0,6X1,0X1,0 M. AF_12/2020</t>
  </si>
  <si>
    <t>97934</t>
  </si>
  <si>
    <t>CAIXA COM GRELHA DUPLA RETANGULAR, EM CONCRETO PRÉ-MOLDADO, DIMENSÕES INTERNAS: 0,5X2,2X1,0 M. AF_12/2020</t>
  </si>
  <si>
    <t>97935</t>
  </si>
  <si>
    <t>CAIXA PARA BOCA DE LOBO SIMPLES RETANGULAR, EM CONCRETO PRÉ-MOLDADO, DIMENSÕES INTERNAS: 0,6X1,0X1,2 M. AF_12/2020</t>
  </si>
  <si>
    <t>97936</t>
  </si>
  <si>
    <t>CAIXA PARA BOCA DE LOBO DUPLA RETANGULAR, EM CONCRETO PRÉ-MOLDADO, DIMENSÕES INTERNAS: 0,6X2,2X1,2 M. AF_12/2020</t>
  </si>
  <si>
    <t>97947</t>
  </si>
  <si>
    <t>CAIXA COM GRELHA SIMPLES RETANGULAR, EM ALVENARIA COM TIJOLOS CERÂMICOS MACIÇOS, DIMENSÕES INTERNAS: 0,5X1X1 M. AF_12/2020</t>
  </si>
  <si>
    <t>97948</t>
  </si>
  <si>
    <t>CAIXA COM GRELHA DUPLA RETANGULAR, EM ALVENARIA COM TIJOLOS CERÂMICOS MACIÇOS, DIMENSÕES INTERNAS: 0,5X2,2X1 M. AF_12/2020</t>
  </si>
  <si>
    <t>97949</t>
  </si>
  <si>
    <t>CAIXA PARA BOCA DE LOBO SIMPLES RETANGULAR, EM ALVENARIA COM TIJOLOS CERÂMICOS MACIÇOS, DIMENSÕES INTERNAS: 0,6X1X1,2 M. AF_12/2020</t>
  </si>
  <si>
    <t>97950</t>
  </si>
  <si>
    <t>CAIXA PARA BOCA DE LOBO DUPLA RETANGULAR, EM ALVENARIA COM TIJOLOS CERÂMICOS MACIÇOS, DIMENSÕES INTERNAS: 0,6X2,2X1,2 M. AF_12/2020</t>
  </si>
  <si>
    <t>97951</t>
  </si>
  <si>
    <t>CAIXA PARA BOCA DE LOBO COMBINADA COM GRELHA RETANGULAR, EM ALVENARIA COM TIJOLOS CERÂMICOS MACIÇOS, DIMENSÕES INTERNAS: 1,3X1X1,2 M. AF_12/2020</t>
  </si>
  <si>
    <t>97952</t>
  </si>
  <si>
    <t>CAIXA PARA BOCA DE LOBO DUPLA COMBINADA COM GRELHA RETANGULAR, EM ALVENARIA COM TIJOLOS CERÂMICOS MACIÇOS, DIMENSÕES INTERNAS: 1,3X2,2X1,2 M. AF_12/2020</t>
  </si>
  <si>
    <t>97953</t>
  </si>
  <si>
    <t>CAIXA COM GRELHA SIMPLES RETANGULAR, EM ALVENARIA COM BLOCOS DE CONCRETO, DIMENSÕES INTERNAS: 0,5X1X1 M. AF_12/2020</t>
  </si>
  <si>
    <t>97955</t>
  </si>
  <si>
    <t>CAIXA COM GRELHA DUPLA RETANGULAR, EM ALVENARIA COM BLOCOS DE CONCRETO, DIMENSÕES INTERNAS: 0,5X2,2X1 M. AF_12/2020</t>
  </si>
  <si>
    <t>97956</t>
  </si>
  <si>
    <t>CAIXA PARA BOCA DE LOBO SIMPLES RETANGULAR, EM ALVENARIA COM BLOCOS DE CONCRETO, DIMENSÕES INTERNAS: 0,6X1X1,2 M. AF_12/2020</t>
  </si>
  <si>
    <t>97957</t>
  </si>
  <si>
    <t>CAIXA PARA BOCA DE LOBO DUPLA RETANGULAR, EM ALVENARIA COM BLOCOS DE CONCRETO, DIMENSÕES INTERNAS: 0,6X2,2X1,2 M. AF_12/2020</t>
  </si>
  <si>
    <t>97961</t>
  </si>
  <si>
    <t>CAIXA PARA BOCA DE LOBO COMBINADA COM GRELHA RETANGULAR, EM ALVENARIA COM BLOCOS DE CONCRETO, DIMENSÕES INTERNAS: 1,3X1X1,2 M. AF_12/2020</t>
  </si>
  <si>
    <t>97973</t>
  </si>
  <si>
    <t>CAIXA PARA BOCA DE LOBO DUPLA COMBINADA COM GRELHA RETANGULAR, EM ALVENARIA COM BLOCOS DE CONCRETO, DIMENSÕES INTERNAS: 1,3X2,2X1,2 M. AF_12/2020</t>
  </si>
  <si>
    <t>97974</t>
  </si>
  <si>
    <t>POÇO DE INSPEÇÃO CIRCULAR PARA ESGOTO, EM CONCRETO PRÉ-MOLDADO, DIÂMETRO INTERNO = 0,60 M, PROFUNDIDADE = 0,90 M, EXCLUINDO TAMPÃO. AF_12/2020_PA</t>
  </si>
  <si>
    <t>97975</t>
  </si>
  <si>
    <t>POÇO DE INSPEÇÃO CIRCULAR PARA ESGOTO, EM CONCRETO PRÉ-MOLDADO, DIÂMETRO INTERNO = 0,60 M, PROFUNDIDADE = 1,40 M, EXCLUINDO TAMPÃO. AF_12/2020_PA</t>
  </si>
  <si>
    <t>97976</t>
  </si>
  <si>
    <t>POÇO DE INSPEÇÃO CIRCULAR PARA ESGOTO, EM ALVENARIA COM TIJOLOS CERÂMICOS MACIÇOS, DIÂMETRO INTERNO = 0,60 M, PROFUNDIDADE = 0,95 M, EXCLUINDO TAMPÃO. AF_12/2020_PA</t>
  </si>
  <si>
    <t>97977</t>
  </si>
  <si>
    <t>POÇO DE INSPEÇÃO CIRCULAR PARA ESGOTO, EM ALVENARIA COM TIJOLOS CERÂMICOS MACIÇOS, DIÂMETRO INTERNO = 0,60 M, PROFUNDIDADE = 1,45 M, EXCLUINDO TAMPÃO. AF_12/2020_PA</t>
  </si>
  <si>
    <t>97978</t>
  </si>
  <si>
    <t>BASE PARA POÇO DE VISITA CIRCULAR PARA ESGOTO, EM CONCRETO PRÉ-MOLDADO, DIÂMETRO INTERNO = 0,80 M, PROFUNDIDADE = 1,35 M, EXCLUINDO TAMPÃO. AF_12/2020_PA</t>
  </si>
  <si>
    <t>97980</t>
  </si>
  <si>
    <t>BASE PARA POÇO DE VISITA CIRCULAR PARA ESGOTO, EM ALVENARIA COM TIJOLOS CERÂMICOS MACIÇOS, DIÂMETRO INTERNO = 0,80 M, PROFUNDIDADE = 1,40 M, EXCLUINDO TAMPÃO. AF_12/2020_PA</t>
  </si>
  <si>
    <t>97981</t>
  </si>
  <si>
    <t>ACRÉSCIMO PARA POÇO DE VISITA CIRCULAR PARA ESGOTO, EM ALVENARIA COM TIJOLOS CERÂMICOS MACIÇOS, DIÂMETRO INTERNO = 0,8 M. AF_12/2020</t>
  </si>
  <si>
    <t>97983</t>
  </si>
  <si>
    <t>ACRÉSCIMO PARA POÇO DE VISITA CIRCULAR PARA ESGOTO, EM CONCRETO PRÉ-MOLDADO, DIÂMETRO INTERNO = 1 M. AF_12/2020</t>
  </si>
  <si>
    <t>97985</t>
  </si>
  <si>
    <t>ACRÉSCIMO PARA POÇO DE VISITA CIRCULAR PARA ESGOTO, EM ALVENARIA COM TIJOLOS CERÂMICOS MACIÇOS, DIÂMETRO INTERNO = 1 M. AF_12/2020</t>
  </si>
  <si>
    <t>97987</t>
  </si>
  <si>
    <t>ACRÉSCIMO PARA POÇO DE VISITA CIRCULAR PARA ESGOTO, EM CONCRETO PRÉ-MOLDADO, DIÂMETRO INTERNO = 1,2 M. AF_12/2020</t>
  </si>
  <si>
    <t>97988</t>
  </si>
  <si>
    <t>BASE PARA POÇO DE VISITA CIRCULAR PARA ESGOTO, EM ALVENARIA COM TIJOLOS CERÂMICOS MACIÇOS, DIÂMETRO INTERNO = 1,20 M, PROFUNDIDADE = 1,40 M, EXCLUINDO TAMPÃO. AF_12/2020_PA</t>
  </si>
  <si>
    <t>97989</t>
  </si>
  <si>
    <t>ACRÉSCIMO PARA POÇO DE VISITA CIRCULAR PARA ESGOTO, EM ALVENARIA COM TIJOLOS CERÂMICOS MACIÇOS, DIÂMETRO INTERNO = 1,2 M. AF_12/2020</t>
  </si>
  <si>
    <t>97991</t>
  </si>
  <si>
    <t>ACRÉSCIMO PARA POÇO DE VISITA CIRCULAR PARA ESGOTO, EM CONCRETO PRÉ-MOLDADO, DIÂMETRO INTERNO = 1,5 M. AF_12/2020</t>
  </si>
  <si>
    <t>97992</t>
  </si>
  <si>
    <t>BASE PARA POÇO DE VISITA CIRCULAR PARA ESGOTO, EM ALVENARIA COM TIJOLOS CERÂMICOS MACIÇOS, DIÂMETRO INTERNO = 1,50 M, PROFUNDIDADE = 1,40 M, EXCLUINDO TAMPÃO. AF_12/2020_PA</t>
  </si>
  <si>
    <t>97993</t>
  </si>
  <si>
    <t>ACRÉSCIMO PARA POÇO DE VISITA CIRCULAR PARA ESGOTO, EM ALVENARIA COM TIJOLOS CERÂMICOS MACIÇOS, DIÂMETRO INTERNO = 1,5 M. AF_12/2020</t>
  </si>
  <si>
    <t>97994</t>
  </si>
  <si>
    <t>BASE PARA POÇO DE VISITA RETANGULAR PARA ESGOTO, EM ALVENARIA COM BLOCOS DE CONCRETO, DIMENSÕES INTERNAS = 1X1 M, PROFUNDIDADE = 1,40 M, EXCLUINDO TAMPÃO. AF_12/2020_PA</t>
  </si>
  <si>
    <t>97995</t>
  </si>
  <si>
    <t>ACRÉSCIMO PARA POÇO DE VISITA RETANGULAR PARA ESGOTO, EM ALVENARIA COM BLOCOS DE CONCRETO, DIMENSÕES INTERNAS = 1X1 M. AF_12/2020</t>
  </si>
  <si>
    <t>97996</t>
  </si>
  <si>
    <t>BASE PARA POÇO DE VISITA RETANGULAR PARA ESGOTO, EM ALVENARIA COM BLOCOS DE CONCRETO, DIMENSÕES INTERNAS = 1X1,5 M, PROFUNDIDADE = 1,40 M, EXCLUINDO TAMPÃO. AF_12/2020_PA</t>
  </si>
  <si>
    <t>97997</t>
  </si>
  <si>
    <t>ACRÉSCIMO PARA POÇO DE VISITA RETANGULAR PARA ESGOTO, EM ALVENARIA COM BLOCOS DE CONCRETO, DIMENSÕES INTERNAS = 1X1,5 M. AF_12/2020</t>
  </si>
  <si>
    <t>97999</t>
  </si>
  <si>
    <t>ACRÉSCIMO PARA POÇO DE VISITA RETANGULAR PARA ESGOTO, EM ALVENARIA COM BLOCOS DE CONCRETO, DIMENSÕES INTERNAS = 1X2 M. AF_12/2020</t>
  </si>
  <si>
    <t>98001</t>
  </si>
  <si>
    <t>ACRÉSCIMO PARA POÇO DE VISITA RETANGULAR PARA ESGOTO, EM ALVENARIA COM BLOCOS DE CONCRETO, DIMENSÕES INTERNAS = 1X2,5 M. AF_12/2020</t>
  </si>
  <si>
    <t>98002</t>
  </si>
  <si>
    <t>BASE PARA POÇO DE VISITA RETANGULAR PARA ESGOTO, EM ALVENARIA COM BLOCOS DE CONCRETO, DIMENSÕES INTERNAS = 1X3 M, PROFUNDIDADE = 1,40 M, EXCLUINDO TAMPÃO. AF_12/2020_PA</t>
  </si>
  <si>
    <t>98003</t>
  </si>
  <si>
    <t>ACRÉSCIMO PARA POÇO DE VISITA RETANGULAR PARA ESGOTO, EM ALVENARIA COM BLOCOS DE CONCRETO, DIMENSÕES INTERNAS = 1X3 M. AF_12/2020</t>
  </si>
  <si>
    <t>98005</t>
  </si>
  <si>
    <t>ACRÉSCIMO PARA POÇO DE VISITA RETANGULAR PARA ESGOTO, EM ALVENARIA COM BLOCOS DE CONCRETO, DIMENSÕES INTERNAS = 1X3,5 M. AF_12/2020</t>
  </si>
  <si>
    <t>98006</t>
  </si>
  <si>
    <t>BASE PARA POÇO DE VISITA RETANGULAR PARA ESGOTO, EM ALVENARIA COM BLOCOS DE CONCRETO, DIMENSÕES INTERNAS = 1X4 M, PROFUNDIDADE = 1,40 M, EXCLUINDO TAMPÃO. AF_12/2020_PA</t>
  </si>
  <si>
    <t>98007</t>
  </si>
  <si>
    <t>ACRÉSCIMO PARA POÇO DE VISITA RETANGULAR PARA ESGOTO, EM ALVENARIA COM BLOCOS DE CONCRETO, DIMENSÕES INTERNAS = 1X4 M. AF_12/2020</t>
  </si>
  <si>
    <t>98008</t>
  </si>
  <si>
    <t>BASE PARA POÇO DE VISITA RETANGULAR PARA ESGOTO, EM ALVENARIA COM BLOCOS DE CONCRETO, DIMENSÕES INTERNAS = 1,5X1,5 M, PROFUNDIDADE = 1,45 M, EXCLUINDO TAMPÃO . AF_12/2020_PA</t>
  </si>
  <si>
    <t>98009</t>
  </si>
  <si>
    <t>ACRÉSCIMO PARA POÇO DE VISITA RETANGULAR PARA ESGOTO, EM ALVENARIA COM BLOCOS DE CONCRETO, DIMENSÕES INTERNAS = 1,5X1,5 M. AF_12/2020</t>
  </si>
  <si>
    <t>98010</t>
  </si>
  <si>
    <t>BASE PARA POÇO DE VISITA RETANGULAR PARA ESGOTO, EM ALVENARIA COM BLOCOS DE CONCRETO, DIMENSÕES INTERNAS = 1,5X2 M, PROFUNDIDADE = 1,40 M, EXCLUINDO TAMPÃO. AF_12/2020_PA</t>
  </si>
  <si>
    <t>98011</t>
  </si>
  <si>
    <t>ACRÉSCIMO PARA POÇO DE VISITA RETANGULAR PARA ESGOTO, EM ALVENARIA COM BLOCOS DE CONCRETO, DIMENSÕES INTERNAS = 1,5X2 M. AF_12/2020</t>
  </si>
  <si>
    <t>98012</t>
  </si>
  <si>
    <t>BASE PARA POÇO DE VISITA RETANGULAR PARA ESGOTO, EM ALVENARIA COM BLOCOS DE CONCRETO, DIMENSÕES INTERNAS = 1,5X2,5 M, PROFUNDIDADE = 1,40 M, EXCLUINDO TAMPÃO. AF_12/2020_PA</t>
  </si>
  <si>
    <t>98013</t>
  </si>
  <si>
    <t>ACRÉSCIMO PARA POÇO DE VISITA RETANGULAR PARA ESGOTO, EM ALVENARIA COM BLOCOS DE CONCRETO, DIMENSÕES INTERNAS = 1,5X2,5 M. AF_12/2020</t>
  </si>
  <si>
    <t>98014</t>
  </si>
  <si>
    <t>BASE PARA POÇO DE VISITA RETANGULAR PARA ESGOTO, EM ALVENARIA COM BLOCOS DE CONCRETO, DIMENSÕES INTERNAS = 1,5X3 M, PROFUNDIDADE = 1,40 M, EXCLUINDO TAMPÃO. AF_12/2020_PA</t>
  </si>
  <si>
    <t>98015</t>
  </si>
  <si>
    <t>ACRÉSCIMO PARA POÇO DE VISITA RETANGULAR PARA ESGOTO, EM ALVENARIA COM BLOCOS DE CONCRETO, DIMENSÕES INTERNAS = 1,5X3 M. AF_12/2020</t>
  </si>
  <si>
    <t>98016</t>
  </si>
  <si>
    <t>BASE PARA POÇO DE VISITA RETANGULAR PARA ESGOTO, EM ALVENARIA COM BLOCOS DE CONCRETO, DIMENSÕES INTERNAS = 1,5X3,5 M, PROFUNDIDADE = 1,40 M, EXCLUINDO TAMPÃO. AF_12/2020_PA</t>
  </si>
  <si>
    <t>98017</t>
  </si>
  <si>
    <t>ACRÉSCIMO PARA POÇO DE VISITA RETANGULAR PARA ESGOTO, EM ALVENARIA COM BLOCOS DE CONCRETO, DIMENSÕES INTERNAS = 1,5X3,5 M. AF_12/2020</t>
  </si>
  <si>
    <t>98018</t>
  </si>
  <si>
    <t>BASE PARA POÇO DE VISITA RETANGULAR PARA ESGOTO, EM ALVENARIA COM BLOCOS DE CONCRETO, DIMENSÕES INTERNAS = 1,5X4 M, PROFUNDIDADE = 1,40 M, EXCLUINDO TAMPÃO. AF_12/2020_PA</t>
  </si>
  <si>
    <t>98019</t>
  </si>
  <si>
    <t>ACRÉSCIMO PARA POÇO DE VISITA RETANGULAR PARA ESGOTO, EM ALVENARIA COM BLOCOS DE CONCRETO, DIMENSÕES INTERNAS = 1,5X4 M. AF_12/2020</t>
  </si>
  <si>
    <t>98020</t>
  </si>
  <si>
    <t>BASE PARA POÇO DE VISITA RETANGULAR PARA ESGOTO, EM ALVENARIA COM BLOCOS DE CONCRETO, DIMENSÕES INTERNAS = 2X2 M, PROFUNDIDADE = 1,40 M, EXCLUINDO TAMPÃO. AF_12/2020_PA</t>
  </si>
  <si>
    <t>98021</t>
  </si>
  <si>
    <t>ACRÉSCIMO PARA POÇO DE VISITA RETANGULAR PARA ESGOTO, EM ALVENARIA COM BLOCOS DE CONCRETO, DIMENSÕES INTERNAS = 2X2 M. AF_12/2020</t>
  </si>
  <si>
    <t>98022</t>
  </si>
  <si>
    <t>BASE PARA POÇO DE VISITA RETANGULAR PARA ESGOTO, EM ALVENARIA COM BLOCOS DE CONCRETO, DIMENSÕES INTERNAS = 2X2,5 M, PROFUNDIDADE = 1,40 M, EXCLUINDO TAMPÃO. AF_12/2020_PA</t>
  </si>
  <si>
    <t>98023</t>
  </si>
  <si>
    <t>ACRÉSCIMO PARA POÇO DE VISITA RETANGULAR PARA ESGOTO, EM ALVENARIA COM BLOCOS DE CONCRETO, DIMENSÕES INTERNAS = 2X2,5 M. AF_12/2020</t>
  </si>
  <si>
    <t>98024</t>
  </si>
  <si>
    <t>BASE PARA POÇO DE VISITA RETANGULAR PARA ESGOTO, EM ALVENARIA COM BLOCOS DE CONCRETO, DIMENSÕES INTERNAS = 2X3 M, PROFUNDIDADE = 1,40 M, EXCLUINDO TAMPÃO. AF_12/2020_PA</t>
  </si>
  <si>
    <t>98025</t>
  </si>
  <si>
    <t>ACRÉSCIMO PARA POÇO DE VISITA RETANGULAR PARA ESGOTO, EM ALVENARIA COM BLOCOS DE CONCRETO, DIMENSÕES INTERNAS = 2X3 M. AF_12/2020</t>
  </si>
  <si>
    <t>98026</t>
  </si>
  <si>
    <t>BASE PARA POÇO DE VISITA RETANGULAR PARA ESGOTO, EM ALVENARIA COM BLOCOS DE CONCRETO, DIMENSÕES INTERNAS = 2X3,5 M, PROFUNDIDADE = 1,40 M, EXCLUINDO TAMPÃO. AF_12/2020_PA</t>
  </si>
  <si>
    <t>98027</t>
  </si>
  <si>
    <t>ACRÉSCIMO PARA POÇO DE VISITA RETANGULAR PARA ESGOTO, EM ALVENARIA COM BLOCOS DE CONCRETO, DIMENSÕES INTERNAS = 2X3,5 M. AF_12/2020</t>
  </si>
  <si>
    <t>98028</t>
  </si>
  <si>
    <t>BASE PARA POÇO DE VISITA RETANGULAR PARA ESGOTO, EM ALVENARIA COM BLOCOS DE CONCRETO, DIMENSÕES INTERNAS = 2X4 M, PROFUNDIDADE = 1,40 M, EXCLUINDO TAMPÃO. AF_12/2020_PA</t>
  </si>
  <si>
    <t>98029</t>
  </si>
  <si>
    <t>ACRÉSCIMO PARA POÇO DE VISITA RETANGULAR PARA ESGOTO, EM ALVENARIA COM BLOCOS DE CONCRETO, DIMENSÕES INTERNAS = 2X4 M. AF_12/2020</t>
  </si>
  <si>
    <t>98030</t>
  </si>
  <si>
    <t>BASE PARA POÇO DE VISITA RETANGULAR PARA ESGOTO, EM ALVENARIA COM BLOCOS DE CONCRETO, DIMENSÕES INTERNAS = 2,5X2,5 M, PROFUNDIDADE = 1,40 M, EXCLUINDO TAMPÃO. AF_12/2020_PA</t>
  </si>
  <si>
    <t>98031</t>
  </si>
  <si>
    <t>ACRÉSCIMO PARA POÇO DE VISITA RETANGULAR PARA ESGOTO, EM ALVENARIA COM BLOCOS DE CONCRETO, DIMENSÕES INTERNAS = 2,5X2,5 M. AF_12/2020</t>
  </si>
  <si>
    <t>98032</t>
  </si>
  <si>
    <t>BASE PARA POÇO DE VISITA RETANGULAR PARA ESGOTO, EM ALVENARIA COM BLOCOS DE CONCRETO, DIMENSÕES INTERNAS = 2,5X3 M, PROFUNDIDADE = 1,40 M, EXCLUINDO TAMPÃO. AF_12/2020_PA</t>
  </si>
  <si>
    <t>98033</t>
  </si>
  <si>
    <t>ACRÉSCIMO PARA POÇO DE VISITA RETANGULAR PARA ESGOTO, EM ALVENARIA COM BLOCOS DE CONCRETO, DIMENSÕES INTERNAS = 2,5X3 M. AF_12/2020</t>
  </si>
  <si>
    <t>98034</t>
  </si>
  <si>
    <t>BASE PARA POÇO DE VISITA RETANGULAR PARA ESGOTO, EM ALVENARIA COM BLOCOS DE CONCRETO, DIMENSÕES INTERNAS = 2,5X3,5 M, PROFUNDIDADE = 1,40 M, EXCLUINDO TAMPÃO. AF_12/2020_PA</t>
  </si>
  <si>
    <t>98035</t>
  </si>
  <si>
    <t>ACRÉSCIMO PARA POÇO DE VISITA RETANGULAR PARA ESGOTO, EM ALVENARIA COM BLOCOS DE CONCRETO, DIMENSÕES INTERNAS = 2,5X3,5 M. AF_12/2020</t>
  </si>
  <si>
    <t>98036</t>
  </si>
  <si>
    <t>BASE PARA POÇO DE VISITA RETANGULAR PARA ESGOTO, EM ALVENARIA COM BLOCOS DE CONCRETO, DIMENSÕES INTERNAS = 2,5X4 M, PROFUNDIDADE = 1,40 M, EXCLUINDO TAMPÃO. AF_12/2020_PA</t>
  </si>
  <si>
    <t>98037</t>
  </si>
  <si>
    <t>ACRÉSCIMO PARA POÇO DE VISITA RETANGULAR PARA ESGOTO, EM ALVENARIA COM BLOCOS DE CONCRETO, DIMENSÕES INTERNAS = 2,5X4 M. AF_12/2020</t>
  </si>
  <si>
    <t>98038</t>
  </si>
  <si>
    <t>BASE PARA POÇO DE VISITA RETANGULAR PARA ESGOTO, EM ALVENARIA COM BLOCOS DE CONCRETO, DIMENSÕES INTERNAS = 3X3 M, PROFUNDIDADE = 1,40 M, EXCLUINDO TAMPÃO. AF_12/2020_PA</t>
  </si>
  <si>
    <t>98039</t>
  </si>
  <si>
    <t>ACRÉSCIMO PARA POÇO DE VISITA RETANGULAR PARA ESGOTO, EM ALVENARIA COM BLOCOS DE CONCRETO, DIMENSÕES INTERNAS = 3X3 M. AF_12/2020</t>
  </si>
  <si>
    <t>98040</t>
  </si>
  <si>
    <t>BASE PARA POÇO DE VISITA RETANGULAR PARA ESGOTO, EM ALVENARIA COM BLOCOS DE CONCRETO, DIMENSÕES INTERNAS = 3X3,5 M, PROFUNDIDADE = 1,40 M, EXCLUINDO TAMPÃO. AF_12/2020_PA</t>
  </si>
  <si>
    <t>98041</t>
  </si>
  <si>
    <t>ACRÉSCIMO PARA POÇO DE VISITA RETANGULAR PARA ESGOTO, EM ALVENARIA COM BLOCOS DE CONCRETO, DIMENSÕES INTERNAS = 3X3,5 M. AF_12/2020</t>
  </si>
  <si>
    <t>98042</t>
  </si>
  <si>
    <t>BASE PARA POÇO DE VISITA RETANGULAR PARA ESGOTO, EM ALVENARIA COM BLOCOS DE CONCRETO, DIMENSÕES INTERNAS = 3X4 M, PROFUNDIDADE = 1,40 M, EXCLUINDO TAMPÃO. AF_12/2020_PA</t>
  </si>
  <si>
    <t>98043</t>
  </si>
  <si>
    <t>ACRÉSCIMO PARA POÇO DE VISITA RETANGULAR PARA ESGOTO, EM ALVENARIA COM BLOCOS DE CONCRETO, DIMENSÕES INTERNAS = 3X4 M. AF_12/2020</t>
  </si>
  <si>
    <t>98044</t>
  </si>
  <si>
    <t>BASE PARA POÇO DE VISITA RETANGULAR PARA ESGOTO, EM ALVENARIA COM BLOCOS DE CONCRETO, DIMENSÕES INTERNAS = 3,5X3,5 M, PROFUNDIDADE = 1,40 M, EXCLUINDO TAMPÃO. AF_12/2020_PA</t>
  </si>
  <si>
    <t>98045</t>
  </si>
  <si>
    <t>ACRÉSCIMO PARA POÇO DE VISITA RETANGULAR PARA ESGOTO, EM ALVENARIA COM BLOCOS DE CONCRETO, DIMENSÕES INTERNAS = 3,5X3,5 M. AF_12/2020</t>
  </si>
  <si>
    <t>98046</t>
  </si>
  <si>
    <t>BASE PARA POÇO DE VISITA RETANGULAR PARA ESGOTO, EM ALVENARIA COM BLOCOS DE CONCRETO, DIMENSÕES INTERNAS = 3,5X4 M, PROFUNDIDADE = 1,40 M, EXCLUINDO TAMPÃO. AF_12/2020_PA</t>
  </si>
  <si>
    <t>98047</t>
  </si>
  <si>
    <t>ACRÉSCIMO PARA POÇO DE VISITA RETANGULAR PARA ESGOTO, EM ALVENARIA COM BLOCOS DE CONCRETO, DIMENSÕES INTERNAS = 3,5X4 M. AF_12/2020</t>
  </si>
  <si>
    <t>98048</t>
  </si>
  <si>
    <t>BASE PARA POÇO DE VISITA RETANGULAR PARA ESGOTO, EM ALVENARIA COM BLOCOS DE CONCRETO, DIMENSÕES INTERNAS = 4X4 M, PROFUNDIDADE = 1,45 M, EXCLUINDO TAMPÃO. AF_12/2020_PA</t>
  </si>
  <si>
    <t>98049</t>
  </si>
  <si>
    <t>ACRÉSCIMO PARA POÇO DE VISITA RETANGULAR PARA ESGOTO, EM ALVENARIA COM BLOCOS DE CONCRETO, DIMENSÕES INTERNAS = 4X4 M. AF_12/2020</t>
  </si>
  <si>
    <t>98050</t>
  </si>
  <si>
    <t>CHAMINÉ CIRCULAR PARA POÇO DE VISITA PARA ESGOTO, EM CONCRETO PRÉ-MOLDADO, DIÂMETRO INTERNO = 0,6 M. AF_12/2020</t>
  </si>
  <si>
    <t>98051</t>
  </si>
  <si>
    <t>CHAMINÉ CIRCULAR PARA POÇO DE VISITA PARA ESGOTO, EM ALVENARIA COM TIJOLOS CERÂMICOS MACIÇOS, DIÂMETRO INTERNO = 0,6 M. AF_12/2020</t>
  </si>
  <si>
    <t>98405</t>
  </si>
  <si>
    <t>BASE PARA POÇO DE VISITA CIRCULAR PARA ESGOTO, EM ALVENARIA COM TIJOLOS CERÂMICOS MACIÇOS, DIÂMETRO INTERNO = 1,0 M, PROFUNDIDADE = 1,40 M, EXCLUINDO TAMPÃO. AF_12/2020_PA</t>
  </si>
  <si>
    <t>98406</t>
  </si>
  <si>
    <t>BASE PARA POÇO DE VISITA RETANGULAR PARA ESGOTO, EM ALVENARIA COM BLOCOS DE CONCRETO, DIMENSÕES INTERNAS = 1X3,5 M, PROFUNDIDADE = 1,40 M, EXCLUINDO TAMPÃO. AF_12/2020_PA</t>
  </si>
  <si>
    <t>98407</t>
  </si>
  <si>
    <t>BASE PARA POÇO DE VISITA RETANGULAR PARA ESGOTO, EM ALVENARIA COM BLOCOS DE CONCRETO, DIMENSÕES INTERNAS = 1X2 M, PROFUNDIDADE = 1,40 M, EXCLUINDO TAMPÃO. AF_12/2020_PA</t>
  </si>
  <si>
    <t>98408</t>
  </si>
  <si>
    <t>BASE PARA POÇO DE VISITA RETANGULAR PARA ESGOTO, EM ALVENARIA COM BLOCOS DE CONCRETO, DIMENSÕES INTERNAS = 1X2,5 M, PROFUNDIDADE = 1,40 M, EXCLUINDO TAMPÃO. AF_12/2020_PA</t>
  </si>
  <si>
    <t>98409</t>
  </si>
  <si>
    <t>ACRÉSCIMO PARA POÇO DE VISITA CIRCULAR PARA ESGOTO, EM CONCRETO PRÉ-MOLDADO, DIÂMETRO INTERNO = 0,8 M. AF_12/2020</t>
  </si>
  <si>
    <t>98410</t>
  </si>
  <si>
    <t>BASE PARA POÇO DE VISITA CIRCULAR PARA ESGOTO, EM CONCRETO PRÉ-MOLDADO, DIÂMETRO INTERNO = 1,0 M, PROFUNDIDADE = 1,35 M, EXCLUINDO TAMPÃO. AF_12/2020_PA</t>
  </si>
  <si>
    <t>99240</t>
  </si>
  <si>
    <t>ACRÉSCIMO PARA POÇO DE VISITA CIRCULAR PARA DRENAGEM, EM CONCRETO PRÉ-MOLDADO, DIÂMETRO INTERNO = 1,2 M. AF_12/2020</t>
  </si>
  <si>
    <t>99241</t>
  </si>
  <si>
    <t>ACRÉSCIMO PARA POÇO DE VISITA RETANGULAR PARA DRENAGEM, EM ALVENARIA COM BLOCOS DE CONCRETO, DIMENSÕES INTERNAS = 1,5X1,5 M. AF_12/2020</t>
  </si>
  <si>
    <t>99242</t>
  </si>
  <si>
    <t>BASE PARA POÇO DE VISITA CIRCULAR PARA DRENAGEM, EM ALVENARIA COM TIJOLOS CERÂMICOS MACIÇOS, DIÂMETRO INTERNO = 1,2 M, PROFUNDIDADE = 1,40 M, EXCLUINDO TAMPÃO. AF_12/2020_PA</t>
  </si>
  <si>
    <t>99243</t>
  </si>
  <si>
    <t>ACRÉSCIMO PARA POÇO DE VISITA CIRCULAR PARA DRENAGEM, EM ALVENARIA COM TIJOLOS CERÂMICOS MACIÇOS, DIÂMETRO INTERNO = 1,2 M. AF_12/2020</t>
  </si>
  <si>
    <t>99244</t>
  </si>
  <si>
    <t>BASE PARA POÇO DE VISITA RETANGULAR PARA DRENAGEM, EM ALVENARIA COM BLOCOS DE CONCRETO, DIMENSÕES INTERNAS = 1,5X2 M, PROFUNDIDADE = 1,40 M, EXCLUINDO TAMPÃO. AF_12/2020_PA</t>
  </si>
  <si>
    <t>99246</t>
  </si>
  <si>
    <t>ACRÉSCIMO PARA POÇO DE VISITA CIRCULAR PARA DRENAGEM, EM CONCRETO PRÉ-MOLDADO, DIÂMETRO INTERNO = 1,5 M. AF_12/2020</t>
  </si>
  <si>
    <t>99247</t>
  </si>
  <si>
    <t>ACRÉSCIMO PARA POÇO DE VISITA RETANGULAR PARA DRENAGEM, EM ALVENARIA COM BLOCOS DE CONCRETO, DIMENSÕES INTERNAS = 1,5X2 M. AF_12/2020</t>
  </si>
  <si>
    <t>99248</t>
  </si>
  <si>
    <t>BASE PARA POÇO DE VISITA CIRCULAR PARA DRENAGEM, EM ALVENARIA COM TIJOLOS CERÂMICOS MACIÇOS, DIÂMETRO INTERNO = 1,50 M, PROFUNDIDADE = 1,40 M, EXCLUINDO TAMPÃO. AF_12/2020_PA</t>
  </si>
  <si>
    <t>99249</t>
  </si>
  <si>
    <t>ACRÉSCIMO PARA POÇO DE VISITA CIRCULAR PARA DRENAGEM, EM ALVENARIA COM TIJOLOS CERÂMICOS MACIÇOS, DIÂMETRO INTERNO = 1,5 M. AF_12/2020</t>
  </si>
  <si>
    <t>99252</t>
  </si>
  <si>
    <t>BASE PARA POÇO DE VISITA RETANGULAR PARA DRENAGEM, EM ALVENARIA COM BLOCOS DE CONCRETO, DIMENSÕES INTERNAS = 1X1 M, PROFUNDIDADE = 1,40 M, EXCLUINDO TAMPÃO. AF_12/2020_PA</t>
  </si>
  <si>
    <t>99254</t>
  </si>
  <si>
    <t>ACRÉSCIMO PARA POÇO DE VISITA RETANGULAR PARA DRENAGEM, EM ALVENARIA COM BLOCOS DE CONCRETO, DIMENSÕES INTERNAS = 1X1 M. AF_12/2020</t>
  </si>
  <si>
    <t>99256</t>
  </si>
  <si>
    <t>BASE PARA POÇO DE VISITA RETANGULAR PARA DRENAGEM, EM ALVENARIA COM BLOCOS DE CONCRETO, DIMENSÕES INTERNAS = 1,5X2,5 M, PROFUNDIDADE = 1,40 M, EXCLUINDO TAMPÃO. AF_12/2020_PA</t>
  </si>
  <si>
    <t>99259</t>
  </si>
  <si>
    <t>BASE PARA POÇO DE VISITA RETANGULAR PARA DRENAGEM, EM ALVENARIA COM BLOCOS DE CONCRETO, DIMENSÕES INTERNAS = 1X1,5 M, PROFUNDIDADE = 1,40 M, EXCLUINDO TAMPÃO. AF_12/2020_PA</t>
  </si>
  <si>
    <t>99261</t>
  </si>
  <si>
    <t>ACRÉSCIMO PARA POÇO DE VISITA RETANGULAR PARA DRENAGEM, EM ALVENARIA COM BLOCOS DE CONCRETO, DIMENSÕES INTERNAS = 1X1,5 M. AF_12/2020</t>
  </si>
  <si>
    <t>99263</t>
  </si>
  <si>
    <t>ACRÉSCIMO PARA POÇO DE VISITA RETANGULAR PARA DRENAGEM, EM ALVENARIA COM BLOCOS DE CONCRETO, DIMENSÕES INTERNAS = 1,5X2,5 M. AF_12/2020</t>
  </si>
  <si>
    <t>99265</t>
  </si>
  <si>
    <t>BASE PARA POÇO DE VISITA RETANGULAR PARA DRENAGEM, EM ALVENARIA COM BLOCOS DE CONCRETO, DIMENSÕES INTERNAS = 1X2 M, PROFUNDIDADE = 1,40 M, EXCLUINDO TAMPÃO. AF_12/2020_PA</t>
  </si>
  <si>
    <t>99266</t>
  </si>
  <si>
    <t>ACRÉSCIMO PARA POÇO DE VISITA RETANGULAR PARA DRENAGEM, EM ALVENARIA COM BLOCOS DE CONCRETO, DIMENSÕES INTERNAS = 1X2 M. AF_12/2020</t>
  </si>
  <si>
    <t>99267</t>
  </si>
  <si>
    <t>BASE PARA POÇO DE VISITA RETANGULAR PARA DRENAGEM, EM ALVENARIA COM BLOCOS DE CONCRETO, DIMENSÕES INTERNAS = 1X2,5 M, PROFUNDIDADE = 1,40 M, EXCLUINDO TAMPÃO. AF_12/2020_PA</t>
  </si>
  <si>
    <t>99268</t>
  </si>
  <si>
    <t>POÇO DE INSPEÇÃO CIRCULAR PARA DRENAGEM, EM CONCRETO PRÉ-MOLDADO, DIÂMETRO INTERNO = 0,60 M, PROFUNDIDADE = 0,90 M, EXCLUINDO TAMPÃO. AF_12/2020_PA</t>
  </si>
  <si>
    <t>99269</t>
  </si>
  <si>
    <t>ACRÉSCIMO PARA POÇO DE VISITA RETANGULAR PARA DRENAGEM, EM ALVENARIA COM BLOCOS DE CONCRETO, DIMENSÕES INTERNAS = 1X2,5 M. AF_12/2020</t>
  </si>
  <si>
    <t>99270</t>
  </si>
  <si>
    <t>POÇO DE INSPEÇÃO CIRCULAR PARA DRENAGEM, EM CONCRETO PRÉ-MOLDADO, DIÂMETRO INTERNO = 0,60 M, PROFUNDIDADE = 1,40 M, EXCLUINDO TAMPÃO. AF_12/2020_PA</t>
  </si>
  <si>
    <t>99271</t>
  </si>
  <si>
    <t>BASE PARA POÇO DE VISITA RETANGULAR PARA DRENAGEM, EM ALVENARIA COM BLOCOS DE CONCRETO, DIMENSÕES INTERNAS = 1,5X3 M, PROFUNDIDADE = 1,40 M, EXCLUINDO TAMPÃO. AF_12/2020_PA</t>
  </si>
  <si>
    <t>99272</t>
  </si>
  <si>
    <t>POÇO DE INSPEÇÃO CIRCULAR PARA DRENAGEM, EM ALVENARIA COM TIJOLOS CERÂMICOS MACIÇOS, DIÂMETRO INTERNO = 0,60 M, PROFUNDIDADE = 0,95 M, EXCLUINDO TAMPÃO. AF_12/2020_PA</t>
  </si>
  <si>
    <t>99273</t>
  </si>
  <si>
    <t>POÇO DE INSPEÇÃO CIRCULAR PARA DRENAGEM, EM ALVENARIA COM TIJOLOS CERÂMICOS MACIÇOS, DIÂMETRO INTERNO = 0,60 M, PROFUNDIDADE = 1,45 M, EXCLUINDO TAMPÃO. AF_12/2020_PA</t>
  </si>
  <si>
    <t>99274</t>
  </si>
  <si>
    <t>BASE PARA POÇO DE VISITA RETANGULAR PARA DRENAGEM, EM ALVENARIA COM BLOCOS DE CONCRETO, DIMENSÕES INTERNAS = 1X3 M, PROFUNDIDADE = 1,40 M, EXCLUINDO TAMPÃO. AF_12/2020_PA</t>
  </si>
  <si>
    <t>99275</t>
  </si>
  <si>
    <t>BASE PARA POÇO DE VISITA CIRCULAR PARA DRENAGEM, EM CONCRETO PRÉ-MOLDADO, DIÂMETRO INTERNO = 0,80 M, PROFUNDIDADE = 1,35 M, EXCLUINDO TAMPÃO. AF_12/2020_PA</t>
  </si>
  <si>
    <t>99276</t>
  </si>
  <si>
    <t>ACRÉSCIMO PARA POÇO DE VISITA RETANGULAR PARA DRENAGEM, EM ALVENARIA COM BLOCOS DE CONCRETO, DIMENSÕES INTERNAS = 1,5X3 M. AF_12/2020</t>
  </si>
  <si>
    <t>99277</t>
  </si>
  <si>
    <t>ACRÉSCIMO PARA POÇO DE VISITA RETANGULAR PARA DRENAGEM, EM ALVENARIA COM BLOCOS DE CONCRETO, DIMENSÕES INTERNAS = 1X3 M. AF_12/2020</t>
  </si>
  <si>
    <t>99278</t>
  </si>
  <si>
    <t>ACRÉSCIMO PARA POÇO DE VISITA CIRCULAR PARA DRENAGEM, EM CONCRETO PRÉ-MOLDADO, DIÂMETRO INTERNO = 0,8 M. AF_12/2020</t>
  </si>
  <si>
    <t>99279</t>
  </si>
  <si>
    <t>BASE PARA POÇO DE VISITA RETANGULAR PARA DRENAGEM, EM ALVENARIA COM BLOCOS DE CONCRETO, DIMENSÕES INTERNAS = 1X3,5 M, PROFUNDIDADE = 1,40 M, EXCLUINDO TAMPÃO. AF_12/2020_PA</t>
  </si>
  <si>
    <t>99280</t>
  </si>
  <si>
    <t>BASE PARA POÇO DE VISITA CIRCULAR PARA DRENAGEM, EM ALVENARIA COM TIJOLOS CERÂMICOS MACIÇOS, DIÂMETRO INTERNO = 0,80 M, PROFUNDIDADE = 1,40 M, EXCLUINDO TAMPÃO. AF_12/2020_PA</t>
  </si>
  <si>
    <t>99281</t>
  </si>
  <si>
    <t>ACRÉSCIMO PARA POÇO DE VISITA RETANGULAR PARA DRENAGEM, EM ALVENARIA COM BLOCOS DE CONCRETO, DIMENSÕES INTERNAS = 1X3,5 M. AF_12/2020</t>
  </si>
  <si>
    <t>99282</t>
  </si>
  <si>
    <t>ACRÉSCIMO PARA POÇO DE VISITA RETANGULAR PARA DRENAGEM, EM ALVENARIA COM BLOCOS DE CONCRETO, DIMENSÕES INTERNAS = 2,5X2,5 M. AF_12/2020</t>
  </si>
  <si>
    <t>99283</t>
  </si>
  <si>
    <t>ACRÉSCIMO PARA POÇO DE VISITA CIRCULAR PARA DRENAGEM, EM ALVENARIA COM TIJOLOS CERÂMICOS MACIÇOS, DIÂMETRO INTERNO = 0,8 M. AF_12/2020</t>
  </si>
  <si>
    <t>99284</t>
  </si>
  <si>
    <t>BASE PARA POÇO DE VISITA RETANGULAR PARA DRENAGEM, EM ALVENARIA COM BLOCOS DE CONCRETO, DIMENSÕES INTERNAS = 1,5X3,5 M, PROFUNDIDADE = 1,40 M, EXCLUINDO TAMPÃO. AF_12/2020_PA</t>
  </si>
  <si>
    <t>99285</t>
  </si>
  <si>
    <t>BASE PARA POÇO DE VISITA CIRCULAR PARA DRENAGEM, EM CONCRETO PRÉ-MOLDADO, DIÂMETRO INTERNO = 1,0 M, PROFUNDIDADE = 1,35 M, EXCLUINDO TAMPÃO. AF_05/2018_PA</t>
  </si>
  <si>
    <t>99286</t>
  </si>
  <si>
    <t>BASE PARA POÇO DE VISITA RETANGULAR PARA DRENAGEM, EM ALVENARIA COM BLOCOS DE CONCRETO, DIMENSÕES INTERNAS = 1X4 M, PROFUNDIDADE = 1,40 M, EXCLUINDO TAMPÃO. AF_12/2020_PA</t>
  </si>
  <si>
    <t>99287</t>
  </si>
  <si>
    <t>BASE PARA POÇO DE VISITA RETANGULAR PARA DRENAGEM, EM ALVENARIA COM BLOCOS DE CONCRETO, DIMENSÕES INTERNAS = 2,5X3 M, PROFUNDIDADE = 1,40 M, EXCLUINDO TAMPÃO. AF_12/2020_PA</t>
  </si>
  <si>
    <t>99288</t>
  </si>
  <si>
    <t>ACRÉSCIMO PARA POÇO DE VISITA CIRCULAR PARA DRENAGEM, EM CONCRETO PRÉ-MOLDADO, DIÂMETRO INTERNO = 1 M. AF_12/2020</t>
  </si>
  <si>
    <t>99289</t>
  </si>
  <si>
    <t>ACRÉSCIMO PARA POÇO DE VISITA RETANGULAR PARA DRENAGEM, EM ALVENARIA COM BLOCOS DE CONCRETO, DIMENSÕES INTERNAS = 1X4 M. AF_12/2020</t>
  </si>
  <si>
    <t>99290</t>
  </si>
  <si>
    <t>BASE PARA POÇO DE VISITA RETANGULAR PARA DRENAGEM, EM ALVENARIA COM BLOCOS DE CONCRETO, DIMENSÕES INTERNAS = 1,5X1,5 M, PROFUNDIDADE = 1,40 M, EXCLUINDO TAMPÃO. AF_12/2020_PA</t>
  </si>
  <si>
    <t>99291</t>
  </si>
  <si>
    <t>ACRÉSCIMO PARA POÇO DE VISITA RETANGULAR PARA DRENAGEM, EM ALVENARIA COM BLOCOS DE CONCRETO, DIMENSÕES INTERNAS = 1,5X3,5 M. AF_12/2020</t>
  </si>
  <si>
    <t>99292</t>
  </si>
  <si>
    <t>BASE PARA POÇO DE VISITA CIRCULAR PARA DRENAGEM, EM ALVENARIA COM TIJOLOS CERÂMICOS MACIÇOS, DIÂMETRO INTERNO = 1,0 M, PROFUNDIDADE = 1,40 M, EXCLUINDO TAMPÃO. AF_12/2020_PA</t>
  </si>
  <si>
    <t>99293</t>
  </si>
  <si>
    <t>ACRÉSCIMO PARA POÇO DE VISITA CIRCULAR PARA DRENAGEM, EM ALVENARIA COM TIJOLOS CERÂMICOS MACIÇOS, DIÂMETRO INTERNO = 1 M. AF_12/2020</t>
  </si>
  <si>
    <t>99294</t>
  </si>
  <si>
    <t>BASE PARA POÇO DE VISITA RETANGULAR PARA DRENAGEM, EM ALVENARIA COM BLOCOS DE CONCRETO, DIMENSÕES INTERNAS = 1,5X4 M, PROFUNDIDADE = 1,40 M, EXCLUINDO TAMPÃO. AF_12/2020_PA</t>
  </si>
  <si>
    <t>99296</t>
  </si>
  <si>
    <t>ACRÉSCIMO PARA POÇO DE VISITA RETANGULAR PARA DRENAGEM, EM ALVENARIA COM BLOCOS DE CONCRETO, DIMENSÕES INTERNAS = 2,5X3 M. AF_12/2020</t>
  </si>
  <si>
    <t>99297</t>
  </si>
  <si>
    <t>ACRÉSCIMO PARA POÇO DE VISITA RETANGULAR PARA DRENAGEM, EM ALVENARIA COM BLOCOS DE CONCRETO, DIMENSÕES INTERNAS = 1,5X4 M. AF_12/2020</t>
  </si>
  <si>
    <t>99298</t>
  </si>
  <si>
    <t>BASE PARA POÇO DE VISITA RETANGULAR PARA DRENAGEM, EM ALVENARIA COM BLOCOS DE CONCRETO, DIMENSÕES INTERNAS = 2,5X3,5 M, PROFUNDIDADE = 1,40 M, EXCLUINDO TAMPÃO. AF_12/2020_PA</t>
  </si>
  <si>
    <t>99299</t>
  </si>
  <si>
    <t>ACRÉSCIMO PARA POÇO DE VISITA RETANGULAR PARA DRENAGEM, EM ALVENARIA COM BLOCOS DE CONCRETO, DIMENSÕES INTERNAS = 2,5X3,5 M. AF_12/2020</t>
  </si>
  <si>
    <t>99300</t>
  </si>
  <si>
    <t>BASE PARA POÇO DE VISITA RETANGULAR PARA DRENAGEM, EM ALVENARIA COM BLOCOS DE CONCRETO, DIMENSÕES INTERNAS = 2,5X4 M, PROFUNDIDADE = 1,40 M, EXCLUINDO TAMPÃO. AF_12/2020_PA</t>
  </si>
  <si>
    <t>99301</t>
  </si>
  <si>
    <t>BASE PARA POÇO DE VISITA RETANGULAR PARA DRENAGEM, EM ALVENARIA COM BLOCOS DE CONCRETO, DIMENSÕES INTERNAS = 2X2 M, PROFUNDIDADE = 1,40 M, EXCLUINDO TAMPÃO. AF_12/2020_PA</t>
  </si>
  <si>
    <t>99302</t>
  </si>
  <si>
    <t>ACRÉSCIMO PARA POÇO DE VISITA RETANGULAR PARA DRENAGEM, EM ALVENARIA COM BLOCOS DE CONCRETO, DIMENSÕES INTERNAS = 2,5X4 M. AF_12/2020</t>
  </si>
  <si>
    <t>99303</t>
  </si>
  <si>
    <t>BASE PARA POÇO DE VISITA RETANGULAR PARA DRENAGEM, EM ALVENARIA COM BLOCOS DE CONCRETO, DIMENSÕES INTERNAS = 3X3 M, PROFUNDIDADE = 1,40 M, EXCLUINDO TAMPÃO. AF_12/2020_PA</t>
  </si>
  <si>
    <t>99304</t>
  </si>
  <si>
    <t>ACRÉSCIMO PARA POÇO DE VISITA RETANGULAR PARA DRENAGEM, EM ALVENARIA COM BLOCOS DE CONCRETO, DIMENSÕES INTERNAS = 3X3 M. AF_12/2020</t>
  </si>
  <si>
    <t>99305</t>
  </si>
  <si>
    <t>BASE PARA POÇO DE VISITA RETANGULAR PARA DRENAGEM, EM ALVENARIA COM BLOCOS DE CONCRETO, DIMENSÕES INTERNAS = 3X3,5 M, PROFUNDIDADE = 1,40 M, EXCLUINDO TAMPÃO. AF_12/2020_PA</t>
  </si>
  <si>
    <t>99306</t>
  </si>
  <si>
    <t>ACRÉSCIMO PARA POÇO DE VISITA RETANGULAR PARA DRENAGEM, EM ALVENARIA COM BLOCOS DE CONCRETO, DIMENSÕES INTERNAS = 3X3,5 M. AF_12/2020</t>
  </si>
  <si>
    <t>99307</t>
  </si>
  <si>
    <t>ACRÉSCIMO PARA POÇO DE VISITA RETANGULAR PARA DRENAGEM, EM ALVENARIA COM BLOCOS DE CONCRETO, DIMENSÕES INTERNAS = 2X2 M. AF_12/2020</t>
  </si>
  <si>
    <t>99308</t>
  </si>
  <si>
    <t>BASE PARA POÇO DE VISITA RETANGULAR PARA DRENAGEM, EM ALVENARIA COM BLOCOS DE CONCRETO, DIMENSÕES INTERNAS = 3X4 M, PROFUNDIDADE = 1,40 M, EXCLUINDO TAMPÃO. AF_12/2020_PA</t>
  </si>
  <si>
    <t>99309</t>
  </si>
  <si>
    <t>ACRÉSCIMO PARA POÇO DE VISITA RETANGULAR PARA DRENAGEM, EM ALVENARIA COM BLOCOS DE CONCRETO, DIMENSÕES INTERNAS = 3X4 M. AF_12/2020</t>
  </si>
  <si>
    <t>99310</t>
  </si>
  <si>
    <t>BASE PARA POÇO DE VISITA RETANGULAR PARA DRENAGEM, EM ALVENARIA COM BLOCOS DE CONCRETO, DIMENSÕES INTERNAS = 3,5X3,5 M, PROFUNDIDADE = 1,40 M, EXCLUINDO TAMPÃO. AF_12/2020_PA</t>
  </si>
  <si>
    <t>99311</t>
  </si>
  <si>
    <t>ACRÉSCIMO PARA POÇO DE VISITA RETANGULAR PARA DRENAGEM, EM ALVENARIA COM BLOCOS DE CONCRETO, DIMENSÕES INTERNAS = 3,5X3,5 M. AF_12/2020</t>
  </si>
  <si>
    <t>99312</t>
  </si>
  <si>
    <t>BASE PARA POÇO DE VISITA RETANGULAR PARA DRENAGEM, EM ALVENARIA COM BLOCOS DE CONCRETO, DIMENSÕES INTERNAS = 2X2,5 M, PROFUNDIDADE = 1,40 M, EXCLUINDO TAMPÃO. AF_12/2020_PA</t>
  </si>
  <si>
    <t>99313</t>
  </si>
  <si>
    <t>BASE PARA POÇO DE VISITA RETANGULAR PARA DRENAGEM, EM ALVENARIA COM BLOCOS DE CONCRETO, DIMENSÕES INTERNAS = 3,5X4 M, PROFUNDIDADE = 1,40 M, EXCLUINDO TAMPÃO. AF_12/2020_PA</t>
  </si>
  <si>
    <t>99314</t>
  </si>
  <si>
    <t>ACRÉSCIMO PARA POÇO DE VISITA RETANGULAR PARA DRENAGEM, EM ALVENARIA COM BLOCOS DE CONCRETO, DIMENSÕES INTERNAS = 3,5X4 M. AF_12/2020</t>
  </si>
  <si>
    <t>99315</t>
  </si>
  <si>
    <t>BASE PARA POÇO DE VISITA RETANGULAR PARA DRENAGEM, EM ALVENARIA COM BLOCOS DE CONCRETO, DIMENSÕES INTERNAS = 4X4 M, PROFUNDIDADE = 1,40 M, EXCLUINDO TAMPÃO. AF_12/2020_PA</t>
  </si>
  <si>
    <t>99317</t>
  </si>
  <si>
    <t>ACRÉSCIMO PARA POÇO DE VISITA RETANGULAR PARA DRENAGEM, EM ALVENARIA COM BLOCOS DE CONCRETO, DIMENSÕES INTERNAS = 2X2,5 M. AF_12/2020</t>
  </si>
  <si>
    <t>99318</t>
  </si>
  <si>
    <t>CHAMINÉ CIRCULAR PARA POÇO DE VISITA PARA DRENAGEM, EM CONCRETO PRÉ-MOLDADO, DIÂMETRO INTERNO = 0,6 M. AF_12/2020</t>
  </si>
  <si>
    <t>99319</t>
  </si>
  <si>
    <t>CHAMINÉ CIRCULAR PARA POÇO DE VISITA PARA DRENAGEM, EM ALVENARIA COM TIJOLOS CERÂMICOS MACIÇOS, DIÂMETRO INTERNO = 0,6 M. AF_12/2020</t>
  </si>
  <si>
    <t>99320</t>
  </si>
  <si>
    <t>BASE PARA POÇO DE VISITA RETANGULAR PARA DRENAGEM, EM ALVENARIA COM BLOCOS DE CONCRETO, DIMENSÕES INTERNAS = 2X3 M, PROFUNDIDADE = 1,40 M, EXCLUINDO TAMPÃO. AF_12/2020_PA</t>
  </si>
  <si>
    <t>99321</t>
  </si>
  <si>
    <t>ACRÉSCIMO PARA POÇO DE VISITA RETANGULAR PARA DRENAGEM, EM ALVENARIA COM BLOCOS DE CONCRETO, DIMENSÕES INTERNAS = 2X3 M. AF_12/2020</t>
  </si>
  <si>
    <t>99322</t>
  </si>
  <si>
    <t>BASE PARA POÇO DE VISITA RETANGULAR PARA DRENAGEM, EM ALVENARIA COM BLOCOS DE CONCRETO, DIMENSÕES INTERNAS = 2X3,5 M, PROFUNDIDADE = 1,40 M, EXCLUINDO TAMPÃO. AF_12/2020_PA</t>
  </si>
  <si>
    <t>99323</t>
  </si>
  <si>
    <t>ACRÉSCIMO PARA POÇO DE VISITA RETANGULAR PARA DRENAGEM, EM ALVENARIA COM BLOCOS DE CONCRETO, DIMENSÕES INTERNAS = 2X3,5 M. AF_12/2020</t>
  </si>
  <si>
    <t>99324</t>
  </si>
  <si>
    <t>BASE PARA POÇO DE VISITA RETANGULAR PARA DRENAGEM, EM ALVENARIA COM BLOCOS DE CONCRETO, DIMENSÕES INTERNAS = 2X4 M, PROFUNDIDADE = 1,40 M, EXCLUINDO TAMPÃO. AF_12/2020_PA</t>
  </si>
  <si>
    <t>99325</t>
  </si>
  <si>
    <t>ACRÉSCIMO PARA POÇO DE VISITA RETANGULAR PARA DRENAGEM, EM ALVENARIA COM BLOCOS DE CONCRETO, DIMENSÕES INTERNAS = 2X4 M. AF_12/2020</t>
  </si>
  <si>
    <t>99326</t>
  </si>
  <si>
    <t>BASE PARA POÇO DE VISITA RETANGULAR PARA DRENAGEM, EM ALVENARIA COM BLOCOS DE CONCRETO, DIMENSÕES INTERNAS = 2,5X2,5 M, PROFUNDIDADE = 1,40 M, EXCLUINDO TAMPÃO. AF_12/2020_PA</t>
  </si>
  <si>
    <t>99327</t>
  </si>
  <si>
    <t>ACRÉSCIMO PARA POÇO DE VISITA RETANGULAR PARA DRENAGEM, EM ALVENARIA COM BLOCOS DE CONCRETO, DIMENSÕES INTERNAS = 4X4 M. AF_12/2020</t>
  </si>
  <si>
    <t>101800</t>
  </si>
  <si>
    <t>CAIXA COM GRELHA RETANGULAR DE FERRO FUNDIDO, EM ALVENARIA COM TIJOLOS CERÂMICOS MACIÇOS, DIMENSÕES INTERNAS: 0,30 X 1,00 X 1,00. AF_12/2020</t>
  </si>
  <si>
    <t>101801</t>
  </si>
  <si>
    <t>CAIXA COM GRELHA RETANGULAR DE FERRO FUNDIDO, EM ALVENARIA COM BLOCOS DE CONCRETO, DIMENSÕES INTERNAS: 0,30 X 1,00 X 1,00. AF_12/2020</t>
  </si>
  <si>
    <t>101806</t>
  </si>
  <si>
    <t>CAIXA ENTERRADA DISTRIBUIDORA DE VAZÃO (SUMIDOUROS MÚLTIPLOS), RETANGULAR, EM ALVENARIA COM TIJOLOS MACIÇOS, DIMENSÕES INTERNAS: 0,60 X 0,60 X H=0,50 M. AF_12/2020</t>
  </si>
  <si>
    <t>101807</t>
  </si>
  <si>
    <t>CAIXA ENTERRADA DISTRIBUIDORA DE VAZÃO (SUMIDOUROS MÚLTIPLOS), RETANGULAR, EM ALVENARIA COM BLOCOS DE CONCRETO, DIMENSÕES INTERNAS: 0,60 X 0,60 X H=0,50 M. AF_12/2020</t>
  </si>
  <si>
    <t>101808</t>
  </si>
  <si>
    <t>CAIXA ENTERRADA DISTRIBUIDORA DE VAZÃO (SUMIDOUROS MÚLTIPLOS), RETANGULAR, EM CONCRETO PRÉ-MOLDADO, DIMENSÕES INTERNAS: 0,60 X 0,60 X H=0,50 M. AF_12/2020</t>
  </si>
  <si>
    <t>101809</t>
  </si>
  <si>
    <t>BASE PARA POCO DE VISITA RETANGULAR PARA ESGOTO E DRENAGEM, EM CONCRETO ESTRUTURAL, DIMENSÕES INTERNAS DE 90X150 M, PROFUNDIDADE DE 1,25 M, EXCLUINDO TAMPÃO. AF_12/2020_PA</t>
  </si>
  <si>
    <t>102139</t>
  </si>
  <si>
    <t>BASE PARA POÇO DE VISITA CIRCULAR PARA ESGOTO, EM CONCRETO PRÉ-MOLDADO, DIÂMETRO INTERNO = 1,20 M, PROFUNDIDADE = 1,60 M, EXCLUINDO TAMPÃO. AF_12/2020_PA</t>
  </si>
  <si>
    <t>102141</t>
  </si>
  <si>
    <t>BASE PARA POÇO DE VISITA CIRCULAR PARA ESGOTO, EM CONCRETO PRÉ-MOLDADO, DIÂMETRO INTERNO = 1,50 M, PROFUNDIDADE = 1,35 M, EXCLUINDO TAMPÃO. AF_12/2020_PA</t>
  </si>
  <si>
    <t>102142</t>
  </si>
  <si>
    <t>BASE PARA POÇO DE VISITA CIRCULAR PARA DRENAGEM, EM CONCRETO PRÉ-MOLDADO, DIÂMETRO INTERNO = 1,50 M, PROFUNDIDADE = 1,35 M, EXCLUINDO TAMPÃO. AF_12/2020_PA</t>
  </si>
  <si>
    <t>102457</t>
  </si>
  <si>
    <t>BASE PARA POÇO DE VISITA CIRCULAR PARA DRENAGEM, EM CONCRETO PRÉ-MOLDADO, DIÂMETRO INTERNO = 1,20 M, PROFUNDIDADE = 1,60 M, EXCLUINDO TAMPÃO. AF_05/2021_PA</t>
  </si>
  <si>
    <t>94263</t>
  </si>
  <si>
    <t>GUIA (MEIO-FIO) CONCRETO, MOLDADA IN LOCO EM TRECHO RETO COM EXTRUSORA, 13 CM BASE X 22 CM ALTURA. AF_01/2024</t>
  </si>
  <si>
    <t>94264</t>
  </si>
  <si>
    <t>GUIA (MEIO-FIO) CONCRETO, MOLDADA IN LOCO EM TRECHO CURVO COM EXTRUSORA, 13 CM BASE X 22 CM ALTURA. AF_01/2024</t>
  </si>
  <si>
    <t>94265</t>
  </si>
  <si>
    <t>GUIA (MEIO-FIO) CONCRETO, MOLDADA IN LOCO EM TRECHO RETO COM EXTRUSORA, 15 CM BASE X 30 CM ALTURA. AF_01/2024</t>
  </si>
  <si>
    <t>94266</t>
  </si>
  <si>
    <t>GUIA (MEIO-FIO) CONCRETO, MOLDADA IN LOCO EM TRECHO CURVO COM EXTRUSORA, 15 CM BASE X 30 CM ALTURA. AF_01/2024</t>
  </si>
  <si>
    <t>94267</t>
  </si>
  <si>
    <t>GUIA (MEIO-FIO) E SARJETA CONJUGADOS DE CONCRETO, MOLDADA IN LOCO EM TRECHO RETO COM EXTRUSORA, 45 CM BASE (15 CM BASE DA GUIA + 30 CM BASE DA SARJETA) X 22 CM ALTURA. AF_01/2024</t>
  </si>
  <si>
    <t>94268</t>
  </si>
  <si>
    <t>GUIA (MEIO-FIO) E SARJETA CONJUGADOS DE CONCRETO, MOLDADA IN LOCO EM TRECHO CURVO COM EXTRUSORA, 45 CM BASE (15 CM BASE DA GUIA + 30 CM BASE DA SARJETA) X 22 CM ALTURA. AF_01/2024</t>
  </si>
  <si>
    <t>94269</t>
  </si>
  <si>
    <t>GUIA (MEIO-FIO) E SARJETA CONJUGADOS DE CONCRETO, MOLDADA IN LOCO EM TRECHO RETO COM EXTRUSORA, 60 CM BASE (15 CM BASE DA GUIA + 45 CM BASE DA SARJETA) X 26 CM ALTURA. AF_01/2024</t>
  </si>
  <si>
    <t>94270</t>
  </si>
  <si>
    <t>GUIA (MEIO-FIO) E SARJETA CONJUGADOS DE CONCRETO, MOLDADA IN LOCO EM TRECHO CURVO COM EXTRUSORA, 60 CM BASE (15 CM BASE DA GUIA + 45 CM BASE DA SARJETA) X 26 CM ALTURA. AF_01/2024</t>
  </si>
  <si>
    <t>94271</t>
  </si>
  <si>
    <t>GUIA (MEIO-FIO) E SARJETA CONJUGADOS DE CONCRETO, MOLDADA IN LOCO EM TRECHO RETO COM EXTRUSORA, 65 CM BASE (15 CM BASE DA GUIA + 50 CM BASE DA SARJETA) X 26 CM ALTURA. AF_01/2024</t>
  </si>
  <si>
    <t>94272</t>
  </si>
  <si>
    <t>GUIA (MEIO-FIO) E SARJETA CONJUGADOS DE CONCRETO, MOLDADA IN LOCO EM TRECHO CURVO COM EXTRUSORA, 65 CM BASE (15 CM BASE DA GUIA + 50 CM BASE DA SARJETA) X 26 CM ALTURA. AF_01/2024</t>
  </si>
  <si>
    <t>94273</t>
  </si>
  <si>
    <t>ASSENTAMENTO DE GUIA (MEIO-FIO) EM TRECHO RETO, CONFECCIONADA EM CONCRETO PRÉ-FABRICADO, DIMENSÕES 100X15X13X30 CM (COMPRIMENTO X BASE INFERIOR X BASE SUPERIOR X ALTURA). AF_01/2024</t>
  </si>
  <si>
    <t>94274</t>
  </si>
  <si>
    <t>ASSENTAMENTO DE GUIA (MEIO-FIO) EM TRECHO CURVO, CONFECCIONADA EM CONCRETO PRÉ-FABRICADO, DIMENSÕES 100X15X13X30 CM (COMPRIMENTO X BASE INFERIOR X BASE SUPERIOR X ALTURA). AF_01/2024</t>
  </si>
  <si>
    <t>94275</t>
  </si>
  <si>
    <t>ASSENTAMENTO DE GUIA (MEIO-FIO) EM TRECHO RETO, CONFECCIONADA EM CONCRETO PRÉ-FABRICADO, DIMENSÕES 100X15X13X20 CM (COMPRIMENTO X BASE INFERIOR X BASE SUPERIOR X ALTURA). AF_01/2024</t>
  </si>
  <si>
    <t>94276</t>
  </si>
  <si>
    <t>ASSENTAMENTO DE GUIA (MEIO-FIO) EM TRECHO CURVO, CONFECCIONADA EM CONCRETO PRÉ-FABRICADO, DIMENSÕES 100X15X13X20 CM (COMPRIMENTO X BASE INFERIOR X BASE SUPERIOR X ALTURA). AF_01/2024</t>
  </si>
  <si>
    <t>94277</t>
  </si>
  <si>
    <t>ASSENTAMENTO DE GUIA (MEIO-FIO) EM TRECHO RETO, CONFECCIONADA EM CONCRETO PRÉ-FABRICADO, DIMENSÕES 80X08X08X25 CM (COMPRIMENTO X BASE INFERIOR X BASE SUPERIOR X ALTURA). AF_01/2024</t>
  </si>
  <si>
    <t>94278</t>
  </si>
  <si>
    <t>ASSENTAMENTO DE GUIA (MEIO-FIO) EM TRECHO CURVO, CONFECCIONADA EM CONCRETO PRÉ-FABRICADO, DIMENSÕES 80X08X08X25 CM (COMPRIMENTO X BASE INFERIOR X BASE SUPERIOR X ALTURA). AF_01/2024</t>
  </si>
  <si>
    <t>94279</t>
  </si>
  <si>
    <t>ASSENTAMENTO DE GUIA (MEIO-FIO) EM TRECHO RETO, CONFECCIONADA EM CONCRETO PRÉ-FABRICADO, DIMENSÕES 39X6,5X6,5X19 CM (COMPRIMENTO X BASE INFERIOR X BASE SUPERIOR X ALTURA), PARA DELIMITAÇÃO DE JARDINS, PRAÇAS OU PASSEIOS. AF_01/2024</t>
  </si>
  <si>
    <t>94280</t>
  </si>
  <si>
    <t>ASSENTAMENTO DE GUIA (MEIO-FIO) EM TRECHO CURVO, CONFECCIONADA EM CONCRETO PRÉ-FABRICADO, DIMENSÕES 39X6,5X6,5X19 CM (COMPRIMENTO X BASE INFERIOR X BASE SUPERIOR X ALTURA), PARA DELIMITAÇÃO DE JARDINS, PRAÇAS OU PASSEIOS. AF_01/2024</t>
  </si>
  <si>
    <t>94281</t>
  </si>
  <si>
    <t>EXECUÇÃO DE SARJETA DE CONCRETO USINADO, MOLDADA IN LOCO EM TRECHO RETO, 30 CM BASE X 15 CM ALTURA. AF_01/2024</t>
  </si>
  <si>
    <t>94282</t>
  </si>
  <si>
    <t>EXECUÇÃO DE SARJETA DE CONCRETO USINADO, MOLDADA IN LOCO EM TRECHO CURVO, 30 CM BASE X 15 CM ALTURA. AF_01/2024</t>
  </si>
  <si>
    <t>94283</t>
  </si>
  <si>
    <t>EXECUÇÃO DE SARJETA DE CONCRETO USINADO, MOLDADA IN LOCO EM TRECHO RETO, 45 CM BASE X 15 CM ALTURA. AF_01/2024</t>
  </si>
  <si>
    <t>94284</t>
  </si>
  <si>
    <t>EXECUÇÃO DE SARJETA DE CONCRETO USINADO, MOLDADA IN LOCO EM TRECHO CURVO, 45 CM BASE X 15 CM ALTURA. AF_01/2024</t>
  </si>
  <si>
    <t>94285</t>
  </si>
  <si>
    <t>EXECUÇÃO DE SARJETA DE CONCRETO USINADO, MOLDADA IN LOCO EM TRECHO RETO, 60 CM BASE X 15 CM ALTURA. AF_01/2024</t>
  </si>
  <si>
    <t>94286</t>
  </si>
  <si>
    <t>EXECUÇÃO DE SARJETA DE CONCRETO USINADO, MOLDADA IN LOCO EM TRECHO CURVO, 60 CM BASE X 15 CM ALTURA. AF_01/2024</t>
  </si>
  <si>
    <t>94287</t>
  </si>
  <si>
    <t>EXECUÇÃO DE SARJETA DE CONCRETO USINADO, MOLDADA IN LOCO EM TRECHO RETO, 30 CM BASE X 10 CM ALTURA. AF_01/2024</t>
  </si>
  <si>
    <t>94288</t>
  </si>
  <si>
    <t>EXECUÇÃO DE SARJETA DE CONCRETO USINADO, MOLDADA IN LOCO EM TRECHO CURVO, 30 CM BASE X 10 CM ALTURA. AF_01/2024</t>
  </si>
  <si>
    <t>94289</t>
  </si>
  <si>
    <t>EXECUÇÃO DE SARJETA DE CONCRETO USINADO, MOLDADA IN LOCO EM TRECHO RETO, 45 CM BASE X 10 CM ALTURA. AF_01/2024</t>
  </si>
  <si>
    <t>94290</t>
  </si>
  <si>
    <t>EXECUÇÃO DE SARJETA DE CONCRETO USINADO, MOLDADA IN LOCO EM TRECHO CURVO, 45 CM BASE X 10 CM ALTURA. AF_01/2024</t>
  </si>
  <si>
    <t>94291</t>
  </si>
  <si>
    <t>EXECUÇÃO DE SARJETA DE CONCRETO USINADO, MOLDADA IN LOCO EM TRECHO RETO, 60 CM BASE X 10 CM ALTURA. AF_01/2024</t>
  </si>
  <si>
    <t>94292</t>
  </si>
  <si>
    <t>EXECUÇÃO DE SARJETA DE CONCRETO USINADO, MOLDADA IN LOCO EM TRECHO CURVO, 60 CM BASE X 10 CM ALTURA. AF_01/2024</t>
  </si>
  <si>
    <t>94293</t>
  </si>
  <si>
    <t>EXECUÇÃO DE SARJETÃO DE CONCRETO USINADO, MOLDADA IN LOCO EM TRECHO RETO, 100 CM BASE X 20 CM ALTURA. AF_01/2024</t>
  </si>
  <si>
    <t>94294</t>
  </si>
  <si>
    <t>EXECUÇÃO DE ESCORAS DE CONCRETO PARA CONTENÇÃO DE GUIAS PRÉ-FABRICADAS. AF_01/2024</t>
  </si>
  <si>
    <t>104491</t>
  </si>
  <si>
    <t>ADUELA/ GALERIA FECHADA PRE-MOLDADA DE CONCRETO ARMADO, SECAO QUADRANGULAR INTERNA DE 1,50 X 1,50 M (L X A), MISULA DE 20 X 20 CM, C = 1,00 M, ESPESSURA MIN = 15 CM, TB-45 E FCK DO CONCRETO = 30 MPA FORNECIMENTO E ASSENTAMENTO. AF_01/2023</t>
  </si>
  <si>
    <t>104492</t>
  </si>
  <si>
    <t>ADUELA/ GALERIA FECHADA PRE-MOLDADA DE CONCRETO ARMADO, SECAO QUADRANGULAR INTERNA DE 2,00 X 2,00 M (L X A), MISULA DE 20 X 20 CM, C = 1,00 M, ESPESSURA MIN = 15 CM, TB-45 E FCK DO CONCRETO = 30 MPA FORNECIMENTO E ASSENTAMENTO. AF_01/2023</t>
  </si>
  <si>
    <t>104494</t>
  </si>
  <si>
    <t>ADUELA/ GALERIA FECHADA PRE-MOLDADA DE CONCRETO ARMADO, SECAO QUADRANGULAR INTERNA DE 2,50 X 2,50 M (L X A), MISULA DE 20 X 20 CM, C = 1,00 M, ESPESSURA MIN = 15 CM, TB-45 E FCK DO CONCRETO = 30 MPA FORNECIMENTO E ASSENTAMENTO. AF_01/2023</t>
  </si>
  <si>
    <t>104497</t>
  </si>
  <si>
    <t>ADUELA/ GALERIA FECHADA PRE-MOLDADA DE CONCRETO ARMADO, SECAO QUADRANGULAR INTERNA DE 3,00 X 3,00 M (L X A), MISULA DE 20 X 20 CM, C = 1,00 M, ESPESSURA MIN = 20 CM, TB-45 E FCK DO CONCRETO = 30 MPA FORNECIMENTO E ASSENTAMENTO. AF_01/2023</t>
  </si>
  <si>
    <t>104515</t>
  </si>
  <si>
    <t>APLICAÇÃO DE MANTA GEOTÊXTIL NAS JUNTAS RÍGIDAS DE ADUELAS PRÉ-MOLDADAS DE CONCRETO ARMADO. AF_01/2023</t>
  </si>
  <si>
    <t>102727</t>
  </si>
  <si>
    <t>FABRICAÇÃO, MONTAGEM E DESMONTAGEM DE FÔRMA PARA BOCA PARA BUEIRO, EM CHAPA DE MADEIRA COMPENSADA RESINADA, E = 17 MM, 2 UTILIZAÇÕES. AF_07/2021</t>
  </si>
  <si>
    <t>102728</t>
  </si>
  <si>
    <t>ARMAÇÃO DE MURO ALA E MURO TESTA UTILIZANDO AÇO CA-50 DE 6,3 MM - MONTAGEM. AF_07/2021</t>
  </si>
  <si>
    <t>102729</t>
  </si>
  <si>
    <t>ARMAÇÃO DE MURO ALA E MURO TESTA UTILIZANDO AÇO CA-50 DE 8 MM - MONTAGEM. AF_07/2021</t>
  </si>
  <si>
    <t>102730</t>
  </si>
  <si>
    <t>ARMAÇÃO DE MURO ALA E MURO TESTA UTILIZANDO AÇO CA-50 DE 10 MM - MONTAGEM. AF_07/2021</t>
  </si>
  <si>
    <t>102731</t>
  </si>
  <si>
    <t>ARMAÇÃO DE MURO ALA E MURO TESTA UTILIZANDO AÇO CA-50 DE 12,5 MM - MONTAGEM. AF_07/2021</t>
  </si>
  <si>
    <t>102732</t>
  </si>
  <si>
    <t>ARMAÇÃO DE MURO ALA E MURO TESTA UTILIZANDO AÇO CA-50 DE 16 MM - MONTAGEM. AF_07/2021</t>
  </si>
  <si>
    <t>102733</t>
  </si>
  <si>
    <t>ARMAÇÃO DE MURO ALA E MURO TESTA UTILIZANDO AÇO CA-50 DE 20 MM - MONTAGEM. AF_07/2021</t>
  </si>
  <si>
    <t>102734</t>
  </si>
  <si>
    <t>ARMAÇÃO DE SOLEIRA UTILIZANDO AÇO CA-50 DE 6,3 MM - MONTAGEM. AF_07/2021</t>
  </si>
  <si>
    <t>102735</t>
  </si>
  <si>
    <t>ARMAÇÃO DE SOLEIRA UTILIZANDO AÇO CA-50 DE 8 MM - MONTAGEM. AF_07/2021</t>
  </si>
  <si>
    <t>102736</t>
  </si>
  <si>
    <t>CONCRETAGEM DE BOCA PARA BUEIRO, FCK = 20 MPA, COM USO DE BOMBA - LANÇAMENTO, ADENSAMENTO E ACABAMENTO. AF_07/2021</t>
  </si>
  <si>
    <t>102737</t>
  </si>
  <si>
    <t>BOCA PARA BUEIRO SIMPLES TUBULAR D = 40 CM EM CONCRETO, ALAS COM ESCONSIDADE DE 0°, INCLUINDO FÔRMAS E MATERIAIS. AF_07/2021</t>
  </si>
  <si>
    <t>102738</t>
  </si>
  <si>
    <t>BOCA PARA BUEIRO SIMPLES TUBULAR D = 60 CM EM CONCRETO, ALAS COM ESCONSIDADE DE 0°, INCLUINDO FÔRMAS E MATERIAIS. AF_07/2021</t>
  </si>
  <si>
    <t>102739</t>
  </si>
  <si>
    <t>BOCA PARA BUEIRO SIMPLES TUBULAR D = 80 CM EM CONCRETO, ALAS COM ESCONSIDADE DE 0°, INCLUINDO FÔRMAS E MATERIAIS. AF_07/2021</t>
  </si>
  <si>
    <t>102740</t>
  </si>
  <si>
    <t>BOCA PARA BUEIRO SIMPLES TUBULAR D = 100 CM EM CONCRETO, ALAS COM ESCONSIDADE DE 0°, INCLUINDO FÔRMAS E MATERIAIS. AF_07/2021</t>
  </si>
  <si>
    <t>102741</t>
  </si>
  <si>
    <t>BOCA PARA BUEIRO SIMPLES TUBULAR D = 120 CM EM CONCRETO, ALAS COM ESCONSIDADE DE 0°, INCLUINDO FÔRMAS E MATERIAIS. AF_07/2021</t>
  </si>
  <si>
    <t>102742</t>
  </si>
  <si>
    <t>BOCA PARA BUEIRO SIMPLES TUBULAR D = 150 CM EM CONCRETO, ALAS COM ESCONSIDADE DE 0°, INCLUINDO FÔRMAS E MATERIAIS. AF_07/2021</t>
  </si>
  <si>
    <t>102743</t>
  </si>
  <si>
    <t>BOCA PARA BUEIRO DUPLO TUBULAR D = 80 CM EM CONCRETO, ALAS COM ESCONSIDADE DE 0°, INCLUINDO FÔRMAS E MATERIAIS. AF_07/2021</t>
  </si>
  <si>
    <t>102744</t>
  </si>
  <si>
    <t>BOCA PARA BUEIRO DUPLO TUBULAR D = 100 CM EM CONCRETO, ALAS COM ESCONSIDADE DE 0°, INCLUINDO FÔRMAS E MATERIAIS. AF_07/2021</t>
  </si>
  <si>
    <t>102745</t>
  </si>
  <si>
    <t>BOCA PARA BUEIRO DUPLO TUBULAR D = 120 CM EM CONCRETO, ALAS COM ESCONSIDADE DE 0°, INCLUINDO FÔRMAS E MATERIAIS. AF_07/2021</t>
  </si>
  <si>
    <t>102746</t>
  </si>
  <si>
    <t>BOCA PARA BUEIRO DUPLO TUBULAR D = 150 CM EM CONCRETO, ALAS COM ESCONSIDADE DE 0°, INCLUINDO FÔRMAS E MATERIAIS. AF_07/2021</t>
  </si>
  <si>
    <t>102747</t>
  </si>
  <si>
    <t>BOCA PARA BUEIRO TRIPLO TUBULAR D = 100 CM EM CONCRETO, ALAS COM ESCONSIDADE DE 0°, INCLUINDO FÔRMAS E MATERIAIS. AF_07/2021</t>
  </si>
  <si>
    <t>102748</t>
  </si>
  <si>
    <t>BOCA PARA BUEIRO TRIPLO TUBULAR D = 120 CM EM CONCRETO, ALAS COM ESCONSIDADE DE 0°, INCLUINDO FÔRMAS E MATERIAIS. AF_07/2021</t>
  </si>
  <si>
    <t>102749</t>
  </si>
  <si>
    <t>BOCA PARA BUEIRO TRIPLO TUBULAR D = 150 CM EM CONCRETO, ALAS COM ESCONSIDADE DE 0°, INCLUINDO FÔRMAS E MATERIAIS. AF_07/2021</t>
  </si>
  <si>
    <t>102750</t>
  </si>
  <si>
    <t>BOCA PARA BUEIRO SIMPLES TUBULAR D = 60 CM EM CONCRETO, ALAS COM ESCONSIDADE DE 30°, INCLUINDO FÔRMAS E MATERIAIS. AF_07/2021</t>
  </si>
  <si>
    <t>102751</t>
  </si>
  <si>
    <t>BOCA PARA BUEIRO SIMPLES TUBULAR D = 80 CM EM CONCRETO, ALAS COM ESCONSIDADE DE 30°, INCLUINDO FÔRMAS E MATERIAIS. AF_07/2021</t>
  </si>
  <si>
    <t>102752</t>
  </si>
  <si>
    <t>BOCA PARA BUEIRO SIMPLES TUBULAR D = 100 CM EM CONCRETO, ALAS COM ESCONSIDADE DE 30°, INCLUINDO FÔRMAS E MATERIAIS. AF_07/2021</t>
  </si>
  <si>
    <t>102753</t>
  </si>
  <si>
    <t>BOCA PARA BUEIRO SIMPLES TUBULAR D = 120 CM EM CONCRETO, ALAS COM ESCONSIDADE DE 30°, INCLUINDO FÔRMAS E MATERIAIS. AF_07/2021</t>
  </si>
  <si>
    <t>102754</t>
  </si>
  <si>
    <t>BOCA PARA BUEIRO SIMPLES TUBULAR D = 150 CM EM CONCRETO, ALAS COM ESCONSIDADE DE 30°, INCLUINDO FÔRMAS E MATERIAIS. AF_07/2021</t>
  </si>
  <si>
    <t>102755</t>
  </si>
  <si>
    <t>BOCA PARA BUEIRO DUPLO TUBULAR D = 100 CM EM CONCRETO, ALAS COM ESCONSIDADE DE 30°, INCLUINDO FÔRMAS E MATERIAIS. AF_07/2021</t>
  </si>
  <si>
    <t>102756</t>
  </si>
  <si>
    <t>BOCA PARA BUEIRO DUPLO TUBULAR D = 120 CM EM CONCRETO, ALAS COM ESCONSIDADE DE 30°, INCLUINDO FÔRMAS E MATERIAIS. AF_07/2021</t>
  </si>
  <si>
    <t>102757</t>
  </si>
  <si>
    <t>BOCA PARA BUEIRO DUPLO TUBULAR D = 150 CM EM CONCRETO, ALAS COM ESCONSIDADE DE 30°, INCLUINDO FÔRMAS E MATERIAIS. AF_07/2021</t>
  </si>
  <si>
    <t>102758</t>
  </si>
  <si>
    <t>BOCA PARA BUEIRO TRIPLO TUBULAR D = 100 CM EM CONCRETO, ALAS COM ESCONSIDADE DE 30°, INCLUINDO FÔRMAS E MATERIAIS. AF_07/2021</t>
  </si>
  <si>
    <t>102759</t>
  </si>
  <si>
    <t>BOCA PARA BUEIRO TRIPLO TUBULAR D = 120 CM EM CONCRETO, ALAS COM ESCONSIDADE DE 30°, INCLUINDO FÔRMAS E MATERIAIS. AF_07/2021</t>
  </si>
  <si>
    <t>102760</t>
  </si>
  <si>
    <t>BOCA PARA BUEIRO TRIPLO TUBULAR D = 150 CM EM CONCRETO, ALAS COM ESCONSIDADE DE 30°, INCLUINDO FÔRMAS E MATERIAIS. AF_07/2021</t>
  </si>
  <si>
    <t>102761</t>
  </si>
  <si>
    <t>BOCA PARA BUEIRO SIMPLES CELULAR 150 X 150 CM EM CONCRETO, ALAS COM ESCONSIDADE DE 30°, INCLUINDO FÔRMAS E MATERIAIS. AF_07/2021</t>
  </si>
  <si>
    <t>102762</t>
  </si>
  <si>
    <t>BOCA PARA BUEIRO SIMPLES CELULAR 200 X 200 CM EM CONCRETO, ALAS COM ESCONSIDADE DE 30°, INCLUINDO FÔRMAS E MATERIAIS. AF_07/2021</t>
  </si>
  <si>
    <t>102763</t>
  </si>
  <si>
    <t>BOCA PARA BUEIRO SIMPLES CELULAR 250 X 250 CM EM CONCRETO, ALAS COM ESCONSIDADE DE 30°, INCLUINDO FÔRMAS E MATERIAIS. AF_07/2021</t>
  </si>
  <si>
    <t>102764</t>
  </si>
  <si>
    <t>BOCA PARA BUEIRO SIMPLES CELULAR 300 X 300 CM EM CONCRETO, ALAS COM ESCONSIDADE DE 30°, INCLUINDO FÔRMAS E MATERIAIS. AF_07/2021</t>
  </si>
  <si>
    <t>102765</t>
  </si>
  <si>
    <t>BOCA PARA BUEIRO DUPLO CELULAR 150 X 150 CM EM CONCRETO, ALAS COM ESCONSIDADE DE 30°, INCLUINDO FÔRMAS E MATERIAIS. AF_07/2021</t>
  </si>
  <si>
    <t>102766</t>
  </si>
  <si>
    <t>BOCA PARA BUEIRO DUPLO CELULAR 200 X 200 CM EM CONCRETO, ALAS COM ESCONSIDADE DE 30°, INCLUINDO FÔRMAS E MATERIAIS. AF_07/2021</t>
  </si>
  <si>
    <t>102767</t>
  </si>
  <si>
    <t>BOCA PARA BUEIRO DUPLO CELULAR 250 X 250 CM EM CONCRETO, ALAS COM ESCONSIDADE DE 30°, INCLUINDO FÔRMAS E MATERIAIS. AF_07/2021</t>
  </si>
  <si>
    <t>102768</t>
  </si>
  <si>
    <t>BOCA PARA BUEIRO DUPLO CELULAR 300 X 300 CM EM CONCRETO, ALAS COM ESCONSIDADE DE 30°, INCLUINDO FÔRMAS E MATERIAIS. AF_07/2021</t>
  </si>
  <si>
    <t>102769</t>
  </si>
  <si>
    <t>BOCA PARA BUEIRO TRIPLO CELULAR 150 X 150 CM EM CONCRETO, ALAS COM ESCONSIDADE DE 30°, INCLUINDO FÔRMAS E MATERIAIS. AF_07/2021</t>
  </si>
  <si>
    <t>102770</t>
  </si>
  <si>
    <t>BOCA PARA BUEIRO TRIPLO CELULAR 200 X 200 CM EM CONCRETO, ALAS COM ESCONSIDADE DE 30°, INCLUINDO FÔRMAS E MATERIAIS. AF_07/2021</t>
  </si>
  <si>
    <t>102771</t>
  </si>
  <si>
    <t>BOCA PARA BUEIRO TRIPLO CELULAR 250 X 250 CM EM CONCRETO, ALAS COM ESCONSIDADE DE 30°, INCLUINDO FÔRMAS E MATERIAIS. AF_07/2021</t>
  </si>
  <si>
    <t>102772</t>
  </si>
  <si>
    <t>BOCA PARA BUEIRO TRIPLO CELULAR 300 X 300 CM EM CONCRETO, ALAS COM ESCONSIDADE DE 30°, INCLUINDO FÔRMAS E MATERIAIS. AF_07/2021</t>
  </si>
  <si>
    <t>102773</t>
  </si>
  <si>
    <t>BOCA PARA BUEIRO SIMPLES TUBULAR D = 40 CM EM GABIÃO, ALAS COM ESCONSIDADE DE 45°, INCLUINDO FÔRMAS E MATERIAIS. AF_07/2021</t>
  </si>
  <si>
    <t>102774</t>
  </si>
  <si>
    <t>BOCA PARA BUEIRO SIMPLES TUBULAR D = 60 CM EM GABIÃO, ALAS COM ESCONSIDADE DE 45°, INCLUINDO FÔRMAS E MATERIAIS. AF_07/2021</t>
  </si>
  <si>
    <t>102775</t>
  </si>
  <si>
    <t>BOCA PARA BUEIRO SIMPLES TUBULAR D = 80 CM EM GABIÃO, ALAS COM ESCONSIDADE DE 45°, INCLUINDO FÔRMAS E MATERIAIS. AF_07/2021</t>
  </si>
  <si>
    <t>102776</t>
  </si>
  <si>
    <t>BOCA PARA BUEIRO SIMPLES TUBULAR D = 100 CM EM GABIÃO, ALAS COM ESCONSIDADE DE 45°, INCLUINDO FÔRMAS E MATERIAIS. AF_07/2021</t>
  </si>
  <si>
    <t>102777</t>
  </si>
  <si>
    <t>BOCA PARA BUEIRO SIMPLES TUBULAR D = 120 CM EM GABIÃO, ALAS COM ESCONSIDADE DE 45°, INCLUINDO FÔRMAS E MATERIAIS. AF_07/2021</t>
  </si>
  <si>
    <t>102778</t>
  </si>
  <si>
    <t>BOCA PARA BUEIRO SIMPLES TUBULAR D = 150 CM EM GABIÃO, ALAS COM ESCONSIDADE DE 45°, INCLUINDO FÔRMAS E MATERIAIS. AF_07/2021</t>
  </si>
  <si>
    <t>102779</t>
  </si>
  <si>
    <t>BOCA PARA BUEIRO DUPLO TUBULAR D = 40 CM EM GABIÃO, ALAS COM ESCONSIDADE DE 45°, INCLUINDO FÔRMAS E MATERIAIS. AF_07/2021</t>
  </si>
  <si>
    <t>102780</t>
  </si>
  <si>
    <t>BOCA PARA BUEIRO DUPLO TUBULAR D = 60 CM EM GABIÃO, ALAS COM ESCONSIDADE DE 45°, INCLUINDO FÔRMAS E MATERIAIS. AF_07/2021</t>
  </si>
  <si>
    <t>102781</t>
  </si>
  <si>
    <t>BOCA PARA BUEIRO DUPLO TUBULAR D = 80 CM EM GABIÃO, ALAS COM ESCONSIDADE DE 45°, INCLUINDO FÔRMAS E MATERIAIS. AF_07/2021</t>
  </si>
  <si>
    <t>102782</t>
  </si>
  <si>
    <t>BOCA PARA BUEIRO DUPLO TUBULAR D = 100 CM EM GABIÃO, ALAS COM ESCONSIDADE DE 45°, INCLUINDO FÔRMAS E MATERIAIS. AF_07/2021</t>
  </si>
  <si>
    <t>102783</t>
  </si>
  <si>
    <t>BOCA PARA BUEIRO DUPLO TUBULAR D = 120 CM EM GABIÃO, ALAS COM ESCONSIDADE DE 45°, INCLUINDO FÔRMAS E MATERIAIS. AF_07/2021</t>
  </si>
  <si>
    <t>102784</t>
  </si>
  <si>
    <t>BOCA PARA BUEIRO DUPLO TUBULAR D = 150 CM EM GABIÃO, ALAS COM ESCONSIDADE DE 45°, INCLUINDO FÔRMAS E MATERIAIS. AF_07/2021</t>
  </si>
  <si>
    <t>102785</t>
  </si>
  <si>
    <t>BOCA PARA BUEIRO TRIPLO TUBULAR D = 40 CM EM GABIÃO, ALAS COM ESCONSIDADE DE 45°, INCLUINDO FÔRMAS E MATERIAIS. AF_07/2021</t>
  </si>
  <si>
    <t>102786</t>
  </si>
  <si>
    <t>BOCA PARA BUEIRO TRIPLO TUBULAR D = 60 CM EM GABIÃO, ALAS COM ESCONSIDADE DE 45°, INCLUINDO FÔRMAS E MATERIAIS. AF_07/2021</t>
  </si>
  <si>
    <t>102787</t>
  </si>
  <si>
    <t>BOCA PARA BUEIRO TRIPLO TUBULAR D = 80 CM EM GABIÃO, ALAS COM ESCONSIDADE DE 45°, INCLUINDO FÔRMAS E MATERIAIS. AF_07/2021</t>
  </si>
  <si>
    <t>102788</t>
  </si>
  <si>
    <t>BOCA PARA BUEIRO TRIPLO TUBULAR D = 100 CM EM GABIÃO, ALAS COM ESCONSIDADE DE 45°, INCLUINDO FÔRMAS E MATERIAIS. AF_07/2021</t>
  </si>
  <si>
    <t>102789</t>
  </si>
  <si>
    <t>BOCA PARA BUEIRO TRIPLO TUBULAR D = 120 CM EM GABIÃO, ALAS COM ESCONSIDADE DE 45°, INCLUINDO FÔRMAS E MATERIAIS. AF_07/2021</t>
  </si>
  <si>
    <t>102790</t>
  </si>
  <si>
    <t>BOCA PARA BUEIRO TRIPLO TUBULAR D = 150 CM EM GABIÃO, ALAS COM ESCONSIDADE DE 45°, INCLUINDO FÔRMAS E MATERIAIS. AF_07/2021</t>
  </si>
  <si>
    <t>102791</t>
  </si>
  <si>
    <t>BOCA PARA BUEIRO SIMPLES CELULAR 150 X 150 CM EM GABIÃO, ALAS COM ESCONSIDADE DE 45°, INCLUINDO FÔRMAS E MATERIAIS. AF_07/2021</t>
  </si>
  <si>
    <t>102792</t>
  </si>
  <si>
    <t>BOCA PARA BUEIRO SIMPLES CELULAR 200 X 200 CM EM GABIÃO, ALAS COM ESCONSIDADE DE 45°, INCLUINDO FÔRMAS E MATERIAIS. AF_07/2021</t>
  </si>
  <si>
    <t>102793</t>
  </si>
  <si>
    <t>BOCA PARA BUEIRO SIMPLES CELULAR 250 X 250 CM EM GABIÃO, ALAS COM ESCONSIDADE DE 45°, INCLUINDO FÔRMAS E MATERIAIS. AF_07/2021</t>
  </si>
  <si>
    <t>102794</t>
  </si>
  <si>
    <t>BOCA PARA BUEIRO SIMPLES CELULAR 300 X 300 CM EM GABIÃO, ALAS COM ESCONSIDADE DE 45°, INCLUINDO FÔRMAS E MATERIAIS. AF_07/2021</t>
  </si>
  <si>
    <t>102795</t>
  </si>
  <si>
    <t>BOCA PARA BUEIRO DUPLO CELULAR 150 X 150 CM EM GABIÃO, ALAS COM ESCONSIDADE DE 45°, INCLUINDO FÔRMAS E MATERIAIS. AF_07/2021</t>
  </si>
  <si>
    <t>102796</t>
  </si>
  <si>
    <t>BOCA PARA BUEIRO DUPLO CELULAR 200 X 200 CM EM GABIÃO, ALAS COM ESCONSIDADE DE 45°, INCLUINDO FÔRMAS E MATERIAIS. AF_07/2021</t>
  </si>
  <si>
    <t>102797</t>
  </si>
  <si>
    <t>BOCA PARA BUEIRO DUPLO CELULAR 250 X 250 CM EM GABIÃO, ALAS COM ESCONSIDADE DE 45°, INCLUINDO FÔRMAS E MATERIAIS. AF_07/2021</t>
  </si>
  <si>
    <t>102798</t>
  </si>
  <si>
    <t>BOCA PARA BUEIRO DUPLO CELULAR 300 X 300 CM EM GABIÃO, ALAS COM ESCONSIDADE DE 45°, INCLUINDO FÔRMAS E MATERIAIS. AF_07/2021</t>
  </si>
  <si>
    <t>102799</t>
  </si>
  <si>
    <t>BOCA PARA BUEIRO TRIPLO CELULAR 150 X 150 CM EM GABIÃO, ALAS COM ESCONSIDADE DE 45°, INCLUINDO FÔRMAS E MATERIAIS. AF_07/2021</t>
  </si>
  <si>
    <t>102800</t>
  </si>
  <si>
    <t>BOCA PARA BUEIRO TRIPLO CELULAR 200 X 200 CM EM GABIÃO, ALAS COM ESCONSIDADE DE 45°, INCLUINDO FÔRMAS E MATERIAIS. AF_07/2021</t>
  </si>
  <si>
    <t>102801</t>
  </si>
  <si>
    <t>BOCA PARA BUEIRO TRIPLO CELULAR 250 X 250 CM EM GABIÃO, ALAS COM ESCONSIDADE DE 45°, INCLUINDO FÔRMAS E MATERIAIS. AF_07/2021</t>
  </si>
  <si>
    <t>102802</t>
  </si>
  <si>
    <t>BOCA PARA BUEIRO TRIPLO CELULAR 300 X 300 CM EM GABIÃO, ALAS COM ESCONSIDADE DE 45°, INCLUINDO FÔRMAS E MATERIAIS. AF_07/2021</t>
  </si>
  <si>
    <t>101570</t>
  </si>
  <si>
    <t>ESCORAMENTO DE VALA, TIPO PONTALETEAMENTO, COM PROFUNDIDADE DE 0 A 1,5 M, LARGURA MENOR QUE 1,5 M. AF_08/2020</t>
  </si>
  <si>
    <t>101571</t>
  </si>
  <si>
    <t>ESCORAMENTO DE VALA, TIPO PONTALETEAMENTO, COM PROFUNDIDADE DE 0 A 1,5 M, LARGURA MAIOR OU IGUAL A 1,5 M E MENOR QUE 2,5 M. AF_08/2020</t>
  </si>
  <si>
    <t>101572</t>
  </si>
  <si>
    <t>ESCORAMENTO DE VALA, TIPO PONTALETEAMENTO, COM PROFUNDIDADE DE 1,5 A 3,0 M, LARGURA MENOR QUE 1,5 M. AF_08/2020</t>
  </si>
  <si>
    <t>101573</t>
  </si>
  <si>
    <t>ESCORAMENTO DE VALA, TIPO PONTALETEAMENTO, COM PROFUNDIDADE DE 1,5 A 3,0 M, LARGURA MAIOR OU IGUAL A 1,5 M E MENOR QUE 2,5 M. AF_08/2020</t>
  </si>
  <si>
    <t>101574</t>
  </si>
  <si>
    <t>ESCORAMENTO DE VALA, TIPO PONTALETEAMENTO, COM PROFUNDIDADE DE 3,0 A 4,5 M, LARGURA MENOR QUE 1,5 M. AF_08/2020</t>
  </si>
  <si>
    <t>101575</t>
  </si>
  <si>
    <t>ESCORAMENTO DE VALA, TIPO PONTALETEAMENTO, COM PROFUNDIDADE DE 3,0 A 4,5 M, LARGURA MAIOR OU IGUAL A 1,5 M E MENOR QUE 2,5 M. AF_08/2020</t>
  </si>
  <si>
    <t>101576</t>
  </si>
  <si>
    <t>ESCORAMENTO DE VALA, TIPO DESCONTÍNUO, COM PROFUNDIDADE DE 0 A 1,5 M, LARGURA MENOR QUE 1,5 M. AF_08/2020</t>
  </si>
  <si>
    <t>101577</t>
  </si>
  <si>
    <t>ESCORAMENTO DE VALA, TIPO DESCONTÍNUO, COM PROFUNDIDADE DE 0 A 1,5 M, LARGURA MAIOR OU IGUAL A 1,5 M E MENOR QUE 2,5 M. AF_08/2020</t>
  </si>
  <si>
    <t>101578</t>
  </si>
  <si>
    <t>ESCORAMENTO DE VALA, TIPO DESCONTÍNUO, COM PROFUNDIDADE DE 1,5 M A 3,0 M, LARGURA MENOR QUE 1,5 M. AF_08/2020</t>
  </si>
  <si>
    <t>101579</t>
  </si>
  <si>
    <t>ESCORAMENTO DE VALA, TIPO DESCONTÍNUO, COM PROFUNDIDADE DE 1,5 A 3,0 M, LARGURA MAIOR OU IGUAL A 1,5 M E MENOR QUE 2,5 M. AF_08/2020</t>
  </si>
  <si>
    <t>101580</t>
  </si>
  <si>
    <t>ESCORAMENTO DE VALA, TIPO DESCONTÍNUO, COM PROFUNDIDADE DE 3,0 A 4,5 M, LARGURA MENOR QUE 1,5 M. AF_08/2020</t>
  </si>
  <si>
    <t>101581</t>
  </si>
  <si>
    <t>ESCORAMENTO DE VALA, TIPO DESCONTÍNUO, COM PROFUNDIDADE DE 3,0 A 4,5 M, LARGURA MAIOR OU IGUAL A 1,5 E MENOR QUE 2,5 M. AF_08/2020</t>
  </si>
  <si>
    <t>101582</t>
  </si>
  <si>
    <t>ESCORAMENTO DE VALA, TIPO CONTÍNUO, COM PROFUNDIDADE DE 0 A 1,5 M, LARGURA MENOR QUE 1,5 M. AF_08/2020</t>
  </si>
  <si>
    <t>101583</t>
  </si>
  <si>
    <t>ESCORAMENTO DE VALA, TIPO CONTÍNUO, COM PROFUNDIDADE DE 0 A 1,5 M, LARGURA MAIOR OU IGUAL A 1,5 M E MENOR QUE 2,5 M. AF_08/2020</t>
  </si>
  <si>
    <t>101584</t>
  </si>
  <si>
    <t>ESCORAMENTO DE VALA, TIPO CONTÍNUO, COM PROFUNDIDADE DE 1,5 M A 3,0 M, LARGURA MENOR QUE 1,5 M. AF_08/2020</t>
  </si>
  <si>
    <t>101585</t>
  </si>
  <si>
    <t>ESCORAMENTO DE VALA, TIPO CONTÍNUO, COM PROFUNDIDADE DE 1,5 A 3,0 M, LARGURA MAIOR OU IGUAL A 1,5 M E MENOR QUE 2,5 M. AF_08/2020</t>
  </si>
  <si>
    <t>101586</t>
  </si>
  <si>
    <t>ESCORAMENTO DE VALA, TIPO CONTÍNUO, COM PROFUNDIDADE DE 3,0 A 4,5 M, LARGURA MENOR QUE 1,5 M. AF_08/2020</t>
  </si>
  <si>
    <t>101587</t>
  </si>
  <si>
    <t>ESCORAMENTO DE VALA, TIPO CONTÍNUO, COM PROFUNDIDADE DE 3,0 A 4,5 M, LARGURA MAIOR OU IGUAL A 1,5 E MENOR QUE 2,5 M. AF_08/2020</t>
  </si>
  <si>
    <t>101588</t>
  </si>
  <si>
    <t>ESCORAMENTO DE VALA, TIPO CONTÍNUO COM PERFIL METÁLICO "U", COM PROFUNDIDADE DE 0 A 1,5 M, LARGURA MENOR QUE 1,5 M. AF_08/2020</t>
  </si>
  <si>
    <t>101589</t>
  </si>
  <si>
    <t>ESCORAMENTO DE VALA,TIPO CONTÍNUO COM PERFIL METÁLICO "U", COM PROFUNDIDADE DE 0 A 1,5 M, LARGURA MAIOR OU IGUAL A 1,5 E MENOR QUE 2,5 M. AF_08/2020</t>
  </si>
  <si>
    <t>101590</t>
  </si>
  <si>
    <t>ESCORAMENTO DE VALA, TIPO CONTÍNUO COM PERFIL METÁLICO "U", COM PROFUNDIDADE DE 1,5 A 3,0 M, LARGURA MENOR QUE 1,5 M. AF_08/2020</t>
  </si>
  <si>
    <t>101591</t>
  </si>
  <si>
    <t>ESCORAMENTO DE VALA, TIPO CONTÍNUO COM PERFIL METÁLICO "U", COM PROFUNDIDADE DE 1,5 A 3,0 M, LARGURA MAIOR OU IGUAL 1,5 M E MENOR QUE 2,5 M. AF_08/2020</t>
  </si>
  <si>
    <t>101592</t>
  </si>
  <si>
    <t>ESCORAMENTO DE VALA, TIPO CONTÍNUO COM PERFIL METÁLICO "U", COM PROFUNDIDADE DE 3,0 A 4,5 M, LARGURA MENOR QUE 1,5 M. AF_08/2020</t>
  </si>
  <si>
    <t>101593</t>
  </si>
  <si>
    <t>ESCORAMENTO DE VALA, TIPO CONTÍNUO COM PERFIL METÁLICO "U", COM PROFUNDIDADE DE 3,0 A 4,5 M, LARGURA MAIOR OU IGUAL A 1,5 M E MENOR QUE 2,5 M. AF_08/2020</t>
  </si>
  <si>
    <t>101600</t>
  </si>
  <si>
    <t>ESCORAMENTO DE VALA, TIPO BLINDAGEM, COM PROFUNDIDADE DE 0 A 1,5 M, LARGURA MENOR QUE 1,5 M - EXECUÇÃO, NÃO INCLUI MATERIAL. AF_08/2020</t>
  </si>
  <si>
    <t>101601</t>
  </si>
  <si>
    <t>ESCORAMENTO DE VALA, TIPO BLINDAGEM COM PROFUNDIDADE DE 0 A 1,5 M, LARGURA MAIOR OU IGUAL A 1,5 M E MENOR QUE 2,5 M - EXECUÇÃO, NÃO INCLUI MATERIAL. AF_08/2020</t>
  </si>
  <si>
    <t>101602</t>
  </si>
  <si>
    <t>ESCORAMENTO DE VALA, TIPO BLINDAGEM, COM PROFUNDIDADE DE 1,5 A 3,0 M, LARGURA MENOR QUE 1,5 M - EXECUÇÃO, NÃO INCLUI MATERIAL. AF_08/2020</t>
  </si>
  <si>
    <t>101603</t>
  </si>
  <si>
    <t>ESCORAMENTO DE VALA, TIPO BLINDAGEM, COM PROFUNDIDADE DE 1,5 A 3,0 M, LARGURA MAIOR OU IGUAL A 1,5 M E MENOR QUE 2,5 M - EXECUÇÃO, NÃO INCLUI MATERIAL. AF_08/2020</t>
  </si>
  <si>
    <t>101604</t>
  </si>
  <si>
    <t>ESCORAMENTO DE VALA, TIPO BLINDAGEM, COM PROFUNDIDADE DE 3,0 A 4,5 M, LARGURA MENOR QUE 1,5 M - EXECUÇÃO, NÃO INCLUI MATERIAL. AF_08/2020</t>
  </si>
  <si>
    <t>101605</t>
  </si>
  <si>
    <t>ESCORAMENTO DE VALA, TIPO BLINDAGEM, COM PROFUNDIDADE DE 3,0 A 4,5 M, LARGURA MAIOR OU IGUAL A 1,5 M E MENOR QUE 2,5 M - EXECUÇÃO, NÃO INCLUI MATERIAL. AF_08/2020</t>
  </si>
  <si>
    <t>90788</t>
  </si>
  <si>
    <t>KIT DE PORTA-PRONTA DE MADEIRA EM ACABAMENTO MELAMÍNICO BRANCO, FOLHA LEVE OU MÉDIA, 60X210CM, EXCLUSIVE FECHADURA, FIXAÇÃO COM PREENCHIMENTO PARCIAL DE ESPUMA EXPANSIVA - FORNECIMENTO E INSTALAÇÃO. AF_12/2019</t>
  </si>
  <si>
    <t>90789</t>
  </si>
  <si>
    <t>KIT DE PORTA-PRONTA DE MADEIRA EM ACABAMENTO MELAMÍNICO BRANCO, FOLHA LEVE OU MÉDIA, 70X210CM, EXCLUSIVE FECHADURA, FIXAÇÃO COM PREENCHIMENTO PARCIAL DE ESPUMA EXPANSIVA - FORNECIMENTO E INSTALAÇÃO. AF_12/2019</t>
  </si>
  <si>
    <t>90790</t>
  </si>
  <si>
    <t>KIT DE PORTA-PRONTA DE MADEIRA EM ACABAMENTO MELAMÍNICO BRANCO, FOLHA LEVE OU MÉDIA, 80X210CM, EXCLUSIVE FECHADURA, FIXAÇÃO COM PREENCHIMENTO PARCIAL DE ESPUMA EXPANSIVA - FORNECIMENTO E INSTALAÇÃO. AF_12/2019</t>
  </si>
  <si>
    <t>90791</t>
  </si>
  <si>
    <t>KIT DE PORTA-PRONTA DE MADEIRA EM ACABAMENTO MELAMÍNICO BRANCO, FOLHA PESADA OU SUPERPESADA, 80X210CM, FIXAÇÃO COM PREENCHIMENTO PARCIAL DE ESPUMA EXPANSIVA - FORNECIMENTO E INSTALAÇÃO. AF_12/2019</t>
  </si>
  <si>
    <t>90793</t>
  </si>
  <si>
    <t>KIT DE PORTA-PRONTA DE MADEIRA EM ACABAMENTO MELAMÍNICO BRANCO, FOLHA PESADA OU SUPERPESADA, 90X210CM, FIXAÇÃO COM PREENCHIMENTO TOTAL DE ESPUMA EXPANSIVA - FORNECIMENTO E INSTALAÇÃO. AF_12/2019</t>
  </si>
  <si>
    <t>90794</t>
  </si>
  <si>
    <t>KIT DE PORTA-PRONTA DE MADEIRA EM ACABAMENTO MELAMÍNICO BRANCO, FOLHA LEVE OU MÉDIA, E BATENTE METÁLICO, 60X210CM, FIXAÇÃO COM ARGAMASSA - FORNECIMENTO E INSTALAÇÃO. AF_12/2019</t>
  </si>
  <si>
    <t>90795</t>
  </si>
  <si>
    <t>KIT DE PORTA-PRONTA DE MADEIRA EM ACABAMENTO MELAMÍNICO BRANCO, FOLHA LEVE OU MÉDIA, E BATENTE METÁLICO, 70X210CM, FIXAÇÃO COM ARGAMASSA - FORNECIMENTO E INSTALAÇÃO. AF_12/2019</t>
  </si>
  <si>
    <t>90796</t>
  </si>
  <si>
    <t>KIT DE PORTA-PRONTA DE MADEIRA EM ACABAMENTO MELAMÍNICO BRANCO, FOLHA LEVE OU MÉDIA, E BATENTE METÁLICO, 80X210CM, FIXAÇÃO COM ARGAMASSA - FORNECIMENTO E INSTALAÇÃO. AF_12/2019</t>
  </si>
  <si>
    <t>90797</t>
  </si>
  <si>
    <t>KIT DE PORTA-PRONTA DE MADEIRA EM ACABAMENTO MELAMÍNICO BRANCO, FOLHA LEVE OU MÉDIA, E BATENTE METÁLICO, 90X210CM, FIXAÇÃO COM ARGAMASSA - FORNECIMENTO E INSTALAÇÃO. AF_12/2019</t>
  </si>
  <si>
    <t>90798</t>
  </si>
  <si>
    <t>KIT DE PORTA-PRONTA DE MADEIRA EM ACABAMENTO MELAMÍNICO BRANCO, FOLHA PESADA OU SUPERPESADA, E BATENTE METÁLICO, 80X210CM, FIXAÇÃO COM ARGAMASSA - FORNECIMENTO E INSTALAÇÃO. AF_12/2019</t>
  </si>
  <si>
    <t>90799</t>
  </si>
  <si>
    <t>KIT DE PORTA-PRONTA DE MADEIRA EM ACABAMENTO MELAMÍNICO BRANCO, FOLHA PESADA OU SUPERPESADA, E BATENTE METÁLICO, 90X210CM, FIXAÇÃO COM ARGAMASSA - FORNECIMENTO E INSTALAÇÃO. AF_12/2019</t>
  </si>
  <si>
    <t>90801</t>
  </si>
  <si>
    <t>BATENTE PARA PORTA DE MADEIRA, PADRÃO MÉDIO - FORNECIMENTO E MONTAGEM. AF_12/2019</t>
  </si>
  <si>
    <t>90806</t>
  </si>
  <si>
    <t>BATENTE PARA PORTA DE MADEIRA, FIXAÇÃO COM ARGAMASSA, PADRÃO MÉDIO - FORNECIMENTO E INSTALAÇÃO. AF_12/2019</t>
  </si>
  <si>
    <t>90820</t>
  </si>
  <si>
    <t>PORTA DE MADEIRA PARA PINTURA, SEMI-OCA (LEVE OU MÉDIA), 60X210CM, ESPESSURA DE 3,5CM, INCLUSO DOBRADIÇAS - FORNECIMENTO E INSTALAÇÃO. AF_12/2019</t>
  </si>
  <si>
    <t>90821</t>
  </si>
  <si>
    <t>PORTA DE MADEIRA PARA PINTURA, SEMI-OCA (LEVE OU MÉDIA), 70X210CM, ESPESSURA DE 3,5CM, INCLUSO DOBRADIÇAS - FORNECIMENTO E INSTALAÇÃO. AF_12/2019</t>
  </si>
  <si>
    <t>90822</t>
  </si>
  <si>
    <t>PORTA DE MADEIRA PARA PINTURA, SEMI-OCA (LEVE OU MÉDIA), 80X210CM, ESPESSURA DE 3,5CM, INCLUSO DOBRADIÇAS - FORNECIMENTO E INSTALAÇÃO. AF_12/2019</t>
  </si>
  <si>
    <t>90823</t>
  </si>
  <si>
    <t>PORTA DE MADEIRA PARA PINTURA, SEMI-OCA (LEVE OU MÉDIA), 90X210CM, ESPESSURA DE 3,5CM, INCLUSO DOBRADIÇAS - FORNECIMENTO E INSTALAÇÃO. AF_12/2019</t>
  </si>
  <si>
    <t>90824</t>
  </si>
  <si>
    <t>PORTA DE MADEIRA PARA PINTURA, SEMI-OCA (PESADA OU SUPERPESADA), 80X210CM, ESPESSURA DE 3,5CM, INCLUSO DOBRADIÇAS - FORNECIMENTO E INSTALAÇÃO. AF_12/2019</t>
  </si>
  <si>
    <t>90825</t>
  </si>
  <si>
    <t>PORTA DE MADEIRA, MACIÇA (PESADA OU SUPERPESADA), 90X210CM, ESPESSURA DE 3,5CM, INCLUSO DOBRADIÇAS - FORNECIMENTO E INSTALAÇÃO. AF_12/2019</t>
  </si>
  <si>
    <t>90830</t>
  </si>
  <si>
    <t>FECHADURA DE EMBUTIR COM CILINDRO, EXTERNA, COMPLETA, ACABAMENTO PADRÃO MÉDIO, INCLUSO EXECUÇÃO DE FURO - FORNECIMENTO E INSTALAÇÃO. AF_12/2019</t>
  </si>
  <si>
    <t>90831</t>
  </si>
  <si>
    <t>FECHADURA DE EMBUTIR PARA PORTA DE BANHEIRO, COMPLETA, ACABAMENTO PADRÃO MÉDIO, INCLUSO EXECUÇÃO DE FURO - FORNECIMENTO E INSTALAÇÃO. AF_12/2019</t>
  </si>
  <si>
    <t>90841</t>
  </si>
  <si>
    <t>KIT DE PORTA DE MADEIRA PARA PINTURA, SEMI-OCA (LEVE OU MÉDIA), PADRÃO MÉDIO, 60X210CM, ESPESSURA DE 3,5CM, ITENS INCLUSOS: DOBRADIÇAS, MONTAGEM E INSTALAÇÃO DO BATENTE, FECHADURA COM EXECUÇÃO DO FURO - FORNECIMENTO E INSTALAÇÃO. AF_12/2019</t>
  </si>
  <si>
    <t>90842</t>
  </si>
  <si>
    <t>KIT DE PORTA DE MADEIRA PARA PINTURA, SEMI-OCA (LEVE OU MÉDIA), PADRÃO MÉDIO, 70X210CM, ESPESSURA DE 3,5CM, ITENS INCLUSOS: DOBRADIÇAS, MONTAGEM E INSTALAÇÃO DO BATENTE, FECHADURA COM EXECUÇÃO DO FURO - FORNECIMENTO E INSTALAÇÃO. AF_12/2019</t>
  </si>
  <si>
    <t>90843</t>
  </si>
  <si>
    <t>KIT DE PORTA DE MADEIRA PARA PINTURA, SEMI-OCA (LEVE OU MÉDIA), PADRÃO MÉDIO, 80X210CM, ESPESSURA DE 3,5CM, ITENS INCLUSOS: DOBRADIÇAS, MONTAGEM E INSTALAÇÃO DO BATENTE, FECHADURA COM EXECUÇÃO DO FURO - FORNECIMENTO E INSTALAÇÃO. AF_12/2019</t>
  </si>
  <si>
    <t>90844</t>
  </si>
  <si>
    <t>KIT DE PORTA DE MADEIRA PARA PINTURA, SEMI-OCA (LEVE OU MÉDIA), PADRÃO MÉDIO, 90X210CM, ESPESSURA DE 3,5CM, ITENS INCLUSOS: DOBRADIÇAS, MONTAGEM E INSTALAÇÃO DO BATENTE, FECHADURA COM EXECUÇÃO DO FURO - FORNECIMENTO E INSTALAÇÃO. AF_12/2019</t>
  </si>
  <si>
    <t>90845</t>
  </si>
  <si>
    <t>KIT DE PORTA DE MADEIRA PARA PINTURA, SEMI-OCA (PESADA OU SUPERPESADA), PADRÃO MÉDIO, 80X210CM, ESPESSURA DE 3,5CM, ITENS INCLUSOS: DOBRADIÇAS, MONTAGEM E INSTALAÇÃO DO BATENTE, FECHADURA COM EXECUÇÃO DO FURO - FORNECIMENTO E INSTALAÇÃO. AF_12/2019</t>
  </si>
  <si>
    <t>90846</t>
  </si>
  <si>
    <t>KIT DE PORTA DE MADEIRA PARA PINTURA, SEMI-OCA (PESADA OU SUPERPESADA), PADRÃO MÉDIO, 90X210CM, ESPESSURA DE 3,5CM, ITENS INCLUSOS: DOBRADIÇAS, MONTAGEM E INSTALAÇÃO DO BATENTE, FECHADURA COM EXECUÇÃO DO FURO - FORNECIMENTO E INSTALAÇÃO. AF_12/2019</t>
  </si>
  <si>
    <t>90847</t>
  </si>
  <si>
    <t>KIT DE PORTA DE MADEIRA PARA PINTURA, SEMI-OCA (LEVE OU MÉDIA), PADRÃO MÉDIO, 60X210CM, ESPESSURA DE 3,5CM, ITENS INCLUSOS: DOBRADIÇAS, MONTAGEM E INSTALAÇÃO DO BATENTE, SEM FECHADURA - FORNECIMENTO E INSTALAÇÃO. AF_12/2019</t>
  </si>
  <si>
    <t>90848</t>
  </si>
  <si>
    <t>KIT DE PORTA DE MADEIRA PARA PINTURA, SEMI-OCA (LEVE OU MÉDIA), PADRÃO MÉDIO, 70X210CM, ESPESSURA DE 3,5CM, ITENS INCLUSOS: DOBRADIÇAS, MONTAGEM E INSTALAÇÃO DO BATENTE, SEM FECHADURA - FORNECIMENTO E INSTALAÇÃO. AF_12/2019</t>
  </si>
  <si>
    <t>90849</t>
  </si>
  <si>
    <t>KIT DE PORTA DE MADEIRA PARA PINTURA, SEMI-OCA (LEVE OU MÉDIA), PADRÃO MÉDIO, 80X210CM, ESPESSURA DE 3,5CM, ITENS INCLUSOS: DOBRADIÇAS, MONTAGEM E INSTALAÇÃO DO BATENTE, SEM FECHADURA - FORNECIMENTO E INSTALAÇÃO. AF_12/2019</t>
  </si>
  <si>
    <t>90850</t>
  </si>
  <si>
    <t>KIT DE PORTA DE MADEIRA PARA PINTURA, SEMI-OCA (LEVE OU MÉDIA), PADRÃO MÉDIO, 90X210CM, ESPESSURA DE 3,5CM, ITENS INCLUSOS: DOBRADIÇAS, MONTAGEM E INSTALAÇÃO DO BATENTE, SEM FECHADURA - FORNECIMENTO E INSTALAÇÃO. AF_12/2019</t>
  </si>
  <si>
    <t>90851</t>
  </si>
  <si>
    <t>KIT DE PORTA DE MADEIRA PARA PINTURA, SEMI-OCA (PESADA OU SUPERPESADA), PADRÃO MÉDIO, 80X210CM, ESPESSURA DE 3,5CM, ITENS INCLUSOS: DOBRADIÇAS, MONTAGEM E INSTALAÇÃO DO BATENTE, SEM FECHADURA - FORNECIMENTO E INSTALAÇÃO. AF_12/2019</t>
  </si>
  <si>
    <t>90852</t>
  </si>
  <si>
    <t>KIT DE PORTA DE MADEIRA PARA PINTURA, SEMI-OCA (PESADA OU SUPERPESADA), PADRÃO MÉDIO, 90X210CM, ESPESSURA DE 3,5CM, ITENS INCLUSOS: DOBRADIÇAS, MONTAGEM E INSTALAÇÃO DO BATENTE, SEM FECHADURA - FORNECIMENTO E INSTALAÇÃO. AF_12/2019</t>
  </si>
  <si>
    <t>91009</t>
  </si>
  <si>
    <t>PORTA DE MADEIRA PARA VERNIZ, SEMI-OCA (LEVE OU MÉDIA), 60X210CM, ESPESSURA DE 3,5CM, INCLUSO DOBRADIÇAS - FORNECIMENTO E INSTALAÇÃO. AF_12/2019</t>
  </si>
  <si>
    <t>91010</t>
  </si>
  <si>
    <t>PORTA DE MADEIRA PARA VERNIZ, SEMI-OCA (LEVE OU MÉDIA), 70X210CM, ESPESSURA DE 3,5CM, INCLUSO DOBRADIÇAS - FORNECIMENTO E INSTALAÇÃO. AF_12/2019</t>
  </si>
  <si>
    <t>91011</t>
  </si>
  <si>
    <t>PORTA DE MADEIRA PARA VERNIZ, SEMI-OCA (LEVE OU MÉDIA), 80X210CM, ESPESSURA DE 3,5CM, INCLUSO DOBRADIÇAS - FORNECIMENTO E INSTALAÇÃO. AF_12/2019</t>
  </si>
  <si>
    <t>91012</t>
  </si>
  <si>
    <t>PORTA DE MADEIRA PARA VERNIZ, SEMI-OCA (LEVE OU MÉDIA), 90X210CM, ESPESSURA DE 3,5CM, INCLUSO DOBRADIÇAS - FORNECIMENTO E INSTALAÇÃO. AF_12/2019</t>
  </si>
  <si>
    <t>91013</t>
  </si>
  <si>
    <t>KIT DE PORTA DE MADEIRA PARA VERNIZ, SEMI-OCA (LEVE OU MÉDIA), PADRÃO MÉDIO, 60X210CM, ESPESSURA DE 3,5CM, ITENS INCLUSOS: DOBRADIÇAS, MONTAGEM E INSTALAÇÃO DO BATENTE, SEM FECHADURA - FORNECIMENTO E INSTALAÇÃO. AF_12/2019</t>
  </si>
  <si>
    <t>91014</t>
  </si>
  <si>
    <t>KIT DE PORTA DE MADEIRA PARA VERNIZ, SEMI-OCA (LEVE OU MÉDIA), PADRÃO MÉDIO, 70X210CM, ESPESSURA DE 3,5CM, ITENS INCLUSOS: DOBRADIÇAS, MONTAGEM E INSTALAÇÃO DO BATENTE, SEM FECHADURA - FORNECIMENTO E INSTALAÇÃO. AF_12/2019</t>
  </si>
  <si>
    <t>91015</t>
  </si>
  <si>
    <t>KIT DE PORTA DE MADEIRA PARA VERNIZ, SEMI-OCA (LEVE OU MÉDIA), PADRÃO MÉDIO, 80X210CM, ESPESSURA DE 3,5CM, ITENS INCLUSOS: DOBRADIÇAS, MONTAGEM E INSTALAÇÃO DO BATENTE, SEM FECHADURA - FORNECIMENTO E INSTALAÇÃO. AF_12/2019</t>
  </si>
  <si>
    <t>91016</t>
  </si>
  <si>
    <t>KIT DE PORTA DE MADEIRA PARA VERNIZ, SEMI-OCA (LEVE OU MÉDIA), PADRÃO MÉDIO, 90X210CM, ESPESSURA DE 3,5CM, ITENS INCLUSOS: DOBRADIÇAS, MONTAGEM E INSTALAÇÃO DO BATENTE, SEM FECHADURA - FORNECIMENTO E INSTALAÇÃO. AF_12/2019</t>
  </si>
  <si>
    <t>91287</t>
  </si>
  <si>
    <t>BATENTE PARA PORTA DE MADEIRA, PADRÃO POPULAR - FORNECIMENTO E MONTAGEM. AF_12/2019</t>
  </si>
  <si>
    <t>91292</t>
  </si>
  <si>
    <t>BATENTE PARA PORTA DE MADEIRA, FIXAÇÃO COM ARGAMASSA, PADRÃO POPULAR. FORNECIMENTO E INSTALAÇÃO. AF_12/2019</t>
  </si>
  <si>
    <t>91295</t>
  </si>
  <si>
    <t>PORTA DE MADEIRA FRISADA, SEMI-OCA (LEVE OU MÉDIA), 60X210CM, ESPESSURA DE 3CM, INCLUSO DOBRADIÇAS - FORNECIMENTO E INSTALAÇÃO. AF_12/2019</t>
  </si>
  <si>
    <t>91296</t>
  </si>
  <si>
    <t>PORTA DE MADEIRA FRISADA, SEMI-OCA (LEVE OU MÉDIA), 70X210CM, ESPESSURA DE 3CM, INCLUSO DOBRADIÇAS - FORNECIMENTO E INSTALAÇÃO. AF_12/2019</t>
  </si>
  <si>
    <t>91297</t>
  </si>
  <si>
    <t>PORTA DE MADEIRA FRISADA, SEMI-OCA (LEVE OU MÉDIA), 80X210CM, ESPESSURA DE 3,5CM, INCLUSO DOBRADIÇAS - FORNECIMENTO E INSTALAÇÃO. AF_12/2019</t>
  </si>
  <si>
    <t>91298</t>
  </si>
  <si>
    <t>PORTA DE MADEIRA TIPO VENEZIANA, 80X210CM, ESPESSURA DE 3CM, INCLUSO DOBRADIÇAS - FORNECIMENTO E INSTALAÇÃO. AF_12/2019</t>
  </si>
  <si>
    <t>91299</t>
  </si>
  <si>
    <t>PORTA DE MADEIRA, TIPO MEXICANA, MACIÇA (PESADA OU SUPERPESADA), 80X210CM, ESPESSURA DE 3,5CM, INCLUSO DOBRADIÇAS - FORNECIMENTO E INSTALAÇÃO. AF_12/2019</t>
  </si>
  <si>
    <t>91304</t>
  </si>
  <si>
    <t>FECHADURA DE EMBUTIR COM CILINDRO, EXTERNA, COMPLETA, ACABAMENTO PADRÃO POPULAR, INCLUSO EXECUÇÃO DE FURO - FORNECIMENTO E INSTALAÇÃO. AF_12/2019</t>
  </si>
  <si>
    <t>91305</t>
  </si>
  <si>
    <t>FECHADURA DE EMBUTIR PARA PORTA DE BANHEIRO, COMPLETA, ACABAMENTO PADRÃO POPULAR, INCLUSO EXECUÇÃO DE FURO - FORNECIMENTO E INSTALAÇÃO. AF_12/2019</t>
  </si>
  <si>
    <t>91306</t>
  </si>
  <si>
    <t>FECHADURA DE EMBUTIR PARA PORTAS INTERNAS, COMPLETA, ACABAMENTO PADRÃO MÉDIO, COM EXECUÇÃO DE FURO - FORNECIMENTO E INSTALAÇÃO. AF_12/2019</t>
  </si>
  <si>
    <t>91307</t>
  </si>
  <si>
    <t>FECHADURA DE EMBUTIR PARA PORTAS INTERNAS, COMPLETA, ACABAMENTO PADRÃO POPULAR, COM EXECUÇÃO DE FURO - FORNECIMENTO E INSTALAÇÃO. AF_12/2019</t>
  </si>
  <si>
    <t>91312</t>
  </si>
  <si>
    <t>KIT DE PORTA DE MADEIRA PARA PINTURA, SEMI-OCA (LEVE OU MÉDIA), PADRÃO POPULAR, 60X210CM, ESPESSURA DE 3,5CM, ITENS INCLUSOS: DOBRADIÇAS, MONTAGEM E INSTALAÇÃO DO BATENTE, FECHADURA COM EXECUÇÃO DO FURO - FORNECIMENTO E INSTALAÇÃO. AF_12/2019</t>
  </si>
  <si>
    <t>91313</t>
  </si>
  <si>
    <t>KIT DE PORTA DE MADEIRA PARA PINTURA, SEMI-OCA (LEVE OU MÉDIA), PADRÃO POPULAR, 70X210CM, ESPESSURA DE 3,5CM, ITENS INCLUSOS: DOBRADIÇAS, MONTAGEM E INSTALAÇÃO DO BATENTE, FECHADURA COM EXECUÇÃO DO FURO - FORNECIMENTO E INSTALAÇÃO. AF_12/2019</t>
  </si>
  <si>
    <t>91314</t>
  </si>
  <si>
    <t>KIT DE PORTA DE MADEIRA PARA PINTURA, SEMI-OCA (LEVE OU MÉDIA), PADRÃO POPULAR, 80X210CM, ESPESSURA DE 3,5CM, ITENS INCLUSOS: DOBRADIÇAS, MONTAGEM E INSTALAÇÃO DO BATENTE, FECHADURA COM EXECUÇÃO DO FURO - FORNECIMENTO E INSTALAÇÃO. AF_12/2019</t>
  </si>
  <si>
    <t>91315</t>
  </si>
  <si>
    <t>KIT DE PORTA DE MADEIRA PARA PINTURA, SEMI-OCA (LEVE OU MÉDIA), PADRÃO POPULAR, 90X210CM, ESPESSURA DE 3,5CM, ITENS INCLUSOS: DOBRADIÇAS, MONTAGEM E INSTALAÇÃO DO BATENTE, FECHADURA COM EXECUÇÃO DO FURO - FORNECIMENTO E INSTALAÇÃO. AF_12/2019</t>
  </si>
  <si>
    <t>91316</t>
  </si>
  <si>
    <t>KIT DE PORTA DE MADEIRA PARA PINTURA, SEMI-OCA (PESADA OU SUPERPESADA), PADRÃO POPULAR, 80X210CM, ESPESSURA DE 3,5CM, ITENS INCLUSOS: DOBRADIÇAS, MONTAGEM E INSTALAÇÃO DO BATENTE, FECHADURA COM EXECUÇÃO DO FURO - FORNECIMENTO E INSTALAÇÃO. AF_12/2019</t>
  </si>
  <si>
    <t>91317</t>
  </si>
  <si>
    <t>KIT DE PORTA DE MADEIRA PARA PINTURA, SEMI-OCA (PESADA OU SUPERPESADA), PADRÃO POPULAR, 90X210CM, ESPESSURA DE 3,5CM, ITENS INCLUSOS: DOBRADIÇAS, MONTAGEM E INSTALAÇÃO DO BATENTE, FECHADURA COM EXECUÇÃO DO FURO - FORNECIMENTO E INSTALAÇÃO. AF_12/2019</t>
  </si>
  <si>
    <t>91318</t>
  </si>
  <si>
    <t>KIT DE PORTA DE MADEIRA PARA PINTURA, SEMI-OCA (LEVE OU MÉDIA), PADRÃO POPULAR, 60X210CM, ESPESSURA DE 3,5CM, ITENS INCLUSOS: DOBRADIÇAS, MONTAGEM E INSTALAÇÃO DO BATENTE, SEM FECHADURA - FORNECIMENTO E INSTALAÇÃO. AF_12/2019</t>
  </si>
  <si>
    <t>91319</t>
  </si>
  <si>
    <t>KIT DE PORTA DE MADEIRA PARA PINTURA, SEMI-OCA (LEVE OU MÉDIA), PADRÃO POPULAR, 70X210CM, ESPESSURA DE 3,5CM, ITENS INCLUSOS: DOBRADIÇAS, MONTAGEM E INSTALAÇÃO DO BATENTE, SEM FECHADURA - FORNECIMENTO E INSTALAÇÃO. AF_12/2019</t>
  </si>
  <si>
    <t>91320</t>
  </si>
  <si>
    <t>KIT DE PORTA DE MADEIRA PARA PINTURA, SEMI-OCA (LEVE OU MÉDIA), PADRÃO POPULAR, 80X210CM, ESPESSURA DE 3,5CM, ITENS INCLUSOS: DOBRADIÇAS, MONTAGEM E INSTALAÇÃO DO BATENTE, SEM FECHADURA - FORNECIMENTO E INSTALAÇÃO. AF_12/2019</t>
  </si>
  <si>
    <t>91321</t>
  </si>
  <si>
    <t>KIT DE PORTA DE MADEIRA PARA PINTURA, SEMI-OCA (LEVE OU MÉDIA), PADRÃO POPULAR, 90X210CM, ESPESSURA DE 3,5CM, ITENS INCLUSOS: DOBRADIÇAS, MONTAGEM E INSTALAÇÃO DO BATENTE, SEM FECHADURA - FORNECIMENTO E INSTALAÇÃO. AF_12/2019</t>
  </si>
  <si>
    <t>91322</t>
  </si>
  <si>
    <t>KIT DE PORTA DE MADEIRA PARA PINTURA, SEMI-OCA (PESADA OU SUPERPESADA), PADRÃO POPULAR, 80X210CM, ESPESSURA DE 3,5CM, ITENS INCLUSOS: DOBRADIÇAS, MONTAGEM E INSTALAÇÃO DO BATENTE, SEM FECHADURA - FORNECIMENTO E INSTALAÇÃO. AF_12/2019</t>
  </si>
  <si>
    <t>91323</t>
  </si>
  <si>
    <t>KIT DE PORTA DE MADEIRA PARA PINTURA, SEMI-OCA (PESADA OU SUPERPESADA), PADRÃO POPULAR, 90X210CM, ESPESSURA DE 3,5CM, ITENS INCLUSOS: DOBRADIÇAS, MONTAGEM E INSTALAÇÃO DO BATENTE, SEM FECHADURA - FORNECIMENTO E INSTALAÇÃO. AF_12/2019</t>
  </si>
  <si>
    <t>91324</t>
  </si>
  <si>
    <t>KIT DE PORTA DE MADEIRA PARA VERNIZ, SEMI-OCA (LEVE OU MÉDIA), PADRÃO POPULAR, 60X210CM, ESPESSURA DE 3,5CM, ITENS INCLUSOS: DOBRADIÇAS, MONTAGEM E INSTALAÇÃO DO BATENTE, SEM FECHADURA - FORNECIMENTO E INSTALAÇÃO. AF_12/2019</t>
  </si>
  <si>
    <t>91325</t>
  </si>
  <si>
    <t>KIT DE PORTA DE MADEIRA PARA VERNIZ, SEMI-OCA (LEVE OU MÉDIA), PADRÃO POPULAR, 70X210CM, ESPESSURA DE 3,5CM, ITENS INCLUSOS: DOBRADIÇAS, MONTAGEM E INSTALAÇÃO DO BATENTE, SEM FECHADURA - FORNECIMENTO E INSTALAÇÃO. AF_12/2019</t>
  </si>
  <si>
    <t>91326</t>
  </si>
  <si>
    <t>KIT DE PORTA DE MADEIRA PARA VERNIZ, SEMI-OCA (LEVE OU MÉDIA), PADRÃO POPULAR, 80X210CM, ESPESSURA DE 3,5CM, ITENS INCLUSOS: DOBRADIÇAS, MONTAGEM E INSTALAÇÃO DO BATENTE, SEM FECHADURA - FORNECIMENTO E INSTALAÇÃO. AF_12/2019</t>
  </si>
  <si>
    <t>91327</t>
  </si>
  <si>
    <t>KIT DE PORTA DE MADEIRA PARA VERNIZ, SEMI-OCA (LEVE OU MÉDIA), PADRÃO POPULAR, 90X210CM, ESPESSURA DE 3,5CM, ITENS INCLUSOS: DOBRADIÇAS, MONTAGEM E INSTALAÇÃO DO BATENTE, SEM FECHADURA - FORNECIMENTO E INSTALAÇÃO. AF_12/2019</t>
  </si>
  <si>
    <t>91328</t>
  </si>
  <si>
    <t>KIT DE PORTA DE MADEIRA FRISADA, SEMI-OCA (LEVE OU MÉDIA), PADRÃO MÉDIO 60X210CM, ESPESSURA DE 3CM, ITENS INCLUSOS: DOBRADIÇAS, MONTAGEM E INSTALAÇÃO DO BATENTE, SEM FECHADURA - FORNECIMENTO E INSTALAÇÃO. AF_12/2019</t>
  </si>
  <si>
    <t>91329</t>
  </si>
  <si>
    <t>KIT DE PORTA DE MADEIRA FRISADA, SEMI-OCA (LEVE OU MÉDIA), PADRÃO POPULAR, 60X210CM, ESPESSURA DE 3CM, ITENS INCLUSOS: DOBRADIÇAS, MONTAGEM E INSTALAÇÃO DO BATENTE, SEM FECHADURA - FORNECIMENTO E INSTALAÇÃO. AF_12/2019</t>
  </si>
  <si>
    <t>91330</t>
  </si>
  <si>
    <t>KIT DE PORTA DE MADEIRA FRISADA, SEMI-OCA (LEVE OU MÉDIA), PADRÃO MÉDIO, 70X210CM, ESPESSURA DE 3CM, ITENS INCLUSOS: DOBRADIÇAS, MONTAGEM E INSTALAÇÃO DO BATENTE, SEM FECHADURA - FORNECIMENTO E INSTALAÇÃO. AF_12/2019</t>
  </si>
  <si>
    <t>91331</t>
  </si>
  <si>
    <t>KIT DE PORTA DE MADEIRA FRISADA, SEMI-OCA (LEVE OU MÉDIA), PADRÃO POPULAR, 70X210CM, ESPESSURA DE 3CM, ITENS INCLUSOS: DOBRADIÇAS, MONTAGEM E INSTALAÇÃO DO BATENTE, SEM FECHADURA - FORNECIMENTO E INSTALAÇÃO. AF_12/2019</t>
  </si>
  <si>
    <t>91332</t>
  </si>
  <si>
    <t>KIT DE PORTA DE MADEIRA FRISADA, SEMI-OCA (LEVE OU MÉDIA), PADRÃO MÉDIO, 80X210CM, ESPESSURA DE 3,5CM, ITENS INCLUSOS: DOBRADIÇAS, MONTAGEM E INSTALAÇÃO DO BATENTE, SEM FECHADURA - FORNECIMENTO E INSTALAÇÃO. AF_12/2019</t>
  </si>
  <si>
    <t>91333</t>
  </si>
  <si>
    <t>KIT DE PORTA DE MADEIRA FRISADA, SEMI-OCA (LEVE OU MÉDIA), PADRÃO POPULAR, 80X210CM, ESPESSURA DE 3,5CM, ITENS INCLUSOS: DOBRADIÇAS, MONTAGEM E INSTALAÇÃO DO BATENTE, SEM FECHADURA - FORNECIMENTO E INSTALAÇÃO. AF_12/2019</t>
  </si>
  <si>
    <t>91334</t>
  </si>
  <si>
    <t>KIT DE PORTA DE MADEIRA TIPO VENEZIANA, PADRÃO MÉDIO, 80X210CM, ESPESSURA DE 3CM, ITENS INCLUSOS: DOBRADIÇAS, MONTAGEM E INSTALAÇÃO DO BATENTE, SEM FECHADURA - FORNECIMENTO E INSTALAÇÃO. AF_12/2019</t>
  </si>
  <si>
    <t>91335</t>
  </si>
  <si>
    <t>KIT DE PORTA DE MADEIRA TIPO VENEZIANA, PADRÃO POPULAR, 80X210CM, ESPESSURA DE 3CM, ITENS INCLUSOS: DOBRADIÇAS, MONTAGEM E INSTALAÇÃO DO BATENTE, SEM FECHADURA - FORNECIMENTO E INSTALAÇÃO. AF_12/2019</t>
  </si>
  <si>
    <t>91336</t>
  </si>
  <si>
    <t>KIT DE PORTA DE MADEIRA TIPO MEXICANA, MACIÇA (PESADA OU SUPERPESADA), PADRÃO MÉDIO, 80X210CM, ESPESSURA DE 3CM, ITENS INCLUSOS: DOBRADIÇAS, MONTAGEM E INSTALAÇÃO DO BATENTE, SEM FECHADURA - FORNECIMENTO E INSTALAÇÃO. AF_12/2019</t>
  </si>
  <si>
    <t>91337</t>
  </si>
  <si>
    <t>KIT DE PORTA DE MADEIRA TIPO MEXICANA, MACIÇA (PESADA OU SUPERPESADA), PADRÃO POPULAR, 80X210CM, ESPESSURA DE 3CM, ITENS INCLUSOS: DOBRADIÇAS, MONTAGEM E INSTALAÇÃO DO BATENTE, SEM FECHADURA - FORNECIMENTO E INSTALAÇÃO. AF_12/2019</t>
  </si>
  <si>
    <t>100659</t>
  </si>
  <si>
    <t>ALIZAR DE 5X1,5CM PARA PORTA FIXADO COM PREGOS, PADRÃO MÉDIO - FORNECIMENTO E INSTALAÇÃO. AF_12/2019</t>
  </si>
  <si>
    <t>100660</t>
  </si>
  <si>
    <t>ALIZAR DE 5X1,5CM PARA PORTA FIXADO COM PREGOS, PADRÃO POPULAR - FORNECIMENTO E INSTALAÇÃO. AF_12/2019</t>
  </si>
  <si>
    <t>100675</t>
  </si>
  <si>
    <t>KIT DE PORTA-PRONTA DE MADEIRA EM ACABAMENTO MELAMÍNICO BRANCO, FOLHA LEVE OU MÉDIA, 90X210, EXCLUSIVE FECHADURA, FIXAÇÃO COM PREENCHIMENTO TOTAL DE ESPUMA EXPANSIVA - FORNECIMENTO E INSTALAÇÃO. AF_12/2019</t>
  </si>
  <si>
    <t>100676</t>
  </si>
  <si>
    <t>BATENTE PARA PORTA COM BANDEIRA, FIXAÇÃO COM PARAFUSO E BUCHA. AF_12/2019</t>
  </si>
  <si>
    <t>100678</t>
  </si>
  <si>
    <t>KIT DE PORTA DE MADEIRA PARA VERNIZ, SEMI-OCA (LEVE OU MÉDIA), PADRÃO MÉDIO, 60X210CM, ESPESSURA DE 3,5CM, ITENS INCLUSOS: DOBRADIÇAS, MONTAGEM E INSTALAÇÃO DE BATENTE, FECHADURA COM EXECUÇÃO DO FURO - FORNECIMENTO E INSTALAÇÃO. AF_12/2019</t>
  </si>
  <si>
    <t>100679</t>
  </si>
  <si>
    <t>KIT DE PORTA DE MADEIRA PARA VERNIZ, SEMI-OCA (LEVE OU MÉDIA), PADRÃO POPULAR, 60X210CM, ESPESSURA DE 3,5CM, ITENS INCLUSOS: DOBRADIÇAS, MONTAGEM E INSTALAÇÃO DE BATENTE, FECHADURA COM EXECUÇÃO DO FURO - FORNECIMENTO E INSTALAÇÃO. AF_12/2019</t>
  </si>
  <si>
    <t>100680</t>
  </si>
  <si>
    <t>KIT DE PORTA DE MADEIRA PARA VERNIZ, SEMI-OCA (LEVE OU MÉDIA), PADRÃO MÉDIO, 70X210CM, ESPESSURA DE 3,5CM, ITENS INCLUSOS: DOBRADIÇAS, MONTAGEM E INSTALAÇÃO DE BATENTE, FECHADURA COM EXECUÇÃO DO FURO - FORNECIMENTO E INSTALAÇÃO. AF_12/2019</t>
  </si>
  <si>
    <t>100681</t>
  </si>
  <si>
    <t>KIT DE PORTA DE MADEIRA FRISADA, SEMI-OCA (LEVE OU MÉDIA), PADRÃO MÉDIO, 70X210CM, ESPESSURA DE 3CM, ITENS INCLUSOS: DOBRADIÇAS, MONTAGEM E INSTALAÇÃO DE BATENTE, FECHADURA COM EXECUÇÃO DO FURO - FORNECIMENTO E INSTALAÇÃO. AF_12/2019</t>
  </si>
  <si>
    <t>100682</t>
  </si>
  <si>
    <t>KIT DE PORTA DE MADEIRA FRISADA, SEMI-OCA (LEVE OU MÉDIA), PADRÃO POPULAR, 70X210CM, ESPESSURA DE 3CM, ITENS INCLUSOS: DOBRADIÇAS, MONTAGEM E INSTALAÇÃO DE BATENTE, FECHADURA COM EXECUÇÃO DO FURO - FORNECIMENTO E INSTALAÇÃO. AF_12/2019</t>
  </si>
  <si>
    <t>100683</t>
  </si>
  <si>
    <t>KIT DE PORTA DE MADEIRA PARA VERNIZ, SEMI-OCA (LEVE OU MÉDIA), PADRÃO MÉDIO, 80X210CM, ESPESSURA DE 3,5CM, ITENS INCLUSOS: DOBRADIÇAS, MONTAGEM E INSTALAÇÃO DE BATENTE, FECHADURA COM EXECUÇÃO DO FURO - FORNECIMENTO E INSTALAÇÃO. AF_12/2019</t>
  </si>
  <si>
    <t>100684</t>
  </si>
  <si>
    <t>KIT DE PORTA DE MADEIRA PARA VERNIZ, SEMI-OCA (LEVE OU MÉDIA), PADRÃO POPULAR, 80X210CM, ESPESSURA DE 3,5CM, ITENS INCLUSOS: DOBRADIÇAS, MONTAGEM E INSTALAÇÃO DE BATENTE, FECHADURA COM EXECUÇÃO DO FURO - FORNECIMENTO E INSTALAÇÃO. AF_12/2019</t>
  </si>
  <si>
    <t>100685</t>
  </si>
  <si>
    <t>KIT DE PORTA DE MADEIRA PARA VERNIZ, SEMI-OCA (LEVE OU MÉDIA), PADRÃO MÉDIO, 90X210CM, ESPESSURA DE 3,5CM, ITENS INCLUSOS: DOBRADIÇAS, MONTAGEM E INSTALAÇÃO DE BATENTE, FECHADURA COM EXECUÇÃO DO FURO - FORNECIMENTO E INSTALAÇÃO. AF_12/2019</t>
  </si>
  <si>
    <t>100686</t>
  </si>
  <si>
    <t>KIT DE PORTA DE MADEIRA PARA VERNIZ, SEMI-OCA (LEVE OU MÉDIA), PADRÃO POPULAR, 90X210CM, ESPESSURA DE 3CM, ITENS INCLUSOS: DOBRADIÇAS, MONTAGEM E INSTALAÇÃO DE BATENTE, FECHADURA COM EXECUÇÃO DO FURO - FORNECIMENTO E INSTALAÇÃO. AF_12/2019</t>
  </si>
  <si>
    <t>100687</t>
  </si>
  <si>
    <t>KIT DE PORTA DE MADEIRA FRISADA, SEMI-OCA (LEVE OU MÉDIA), PADRÃO MÉDIO, 60X210CM, ESPESSURA DE 3,5CM, ITENS INCLUSOS: DOBRADIÇAS, MONTAGEM E INSTALAÇÃO DE BATENTE, FECHADURA COM EXECUÇÃO DO FURO - FORNECIMENTO E INSTALAÇÃO. AF_12/2019</t>
  </si>
  <si>
    <t>100688</t>
  </si>
  <si>
    <t>KIT DE PORTA DE MADEIRA FRISADA, SEMI-OCA (LEVE OU MÉDIA), PADRÃO POPULAR, 60X210CM, ESPESSURA DE 3CM, ITENS INCLUSOS: DOBRADIÇAS, MONTAGEM E INSTALAÇÃO DE BATENTE, FECHADURA COM EXECUÇÃO DO FURO - FORNECIMENTO E INSTALAÇÃO. AF_12/2019</t>
  </si>
  <si>
    <t>100689</t>
  </si>
  <si>
    <t>KIT DE PORTA DE MADEIRA FRISADA, SEMI-OCA (LEVE OU MÉDIA), PADRÃO MÉDIO, 80X210CM, ESPESSURA DE 3,5CM, ITENS INCLUSOS: DOBRADIÇAS, MONTAGEM E INSTALAÇÃO DE BATENTE, FECHADURA COM EXECUÇÃO DO FURO - FORNECIMENTO E INSTALAÇÃO. AF_12/2019</t>
  </si>
  <si>
    <t>100690</t>
  </si>
  <si>
    <t>KIT DE PORTA DE MADEIRA FRISADA, SEMI-OCA (LEVE OU MÉDIA), PADRÃO POPULAR, 80X210CM, ESPESSURA DE 3,5CM, ITENS INCLUSOS: DOBRADIÇAS, MONTAGEM E INSTALAÇÃO DE BATENTE, FECHADURA COM EXECUÇÃO DO FURO - FORNECIMENTO E INSTALAÇÃO. AF_12/2019</t>
  </si>
  <si>
    <t>100691</t>
  </si>
  <si>
    <t>KIT DE PORTA DE MADEIRA TIPO VENEZIANA, 80X210CM (ESPESSURA DE 3CM), PADRÃO MÉDIO, ITENS INCLUSOS: DOBRADIÇAS, MONTAGEM E INSTALAÇÃO DE BATENTE, FECHADURA COM EXECUÇÃO DO FURO - FORNECIMENTO E INSTALAÇÃO. AF_12/2019</t>
  </si>
  <si>
    <t>100692</t>
  </si>
  <si>
    <t>KIT DE PORTA DE MADEIRA TIPO VENEZIANA, 80X210CM (ESPESSURA DE 3CM), PADRÃO POPULAR, ITENS INCLUSOS: DOBRADIÇAS, MONTAGEM E INSTALAÇÃO DE BATENTE, FECHADURA COM EXECUÇÃO DO FURO - FORNECIMENTO E INSTALAÇÃO. AF_12/2019</t>
  </si>
  <si>
    <t>100693</t>
  </si>
  <si>
    <t>KIT DE PORTA DE MADEIRA TIPO MEXICANA, MACIÇA (PESADA OU SUPERPESADA), PADRÃO MÉDIO, 80X210CM, ESPESSURA DE 3,5CM, ITENS INCLUSOS: DOBRADIÇAS, MONTAGEM E INSTALAÇÃO DE BATENTE, FECHADURA COM EXECUÇÃO DO FURO - FORNECIMENTO E INSTALAÇÃO. AF_12/2019</t>
  </si>
  <si>
    <t>100694</t>
  </si>
  <si>
    <t>KIT DE PORTA DE MADEIRA TIPO MEXICANA, MACIÇA (PESADA OU SUPERPESADA), PADRÃO POPULAR, 80X210CM, ESPESSURA DE 3,5CM, ITENS INCLUSOS: DOBRADIÇAS, MONTAGEM E INSTALAÇÃO DE BATENTE, FECHADURA COM EXECUÇÃO DO FURO - FORNECIMENTO E INSTALAÇÃO. AF_12/2019</t>
  </si>
  <si>
    <t>100695</t>
  </si>
  <si>
    <t>RECOLOCAÇÃO DE FOLHAS DE PORTA DE MADEIRA LEVE OU MÉDIA DE 60CM DE LARGURA, CONSIDERANDO REAPROVEITAMENTO DO MATERIAL. AF_12/2019</t>
  </si>
  <si>
    <t>100696</t>
  </si>
  <si>
    <t>RECOLOCAÇÃO DE FOLHAS DE PORTA DE MADEIRA LEVE OU MÉDIA DE 70CM DE LARGURA, CONSIDERANDO REAPROVEITAMENTO DO MATERIAL. AF_12/2019</t>
  </si>
  <si>
    <t>100697</t>
  </si>
  <si>
    <t>RECOLOCAÇÃO DE FOLHAS DE PORTA DE MADEIRA LEVE OU MÉDIA DE 80CM DE LARGURA, CONSIDERANDO REAPROVEITAMENTO DO MATERIAL. AF_12/2019</t>
  </si>
  <si>
    <t>100698</t>
  </si>
  <si>
    <t>RECOLOCAÇÃO DE FOLHAS DE PORTA DE MADEIRA LEVE OU MÉDIA DE 90CM DE LARGURA, CONSIDERANDO REAPROVEITAMENTO DO MATERIAL. AF_12/2019</t>
  </si>
  <si>
    <t>100699</t>
  </si>
  <si>
    <t>RECOLOCAÇÃO DE FOLHAS DE PORTA DE MADEIRA PESADA OU SUPERPESADA DE 80CM DE LARGURA, CONSIDERANDO REAPROVEITAMENTO DO MATERIAL. AF_12/2019</t>
  </si>
  <si>
    <t>100700</t>
  </si>
  <si>
    <t>PORTA DE MADEIRA COMPENSADA LISA PARA PINTURA, 120X210X3,5CM, 2 FOLHAS, INCLUSO ADUELA 2A, ALIZAR 2A E DOBRADIÇAS. AF_12/2019</t>
  </si>
  <si>
    <t>100712</t>
  </si>
  <si>
    <t>KIT DE PORTA DE MADEIRA PARA VERNIZ, SEMI-OCA (LEVE OU MÉDIA), PADRÃO POPULAR, 70X210CM, ESPESSURA DE 3,5CM, ITENS INCLUSOS: DOBRADIÇAS, MONTAGEM E INSTALAÇÃO DE BATENTE, FECHADURA COM EXECUÇÃO DO FURO - FORNECIMENTO E INSTALAÇÃO. AF_12/2019</t>
  </si>
  <si>
    <t>100665</t>
  </si>
  <si>
    <t>JANELA DE MADEIRA - CEDRINHO/ANGELIM OU EQUIVALENTE DA REGIÃO - DE ABRIR COM 4 FOLHAS (2 VENEZIANAS E 2 GUILHOTINAS PARA VIDRO), COM BATENTE, ALIZAR E FERRAGENS. EXCLUSIVE VIDROS, ACABAMENTO E CONTRAMARCO. FORNECIMENTO E INSTALAÇÃO. AF_12/2019</t>
  </si>
  <si>
    <t>100666</t>
  </si>
  <si>
    <t>JANELA DE MADEIRA (PINUS/EUCALIPTO OU EQUIV.) DE ABRIR COM 4 FOLHAS (2 VENEZIANAS E 2 GUILHOTINAS PARA VIDRO), COM BATENTE, ALIZAR E FERRAGENS. EXCLUSIVE VIDROS, ACABAMENTO E CONTRAMARCO. FORNECIMENTO E INSTALAÇÃO. AF_12/2019</t>
  </si>
  <si>
    <t>100667</t>
  </si>
  <si>
    <t>JANELA DE MADEIRA (IMBUIA/CEDRO OU EQUIV.) DE ABRIR COM 4 FOLHAS (2 VENEZIANAS E 2 GUILHOTINAS PARA VIDRO), COM BATENTE, ALIZAR E FERRAGENS. EXCLUSIVE VIDROS, ACABAMENTO E CONTRAMARCO. FORNECIMENTO E INSTALAÇÃO. AF_12/2019</t>
  </si>
  <si>
    <t>100668</t>
  </si>
  <si>
    <t>JANELA DE MADEIRA (CEDRINHO/ANGELIM OU EQUIV.) TIPO MAXIM-AR, PARA VIDRO, COM BATENTE, ALIZAR E FERRAGENS. EXCLUSIVE VIDRO, ACABAMENTO E CONTRAMARCO. FORNECIMENTO E INSTALAÇÃO. AF_12/2019</t>
  </si>
  <si>
    <t>100669</t>
  </si>
  <si>
    <t>JANELA DE MADEIRA (PINUS/EUCALIPTO OU EQUIV.) TIPO BASCULANTE COM 2 FOLHAS PARA VIDRO, COM BATENTE, ALIZAR E FERRAGENS. EXCLUSIVE VIDROS, ACABAMENTO E CONTRAMARCO. FORNECIMENTO E INSTALAÇÃO. AF_12/2019</t>
  </si>
  <si>
    <t>100670</t>
  </si>
  <si>
    <t>JANELA DE MADEIRA (CEDRINHO/ANGELIM OU EQUIV.) DE CORRER COM 6 FOLHAS (2 VENEZ. FIXAS, 2 VENEZ. DE CORRER E 2 DE CORRER PARA VIDRO), COM BATENTE, ALIZAR E FERRAGENS. EXCLUSIVE VIDROS, ACABAMENTO E CONTRAMARCO. FORNECIMENTO E INSTALAÇÃO. AF_12/2019</t>
  </si>
  <si>
    <t>100671</t>
  </si>
  <si>
    <t>JANELA DE MADEIRA (IMBUIA/CEDRO OU EQUIV) DE CORRER COM 6 FOLHAS (2 VENEZIANAS FIXAS, 2 VENEZIANAS DE CORRER E 2 DE CORRER PARA VIDRO), COM BATENTE, ALIZAR E FERRAGENS. EXCLUSIVE VIDROS, ACABAMENTO E CONTRAMARCO. FORNECIMENTO E INSTALAÇÃO. AF_12/2019</t>
  </si>
  <si>
    <t>100672</t>
  </si>
  <si>
    <t>JANELA DE MADEIRA (PINUS/EUCALIPTO OU EQUIV.) DE CORRER COM 6 FOLHAS (2 VENEZ. FIXAS, 2 VENEZ. DE CORRER E 2 DE CORRER PARA VIDRO), COM BATENTE, ALIZAR E FERRAGENS. EXCLUSIVE VIDROS, ACABAMENTO E CONTRAMARCO. FORNECIMENTO EINSTALAÇÃO. AF_12/2019</t>
  </si>
  <si>
    <t>100701</t>
  </si>
  <si>
    <t>PORTA DE FERRO, DE ABRIR, TIPO GRADE COM CHAPA, COM GUARNIÇÕES. AF_12/2019</t>
  </si>
  <si>
    <t>94559</t>
  </si>
  <si>
    <t>JANELA DE AÇO TIPO BASCULANTE PARA VIDROS, COM BATENTE, FERRAGENS E PINTURA ANTICORROSIVA. EXCLUSIVE VIDROS, ACABAMENTO, ALIZAR E CONTRAMARCO. FORNECIMENTO E INSTALAÇÃO. AF_12/2019</t>
  </si>
  <si>
    <t>94562</t>
  </si>
  <si>
    <t>JANELA DE AÇO DE CORRER COM 4 FOLHAS PARA VIDRO, COM BATENTE, FERRAGENS E PINTURA ANTICORROSIVA. EXCLUSIVE VIDROS, ALIZAR E CONTRAMARCO. FORNECIMENTO E INSTALAÇÃO. AF_12/2019</t>
  </si>
  <si>
    <t>94587</t>
  </si>
  <si>
    <t>CONTRAMARCO DE AÇO, FIXAÇÃO COM ARGAMASSA - FORNECIMENTO E INSTALAÇÃO. AF_12/2019</t>
  </si>
  <si>
    <t>94588</t>
  </si>
  <si>
    <t>CONTRAMARCO DE AÇO, FIXAÇÃO COM PARAFUSO - FORNECIMENTO E INSTALAÇÃO. AF_12/2019</t>
  </si>
  <si>
    <t>99837</t>
  </si>
  <si>
    <t>GUARDA-CORPO DE AÇO GALVANIZADO DE 1,10M, MONTANTES TUBULARES DE 1.1/4 ESPAÇADOS DE 1,20M, TRAVESSA SUPERIOR DE 1.1/2, GRADIL FORMADO POR TUBOS HORIZONTAIS DE 1 E VERTICAIS DE 3/4, FIXADO COM CHUMBADOR MECÂNICO. AF_04/2019_PS</t>
  </si>
  <si>
    <t>99839</t>
  </si>
  <si>
    <t>GUARDA-CORPO DE AÇO GALVANIZADO DE 1,10M DE ALTURA, MONTANTES TUBULARES DE 1.1/2 ESPAÇADOS DE 1,20M, TRAVESSA SUPERIOR DE 2 , GRADIL FORMADO POR BARRAS CHATAS EM FERRO DE 32X4,8MM, FIXADO COM CHUMBADOR MECÂNICO. AF_04/2019_PS</t>
  </si>
  <si>
    <t>99841</t>
  </si>
  <si>
    <t>GUARDA-CORPO PANORÂMICO COM PERFIS DE ALUMÍNIO E VIDRO LAMINADO 8 MM, FIXADO COM CHUMBADOR MECÂNICO. AF_04/2019_PS</t>
  </si>
  <si>
    <t>99855</t>
  </si>
  <si>
    <t>CORRIMÃO SIMPLES, DIÂMETRO EXTERNO = 1 1/2, EM AÇO GALVANIZADO. AF_04/2019_PS</t>
  </si>
  <si>
    <t>99857</t>
  </si>
  <si>
    <t>CORRIMÃO SIMPLES, DIÂMETRO EXTERNO = 1 1/2, EM ALUMÍNIO. AF_04/2019_PS</t>
  </si>
  <si>
    <t>99861</t>
  </si>
  <si>
    <t>GRADIL EM FERRO FIXADO EM VÃOS DE JANELAS, FORMADO POR BARRAS CHATAS DE 25X4,8 MM. AF_04/2019</t>
  </si>
  <si>
    <t>99862</t>
  </si>
  <si>
    <t>GRADIL EM ALUMÍNIO FIXADO EM VÃOS DE JANELAS, FORMADO POR TUBOS DE 3/4". AF_04/2019</t>
  </si>
  <si>
    <t>90838</t>
  </si>
  <si>
    <t>PORTA CORTA-FOGO 90X210X4CM - FORNECIMENTO E INSTALAÇÃO. AF_12/2019</t>
  </si>
  <si>
    <t>91338</t>
  </si>
  <si>
    <t>PORTA DE ALUMÍNIO DE ABRIR COM LAMBRI, COM GUARNIÇÃO, FIXAÇÃO COM PARAFUSOS - FORNECIMENTO E INSTALAÇÃO. AF_12/2019</t>
  </si>
  <si>
    <t>91341</t>
  </si>
  <si>
    <t>PORTA EM ALUMÍNIO DE ABRIR TIPO VENEZIANA COM GUARNIÇÃO, FIXAÇÃO COM PARAFUSOS - FORNECIMENTO E INSTALAÇÃO. AF_12/2019</t>
  </si>
  <si>
    <t>94805</t>
  </si>
  <si>
    <t>PORTA DE ALUMÍNIO DE ABRIR PARA VIDRO SEM GUARNIÇÃO, 87X210CM, FIXAÇÃO COM PARAFUSOS, INCLUSIVE VIDROS - FORNECIMENTO E INSTALAÇÃO. AF_12/2019</t>
  </si>
  <si>
    <t>94806</t>
  </si>
  <si>
    <t>PORTA EM AÇO DE ABRIR PARA VIDRO SEM GUARNIÇÃO, 87X210CM, FIXAÇÃO COM PARAFUSOS, EXCLUSIVE VIDROS - FORNECIMENTO E INSTALAÇÃO. AF_12/2019</t>
  </si>
  <si>
    <t>94807</t>
  </si>
  <si>
    <t>PORTA EM AÇO DE ABRIR TIPO VENEZIANA SEM GUARNIÇÃO, 87X210CM, FIXAÇÃO COM PARAFUSOS - FORNECIMENTO E INSTALAÇÃO. AF_12/2019</t>
  </si>
  <si>
    <t>100702</t>
  </si>
  <si>
    <t>PORTA DE CORRER DE ALUMÍNIO, COM DUAS FOLHAS PARA VIDRO, INCLUSO VIDRO LISO INCOLOR, FECHADURA E PUXADOR, SEM ALIZAR. AF_12/2019</t>
  </si>
  <si>
    <t>102188</t>
  </si>
  <si>
    <t>MOLA HIDRAULICA DE PISO PARA PORTA DE VIDRO TEMPERADO. AF_01/2021</t>
  </si>
  <si>
    <t>102189</t>
  </si>
  <si>
    <t>JOGO DE FERRAGENS CROMADAS PARA PORTA DE VIDRO TEMPERADO, UMA FOLHA COMPOSTO DE DOBRADICAS SUPERIOR E INFERIOR, TRINCO, FECHADURA, CONTRA FECHADURA COM CAPUCHINHO SEM MOLA E PUXADOR. AF_01/2021</t>
  </si>
  <si>
    <t>100703</t>
  </si>
  <si>
    <t>PUXADOR CENTRAL PARA ESQUADRIA DE MADEIRA. AF_12/2019</t>
  </si>
  <si>
    <t>100704</t>
  </si>
  <si>
    <t>PORTA CADEADO ZINCADO OXIDADO PRETO COM CADEADO DE AÇO INOX, LARGURA DE *50* MM. AF_12/2019</t>
  </si>
  <si>
    <t>100705</t>
  </si>
  <si>
    <t>TARJETA TIPO LIVRE/OCUPADO PARA PORTA DE BANHEIRO. AF_12/2019</t>
  </si>
  <si>
    <t>100706</t>
  </si>
  <si>
    <t>CREMONA EM LATÃO CROMADO OU POLIDO, COMPLETA. AF_12/2019</t>
  </si>
  <si>
    <t>100707</t>
  </si>
  <si>
    <t>FECHO DE EMBUTIR TIPO UNHA 22CM. AF_12/2019</t>
  </si>
  <si>
    <t>100708</t>
  </si>
  <si>
    <t>FECHO DE EMBUTIR TIPO UNHA 40CM. AF_12/2019</t>
  </si>
  <si>
    <t>100709</t>
  </si>
  <si>
    <t>DOBRADIÇA EM AÇO/FERRO, 3" X 21/2", E=1,9 A 2MM, SEN ANEL, CROMADO OU ZINCADO, TAMPA BOLA, COM PARAFUSOS. AF_12/2019</t>
  </si>
  <si>
    <t>100710</t>
  </si>
  <si>
    <t>DOBRADIÇA TIPO VAI E VEM EM LATÃO POLIDO 3". AF_12/2019</t>
  </si>
  <si>
    <t>102151</t>
  </si>
  <si>
    <t>INSTALAÇÃO DE VIDRO LISO INCOLOR, E = 3 MM, EM ESQUADRIA DE MADEIRA, FIXADO COM BAGUETE. AF_01/2021</t>
  </si>
  <si>
    <t>102152</t>
  </si>
  <si>
    <t>INSTALAÇÃO DE VIDRO LISO, E = 4 MM, EM ESQUADRIA DE MADEIRA, FIXADO COM BAGUETE. AF_01/2021</t>
  </si>
  <si>
    <t>102153</t>
  </si>
  <si>
    <t>INSTALAÇÃO DE VIDRO LISO FUME, E = 4 MM, EM ESQUADRIA DE MADEIRA, FIXADO COM BAGUETE. AF_01/2021</t>
  </si>
  <si>
    <t>102154</t>
  </si>
  <si>
    <t>INSTALAÇÃO DE VIDRO LISO INCOLOR, E = 5 MM, EM ESQUADRIA DE MADEIRA, FIXADO COM BAGUETE. AF_01/2021</t>
  </si>
  <si>
    <t>102155</t>
  </si>
  <si>
    <t>INSTALAÇÃO DE VIDRO LISO FUME, E = 5 MM, EM ESQUADRIA DE MADEIRA, FIXADO COM BAGUETE. AF_01/2021</t>
  </si>
  <si>
    <t>102156</t>
  </si>
  <si>
    <t>INSTALAÇÃO DE VIDRO LISO INCOLOR, E = 6 MM, EM ESQUADRIA DE MADEIRA, FIXADO COM BAGUETE. AF_01/2021</t>
  </si>
  <si>
    <t>102157</t>
  </si>
  <si>
    <t>INSTALAÇÃO DE VIDRO LISO FUME, E = 6 MM, EM ESQUADRIA DE MADEIRA, FIXADO COM BAGUETE. AF_01/2021</t>
  </si>
  <si>
    <t>102158</t>
  </si>
  <si>
    <t>INSTALAÇÃO DE VIDRO LISO INCOLOR, E = 8 MM, EM ESQUADRIA DE MADEIRA, FIXADO COM BAGUETE. AF_01/2021</t>
  </si>
  <si>
    <t>102159</t>
  </si>
  <si>
    <t>INSTALAÇÃO DE VIDRO LISO INCOLOR, E = 10 MM, EM ESQUADRIA DE MADEIRA, FIXADO COM BAGUETE. AF_01/2021</t>
  </si>
  <si>
    <t>102160</t>
  </si>
  <si>
    <t>INSTALAÇÃO DE VIDRO IMPRESSO, E = 4 MM, EM ESQUADRIA DE MADEIRA, FIXADO COM BAGUETE. AF_01/2021</t>
  </si>
  <si>
    <t>102161</t>
  </si>
  <si>
    <t>INSTALAÇÃO DE VIDRO LISO INCOLOR, E = 3 MM, EM ESQUADRIA DE ALUMÍNIO OU PVC, FIXADO COM BAGUETE. AF_01/2021_PS</t>
  </si>
  <si>
    <t>102162</t>
  </si>
  <si>
    <t>INSTALAÇÃO DE VIDRO LISO INCOLOR, E = 4 MM, EM ESQUADRIA DE ALUMÍNIO OU PVC, FIXADO COM BAGUETE. AF_01/2021_PS</t>
  </si>
  <si>
    <t>102163</t>
  </si>
  <si>
    <t>INSTALAÇÃO DE VIDRO LISO FUME, E = 4 MM, EM ESQUADRIA DE ALUMÍNIO OU PVC, FIXADO COM BAGUETE. AF_01/2021_PS</t>
  </si>
  <si>
    <t>102164</t>
  </si>
  <si>
    <t>INSTALAÇÃO DE VIDRO LISO INCOLOR, E = 5 MM, EM ESQUADRIA DE ALUMÍNIO OU PVC, FIXADO COM BAGUETE. AF_01/2021_PS</t>
  </si>
  <si>
    <t>102165</t>
  </si>
  <si>
    <t>INSTALAÇÃO DE VIDRO LISO FUME, E = 5 MM, EM ESQUADRIA DE ALUMÍNIO OU PVC, FIXADO COM BAGUETE. AF_01/2021_PS</t>
  </si>
  <si>
    <t>102166</t>
  </si>
  <si>
    <t>INSTALAÇÃO DE VIDRO LISO INCOLOR, E = 6 MM, EM ESQUADRIA DE ALUMÍNIO OU PVC, FIXADO COM BAGUETE. AF_01/2021_PS</t>
  </si>
  <si>
    <t>102167</t>
  </si>
  <si>
    <t>INSTALAÇÃO DE VIDRO LISO FUME, E = 6 MM, EM ESQUADRIA DE ALUMÍNIO OU PVC, FIXADO COM BAGUETE. AF_01/2021_PS</t>
  </si>
  <si>
    <t>102168</t>
  </si>
  <si>
    <t>INSTALAÇÃO DE VIDRO LISO INCOLOR, E = 8 MM, EM ESQUADRIA DE ALUMÍNIO OU PVC, FIXADO COM BAGUETE. AF_01/2021_PS</t>
  </si>
  <si>
    <t>102169</t>
  </si>
  <si>
    <t>INSTALAÇÃO DE VIDRO LISO INCOLOR, E = 10 MM, EM ESQUADRIA DE ALUMÍNIO OU PVC, FIXADO COM BAGUETE. AF_01/2021_PS</t>
  </si>
  <si>
    <t>102170</t>
  </si>
  <si>
    <t>INSTALAÇÃO DE VIDRO IMPRESSO, E = 4 MM, EM ESQUADRIA DE ALUMÍNIO OU PVC, FIXADO COM BAGUETE. AF_01/2021_PS</t>
  </si>
  <si>
    <t>102171</t>
  </si>
  <si>
    <t>INSTALAÇÃO DE VIDRO ARAMADO, E = 6 MM, EM ESQUADRIA DE ALUMÍNIO OU PVC, FIXADO COM BAGUETE. AF_01/2021_PS</t>
  </si>
  <si>
    <t>102172</t>
  </si>
  <si>
    <t>INSTALAÇÃO DE VIDRO ARAMADO, E = 7 MM, EM ESQUADRIA DE ALUMÍNIO OU PVC, FIXADO COM BAGUETE. AF_01/2021_PS</t>
  </si>
  <si>
    <t>102176</t>
  </si>
  <si>
    <t>INSTALAÇÃO DE VIDRO LAMINADO, E = 8 MM (4+4), ENCAIXADO EM PERFIL U. AF_01/2021_PS</t>
  </si>
  <si>
    <t>102177</t>
  </si>
  <si>
    <t>INSTALAÇÃO DE VIDRO LAMINADO, E = 12 MM (4+4+4), ENCAIXADO EM PERFIL U. AF_01/2021_PS</t>
  </si>
  <si>
    <t>102178</t>
  </si>
  <si>
    <t>INSTALAÇÃO DE VIDRO LAMINADO, E = 15 MM (5+5+5), ENCAIXADO EM PERFIL U. AF_01/2021_PS</t>
  </si>
  <si>
    <t>102179</t>
  </si>
  <si>
    <t>INSTALAÇÃO DE VIDRO TEMPERADO, E = 6 MM, ENCAIXADO EM PERFIL U. AF_01/2021_PS</t>
  </si>
  <si>
    <t>102180</t>
  </si>
  <si>
    <t>INSTALAÇÃO DE VIDRO TEMPERADO, E = 8 MM, ENCAIXADO EM PERFIL U. AF_01/2021_PS</t>
  </si>
  <si>
    <t>102181</t>
  </si>
  <si>
    <t>INSTALAÇÃO DE VIDRO TEMPERADO, E = 10 MM, ENCAIXADO EM PERFIL U. AF_01/2021_PS</t>
  </si>
  <si>
    <t>102182</t>
  </si>
  <si>
    <t>PORTA PIVOTANTE DE VIDRO TEMPERADO, 90X210 CM, ESPESSURA 10 MM, INCLUSIVE ACESSÓRIOS. AF_01/2021</t>
  </si>
  <si>
    <t>102183</t>
  </si>
  <si>
    <t>PORTA PIVOTANTE DE VIDRO TEMPERADO, 2 FOLHAS DE 90X210 CM, ESPESSURA DE 10MM, INCLUSIVE ACESSÓRIOS. AF_01/2021</t>
  </si>
  <si>
    <t>102184</t>
  </si>
  <si>
    <t>PORTA DE ABRIR COM MOLA HIDRÁULICA, EM VIDRO TEMPERADO, 90X210 CM, ESPESSURA 10 MM, INCLUSIVE ACESSÓRIOS. AF_01/2021</t>
  </si>
  <si>
    <t>102185</t>
  </si>
  <si>
    <t>PORTA DE ABRIR COM MOLA HIDRÁULICA, EM VIDRO TEMPERADO, 2 FOLHAS DE 90X210 CM, ESPESSURA DD 10MM, INCLUSIVE ACESSÓRIOS. AF_01/2021</t>
  </si>
  <si>
    <t>102190</t>
  </si>
  <si>
    <t>REMOÇÃO DE VIDRO LISO COMUM DE ESQUADRIA COM BAGUETE DE MADEIRA. AF_01/2021</t>
  </si>
  <si>
    <t>102191</t>
  </si>
  <si>
    <t>REMOÇÃO DE VIDRO LISO COMUM DE ESQUADRIA COM BAGUETE DE ALUMÍNIO OU PVC. AF_01/2021</t>
  </si>
  <si>
    <t>102192</t>
  </si>
  <si>
    <t>REMOÇÃO DE VIDRO TEMPERADO FIXADO EM PERFIL U. AF_01/2021</t>
  </si>
  <si>
    <t>94569</t>
  </si>
  <si>
    <t>JANELA DE ALUMÍNIO TIPO MAXIM-AR, COM VIDROS, BATENTE E FERRAGENS. EXCLUSIVE ALIZAR, ACABAMENTO E CONTRAMARCO. FORNECIMENTO E INSTALAÇÃO. AF_12/2019</t>
  </si>
  <si>
    <t>94570</t>
  </si>
  <si>
    <t>JANELA DE ALUMÍNIO DE CORRER COM 2 FOLHAS PARA VIDROS, COM VIDROS, BATENTE, ACABAMENTO COM ACETATO OU BRILHANTE E FERRAGENS. EXCLUSIVE ALIZAR E CONTRAMARCO. FORNECIMENTO E INSTALAÇÃO. AF_12/2019</t>
  </si>
  <si>
    <t>94572</t>
  </si>
  <si>
    <t>JANELA DE ALUMÍNIO DE CORRER COM 3 FOLHAS (2 VENEZIANAS E 1 PARA VIDRO), COM VIDROS, BATENTE E FERRAGENS. EXCLUSIVE ACABAMENTO, ALIZAR E CONTRAMARCO. FORNECIMENTO E INSTALAÇÃO. AF_12/2019</t>
  </si>
  <si>
    <t>94573</t>
  </si>
  <si>
    <t>JANELA DE ALUMÍNIO DE CORRER COM 4 FOLHAS PARA VIDROS, COM VIDROS, BATENTE, ACABAMENTO COM ACETATO OU BRILHANTE E FERRAGENS. EXCLUSIVE ALIZAR E CONTRAMARCO. FORNECIMENTO E INSTALAÇÃO. AF_12/2019</t>
  </si>
  <si>
    <t>94580</t>
  </si>
  <si>
    <t>JANELA DE ALUMÍNIO DE CORRER COM 6 FOLHAS (2 VENEZIANAS FIXAS, 2 VENEZIANAS DE CORRER E 2 PARA VIDRO), COM VIDROS, BATENTE, ACABAMENTO COM ACETATO OU BRILHANTE E FERRAGENS. EXCLUSIVE ALIZAR E CONTRAMARCO. FORNECIMENTO E INSTALAÇÃO. AF_12/2019</t>
  </si>
  <si>
    <t>94589</t>
  </si>
  <si>
    <t>CONTRAMARCO DE ALUMÍNIO, FIXAÇÃO COM ARGAMASSA - FORNECIMENTO E INSTALAÇÃO. AF_12/2019</t>
  </si>
  <si>
    <t>94590</t>
  </si>
  <si>
    <t>CONTRAMARCO DE ALUMÍNIO, FIXAÇÃO COM PARAFUSO - FORNECIMENTO E INSTALAÇÃO. AF_12/2019</t>
  </si>
  <si>
    <t>100674</t>
  </si>
  <si>
    <t>JANELA FIXA DE ALUMÍNIO PARA VIDRO, COM VIDRO, BATENTE E FERRAGENS. EXCLUSIVE ACABAMENTO, ALIZAR E CONTRAMARCO. FORNECIMENTO E INSTALAÇÃO. AF_12/2019</t>
  </si>
  <si>
    <t>101096</t>
  </si>
  <si>
    <t>TUBULÃO A CÉU ABERTO, DIÂMETRO DO FUSTE DE 70CM, ESCAVAÇÃO MANUAL, SEM ALARGAMENTO DE BASE, CONCRETO FEITO EM OBRA E LANÇADO COM JERICA. AF_05/2020_PA</t>
  </si>
  <si>
    <t>101097</t>
  </si>
  <si>
    <t>TUBULÃO A CÉU ABERTO, DIÂMETRO DO FUSTE DE 80CM, ESCAVAÇÃO MANUAL, SEM ALARGAMENTO DE BASE, CONCRETO FEITO EM OBRA E LANÇADO COM JERICA. AF_05/2020_PA</t>
  </si>
  <si>
    <t>101098</t>
  </si>
  <si>
    <t>TUBULÃO A CÉU ABERTO, DIÂMETRO DO FUSTE DE 100CM, ESCAVAÇÃO MANUAL, SEM ALARGAMENTO DE BASE, CONCRETO FEITO EM OBRA E LANÇADO COM JERICA. AF_05/2020_PA</t>
  </si>
  <si>
    <t>101099</t>
  </si>
  <si>
    <t>TUBULÃO A CÉU ABERTO, DIÂMETRO DO FUSTE DE 120CM, ESCAVAÇÃO MANUAL, SEM ALARGAMENTO DE BASE, CONCRETO FEITO EM OBRA E LANÇADO COM JERICA. AF_05/2020_PA</t>
  </si>
  <si>
    <t>101100</t>
  </si>
  <si>
    <t>TUBULÃO A CÉU ABERTO, DIÂMETRO DO FUSTE DE 70CM, ESCAVAÇÃO MECÂNICA, SEM ALARGAMENTO DE BASE, CONCRETO FEITO EM OBRA E LANÇADO COM JERICA. AF_05/2020_PA</t>
  </si>
  <si>
    <t>101101</t>
  </si>
  <si>
    <t>TUBULÃO A CÉU ABERTO, DIÂMETRO DO FUSTE DE 80CM, ESCAVAÇÃO MECÂNICA, SEM ALARGAMENTO DE BASE, CONCRETO FEITO EM OBRA E LANÇADO COM JERICA (EXCLUSIVE MOBILIZAÇÃO E DESMOBILIZAÇÃO). AF_05/2020_PA</t>
  </si>
  <si>
    <t>101102</t>
  </si>
  <si>
    <t>TUBULÃO A CÉU ABERTO, DIÂMETRO DO FUSTE DE 100CM, ESCAVAÇÃO MECÂNICA, SEM ALARGAMENTO DE BASE, CONCRETO FEITO EM OBRA E LANÇADO COM JERICA (EXCLUSIVE MOBILIZAÇÃO E DESMOBILIZAÇÃO). AF_05/2020_PA</t>
  </si>
  <si>
    <t>101103</t>
  </si>
  <si>
    <t>TUBULÃO A CÉU ABERTO, DIÂMETRO DO FUSTE DE 120CM, ESCAVAÇÃO MECÂNICA, SEM ALARGAMENTO DE BASE, CONCRETO FEITO EM OBRA E LANÇADO COM JERICA (EXCLUSIVE MOBILIZAÇÃO E DESMOBILIZAÇÃO). AF_05/2020_PA</t>
  </si>
  <si>
    <t>101104</t>
  </si>
  <si>
    <t>TUBULÃO A CÉU ABERTO, DIÂMETRO DO FUSTE DE 70CM, ESCAVAÇÃO MANUAL, SEM ALARGAMENTO DE BASE, CONCRETO USINADO E LANÇADO COM BOMBA OU DIRETAMENTE DO CAMINHÃO (EXCLUSIVE BOMBEAMENTO). AF_05/2020_PA</t>
  </si>
  <si>
    <t>101105</t>
  </si>
  <si>
    <t>TUBULÃO A CÉU ABERTO, DIÂMETRO DO FUSTE DE 80CM, ESCAVAÇÃO MANUAL, SEM ALARGAMENTO DE BASE, CONCRETO USINADO E LANÇADO COM BOMBA OU DIRETAMENTE DO CAMINHÃO (EXCLUSIVE BOMBEAMENTO). AF_05/2020_PA</t>
  </si>
  <si>
    <t>101106</t>
  </si>
  <si>
    <t>TUBULÃO A CÉU ABERTO, DIÂMETRO DO FUSTE DE 100CM, ESCAVAÇÃO MANUAL, SEM ALARGAMENTO DE BASE, CONCRETO USINADO E LANÇADO COM BOMBA OU DIRETAMENTE DO CAMINHÃO (EXCLUSIVE BOMBEAMENTO). AF_05/2020_PA</t>
  </si>
  <si>
    <t>101107</t>
  </si>
  <si>
    <t>TUBULÃO A CÉU ABERTO, DIÂMETRO DO FUSTE DE 120CM, ESCAVAÇÃO MANUAL, SEM ALARGAMENTO DE BASE, CONCRETO USINADO E LANÇADO COM BOMBA OU DIRETAMENTE DO CAMINHÃO (EXCLUSIVE BOMBEAMENTO). AF_05/2020_PA</t>
  </si>
  <si>
    <t>101108</t>
  </si>
  <si>
    <t>TUBULÃO A CÉU ABERTO, DIÂMETRO DO FUSTE DE 70CM, ESCAVAÇÃO MECÂNICA, SEM ALARGAMENTO DE BASE, CONCRETO USINADO E LANÇADO COM BOMBA OU DIRETAMENTE DO CAMINHÃO (EXCLUSIVE BOMBEAMENTO, MOBILIZAÇÃO E DESMOBILIZAÇÃO). AF_05/2020_PA</t>
  </si>
  <si>
    <t>101109</t>
  </si>
  <si>
    <t>TUBULÃO A CÉU ABERTO, DIÂMETRO DO FUSTE DE 80CM, ESCAVAÇÃO MECÂNICA, SEM ALARGAMENTO DE BASE, CONCRETO USINADO E LANÇADO COM BOMBA OU DIRETAMENTE DO CAMINHÃO (EXCLUSIVE BOMBEAMENTO, MOBILIZAÇÃO E DESMOBILIZAÇÃO). AF_05/2020_PA</t>
  </si>
  <si>
    <t>101110</t>
  </si>
  <si>
    <t>TUBULÃO A CÉU ABERTO, DIÂMETRO DO FUSTE DE 100CM, ESCAVAÇÃO MECÂNICA, SEM ALARGAMENTO DE BASE, CONCRETO USINADO E LANÇADO COM BOMBA OU DIRETAMENTE DO CAMINHÃO (EXCLUSIVE BOMBEAMENTO, MOBILIZAÇÃO E DESMOBILIZAÇÃO). AF_05/2020_PA</t>
  </si>
  <si>
    <t>101111</t>
  </si>
  <si>
    <t>TUBULÃO A CÉU ABERTO, DIÂMETRO DO FUSTE DE 120CM, ESCAVAÇÃO MECÂNICA, SEM ALARGAMENTO DE BASE, CONCRETO USINADO E LANÇADO COM BOMBA OU DIRETAMENTE DO CAMINHÃO (EXCLUSIVE BOMBEAMENTO, MOBILIZAÇÃO E DESMOBILIZAÇÃO). AF_05/2020_PA</t>
  </si>
  <si>
    <t>101112</t>
  </si>
  <si>
    <t>ALARGAMENTO DE BASE DE TUBULÃO A CÉU ABERTO, ESCAVAÇÃO MANUAL, CONCRETO FEITO EM OBRA E LANÇADO COM JERICA. AF_05/2020</t>
  </si>
  <si>
    <t>101113</t>
  </si>
  <si>
    <t>ALARGAMENTO DE BASE DE TUBULÃO A CÉU ABERTO, ESCAVAÇÃO MANUAL, CONCRETO USINADO E LANÇADO COM BOMBA OU DIRETAMENTE DO CAMINHÃO (EXCLUSIVE BOMBEAMENTO). AF_05/2020</t>
  </si>
  <si>
    <t>95601</t>
  </si>
  <si>
    <t>ARRASAMENTO MECANICO DE ESTACA DE CONCRETO ARMADO, DIAMETROS DE ATÉ 40 CM. AF_05/2021</t>
  </si>
  <si>
    <t>95602</t>
  </si>
  <si>
    <t>ARRASAMENTO MECANICO DE ESTACA DE CONCRETO ARMADO, DIAMETROS DE 41 CM A 60 CM. AF_05/2021</t>
  </si>
  <si>
    <t>95603</t>
  </si>
  <si>
    <t>ARRASAMENTO MECANICO DE ESTACA DE CONCRETO ARMADO, DIAMETROS DE 61 CM A 80 CM. AF_05/2021</t>
  </si>
  <si>
    <t>95604</t>
  </si>
  <si>
    <t>ARRASAMENTO MECANICO DE ESTACA DE CONCRETO ARMADO, DIAMETROS DE 81 CM A 100 CM. AF_05/2021</t>
  </si>
  <si>
    <t>95605</t>
  </si>
  <si>
    <t>ARRASAMENTO MECANICO DE ESTACA DE CONCRETO ARMADO, DIAMETROS DE 101 CM A 150 CM. AF_05/2021</t>
  </si>
  <si>
    <t>95607</t>
  </si>
  <si>
    <t>ARRASAMENTO DE ESTACA METÁLICA, PERFIL LAMINADO TIPO I FAMÍLIA 250. AF_05/2021</t>
  </si>
  <si>
    <t>95608</t>
  </si>
  <si>
    <t>ARRASAMENTO MECÂNICO DE ESTACA METÁLICA, PERFIL LAMINADO TIPO H - FAMÍLIA 250. AF_05/2021</t>
  </si>
  <si>
    <t>95609</t>
  </si>
  <si>
    <t>ARRASAMENTO MECÂNICO DE ESTACA METÁLICA, PERFIL LAMINADO TIPO H - FAMÍLIA 310. AF_05/2021</t>
  </si>
  <si>
    <t>100651</t>
  </si>
  <si>
    <t>ESTACA HÉLICE CONTÍNUA, DIÂMETRO DE 30 CM, INCLUSO CONCRETO FCK=30MPA E ARMADURA MÍNIMA (EXCLUSIVE BOMBEAMENTO, MOBILIZAÇÃO E DESMOBILIZAÇÃO). AF_12/2019_PA</t>
  </si>
  <si>
    <t>100652</t>
  </si>
  <si>
    <t>ESTACA HÉLICE CONTÍNUA , DIÂMETRO DE 50 CM, INCLUSO CONCRETO FCK=30MPA E ARMADURA MÍNIMA (EXCLUSIVE BOMBEAMENTO, MOBILIZAÇÃO E DESMOBILIZAÇÃO). AF_12/2019_PA</t>
  </si>
  <si>
    <t>100653</t>
  </si>
  <si>
    <t>ESTACA HÉLICE CONTÍNUA, DIÂMETRO DE 70 CM, INCLUSO CONCRETO FCK=30MPA E ARMADURA MÍNIMA (EXCLUSIVE BOMBEAMENTO, MOBILIZAÇÃO E DESMOBILIZAÇÃO). AF_12/2019_PA</t>
  </si>
  <si>
    <t>100654</t>
  </si>
  <si>
    <t>ESTACA HÉLICE CONTÍNUA, DIÂMETRO DE 80 CM, INCLUSO CONCRETO FCK=30MPA E ARMADURA MÍNIMA (EXCLUSIVE BOMBEAMENTO, MOBILIZAÇÃO E DESMOBILIZAÇÃO). AF_12/2019_PA</t>
  </si>
  <si>
    <t>100655</t>
  </si>
  <si>
    <t>ESTACA HÉLICE CONTÍNUA, DIÂMETRO DE 90 CM, INCLUSO CONCRETO FCK=30MPA E ARMADURA MÍNIMA (EXCLUSIVE BOMBEAMENTO, MOBILIZAÇÃO E DESMOBILIZAÇÃO). AF_12/2019_PA</t>
  </si>
  <si>
    <t>100656</t>
  </si>
  <si>
    <t>ESTACA PRÉ-MOLDADA DE CONCRETO, SEÇÃO QUADRADA, CAPACIDADE DE 25 TONELADAS, INCLUSO EMENDA (EXCLUSIVE MOBILIZAÇÃO E DESMOBILIZAÇÃO). AF_12/2019</t>
  </si>
  <si>
    <t>100657</t>
  </si>
  <si>
    <t>ESTACA PRÉ-MOLDADA DE CONCRETO SEÇÃO QUADRADA, CAPACIDADE DE 50 TONELADAS, INCLUSO EMENDA (EXCLUSIVE MOBILIZAÇÃO E DESMOBILIZAÇÃO). AF_12/2019</t>
  </si>
  <si>
    <t>100658</t>
  </si>
  <si>
    <t>ESTACA PRÉ-MOLDADA DE CONCRETO CENTRIFUGADO, SEÇÃO CIRCULAR, CAPACIDADE DE 100 TONELADAS, INCLUSO EMENDA (EXCLUSIVE MOBILIZAÇÃO E DESMOBILIZAÇÃO). AF_12/2019</t>
  </si>
  <si>
    <t>100889</t>
  </si>
  <si>
    <t>ESTACA METÁLICA PARA FUNDAÇÃO, UTILIZANDO PERFIL LAMINADO HP250X62 (EXCLUSIVE MOBILIZAÇÃO E DESMOBILIZAÇÃO). AF_01/2020</t>
  </si>
  <si>
    <t>100890</t>
  </si>
  <si>
    <t>ESTACA METÁLICA PARA FUNDAÇÃO, UTILIZANDO PERFIL LAMINADO HP310X79 (EXCLUSIVE MOBILIZAÇÃO E DESMOBILIZAÇÃO). AF_01/2020</t>
  </si>
  <si>
    <t>100892</t>
  </si>
  <si>
    <t>ESTACA METÁLICA PARA CONTENÇÃO, UTILIZANDO PERFIL LAMINADO W250X32,7 (EXCLUSIVE MOBILIZAÇÃO E DESMOBILIZAÇÃO). AF_01/2020</t>
  </si>
  <si>
    <t>100893</t>
  </si>
  <si>
    <t>ESTACA METÁLICA PARA CONTENÇÃO, UTILIZANDO PERFIL LAMINADO W250X38,5 (EXCLUSIVE MOBILIZAÇÃO E DESMOBILIZAÇÃO). AF_01/2020</t>
  </si>
  <si>
    <t>100894</t>
  </si>
  <si>
    <t>ESTACA METÁLICA PARA CONTENÇÃO, UTILIZANDO PERFIL LAMINADO W250X44,8 (EXCLUSIVE MOBILIZAÇÃO E DESMOBILIZAÇÃO). AF_01/2020</t>
  </si>
  <si>
    <t>100896</t>
  </si>
  <si>
    <t>ESTACA ESCAVADA MECANICAMENTE, SEM FLUIDO ESTABILIZANTE, COM 25CM DE DIÂMETRO, CONCRETO LANÇADO POR CAMINHÃO BETONEIRA (EXCLUSIVE MOBILIZAÇÃO E DESMOBILIZAÇÃO). AF_01/2020_PA</t>
  </si>
  <si>
    <t>100897</t>
  </si>
  <si>
    <t>ESTACA ESCAVADA MECANICAMENTE, SEM FLUIDO ESTABILIZANTE, COM 40CM DE DIÂMETRO, CONCRETO LANÇADO POR CAMINHÃO BETONEIRA (EXCLUSIVE MOBILIZAÇÃO E DESMOBILIZAÇÃO). AF_01/2020_PA</t>
  </si>
  <si>
    <t>100898</t>
  </si>
  <si>
    <t>ESTACA ESCAVADA MECANICAMENTE, SEM FLUIDO ESTABILIZANTE, COM 60CM DE DIÂMETRO, CONCRETO LANÇADO POR CAMINHÃO BETONEIRA (EXCLUSIVE MOBILIZAÇÃO E DESMOBILIZAÇÃO). AF_01/2020_PA</t>
  </si>
  <si>
    <t>100899</t>
  </si>
  <si>
    <t>ESTACA ESCAVADA MECANICAMENTE, SEM FLUIDO ESTABILIZANTE, COM 25CM DE DIÂMETRO, CONCRETO LANÇADO MANUALMENTE (EXCLUSIVE MOBILIZAÇÃO E DESMOBILIZAÇÃO). AF_01/2020_PA</t>
  </si>
  <si>
    <t>100900</t>
  </si>
  <si>
    <t>ESTACA ESCAVADA MECANICAMENTE, SEM FLUIDO ESTABILIZANTE, COM 60CM DE DIÂMETRO, CONCRETO LANÇADO POR BOMBA LANÇA (EXCLUSIVE BOMBEAMENTO, MOBILIZAÇÃO E DESMOBILIZAÇÃO). AF_01/2020_PA</t>
  </si>
  <si>
    <t>101173</t>
  </si>
  <si>
    <t>ESTACA BROCA DE CONCRETO, DIÂMETRO DE 20CM, ESCAVAÇÃO MANUAL COM TRADO CONCHA, COM ARMADURA DE ARRANQUE. AF_05/2020</t>
  </si>
  <si>
    <t>101174</t>
  </si>
  <si>
    <t>ESTACA BROCA DE CONCRETO, DIÂMETRO DE 25CM, ESCAVAÇÃO MANUAL COM TRADO CONCHA, COM ARMADURA DE ARRANQUE. AF_05/2020</t>
  </si>
  <si>
    <t>101175</t>
  </si>
  <si>
    <t>ESTACA BROCA DE CONCRETO, DIÂMETRO DE 30CM, ESCAVAÇÃO MANUAL COM TRADO CONCHA, COM ARMADURA DE ARRANQUE. AF_05/2020</t>
  </si>
  <si>
    <t>101176</t>
  </si>
  <si>
    <t>ESTACA BROCA DE CONCRETO, DIÂMETRO DE 30CM, ESCAVAÇÃO MANUAL COM TRADO CONCHA, INTEIRAMENTE ARMADA. AF_05/2020_PA</t>
  </si>
  <si>
    <t>102521</t>
  </si>
  <si>
    <t>ARRASAMENTO MECÂNICO DE ESTACA BARRETE DE CONCRETO ARMADO, SEÇÃO DE 0,40 X 2,50 M. AF_05/2021</t>
  </si>
  <si>
    <t>102522</t>
  </si>
  <si>
    <t>ARRASAMENTO MECÂNICO DE ESTACA BARRETE DE CONCRETO ARMADO, SEÇÃO DE 0,60 X 2,50 M. AF_05/2021</t>
  </si>
  <si>
    <t>102523</t>
  </si>
  <si>
    <t>ARRASAMENTO MECÂNICO DE ESTACA BARRETE DE CONCRETO ARMADO, SEÇÃO DE 0,80 X 2,50 M. AF_05/2021</t>
  </si>
  <si>
    <t>95240</t>
  </si>
  <si>
    <t>LASTRO DE CONCRETO MAGRO, APLICADO EM PISOS, LAJES SOBRE SOLO OU RADIERS, ESPESSURA DE 3 CM. AF_01/2024</t>
  </si>
  <si>
    <t>95241</t>
  </si>
  <si>
    <t>LASTRO DE CONCRETO MAGRO, APLICADO EM PISOS, LAJES SOBRE SOLO OU RADIERS, ESPESSURA DE 5 CM. AF_01/2024</t>
  </si>
  <si>
    <t>96616</t>
  </si>
  <si>
    <t>LASTRO DE CONCRETO MAGRO, APLICADO EM BLOCOS DE COROAMENTO OU SAPATAS. AF_01/2024</t>
  </si>
  <si>
    <t>96617</t>
  </si>
  <si>
    <t>LASTRO DE CONCRETO MAGRO, APLICADO EM BLOCOS DE COROAMENTO OU SAPATAS, ESPESSURA DE 3 CM. AF_01/2024</t>
  </si>
  <si>
    <t>96619</t>
  </si>
  <si>
    <t>LASTRO DE CONCRETO MAGRO, APLICADO EM BLOCOS DE COROAMENTO OU SAPATAS, ESPESSURA DE 5 CM. AF_01/2024</t>
  </si>
  <si>
    <t>96620</t>
  </si>
  <si>
    <t>LASTRO DE CONCRETO MAGRO, APLICADO EM PISOS, LAJES SOBRE SOLO OU RADIERS. AF_01/2024</t>
  </si>
  <si>
    <t>96621</t>
  </si>
  <si>
    <t>LASTRO COM MATERIAL GRANULAR, APLICAÇÃO EM BLOCOS DE COROAMENTO, ESPESSURA DE *5 CM*. AF_01/2024</t>
  </si>
  <si>
    <t>96622</t>
  </si>
  <si>
    <t>LASTRO COM MATERIAL GRANULAR, APLICADO EM PISOS OU LAJES SOBRE SOLO, ESPESSURA DE *5 CM*. AF_01/2024</t>
  </si>
  <si>
    <t>96623</t>
  </si>
  <si>
    <t>LASTRO COM MATERIAL GRANULAR, APLICADO EM BLOCOS DE COROAMENTO, ESPESSURA DE *10 CM*. AF_01/2024</t>
  </si>
  <si>
    <t>96624</t>
  </si>
  <si>
    <t>LASTRO COM MATERIAL GRANULAR (PEDRA BRITADA N.2), APLICADO EM PISOS OU LAJES SOBRE SOLO, ESPESSURA DE *10 CM*. AF_01/2024</t>
  </si>
  <si>
    <t>97082</t>
  </si>
  <si>
    <t>ESCAVAÇÃO MANUAL DE VIGA DE BORDA PARA RADIER. AF_09/2021</t>
  </si>
  <si>
    <t>97083</t>
  </si>
  <si>
    <t>COMPACTAÇÃO MECÂNICA DE SOLO PARA EXECUÇÃO DE RADIER, PISO DE CONCRETO OU LAJE SOBRE SOLO, COM COMPACTADOR DE SOLOS A PERCUSSÃO. AF_09/2021</t>
  </si>
  <si>
    <t>97084</t>
  </si>
  <si>
    <t>COMPACTAÇÃO MECÂNICA DE SOLO PARA EXECUÇÃO DE RADIER, PISO DE CONCRETO OU LAJE SOBRE SOLO, COM COMPACTADOR DE SOLOS TIPO PLACA VIBRATÓRIA. AF_09/2021</t>
  </si>
  <si>
    <t>97086</t>
  </si>
  <si>
    <t>FABRICAÇÃO, MONTAGEM E DESMONTAGEM DE FORMA PARA RADIER, PISO DE CONCRETO OU LAJE SOBRE SOLO, EM MADEIRA SERRADA, 4 UTILIZAÇÕES. AF_09/2021</t>
  </si>
  <si>
    <t>97087</t>
  </si>
  <si>
    <t>CAMADA SEPARADORA PARA EXECUÇÃO DE RADIER, PISO DE CONCRETO OU LAJE SOBRE SOLO, EM LONA PLÁSTICA. AF_09/2021</t>
  </si>
  <si>
    <t>97088</t>
  </si>
  <si>
    <t>ARMAÇÃO PARA EXECUÇÃO DE RADIER, PISO DE CONCRETO OU LAJE SOBRE SOLO, COM USO DE TELA Q-92. AF_09/2021</t>
  </si>
  <si>
    <t>97089</t>
  </si>
  <si>
    <t>ARMAÇÃO PARA EXECUÇÃO DE RADIER, PISO DE CONCRETO OU LAJE SOBRE SOLO, COM USO DE TELA Q-113. AF_09/2021</t>
  </si>
  <si>
    <t>97090</t>
  </si>
  <si>
    <t>ARMAÇÃO PARA EXECUÇÃO DE RADIER, PISO DE CONCRETO OU LAJE SOBRE SOLO, COM USO DE TELA Q-138. AF_09/2021</t>
  </si>
  <si>
    <t>97091</t>
  </si>
  <si>
    <t>ARMAÇÃO PARA EXECUÇÃO DE RADIER, PISO DE CONCRETO OU LAJE SOBRE SOLO, COM USO DE TELA Q-159. AF_09/2021</t>
  </si>
  <si>
    <t>97092</t>
  </si>
  <si>
    <t>ARMAÇÃO PARA EXECUÇÃO DE RADIER, PISO DE CONCRETO OU LAJE SOBRE SOLO, COM USO DE TELA Q-196. AF_09/2021</t>
  </si>
  <si>
    <t>97093</t>
  </si>
  <si>
    <t>ARMAÇÃO PARA EXECUÇÃO DE RADIER, PISO DE CONCRETO OU LAJE SOBRE SOLO, COM USO DE TELA Q-283. AF_09/2021</t>
  </si>
  <si>
    <t>97096</t>
  </si>
  <si>
    <t>CONCRETAGEM DE RADIER, PISO DE CONCRETO OU LAJE SOBRE SOLO, FCK 30 MPA - LANÇAMENTO, ADENSAMENTO E ACABAMENTO. AF_09/2021</t>
  </si>
  <si>
    <t>97097</t>
  </si>
  <si>
    <t>ACABAMENTO POLIDO PARA PISO DE CONCRETO ARMADO OU LAJE SOBRE SOLO DE ALTA RESISTÊNCIA. AF_09/2021</t>
  </si>
  <si>
    <t>97101</t>
  </si>
  <si>
    <t>EXECUÇÃO DE RADIER, ESPESSURA DE 10 CM, FCK = 30 MPA, COM USO DE FORMAS EM MADEIRA SERRADA. AF_09/2021</t>
  </si>
  <si>
    <t>97102</t>
  </si>
  <si>
    <t>EXECUÇÃO DE RADIER, ESPESSURA DE 15 CM, FCK = 30 MPA, COM USO DE FORMAS EM MADEIRA SERRADA. AF_09/2021</t>
  </si>
  <si>
    <t>97103</t>
  </si>
  <si>
    <t>EXECUÇÃO DE RADIER, ESPESSURA DE 20 CM, FCK = 30 MPA, COM USO DE FORMAS EM MADEIRA SERRADA. AF_09/2021</t>
  </si>
  <si>
    <t>100322</t>
  </si>
  <si>
    <t>LASTRO COM MATERIAL GRANULAR (PEDRA BRITADA N.3), APLICADO EM PISOS OU LAJES SOBRE SOLO, ESPESSURA DE *10 CM*. AF_01/2024</t>
  </si>
  <si>
    <t>100323</t>
  </si>
  <si>
    <t>LASTRO COM MATERIAL GRANULAR (AREIA MÉDIA), APLICADO EM PISOS OU LAJES SOBRE SOLO, ESPESSURA DE *10 CM*. AF_01/2024</t>
  </si>
  <si>
    <t>100324</t>
  </si>
  <si>
    <t>LASTRO COM MATERIAL GRANULAR (PEDRA BRITADA N.1 E PEDRA BRITADA N.2), APLICADO EM PISOS OU LAJES SOBRE SOLO, ESPESSURA DE *10 CM*. AF_01/2024</t>
  </si>
  <si>
    <t>103072</t>
  </si>
  <si>
    <t>EXECUÇÃO DE RADIER, ESPESSURA DE 25 CM, FCK = 30 MPA, COM USO DE FORMAS EM MADEIRA SERRADA. AF_09/2021</t>
  </si>
  <si>
    <t>103073</t>
  </si>
  <si>
    <t>EXECUÇÃO DE RADIER, ESPESSURA DE 30 CM, FCK = 30 MPA, COM USO DE FORMAS EM MADEIRA SERRADA. AF_09/2021</t>
  </si>
  <si>
    <t>103074</t>
  </si>
  <si>
    <t>EXECUÇÃO DE PISO DE CONCRETO, SEM ACABAMENTO SUPERFICIAL, ESPESSURA DE 15 CM, FCK = 30 MPA, COM USO DE FORMAS EM MADEIRA SERRADA. AF_09/2021</t>
  </si>
  <si>
    <t>103075</t>
  </si>
  <si>
    <t>EXECUÇÃO DE PISO DE CONCRETO, COM ACABAMENTO SUPERFICIAL, ESPESSURA DE 15 CM, FCK = 30 MPA, COM USO DE FORMAS EM MADEIRA SERRADA. AF_09/2021</t>
  </si>
  <si>
    <t>103076</t>
  </si>
  <si>
    <t>EXECUÇÃO DE LAJE SOBRE SOLO, ESPESSURA DE 10 CM, FCK = 30 MPA, COM USO DE FORMAS EM MADEIRA SERRADA. AF_09/2021</t>
  </si>
  <si>
    <t>103077</t>
  </si>
  <si>
    <t>EXECUÇÃO DE LAJE SOBRE SOLO, ESPESSURA DE 15 CM, FCK = 30 MPA, COM USO DE FORMAS EM MADEIRA SERRADA. AF_09/2021</t>
  </si>
  <si>
    <t>103078</t>
  </si>
  <si>
    <t>EXECUÇÃO DE LAJE SOBRE SOLO, ESPESSURA DE 20 CM, FCK = 30 MPA, COM USO DE FORMAS EM MADEIRA SERRADA. AF_09/2021</t>
  </si>
  <si>
    <t>103079</t>
  </si>
  <si>
    <t>EXECUÇÃO DE LAJE SOBRE SOLO, ESPESSURA DE 25 CM, FCK = 30 MPA, COM USO DE FORMAS EM MADEIRA SERRADA. AF_09/2021</t>
  </si>
  <si>
    <t>103080</t>
  </si>
  <si>
    <t>EXECUÇÃO DE LAJE SOBRE SOLO, ESPESSURA DE 30 CM, FCK = 30 MPA, COM USO DE FORMAS EM MADEIRA SERRADA. AF_09/2021</t>
  </si>
  <si>
    <t>92263</t>
  </si>
  <si>
    <t>FABRICAÇÃO DE FÔRMA PARA PILARES E ESTRUTURAS SIMILARES, EM CHAPA DE MADEIRA COMPENSADA RESINADA, E = 17 MM. AF_09/2020</t>
  </si>
  <si>
    <t>92264</t>
  </si>
  <si>
    <t>FABRICAÇÃO DE FÔRMA PARA PILARES E ESTRUTURAS SIMILARES, EM CHAPA DE MADEIRA COMPENSADA PLASTIFICADA, E = 18 MM. AF_09/2020</t>
  </si>
  <si>
    <t>92265</t>
  </si>
  <si>
    <t>FABRICAÇÃO DE FÔRMA PARA VIGAS, EM CHAPA DE MADEIRA COMPENSADA RESINADA, E = 17 MM. AF_09/2020</t>
  </si>
  <si>
    <t>92266</t>
  </si>
  <si>
    <t>FABRICAÇÃO DE FÔRMA PARA VIGAS, EM CHAPA DE MADEIRA COMPENSADA PLASTIFICADA, E = 18 MM. AF_09/2020</t>
  </si>
  <si>
    <t>92267</t>
  </si>
  <si>
    <t>FABRICAÇÃO DE FÔRMA PARA LAJES, EM CHAPA DE MADEIRA COMPENSADA RESINADA, E = 17 MM. AF_09/2020</t>
  </si>
  <si>
    <t>92268</t>
  </si>
  <si>
    <t>FABRICAÇÃO DE FÔRMA PARA LAJES, EM CHAPA DE MADEIRA COMPENSADA PLASTIFICADA, E = 18 MM. AF_09/2020</t>
  </si>
  <si>
    <t>92269</t>
  </si>
  <si>
    <t>FABRICAÇÃO DE FÔRMA PARA PILARES E ESTRUTURAS SIMILARES, EM MADEIRA SERRADA, E=25 MM. AF_09/2020</t>
  </si>
  <si>
    <t>92270</t>
  </si>
  <si>
    <t>FABRICAÇÃO DE FÔRMA PARA VIGAS, COM MADEIRA SERRADA, E = 25 MM. AF_09/2020</t>
  </si>
  <si>
    <t>92271</t>
  </si>
  <si>
    <t>FABRICAÇÃO DE FÔRMA PARA LAJES, EM MADEIRA SERRADA, E=25 MM. AF_09/2020</t>
  </si>
  <si>
    <t>92272</t>
  </si>
  <si>
    <t>FABRICAÇÃO DE ESCORAS DE VIGA DO TIPO GARFO, EM MADEIRA. AF_09/2020</t>
  </si>
  <si>
    <t>92273</t>
  </si>
  <si>
    <t>FABRICAÇÃO DE ESCORAS DO TIPO PONTALETE, EM MADEIRA, PARA PÉ-DIREITO SIMPLES. AF_09/2020</t>
  </si>
  <si>
    <t>92409</t>
  </si>
  <si>
    <t>MONTAGEM E DESMONTAGEM DE FÔRMA DE PILARES RETANGULARES E ESTRUTURAS SIMILARES, PÉ-DIREITO SIMPLES, EM MADEIRA SERRADA, 1 UTILIZAÇÃO. AF_09/2020</t>
  </si>
  <si>
    <t>92411</t>
  </si>
  <si>
    <t>MONTAGEM E DESMONTAGEM DE FÔRMA DE PILARES RETANGULARES E ESTRUTURAS SIMILARES, PÉ-DIREITO SIMPLES, EM MADEIRA SERRADA, 2 UTILIZAÇÕES. AF_09/2020</t>
  </si>
  <si>
    <t>92413</t>
  </si>
  <si>
    <t>MONTAGEM E DESMONTAGEM DE FÔRMA DE PILARES RETANGULARES E ESTRUTURAS SIMILARES, PÉ-DIREITO SIMPLES, EM MADEIRA SERRADA, 4 UTILIZAÇÕES. AF_09/2020</t>
  </si>
  <si>
    <t>92415</t>
  </si>
  <si>
    <t>MONTAGEM E DESMONTAGEM DE FÔRMA DE PILARES RETANGULARES E ESTRUTURAS SIMILARES, PÉ-DIREITO SIMPLES, EM CHAPA DE MADEIRA COMPENSADA RESINADA, 2 UTILIZAÇÕES. AF_09/2020</t>
  </si>
  <si>
    <t>92417</t>
  </si>
  <si>
    <t>MONTAGEM E DESMONTAGEM DE FÔRMA DE PILARES RETANGULARES E ESTRUTURAS SIMILARES, PÉ-DIREITO DUPLO, EM CHAPA DE MADEIRA COMPENSADA RESINADA, 2 UTILIZAÇÕES. AF_09/2020</t>
  </si>
  <si>
    <t>92419</t>
  </si>
  <si>
    <t>MONTAGEM E DESMONTAGEM DE FÔRMA DE PILARES RETANGULARES E ESTRUTURAS SIMILARES, PÉ-DIREITO SIMPLES, EM CHAPA DE MADEIRA COMPENSADA RESINADA, 4 UTILIZAÇÕES. AF_09/2020</t>
  </si>
  <si>
    <t>92421</t>
  </si>
  <si>
    <t>MONTAGEM E DESMONTAGEM DE FÔRMA DE PILARES RETANGULARES E ESTRUTURAS SIMILARES, PÉ-DIREITO DUPLO, EM CHAPA DE MADEIRA COMPENSADA RESINADA, 4 UTILIZAÇÕES. AF_09/2020</t>
  </si>
  <si>
    <t>92423</t>
  </si>
  <si>
    <t>MONTAGEM E DESMONTAGEM DE FÔRMA DE PILARES RETANGULARES E ESTRUTURAS SIMILARES, PÉ-DIREITO SIMPLES, EM CHAPA DE MADEIRA COMPENSADA RESINADA, 6 UTILIZAÇÕES. AF_09/2020</t>
  </si>
  <si>
    <t>92425</t>
  </si>
  <si>
    <t>MONTAGEM E DESMONTAGEM DE FÔRMA DE PILARES RETANGULARES E ESTRUTURAS SIMILARES, PÉ-DIREITO DUPLO, EM CHAPA DE MADEIRA COMPENSADA RESINADA, 6 UTILIZAÇÕES. AF_09/2020</t>
  </si>
  <si>
    <t>92427</t>
  </si>
  <si>
    <t>MONTAGEM E DESMONTAGEM DE FÔRMA DE PILARES RETANGULARES E ESTRUTURAS SIMILARES, PÉ-DIREITO SIMPLES, EM CHAPA DE MADEIRA COMPENSADA RESINADA, 8 UTILIZAÇÕES. AF_09/2020</t>
  </si>
  <si>
    <t>92429</t>
  </si>
  <si>
    <t>MONTAGEM E DESMONTAGEM DE FÔRMA DE PILARES RETANGULARES E ESTRUTURAS SIMILARES, PÉ-DIREITO DUPLO, EM CHAPA DE MADEIRA COMPENSADA RESINADA, 8 UTILIZAÇÕES. AF_09/2020</t>
  </si>
  <si>
    <t>92431</t>
  </si>
  <si>
    <t>MONTAGEM E DESMONTAGEM DE FÔRMA DE PILARES RETANGULARES E ESTRUTURAS SIMILARES, PÉ-DIREITO SIMPLES, EM CHAPA DE MADEIRA COMPENSADA PLASTIFICADA, 10 UTILIZAÇÕES. AF_09/2020</t>
  </si>
  <si>
    <t>92433</t>
  </si>
  <si>
    <t>MONTAGEM E DESMONTAGEM DE FÔRMA DE PILARES RETANGULARES E ESTRUTURAS SIMILARES, PÉ-DIREITO DUPLO, EM CHAPA DE MADEIRA COMPENSADA PLASTIFICADA, 10 UTILIZAÇÕES. AF_09/2020</t>
  </si>
  <si>
    <t>92435</t>
  </si>
  <si>
    <t>MONTAGEM E DESMONTAGEM DE FÔRMA DE PILARES RETANGULARES E ESTRUTURAS SIMILARES, PÉ-DIREITO SIMPLES, EM CHAPA DE MADEIRA COMPENSADA PLASTIFICADA, 12 UTILIZAÇÕES. AF_09/2020</t>
  </si>
  <si>
    <t>92437</t>
  </si>
  <si>
    <t>MONTAGEM E DESMONTAGEM DE FÔRMA DE PILARES RETANGULARES E ESTRUTURAS SIMILARES, PÉ-DIREITO DUPLO, EM CHAPA DE MADEIRA COMPENSADA PLASTIFICADA, 12 UTILIZAÇÕES. AF_09/2020</t>
  </si>
  <si>
    <t>92439</t>
  </si>
  <si>
    <t>MONTAGEM E DESMONTAGEM DE FÔRMA DE PILARES RETANGULARES E ESTRUTURAS SIMILARES, PÉ-DIREITO SIMPLES, EM CHAPA DE MADEIRA COMPENSADA PLASTIFICADA, 14 UTILIZAÇÕES. AF_09/2020</t>
  </si>
  <si>
    <t>92441</t>
  </si>
  <si>
    <t>MONTAGEM E DESMONTAGEM DE FÔRMA DE PILARES RETANGULARES E ESTRUTURAS SIMILARES, PÉ-DIREITO DUPLO, EM CHAPA DE MADEIRA COMPENSADA PLASTIFICADA, 14 UTILIZAÇÕES. AF_09/2020</t>
  </si>
  <si>
    <t>92443</t>
  </si>
  <si>
    <t>MONTAGEM E DESMONTAGEM DE FÔRMA DE PILARES RETANGULARES E ESTRUTURAS SIMILARES, PÉ-DIREITO SIMPLES, EM CHAPA DE MADEIRA COMPENSADA PLASTIFICADA, 18 UTILIZAÇÕES. AF_09/2020</t>
  </si>
  <si>
    <t>92445</t>
  </si>
  <si>
    <t>MONTAGEM E DESMONTAGEM DE FÔRMA DE PILARES RETANGULARES E ESTRUTURAS SIMILARES, PÉ-DIREITO DUPLO, EM CHAPA DE MADEIRA COMPENSADA PLASTIFICADA, 18 UTILIZAÇÕES. AF_09/2020</t>
  </si>
  <si>
    <t>92446</t>
  </si>
  <si>
    <t>MONTAGEM E DESMONTAGEM DE FÔRMA DE VIGA, ESCORAMENTO COM PONTALETE DE MADEIRA, PÉ-DIREITO SIMPLES, EM MADEIRA SERRADA, 1 UTILIZAÇÃO. AF_09/2020</t>
  </si>
  <si>
    <t>92447</t>
  </si>
  <si>
    <t>MONTAGEM E DESMONTAGEM DE FÔRMA DE VIGA, ESCORAMENTO COM PONTALETE DE MADEIRA, PÉ-DIREITO SIMPLES, EM MADEIRA SERRADA, 2 UTILIZAÇÕES. AF_09/2020</t>
  </si>
  <si>
    <t>92448</t>
  </si>
  <si>
    <t>MONTAGEM E DESMONTAGEM DE FÔRMA DE VIGA, ESCORAMENTO COM PONTALETE DE MADEIRA, PÉ-DIREITO SIMPLES, EM MADEIRA SERRADA, 4 UTILIZAÇÕES. AF_09/2020</t>
  </si>
  <si>
    <t>92449</t>
  </si>
  <si>
    <t>MONTAGEM E DESMONTAGEM DE FÔRMA DE VIGA, ESCORAMENTO COM GARFO DE MADEIRA, PÉ-DIREITO DUPLO, EM CHAPA DE MADEIRA RESINADA, 2 UTILIZAÇÕES. AF_09/2020</t>
  </si>
  <si>
    <t>92450</t>
  </si>
  <si>
    <t>MONTAGEM E DESMONTAGEM DE FÔRMA DE VIGA, ESCORAMENTO METÁLICO, PÉ-DIREITO DUPLO, EM CHAPA DE MADEIRA RESINADA, 2 UTILIZAÇÕES. AF_09/2020</t>
  </si>
  <si>
    <t>92451</t>
  </si>
  <si>
    <t>MONTAGEM E DESMONTAGEM DE FÔRMA DE VIGA, ESCORAMENTO COM GARFO DE MADEIRA, PÉ-DIREITO SIMPLES, EM CHAPA DE MADEIRA RESINADA, 2 UTILIZAÇÕES. AF_09/2020</t>
  </si>
  <si>
    <t>92452</t>
  </si>
  <si>
    <t>MONTAGEM E DESMONTAGEM DE FÔRMA DE VIGA, ESCORAMENTO METÁLICO, PÉ-DIREITO SIMPLES, EM CHAPA DE MADEIRA RESINADA, 2 UTILIZAÇÕES. AF_09/2020</t>
  </si>
  <si>
    <t>92453</t>
  </si>
  <si>
    <t>MONTAGEM E DESMONTAGEM DE FÔRMA DE VIGA, ESCORAMENTO COM GARFO DE MADEIRA, PÉ-DIREITO DUPLO, EM CHAPA DE MADEIRA RESINADA, 4 UTILIZAÇÕES. AF_09/2020</t>
  </si>
  <si>
    <t>92454</t>
  </si>
  <si>
    <t>MONTAGEM E DESMONTAGEM DE FÔRMA DE VIGA, ESCORAMENTO METÁLICO, PÉ-DIREITO DUPLO, EM CHAPA DE MADEIRA RESINADA, 4 UTILIZAÇÕES. AF_09/2020</t>
  </si>
  <si>
    <t>92455</t>
  </si>
  <si>
    <t>MONTAGEM E DESMONTAGEM DE FÔRMA DE VIGA, ESCORAMENTO COM GARFO DE MADEIRA, PÉ-DIREITO SIMPLES, EM CHAPA DE MADEIRA RESINADA, 4 UTILIZAÇÕES. AF_09/2020</t>
  </si>
  <si>
    <t>92456</t>
  </si>
  <si>
    <t>MONTAGEM E DESMONTAGEM DE FÔRMA DE VIGA, ESCORAMENTO METÁLICO, PÉ-DIREITO SIMPLES, EM CHAPA DE MADEIRA RESINADA, 4 UTILIZAÇÕES. AF_09/2020</t>
  </si>
  <si>
    <t>92457</t>
  </si>
  <si>
    <t>MONTAGEM E DESMONTAGEM DE FÔRMA DE VIGA, ESCORAMENTO COM GARFO DE MADEIRA, PÉ-DIREITO DUPLO, EM CHAPA DE MADEIRA RESINADA, 6 UTILIZAÇÕES. AF_09/2020</t>
  </si>
  <si>
    <t>92458</t>
  </si>
  <si>
    <t>MONTAGEM E DESMONTAGEM DE FÔRMA DE VIGA, ESCORAMENTO METÁLICO, PÉ-DIREITO DUPLO, EM CHAPA DE MADEIRA RESINADA, 6 UTILIZAÇÕES. AF_12/2015</t>
  </si>
  <si>
    <t>92459</t>
  </si>
  <si>
    <t>MONTAGEM E DESMONTAGEM DE FÔRMA DE VIGA, ESCORAMENTO COM GARFO DE MADEIRA, PÉ-DIREITO SIMPLES, EM CHAPA DE MADEIRA RESINADA, 6 UTILIZAÇÕES. AF_09/2020</t>
  </si>
  <si>
    <t>92460</t>
  </si>
  <si>
    <t>MONTAGEM E DESMONTAGEM DE FÔRMA DE VIGA, ESCORAMENTO METÁLICO, PÉ-DIREITO SIMPLES, EM CHAPA DE MADEIRA RESINADA, 6 UTILIZAÇÕES. AF_09/2020</t>
  </si>
  <si>
    <t>92461</t>
  </si>
  <si>
    <t>MONTAGEM E DESMONTAGEM DE FÔRMA DE VIGA, ESCORAMENTO COM GARFO DE MADEIRA, PÉ-DIREITO DUPLO, EM CHAPA DE MADEIRA RESINADA, 8 UTILIZAÇÕES. AF_09/2020</t>
  </si>
  <si>
    <t>92462</t>
  </si>
  <si>
    <t>MONTAGEM E DESMONTAGEM DE FÔRMA DE VIGA, ESCORAMENTO METÁLICO, PÉ-DIREITO DUPLO, EM CHAPA DE MADEIRA RESINADA, 8 UTILIZAÇÕES. AF_09/2020</t>
  </si>
  <si>
    <t>92463</t>
  </si>
  <si>
    <t>MONTAGEM E DESMONTAGEM DE FÔRMA DE VIGA, ESCORAMENTO COM GARFO DE MADEIRA, PÉ-DIREITO SIMPLES, EM CHAPA DE MADEIRA RESINADA, 8 UTILIZAÇÕES. AF_09/2020</t>
  </si>
  <si>
    <t>92464</t>
  </si>
  <si>
    <t>MONTAGEM E DESMONTAGEM DE FÔRMA DE VIGA, ESCORAMENTO METÁLICO, PÉ-DIREITO SIMPLES, EM CHAPA DE MADEIRA RESINADA, 8 UTILIZAÇÕES. AF_09/2020</t>
  </si>
  <si>
    <t>92465</t>
  </si>
  <si>
    <t>MONTAGEM E DESMONTAGEM DE FÔRMA DE VIGA, ESCORAMENTO COM GARFO DE MADEIRA, PÉ-DIREITO DUPLO, EM CHAPA DE MADEIRA PLASTIFICADA, 10 UTILIZAÇÕES. AF_09/2020</t>
  </si>
  <si>
    <t>92466</t>
  </si>
  <si>
    <t>MONTAGEM E DESMONTAGEM DE FÔRMA DE VIGA, ESCORAMENTO METÁLICO, PÉ-DIREITO DUPLO, EM CHAPA DE MADEIRA PLASTIFICADA, 10 UTILIZAÇÕES. AF_09/2020</t>
  </si>
  <si>
    <t>92467</t>
  </si>
  <si>
    <t>MONTAGEM E DESMONTAGEM DE FÔRMA DE VIGA, ESCORAMENTO COM GARFO DE MADEIRA, PÉ-DIREITO SIMPLES, EM CHAPA DE MADEIRA PLASTIFICADA, 10 UTILIZAÇÕES. AF_09/2020</t>
  </si>
  <si>
    <t>92468</t>
  </si>
  <si>
    <t>MONTAGEM E DESMONTAGEM DE FÔRMA DE VIGA, ESCORAMENTO METÁLICO, PÉ-DIREITO SIMPLES, EM CHAPA DE MADEIRA PLASTIFICADA, 10 UTILIZAÇÕES. AF_09/2020</t>
  </si>
  <si>
    <t>92469</t>
  </si>
  <si>
    <t>MONTAGEM E DESMONTAGEM DE FÔRMA DE VIGA, ESCORAMENTO COM GARFO DE MADEIRA, PÉ-DIREITO DUPLO, EM CHAPA DE MADEIRA PLASTIFICADA, 12 UTILIZAÇÕES. AF_09/2020</t>
  </si>
  <si>
    <t>92470</t>
  </si>
  <si>
    <t>MONTAGEM E DESMONTAGEM DE FÔRMA DE VIGA, ESCORAMENTO METÁLICO, PÉ-DIREITO DUPLO, EM CHAPA DE MADEIRA PLASTIFICADA, 12 UTILIZAÇÕES. AF_09/2020</t>
  </si>
  <si>
    <t>92471</t>
  </si>
  <si>
    <t>MONTAGEM E DESMONTAGEM DE FÔRMA DE VIGA, ESCORAMENTO COM GARFO DE MADEIRA, PÉ-DIREITO SIMPLES, EM CHAPA DE MADEIRA PLASTIFICADA, 12 UTILIZAÇÕES. AF_09/2020</t>
  </si>
  <si>
    <t>92472</t>
  </si>
  <si>
    <t>MONTAGEM E DESMONTAGEM DE FÔRMA DE VIGA, ESCORAMENTO METÁLICO, PÉ-DIREITO SIMPLES, EM CHAPA DE MADEIRA PLASTIFICADA, 12 UTILIZAÇÕES. AF_09/2020</t>
  </si>
  <si>
    <t>92473</t>
  </si>
  <si>
    <t>MONTAGEM E DESMONTAGEM DE FÔRMA DE VIGA, ESCORAMENTO COM GARFO DE MADEIRA, PÉ-DIREITO DUPLO, EM CHAPA DE MADEIRA PLASTIFICADA, 14 UTILIZAÇÕES. AF_09/2020</t>
  </si>
  <si>
    <t>92474</t>
  </si>
  <si>
    <t>MONTAGEM E DESMONTAGEM DE FÔRMA DE VIGA, ESCORAMENTO METÁLICO, PÉ-DIREITO DUPLO, EM CHAPA DE MADEIRA PLASTIFICADA, 14 UTILIZAÇÕES. AF_09/2020</t>
  </si>
  <si>
    <t>92475</t>
  </si>
  <si>
    <t>MONTAGEM E DESMONTAGEM DE FÔRMA DE VIGA, ESCORAMENTO COM GARFO DE MADEIRA, PÉ-DIREITO SIMPLES, EM CHAPA DE MADEIRA PLASTIFICADA, 14 UTILIZAÇÕES. AF_09/2020</t>
  </si>
  <si>
    <t>92476</t>
  </si>
  <si>
    <t>MONTAGEM E DESMONTAGEM DE FÔRMA DE VIGA, ESCORAMENTO METÁLICO, PÉ-DIREITO SIMPLES, EM CHAPA DE MADEIRA PLASTIFICADA, 14 UTILIZAÇÕES. AF_09/2020</t>
  </si>
  <si>
    <t>92477</t>
  </si>
  <si>
    <t>MONTAGEM E DESMONTAGEM DE FÔRMA DE VIGA, ESCORAMENTO COM GARFO DE MADEIRA, PÉ-DIREITO DUPLO, EM CHAPA DE MADEIRA PLASTIFICADA, 18 UTILIZAÇÕES. AF_09/2020</t>
  </si>
  <si>
    <t>92478</t>
  </si>
  <si>
    <t>MONTAGEM E DESMONTAGEM DE FÔRMA DE VIGA, ESCORAMENTO METÁLICO, PÉ-DIREITO DUPLO, EM CHAPA DE MADEIRA PLASTIFICADA, 18 UTILIZAÇÕES. AF_09/2020</t>
  </si>
  <si>
    <t>92479</t>
  </si>
  <si>
    <t>MONTAGEM E DESMONTAGEM DE FÔRMA DE VIGA, ESCORAMENTO COM GARFO DE MADEIRA, PÉ-DIREITO SIMPLES, EM CHAPA DE MADEIRA PLASTIFICADA, 18 UTILIZAÇÕES. AF_09/2020</t>
  </si>
  <si>
    <t>92480</t>
  </si>
  <si>
    <t>MONTAGEM E DESMONTAGEM DE FÔRMA DE VIGA, ESCORAMENTO METÁLICO, PÉ-DIREITO SIMPLES, EM CHAPA DE MADEIRA PLASTIFICADA, 18 UTILIZAÇÕES. AF_09/2020</t>
  </si>
  <si>
    <t>92482</t>
  </si>
  <si>
    <t>MONTAGEM E DESMONTAGEM DE FÔRMA DE LAJE MACIÇA, PÉ-DIREITO SIMPLES, EM MADEIRA SERRADA, 1 UTILIZAÇÃO. AF_09/2020</t>
  </si>
  <si>
    <t>92484</t>
  </si>
  <si>
    <t>MONTAGEM E DESMONTAGEM DE FÔRMA DE LAJE MACIÇA, PÉ-DIREITO SIMPLES, EM MADEIRA SERRADA, 2 UTILIZAÇÕES. AF_09/2020</t>
  </si>
  <si>
    <t>92486</t>
  </si>
  <si>
    <t>MONTAGEM E DESMONTAGEM DE FÔRMA DE LAJE MACIÇA, PÉ-DIREITO SIMPLES, EM MADEIRA SERRADA, 4 UTILIZAÇÕES. AF_09/2020</t>
  </si>
  <si>
    <t>92488</t>
  </si>
  <si>
    <t>MONTAGEM E DESMONTAGEM DE FÔRMA DE LAJE NERVURADA COM CUBETA E ASSOALHO, PÉ-DIREITO DUPLO, EM CHAPA DE MADEIRA COMPENSADA RESINADA, 8 UTILIZAÇÕES. AF_09/2020</t>
  </si>
  <si>
    <t>92490</t>
  </si>
  <si>
    <t>MONTAGEM E DESMONTAGEM DE FÔRMA DE LAJE NERVURADA COM CUBETA E ASSOALHO, PÉ-DIREITO SIMPLES, EM CHAPA DE MADEIRA COMPENSADA RESINADA, 8 UTILIZAÇÕES. AF_09/2020</t>
  </si>
  <si>
    <t>92492</t>
  </si>
  <si>
    <t>MONTAGEM E DESMONTAGEM DE FÔRMA DE LAJE NERVURADA COM CUBETA E ASSOALHO, PÉ-DIREITO DUPLO, EM CHAPA DE MADEIRA COMPENSADA RESINADA, 10 UTILIZAÇÕES. AF_09/2020</t>
  </si>
  <si>
    <t>92494</t>
  </si>
  <si>
    <t>MONTAGEM E DESMONTAGEM DE FÔRMA DE LAJE NERVURADA COM CUBETA E ASSOALHO, PÉ-DIREITO SIMPLES, EM CHAPA DE MADEIRA COMPENSADA RESINADA, 10 UTILIZAÇÕES. AF_09/2020</t>
  </si>
  <si>
    <t>92496</t>
  </si>
  <si>
    <t>MONTAGEM E DESMONTAGEM DE FÔRMA DE LAJE NERVURADA COM CUBETA E ASSOALHO, PÉ-DIREITO DUPLO, EM CHAPA DE MADEIRA COMPENSADA RESINADA, 12 UTILIZAÇÕES. AF_09/2020</t>
  </si>
  <si>
    <t>92498</t>
  </si>
  <si>
    <t>MONTAGEM E DESMONTAGEM DE FÔRMA DE LAJE NERVURADA COM CUBETA E ASSOALHO, PÉ-DIREITO SIMPLES, EM CHAPA DE MADEIRA COMPENSADA RESINADA, 12 UTILIZAÇÕES. AF_09/2020</t>
  </si>
  <si>
    <t>92500</t>
  </si>
  <si>
    <t>MONTAGEM E DESMONTAGEM DE FÔRMA DE LAJE NERVURADA COM CUBETA E ASSOALHO, PÉ-DIREITO DUPLO, EM CHAPA DE MADEIRA COMPENSADA RESINADA, 14 UTILIZAÇÕES. AF_09/2020</t>
  </si>
  <si>
    <t>92502</t>
  </si>
  <si>
    <t>MONTAGEM E DESMONTAGEM DE FÔRMA DE LAJE NERVURADA COM CUBETA E ASSOALHO, PÉ-DIREITO SIMPLES, EM CHAPA DE MADEIRA COMPENSADA RESINADA, 14 UTILIZAÇÕES. AF_09/2020</t>
  </si>
  <si>
    <t>92504</t>
  </si>
  <si>
    <t>MONTAGEM E DESMONTAGEM DE FÔRMA DE LAJE NERVURADA COM CUBETA E ASSOALHO, PÉ-DIREITO DUPLO, EM CHAPA DE MADEIRA COMPENSADA RESINADA, 18 UTILIZAÇÕES. AF_09/2020</t>
  </si>
  <si>
    <t>92506</t>
  </si>
  <si>
    <t>MONTAGEM E DESMONTAGEM DE FÔRMA DE LAJE NERVURADA COM CUBETA E ASSOALHO, PÉ-DIREITO SIMPLES, EM CHAPA DE MADEIRA COMPENSADA RESINADA, 18 UTILIZAÇÕES. AF_09/2020</t>
  </si>
  <si>
    <t>92508</t>
  </si>
  <si>
    <t>MONTAGEM E DESMONTAGEM DE FÔRMA DE LAJE MACIÇA, PÉ-DIREITO DUPLO, EM CHAPA DE MADEIRA COMPENSADA RESINADA, 2 UTILIZAÇÕES. AF_09/2020</t>
  </si>
  <si>
    <t>92510</t>
  </si>
  <si>
    <t>MONTAGEM E DESMONTAGEM DE FÔRMA DE LAJE MACIÇA, PÉ-DIREITO SIMPLES, EM CHAPA DE MADEIRA COMPENSADA RESINADA, 2 UTILIZAÇÕES. AF_09/2020</t>
  </si>
  <si>
    <t>92512</t>
  </si>
  <si>
    <t>MONTAGEM E DESMONTAGEM DE FÔRMA DE LAJE MACIÇA, PÉ-DIREITO DUPLO, EM CHAPA DE MADEIRA COMPENSADA RESINADA, 4 UTILIZAÇÕES. AF_09/2020</t>
  </si>
  <si>
    <t>92514</t>
  </si>
  <si>
    <t>MONTAGEM E DESMONTAGEM DE FÔRMA DE LAJE MACIÇA, PÉ-DIREITO SIMPLES, EM CHAPA DE MADEIRA COMPENSADA RESINADA, 4 UTILIZAÇÕES. AF_09/2020</t>
  </si>
  <si>
    <t>92515</t>
  </si>
  <si>
    <t>MONTAGEM E DESMONTAGEM DE FÔRMA DE LAJE MACIÇA, PÉ-DIREITO DUPLO, EM CHAPA DE MADEIRA COMPENSADA RESINADA, 6 UTILIZAÇÕES. AF_09/2020</t>
  </si>
  <si>
    <t>92518</t>
  </si>
  <si>
    <t>MONTAGEM E DESMONTAGEM DE FÔRMA DE LAJE MACIÇA, PÉ-DIREITO SIMPLES, EM CHAPA DE MADEIRA COMPENSADA RESINADA, 6 UTILIZAÇÕES. AF_09/2020</t>
  </si>
  <si>
    <t>92520</t>
  </si>
  <si>
    <t>MONTAGEM E DESMONTAGEM DE FÔRMA DE LAJE MACIÇA, PÉ-DIREITO DUPLO, EM CHAPA DE MADEIRA COMPENSADA RESINADA, 8 UTILIZAÇÕES. AF_09/2020</t>
  </si>
  <si>
    <t>92522</t>
  </si>
  <si>
    <t>MONTAGEM E DESMONTAGEM DE FÔRMA DE LAJE MACIÇA, PÉ-DIREITO SIMPLES, EM CHAPA DE MADEIRA COMPENSADA RESINADA, 8 UTILIZAÇÕES. AF_09/2020</t>
  </si>
  <si>
    <t>92524</t>
  </si>
  <si>
    <t>MONTAGEM E DESMONTAGEM DE FÔRMA DE LAJE MACIÇA, PÉ-DIREITO DUPLO, EM CHAPA DE MADEIRA COMPENSADA PLASTIFICADA, 10 UTILIZAÇÕES. AF_09/2020</t>
  </si>
  <si>
    <t>92526</t>
  </si>
  <si>
    <t>MONTAGEM E DESMONTAGEM DE FÔRMA DE LAJE MACIÇA, PÉ-DIREITO SIMPLES, EM CHAPA DE MADEIRA COMPENSADA PLASTIFICADA, 10 UTILIZAÇÕES. AF_09/2020</t>
  </si>
  <si>
    <t>92528</t>
  </si>
  <si>
    <t>MONTAGEM E DESMONTAGEM DE FÔRMA DE LAJE MACIÇA, PÉ-DIREITO DUPLO, EM CHAPA DE MADEIRA COMPENSADA PLASTIFICADA, 12 UTILIZAÇÕES. AF_09/2020</t>
  </si>
  <si>
    <t>92530</t>
  </si>
  <si>
    <t>MONTAGEM E DESMONTAGEM DE FÔRMA DE LAJE MACIÇA, PÉ-DIREITO SIMPLES, EM CHAPA DE MADEIRA COMPENSADA PLASTIFICADA, 12 UTILIZAÇÕES. AF_09/2020</t>
  </si>
  <si>
    <t>92532</t>
  </si>
  <si>
    <t>MONTAGEM E DESMONTAGEM DE FÔRMA DE LAJE MACIÇA, PÉ-DIREITO DUPLO, EM CHAPA DE MADEIRA COMPENSADA PLASTIFICADA, 14 UTILIZAÇÕES. AF_09/2020</t>
  </si>
  <si>
    <t>92534</t>
  </si>
  <si>
    <t>MONTAGEM E DESMONTAGEM DE FÔRMA DE LAJE MACIÇA, PÉ-DIREITO SIMPLES, EM CHAPA DE MADEIRA COMPENSADA PLASTIFICADA, 14 UTILIZAÇÕES. AF_09/2020</t>
  </si>
  <si>
    <t>92536</t>
  </si>
  <si>
    <t>MONTAGEM E DESMONTAGEM DE FÔRMA DE LAJE MACIÇA, PÉ-DIREITO DUPLO, EM CHAPA DE MADEIRA COMPENSADA PLASTIFICADA, 18 UTILIZAÇÕES. AF_09/2020</t>
  </si>
  <si>
    <t>92538</t>
  </si>
  <si>
    <t>MONTAGEM E DESMONTAGEM DE FÔRMA DE LAJE MACIÇA, PÉ-DIREITO SIMPLES, EM CHAPA DE MADEIRA COMPENSADA PLASTIFICADA, 18 UTILIZAÇÕES. AF_09/2020</t>
  </si>
  <si>
    <t>96252</t>
  </si>
  <si>
    <t>FABRICAÇÃO DE FÔRMA PARA PILARES CIRCULARES, EM CHAPA DE MADEIRA COMPENSADA RESINADA. AF_06/2017</t>
  </si>
  <si>
    <t>96257</t>
  </si>
  <si>
    <t>MONTAGEM E DESMONTAGEM DE FÔRMA DE PILARES CIRCULARES, COM ÁREA MÉDIA DAS SEÇÕES MENOR OU IGUAL A 0,28 M², PÉ-DIREITO SIMPLES, EM MADEIRA, 2 UTILIZAÇÕES. AF_06/2017</t>
  </si>
  <si>
    <t>96258</t>
  </si>
  <si>
    <t>MONTAGEM E DESMONTAGEM DE FÔRMA DE PILARES CIRCULARES, COM ÁREA MÉDIA DAS SEÇÕES MAIOR QUE 0,28 M², PÉ-DIREITO SIMPLES, EM MADEIRA, 2 UTILIZAÇÕES. AF_06/2017</t>
  </si>
  <si>
    <t>96259</t>
  </si>
  <si>
    <t>MONTAGEM E DESMONTAGEM DE FÔRMA DE PILARES CIRCULARES, COM ÁREA MÉDIA DAS SEÇÕES MENOR OU IGUAL A 0,28 M², PÉ-DIREITO DUPLO, EM MADEIRA, 2 UTILIZAÇÕES. AF_06/2017</t>
  </si>
  <si>
    <t>96529</t>
  </si>
  <si>
    <t>FABRICAÇÃO, MONTAGEM E DESMONTAGEM DE FÔRMA PARA SAPATA, EM MADEIRA SERRADA, E=25 MM, 1 UTILIZAÇÃO. AF_01/2024</t>
  </si>
  <si>
    <t>96530</t>
  </si>
  <si>
    <t>FABRICAÇÃO, MONTAGEM E DESMONTAGEM DE FÔRMA PARA VIGA BALDRAME, EM MADEIRA SERRADA, E=25 MM, 1 UTILIZAÇÃO. AF_01/2024</t>
  </si>
  <si>
    <t>96531</t>
  </si>
  <si>
    <t>FABRICAÇÃO, MONTAGEM E DESMONTAGEM DE FÔRMA PARA BLOCO DE COROAMENTO, EM MADEIRA SERRADA, E=25 MM, 2 UTILIZAÇÕES. AF_01/2024</t>
  </si>
  <si>
    <t>96532</t>
  </si>
  <si>
    <t>FABRICAÇÃO, MONTAGEM E DESMONTAGEM DE FÔRMA PARA SAPATA, EM MADEIRA SERRADA, E=25 MM, 2 UTILIZAÇÕES. AF_01/2024</t>
  </si>
  <si>
    <t>96533</t>
  </si>
  <si>
    <t>FABRICAÇÃO, MONTAGEM E DESMONTAGEM DE FÔRMA PARA VIGA BALDRAME, EM MADEIRA SERRADA, E=25 MM, 2 UTILIZAÇÕES. AF_01/2024</t>
  </si>
  <si>
    <t>96534</t>
  </si>
  <si>
    <t>FABRICAÇÃO, MONTAGEM E DESMONTAGEM DE FÔRMA PARA BLOCO DE COROAMENTO, EM MADEIRA SERRADA, E=25 MM, 4 UTILIZAÇÕES. AF_01/2024</t>
  </si>
  <si>
    <t>96535</t>
  </si>
  <si>
    <t>FABRICAÇÃO, MONTAGEM E DESMONTAGEM DE FÔRMA PARA SAPATA, EM MADEIRA SERRADA, E=25 MM, 4 UTILIZAÇÕES. AF_01/2024</t>
  </si>
  <si>
    <t>96536</t>
  </si>
  <si>
    <t>FABRICAÇÃO, MONTAGEM E DESMONTAGEM DE FÔRMA PARA VIGA BALDRAME, EM MADEIRA SERRADA, E=25 MM, 4 UTILIZAÇÕES. AF_01/2024</t>
  </si>
  <si>
    <t>96537</t>
  </si>
  <si>
    <t>FABRICAÇÃO, MONTAGEM E DESMONTAGEM DE FÔRMA PARA BLOCO DE COROAMENTO, EM CHAPA DE MADEIRA COMPENSADA RESINADA, E=17 MM, 2 UTILIZAÇÕES. AF_01/2024</t>
  </si>
  <si>
    <t>96538</t>
  </si>
  <si>
    <t>FABRICAÇÃO, MONTAGEM E DESMONTAGEM DE FÔRMA PARA SAPATA, EM CHAPA DE MADEIRA COMPENSADA RESINADA, E=17 MM, 2 UTILIZAÇÕES. AF_01/2024</t>
  </si>
  <si>
    <t>96539</t>
  </si>
  <si>
    <t>FABRICAÇÃO, MONTAGEM E DESMONTAGEM DE FÔRMA PARA VIGA BALDRAME, EM CHAPA DE MADEIRA COMPENSADA RESINADA, E=17 MM, 2 UTILIZAÇÕES. AF_01/2024</t>
  </si>
  <si>
    <t>96540</t>
  </si>
  <si>
    <t>FABRICAÇÃO, MONTAGEM E DESMONTAGEM DE FÔRMA PARA BLOCO DE COROAMENTO, EM CHAPA DE MADEIRA COMPENSADA RESINADA, E=17 MM, 4 UTILIZAÇÕES. AF_01/2024</t>
  </si>
  <si>
    <t>96541</t>
  </si>
  <si>
    <t>FABRICAÇÃO, MONTAGEM E DESMONTAGEM DE FÔRMA PARA SAPATA, EM CHAPA DE MADEIRA COMPENSADA RESINADA, E=17 MM, 4 UTILIZAÇÕES. AF_01/2024</t>
  </si>
  <si>
    <t>96542</t>
  </si>
  <si>
    <t>FABRICAÇÃO, MONTAGEM E DESMONTAGEM DE FÔRMA PARA VIGA BALDRAME, EM CHAPA DE MADEIRA COMPENSADA RESINADA, E=17 MM, 4 UTILIZAÇÕES. AF_01/2024</t>
  </si>
  <si>
    <t>96543</t>
  </si>
  <si>
    <t>ARMAÇÃO DE BLOCO UTILIZANDO AÇO CA-60 DE 5 MM - MONTAGEM. AF_01/2024</t>
  </si>
  <si>
    <t>97747</t>
  </si>
  <si>
    <t>MONTAGEM E DESMONTAGEM DE FÔRMA DE PILARES CIRCULARES, COM ÁREA MÉDIA DAS SEÇÕES MAIOR QUE 0,28 M², PÉ-DIREITO DUPLO, EM MADEIRA, 2 UTILIZAÇÕES. AF_06/2017</t>
  </si>
  <si>
    <t>101791</t>
  </si>
  <si>
    <t>FABRICAÇÃO DE ESCORAS DO TIPO PONTALETE, EM MADEIRA, PARA PÉ-DIREITO DUPLO. AF_09/2020</t>
  </si>
  <si>
    <t>101792</t>
  </si>
  <si>
    <t>ESCORAMENTO DE FÔRMAS DE LAJE EM MADEIRA NÃO APARELHADA, PÉ-DIREITO SIMPLES, INCLUSO TRAVAMENTO, 4 UTILIZAÇÕES. AF_09/2020</t>
  </si>
  <si>
    <t>101793</t>
  </si>
  <si>
    <t>ESCORAMENTO DE FÔRMAS DE LAJE EM MADEIRA NÃO APARELHADA, PÉ-DIREITO DUPLO, INCLUSO TRAVAMENTO, 4 UTILIZAÇÕES. AF_09/2020</t>
  </si>
  <si>
    <t>101969</t>
  </si>
  <si>
    <t>FABRICAÇÃO DE FÔRMA PARA ESCADAS, COM 2 LANCES EM "U" E LAJE PLANA, EM CHAPA DE MADEIRA COMPENSADA PLASTIFICADA, E=18 MM. AF_11/2020</t>
  </si>
  <si>
    <t>101971</t>
  </si>
  <si>
    <t>FABRICAÇÃO DE FÔRMA PARA ESCADAS, COM 2 LANCES EM "U" E LAJE PLANA, EM CHAPA DE MADEIRA COMPENSADA RESINADA, E= 17 MM. AF_11/2020</t>
  </si>
  <si>
    <t>101973</t>
  </si>
  <si>
    <t>FABRICAÇÃO DE FÔRMA PARA ESCADAS, COM 2 LANCES EM "U" E LAJE PLANA, EM MADEIRA SERRADA, E=25 MM. AF_11/2020</t>
  </si>
  <si>
    <t>101974</t>
  </si>
  <si>
    <t>MONTAGEM E DESMONTAGEM DE FÔRMA PARA ESCADAS, COM 2 LANCES EM "U" E LAJE PLANA, EM MADEIRA SERRADA, 1 UTILIZAÇÃO. AF_11/2020</t>
  </si>
  <si>
    <t>101975</t>
  </si>
  <si>
    <t>MONTAGEM E DESMONTAGEM DE FÔRMA PARA ESCADAS, COM 2 LANCES EM "U" E LAJE PLANA, EM MADEIRA SERRADA, 2 UTILIZAÇÕES. AF_11/2020</t>
  </si>
  <si>
    <t>101977</t>
  </si>
  <si>
    <t>MONTAGEM E DESMONTAGEM DE FÔRMA PARA ESCADAS, COM 2 LANCES EM "U" E LAJE PLANA, EM CHAPA DE MADEIRA COMPENSADA RESINADA, 2 UTILIZAÇÕES. AF_11/2020</t>
  </si>
  <si>
    <t>101980</t>
  </si>
  <si>
    <t>MONTAGEM E DESMONTAGEM DE FÔRMA PARA ESCADAS, COM 2 LANCES EM "U" E LAJE PLANA, EM CHAPA DE MADEIRA COMPENSADA RESINADA, 4 UTILIZAÇÕES. AF_11/2020</t>
  </si>
  <si>
    <t>101981</t>
  </si>
  <si>
    <t>MONTAGEM E DESMONTAGEM DE FÔRMA PARA ESCADAS, COM 2 LANCES EM "U" E LAJE PLANA, EM CHAPA DE MADEIRA COMPENSADA PLASTIFICADA, 6 UTILIZAÇÕES. AF_11/2020</t>
  </si>
  <si>
    <t>101982</t>
  </si>
  <si>
    <t>MONTAGEM E DESMONTAGEM DE FÔRMA PARA ESCADAS, COM 2 LANCES EM "U" E LAJE PLANA, EM CHAPA DE MADEIRA COMPENSADA PLASTIFICADA, 8 UTILIZAÇÕES. AF_11/2020</t>
  </si>
  <si>
    <t>101983</t>
  </si>
  <si>
    <t>MONTAGEM E DESMONTAGEM DE FÔRMA PARA ESCADAS, COM 2 LANCES EM "U" E LAJE PLANA, EM CHAPA DE MADEIRA COMPENSADA PLASTIFICADA, 10 UTILIZAÇÕES. AF_11/2020</t>
  </si>
  <si>
    <t>101985</t>
  </si>
  <si>
    <t>FABRICAÇÃO DE FÔRMA PARA ESCADAS, COM 2 LANCES EM "U" E LAJE CASCATA, EM CHAPA DE MADEIRA COMPENSADA PLASTIFICADA, E=18 MM. AF_11/2020</t>
  </si>
  <si>
    <t>101986</t>
  </si>
  <si>
    <t>FABRICAÇÃO DE FÔRMA PARA ESCADAS, COM 2 LANCES EM "U" E LAJE CASCATA, EM CHAPA DE MADEIRA COMPENSADA RESINADA, E= 17 MM. AF_11/2020</t>
  </si>
  <si>
    <t>101987</t>
  </si>
  <si>
    <t>FABRICAÇÃO DE FÔRMA PARA ESCADAS, COM 2 LANCES EM "U" E LAJE CASCATA, EM MADEIRA SERRADA, E=25 MM. AF_11/2020</t>
  </si>
  <si>
    <t>101988</t>
  </si>
  <si>
    <t>FABRICAÇÃO DE FÔRMA PARA ESCADAS, COM 2 LANCES EM "L" E LAJE PLANA, EM CHAPA DE MADEIRA COMPENSADA PLASTIFICADA, E=18 MM. AF_11/2020</t>
  </si>
  <si>
    <t>101989</t>
  </si>
  <si>
    <t>FABRICAÇÃO DE FÔRMA PARA ESCADAS, COM 2 LANCES EM "L" E LAJE PLANA, EM CHAPA DE MADEIRA COMPENSADA RESINADA, E= 17 MM. AF_11/2020</t>
  </si>
  <si>
    <t>101990</t>
  </si>
  <si>
    <t>FABRICAÇÃO DE FÔRMA PARA ESCADAS, COM 2 LANCES EM "L" E LAJE PLANA, EM MADEIRA SERRADA, E=25 MM. AF_11/2020</t>
  </si>
  <si>
    <t>101991</t>
  </si>
  <si>
    <t>FABRICAÇÃO DE FÔRMA PARA ESCADAS, COM 2 LANCES EM "L" E LAJE CASCATA, EM CHAPA DE MADEIRA COMPENSADA PLASTIFICADA, E=18 MM. AF_11/2020</t>
  </si>
  <si>
    <t>101992</t>
  </si>
  <si>
    <t>FABRICAÇÃO DE FÔRMA PARA ESCADAS, COM 2 LANCES EM "L" E LAJE CASCATA, EM CHAPA DE MADEIRA COMPENSADA RESINADA, E= 17 MM. AF_11/2020</t>
  </si>
  <si>
    <t>101993</t>
  </si>
  <si>
    <t>FABRICAÇÃO DE FÔRMA PARA ESCADAS, COM 2 LANCES EM "L" E LAJE CASCATA, EM MADEIRA SERRADA, E=25 MM. AF_11/2020</t>
  </si>
  <si>
    <t>101994</t>
  </si>
  <si>
    <t>FABRICAÇÃO DE FÔRMA PARA ESCADAS, COM 1 LANCE E LAJE PLANA, EM CHAPA DE MADEIRA COMPENSADA PLASTIFICADA, E=18 MM. AF_11/2020</t>
  </si>
  <si>
    <t>101995</t>
  </si>
  <si>
    <t>FABRICAÇÃO DE FÔRMA PARA ESCADAS, COM 1 LANCE E LAJE PLANA, EM CHAPA DE MADEIRA COMPENSADA RESINADA, E= 17 MM. AF_11/2020</t>
  </si>
  <si>
    <t>101996</t>
  </si>
  <si>
    <t>FABRICAÇÃO DE FÔRMA PARA ESCADAS, COM 1 LANCE E LAJE PLANA, EM MADEIRA SERRADA, E=25 MM. AF_11/2020</t>
  </si>
  <si>
    <t>101997</t>
  </si>
  <si>
    <t>FABRICAÇÃO DE FÔRMA PARA ESCADAS, COM 1 LANCE E LAJE CASCATA, EM CHAPA DE MADEIRA COMPENSADA PLASTIFICADA, E=18 MM. AF_11/2020</t>
  </si>
  <si>
    <t>101998</t>
  </si>
  <si>
    <t>FABRICAÇÃO DE FÔRMA PARA ESCADAS, COM 1 LANCE E LAJE CASCATA, EM CHAPA DE MADEIRA COMPENSADA RESINADA, E= 17 MM. AF_11/2020</t>
  </si>
  <si>
    <t>101999</t>
  </si>
  <si>
    <t>FABRICAÇÃO DE FÔRMA PARA ESCADAS, COM 1 LANCE E LAJE CASCATA, EM MADEIRA SERRADA, E=25 MM. AF_11/2020</t>
  </si>
  <si>
    <t>102000</t>
  </si>
  <si>
    <t>MONTAGEM E DESMONTAGEM DE FÔRMA PARA ESCADAS, COM 2 LANCES EM "U" E LAJE CASCATA, EM MADEIRA SERRADA, 1 UTILIZAÇÃO. AF_11/2020</t>
  </si>
  <si>
    <t>102001</t>
  </si>
  <si>
    <t>MONTAGEM E DESMONTAGEM DE FÔRMA PARA ESCADAS, COM 2 LANCES EM "U" E LAJE CASCATA, EM MADEIRA SERRADA, 2 UTILIZAÇÕES. AF_11/2020</t>
  </si>
  <si>
    <t>102002</t>
  </si>
  <si>
    <t>MONTAGEM E DESMONTAGEM DE FÔRMA PARA ESCADAS, COM 2 LANCES EM "U" E LAJE CASCATA, EM CHAPA DE MADEIRA COMPENSADA RESINADA, 2 UTILIZAÇÕES. AF_11/2020</t>
  </si>
  <si>
    <t>102003</t>
  </si>
  <si>
    <t>MONTAGEM E DESMONTAGEM DE FÔRMA PARA ESCADAS, COM 2 LANCES EM "U" E LAJE CASCATA, EM CHAPA DE MADEIRA COMPENSADA RESINADA, 4 UTILIZAÇÕES. AF_11/2020</t>
  </si>
  <si>
    <t>102004</t>
  </si>
  <si>
    <t>MONTAGEM E DESMONTAGEM DE FÔRMA PARA ESCADAS, COM 2 LANCES EM "U" E LAJE CASCATA, EM CHAPA DE MADEIRA COMPENSADA PLASTIFICADA, 6 UTILIZAÇÕES. AF_11/2020</t>
  </si>
  <si>
    <t>102005</t>
  </si>
  <si>
    <t>MONTAGEM E DESMONTAGEM DE FÔRMA PARA ESCADAS, COM 2 LANCES EM "U" E LAJE CASCATA, EM CHAPA DE MADEIRA COMPENSADA PLASTIFICADA, 8 UTILIZAÇÕES. AF_11/2020</t>
  </si>
  <si>
    <t>102006</t>
  </si>
  <si>
    <t>MONTAGEM E DESMONTAGEM DE FÔRMA PARA ESCADAS, COM 2 LANCES EM "U" E LAJE CASCATA, EM CHAPA DE MADEIRA COMPENSADA PLASTIFICADA, 10 UTILIZAÇÕES. AF_11/2020</t>
  </si>
  <si>
    <t>102007</t>
  </si>
  <si>
    <t>MONTAGEM E DESMONTAGEM DE FÔRMA PARA ESCADAS, COM 2 LANCES EM "L" E LAJE PLANA, EM MADEIRA SERRADA, 1 UTILIZAÇÃO. AF_11/2020</t>
  </si>
  <si>
    <t>102008</t>
  </si>
  <si>
    <t>MONTAGEM E DESMONTAGEM DE FÔRMA PARA ESCADAS, COM 2 LANCES EM "L" E LAJE PLANA, EM MADEIRA SERRADA, 2 UTILIZAÇÕES. AF_11/2020</t>
  </si>
  <si>
    <t>102009</t>
  </si>
  <si>
    <t>MONTAGEM E DESMONTAGEM DE FÔRMA PARA ESCADAS, COM 2 LANCES EM "L" E LAJE PLANA, EM CHAPA DE MADEIRA COMPENSADA RESINADA, 2 UTILIZAÇÕES. AF_11/2020</t>
  </si>
  <si>
    <t>102010</t>
  </si>
  <si>
    <t>MONTAGEM E DESMONTAGEM DE FÔRMA PARA ESCADAS, COM 2 LANCES EM "L" E LAJE PLANA, EM CHAPA DE MADEIRA COMPENSADA RESINADA, 4 UTILIZAÇÕES. AF_11/2020</t>
  </si>
  <si>
    <t>102011</t>
  </si>
  <si>
    <t>MONTAGEM E DESMONTAGEM DE FÔRMA PARA ESCADAS, COM 2 LANCES EM "L" E LAJE PLANA, EM CHAPA DE MADEIRA COMPENSADA PLASTIFICADA, 6 UTILIZAÇÕES. AF_11/2020</t>
  </si>
  <si>
    <t>102012</t>
  </si>
  <si>
    <t>MONTAGEM E DESMONTAGEM DE FÔRMA PARA ESCADAS, COM 2 LANCES EM "L" E LAJE PLANA, EM CHAPA DE MADEIRA COMPENSADA PLASTIFICADA, 8 UTILIZAÇÕES. AF_11/2020</t>
  </si>
  <si>
    <t>102013</t>
  </si>
  <si>
    <t>MONTAGEM E DESMONTAGEM DE FÔRMA PARA ESCADAS, COM 2 LANCES EM "L" E LAJE PLANA, EM CHAPA DE MADEIRA COMPENSADA PLASTIFICADA, 10 UTILIZAÇÕES. AF_11/2020</t>
  </si>
  <si>
    <t>102014</t>
  </si>
  <si>
    <t>MONTAGEM E DESMONTAGEM DE FÔRMA PARA ESCADAS, COM 2 LANCES EM "L" E LAJE CASCATA, EM MADEIRA SERRADA, 1 UTILIZAÇÃO. AF_11/2020</t>
  </si>
  <si>
    <t>102015</t>
  </si>
  <si>
    <t>MONTAGEM E DESMONTAGEM DE FÔRMA PARA ESCADAS, COM 2 LANCES EM "L" E LAJE CASCATA, EM MADEIRA SERRADA, 2 UTILIZAÇÕES. AF_11/2020</t>
  </si>
  <si>
    <t>102016</t>
  </si>
  <si>
    <t>MONTAGEM E DESMONTAGEM DE FÔRMA PARA ESCADAS, COM 2 LANCES EM "L" E LAJE CASCATA, EM CHAPA DE MADEIRA COMPENSADA RESINADA, 2 UTILIZAÇÕES. AF_11/2020</t>
  </si>
  <si>
    <t>102017</t>
  </si>
  <si>
    <t>MONTAGEM E DESMONTAGEM DE FÔRMA PARA ESCADAS, COM 2 LANCES EM "L" E LAJE CASCATA, EM CHAPA DE MADEIRA COMPENSADA RESINADA, 4 UTILIZAÇÕES. AF_11/2020</t>
  </si>
  <si>
    <t>102036</t>
  </si>
  <si>
    <t>MONTAGEM E DESMONTAGEM DE FÔRMA PARA ESCADAS, COM 2 LANCES EM "L" E LAJE CASCATA, EM CHAPA DE MADEIRA COMPENSADA PLASTIFICADA, 6 UTILIZAÇÕES. AF_11/2020</t>
  </si>
  <si>
    <t>102037</t>
  </si>
  <si>
    <t>MONTAGEM E DESMONTAGEM DE FÔRMA PARA ESCADAS, COM 2 LANCES EM "L" E LAJE CASCATA, EM CHAPA DE MADEIRA COMPENSADA PLASTIFICADA, 8 UTILIZAÇÕES. AF_11/2020</t>
  </si>
  <si>
    <t>102038</t>
  </si>
  <si>
    <t>MONTAGEM E DESMONTAGEM DE FÔRMA PARA ESCADAS, COM 2 LANCES EM "L" E LAJE CASCATA, EM CHAPA DE MADEIRA COMPENSADA PLASTIFICADA, 10 UTILIZAÇÕES. AF_11/2020</t>
  </si>
  <si>
    <t>102039</t>
  </si>
  <si>
    <t>MONTAGEM E DESMONTAGEM DE FÔRMA PARA ESCADAS, COM 1 LANCE E LAJE PLANA, EM MADEIRA SERRADA, 1 UTILIZAÇÃO. AF_11/2020</t>
  </si>
  <si>
    <t>102040</t>
  </si>
  <si>
    <t>MONTAGEM E DESMONTAGEM DE FÔRMA PARA ESCADAS, COM 1 LANCE E LAJE PLANA, EM MADEIRA SERRADA, 2 UTILIZAÇÕES. AF_11/2020</t>
  </si>
  <si>
    <t>102041</t>
  </si>
  <si>
    <t>MONTAGEM E DESMONTAGEM DE FÔRMA PARA ESCADAS, COM 1 LANCE E LAJE PLANA, EM CHAPA DE MADEIRA COMPENSADA RESINADA, 2 UTILIZAÇÕES. AF_11/2020</t>
  </si>
  <si>
    <t>102042</t>
  </si>
  <si>
    <t>MONTAGEM E DESMONTAGEM DE FÔRMA PARA ESCADAS, COM 1 LANCE E LAJE PLANA, EM CHAPA DE MADEIRA COMPENSADA RESINADA, 4 UTILIZAÇÕES. AF_11/2020</t>
  </si>
  <si>
    <t>102043</t>
  </si>
  <si>
    <t>MONTAGEM E DESMONTAGEM DE FÔRMA PARA ESCADAS, COM 1 LANCE E LAJE PLANA, EM CHAPA DE MADEIRA COMPENSADA PLASTIFICADA, 6 UTILIZAÇÕES. AF_11/2020</t>
  </si>
  <si>
    <t>102044</t>
  </si>
  <si>
    <t>MONTAGEM E DESMONTAGEM DE FÔRMA PARA ESCADAS, COM 1 LANCE E LAJE PLANA, EM CHAPA DE MADEIRA COMPENSADA PLASTIFICADA, 8 UTILIZAÇÕES. AF_11/2020</t>
  </si>
  <si>
    <t>102045</t>
  </si>
  <si>
    <t>MONTAGEM E DESMONTAGEM DE FÔRMA PARA ESCADAS, COM 1 LANCE E LAJE PLANA, EM CHAPA DE MADEIRA COMPENSADA PLASTIFICADA, 10 UTILIZAÇÕES. AF_11/2020</t>
  </si>
  <si>
    <t>102046</t>
  </si>
  <si>
    <t>MONTAGEM E DESMONTAGEM DE FÔRMA PARA ESCADAS, COM 1 LANCE E LAJE CASCATA, EM MADEIRA SERRADA, 1 UTILIZAÇÃO. AF_11/2020</t>
  </si>
  <si>
    <t>102047</t>
  </si>
  <si>
    <t>MONTAGEM E DESMONTAGEM DE FÔRMA PARA ESCADAS, COM 1 LANCE E LAJE CASCATA, EM MADEIRA SERRADA, 2 UTILIZAÇÕES. AF_11/2020</t>
  </si>
  <si>
    <t>102048</t>
  </si>
  <si>
    <t>MONTAGEM E DESMONTAGEM DE FÔRMA PARA ESCADAS, COM 1 LANCE E LAJE CASCATA, EM CHAPA DE MADEIRA COMPENSADA RESINADA, 2 UTILIZAÇÕES. AF_11/2020</t>
  </si>
  <si>
    <t>102049</t>
  </si>
  <si>
    <t>MONTAGEM E DESMONTAGEM DE FÔRMA PARA ESCADAS, COM 1 LANCE E LAJE CASCATA, EM CHAPA DE MADEIRA COMPENSADA RESINADA, 4 UTILIZAÇÕES. AF_11/2020</t>
  </si>
  <si>
    <t>102050</t>
  </si>
  <si>
    <t>MONTAGEM E DESMONTAGEM DE FÔRMA PARA ESCADAS, COM 1 LANCE E LAJE CASCATA, EM CHAPA DE MADEIRA COMPENSADA PLASTIFICADA, 6 UTILIZAÇÕES. AF_11/2020</t>
  </si>
  <si>
    <t>102051</t>
  </si>
  <si>
    <t>MONTAGEM E DESMONTAGEM DE FÔRMA PARA ESCADAS, COM 1 LANCE E LAJE CASCATA, EM CHAPA DE MADEIRA COMPENSADA PLASTIFICADA, 8 UTILIZAÇÕES. AF_11/2020</t>
  </si>
  <si>
    <t>102052</t>
  </si>
  <si>
    <t>MONTAGEM E DESMONTAGEM DE FÔRMA PARA ESCADAS, COM 1 LANCE E LAJE CASCATA, EM CHAPA DE MADEIRA COMPENSADA PLASTIFICADA, 10 UTILIZAÇÕES. AF_11/2020</t>
  </si>
  <si>
    <t>102059</t>
  </si>
  <si>
    <t>MONTAGEM E DESMONTAGEM DE FÔRMA PARA ESCADA DUPLA COM 2 LANCES EM "X" E LAJE PLANA, EM MADEIRA SERRADA, 1 UTILIZAÇÃO. AF_11/2020</t>
  </si>
  <si>
    <t>102060</t>
  </si>
  <si>
    <t>MONTAGEM E DESMONTAGEM DE FÔRMA PARA ESCADA DUPLA COM 2 LANCES EM "X" E LAJE PLANA, EM MADEIRA SERRADA, 2 UTILIZAÇÕES. AF_11/2020</t>
  </si>
  <si>
    <t>102061</t>
  </si>
  <si>
    <t>MONTAGEM E DESMONTAGEM DE FÔRMA PARA ESCADA DUPLA COM 2 LANCES EM "X" E LAJE PLANA, EM CHAPA DE MADEIRA COMPENSADA RESINADA, 2 UTILIZAÇÕES. AF_11/2020</t>
  </si>
  <si>
    <t>102062</t>
  </si>
  <si>
    <t>MONTAGEM E DESMONTAGEM DE FÔRMA PARA ESCADA DUPLA COM 2 LANCES EM "X" E LAJE PLANA, EM CHAPA DE MADEIRA COMPENSADA RESINADA, 4 UTILIZAÇÕES. AF_11/2020</t>
  </si>
  <si>
    <t>102063</t>
  </si>
  <si>
    <t>MONTAGEM E DESMONTAGEM DE FÔRMA PARA ESCADA DUPLA COM 2 LANCES EM "X" E LAJE PLANA, EM CHAPA DE MADEIRA COMPENSADA PLASTIFICADA, 6 UTILIZAÇÕES. AF_11/2020</t>
  </si>
  <si>
    <t>102064</t>
  </si>
  <si>
    <t>MONTAGEM E DESMONTAGEM DE FÔRMA PARA ESCADA DUPLA COM 2 LANCES EM "X" E LAJE PLANA, EM CHAPA DE MADEIRA COMPENSADA PLASTIFICADA, 8 UTILIZAÇÕES. AF_11/2020</t>
  </si>
  <si>
    <t>102065</t>
  </si>
  <si>
    <t>MONTAGEM E DESMONTAGEM DE FÔRMA PARA ESCADA DUPLA COM 2 LANCES EM "X" E LAJE PLANA, EM CHAPA DE MADEIRA COMPENSADA PLASTIFICADA, 10 UTILIZAÇÕES. AF_11/2020</t>
  </si>
  <si>
    <t>102066</t>
  </si>
  <si>
    <t>MONTAGEM E DESMONTAGEM DE FÔRMA PARA ESCADA DUPLA COM 2 LANCES EM "X" E LAJE CASCATA, EM MADEIRA SERRADA, 1 UTILIZAÇÃO. AF_11/2020</t>
  </si>
  <si>
    <t>102067</t>
  </si>
  <si>
    <t>MONTAGEM E DESMONTAGEM DE FÔRMA PARA ESCADA DUPLA COM 2 LANCES EM "X" E LAJE CASCATA, EM MADEIRA SERRADA, 2 UTILIZAÇÕES. AF_11/2020</t>
  </si>
  <si>
    <t>102068</t>
  </si>
  <si>
    <t>MONTAGEM E DESMONTAGEM DE FÔRMA PARA ESCADA DUPLA COM 2 LANCES EM "X" E LAJE CASCATA, EM CHAPA DE MADEIRA COMPENSADA RESINADA, 2 UTILIZAÇÕES. AF_11/2020</t>
  </si>
  <si>
    <t>102069</t>
  </si>
  <si>
    <t>MONTAGEM E DESMONTAGEM DE FÔRMA PARA ESCADA DUPLA COM 2 LANCES EM "X" E LAJE CASCATA, EM CHAPA DE MADEIRA COMPENSADA RESINADA, 4 UTILIZAÇÕES. AF_11/2020</t>
  </si>
  <si>
    <t>102070</t>
  </si>
  <si>
    <t>MONTAGEM E DESMONTAGEM DE FÔRMA PARA ESCADA DUPLA COM 2 LANCES EM "X" E LAJE CASCATA, EM CHAPA DE MADEIRA COMPENSADA PLASTIFICADA, 6 UTILIZAÇÕES. AF_11/2020</t>
  </si>
  <si>
    <t>102071</t>
  </si>
  <si>
    <t>MONTAGEM E DESMONTAGEM DE FÔRMA PARA ESCADA DUPLA COM 2 LANCES EM "X" E LAJE CASCATA, EM CHAPA DE MADEIRA COMPENSADA PLASTIFICADA, 8 UTILIZAÇÕES. AF_11/2020</t>
  </si>
  <si>
    <t>102072</t>
  </si>
  <si>
    <t>MONTAGEM E DESMONTAGEM DE FÔRMA PARA ESCADA DUPLA COM 2 LANCES EM "X" E LAJE CASCATA, EM CHAPA DE MADEIRA COMPENSADA PLASTIFICADA, 10 UTILIZAÇÕES. AF_11/2020</t>
  </si>
  <si>
    <t>102073</t>
  </si>
  <si>
    <t>ESCADA EM CONCRETO ARMADO MOLDADO IN LOCO, FCK 25 MPA, COM 1 LANCE E LAJE PLANA, FÔRMA EM CHAPA DE MADEIRA COMPENSADA RESINADA. AF_11/2020_PA</t>
  </si>
  <si>
    <t>102074</t>
  </si>
  <si>
    <t>ESCADA EM CONCRETO ARMADO MOLDADO IN LOCO, FCK 25 MPA, COM 2 LANCES EM U E LAJE PLANA, FÔRMA EM CHAPA DE MADEIRA COMPENSADA RESINADA. AF_11/2020_PA</t>
  </si>
  <si>
    <t>102075</t>
  </si>
  <si>
    <t>ESCADA EM CONCRETO ARMADO MOLDADO IN LOCO, FCK 25 MPA, COM 2 LANCES EM L E LAJE PLANA, FÔRMA EM CHAPA DE MADEIRA COMPENSADA RESINADA. AF_11/2020_PA</t>
  </si>
  <si>
    <t>102076</t>
  </si>
  <si>
    <t>ESCADA EM CONCRETO ARMADO MOLDADO IN LOCO, FCK 25 MPA, COM 2 LANCES EM X E LAJE PLANA, FÔRMA EM CHAPA DE MADEIRA COMPENSADA RESINADA. AF_11/2020_PA</t>
  </si>
  <si>
    <t>102077</t>
  </si>
  <si>
    <t>ESCADA EM CONCRETO ARMADO MOLDADO IN LOCO, FCK 25 MPA, COM 1 LANCE E LAJE CASCATA, FÔRMA EM CHAPA DE MADEIRA COMPENSADA RESINADA. AF_11/2020_PA</t>
  </si>
  <si>
    <t>102078</t>
  </si>
  <si>
    <t>ESCADA EM CONCRETO ARMADO MOLDADO IN LOCO, FCK 25 MPA, COM 2 LANCES EM U E LAJE CASCATA, FÔRMA EM CHAPA DE MADEIRA COMPENSADA RESINADA. AF_11/2020_PA</t>
  </si>
  <si>
    <t>102079</t>
  </si>
  <si>
    <t>ESCADA EM CONCRETO ARMADO MOLDADO IN LOCO, FCK 25 MPA, COM 2 LANCES EM L E LAJE CASCATA, FÔRMA EM CHAPA DE MADEIRA COMPENSADA RESINADA. AF_11/2020_PA</t>
  </si>
  <si>
    <t>102080</t>
  </si>
  <si>
    <t>ESCADA EM CONCRETO ARMADO MOLDADO IN LOCO, FCK 25 MPA, COM 2 LANCES EM X E LAJE CASCATA, FÔRMA EM CHAPA DE MADEIRA COMPENSADA RESINADA. AF_11/2020_PA</t>
  </si>
  <si>
    <t>102086</t>
  </si>
  <si>
    <t>FABRICAÇÃO DE FÔRMA PARA ESCADA DUPLA COM 2 LANCES EM "X" E LAJE PLANA, EM CHAPA DE MADEIRA COMPENSADA PLASTIFICADA, E=18 MM. AF_11/2020</t>
  </si>
  <si>
    <t>102087</t>
  </si>
  <si>
    <t>FABRICAÇÃO DE FÔRMA PARA ESCADA DUPLA COM 2 LANCES EM "X" E LAJE PLANA, EM CHAPA DE MADEIRA COMPENSADA RESINADA, E= 17 MM. AF_11/2020</t>
  </si>
  <si>
    <t>102088</t>
  </si>
  <si>
    <t>FABRICAÇÃO DE FÔRMA PARA ESCADA DUPLA COM 2 LANCES EM X E LAJE PLANA, EM MADEIRA SERRADA, E=25 MM. AF_11/2020</t>
  </si>
  <si>
    <t>102089</t>
  </si>
  <si>
    <t>FABRICAÇÃO DE FÔRMA PARA ESCADA DUPLA COM 2 LANCES EM "X" E LAJE CASCATA, EM CHAPA DE MADEIRA COMPENSADA PLASTIFICADA, E=18 MM. AF_11/2020</t>
  </si>
  <si>
    <t>102090</t>
  </si>
  <si>
    <t>FABRICAÇÃO DE FÔRMA PARA ESCADA DUPLA COM 2 LANCES EM "X" E LAJE CASCATA, EM CHAPA DE MADEIRA COMPENSADA RESINADA, E= 17 MM. AF_11/2020</t>
  </si>
  <si>
    <t>102091</t>
  </si>
  <si>
    <t>FABRICAÇÃO DE FÔRMA PARA ESCADA DUPLA COM 2 LANCES EM X E LAJE CASCATA, EM MADEIRA SERRADA, E=25 MM. AF_11/2020</t>
  </si>
  <si>
    <t>103760</t>
  </si>
  <si>
    <t>MONTAGEM E DESMONTAGEM DE FÔRMA DE LAJE MACIÇA, PÉ-DIREITO SIMPLES, EM CHAPA DE MADEIRA COMPENSADA RESINADA E CIMBRAMENTO DE MADEIRA, 2 UTILIZAÇÕES. AF_03/2022</t>
  </si>
  <si>
    <t>103761</t>
  </si>
  <si>
    <t>MONTAGEM E DESMONTAGEM DE FÔRMA DE LAJE MACIÇA, PÉ-DIREITO SIMPLES, EM CHAPA DE MADEIRA COMPENSADA RESINADA E CIMBRAMENTO DE MADEIRA, 4 UTILIZAÇÕES. AF_03/2022</t>
  </si>
  <si>
    <t>103762</t>
  </si>
  <si>
    <t>MONTAGEM E DESMONTAGEM DE FÔRMA DE LAJE MACIÇA, PÉ-DIREITO SIMPLES, EM CHAPA DE MADEIRA COMPENSADA RESINADA E CIMBRAMENTO DE MADEIRA, 6 UTILIZAÇÕES. AF_03/2022</t>
  </si>
  <si>
    <t>103763</t>
  </si>
  <si>
    <t>MONTAGEM E DESMONTAGEM DE FÔRMA DE LAJE MACIÇA, PÉ-DIREITO SIMPLES, EM CHAPA DE MADEIRA COMPENSADA RESINADA E CIMBRAMENTO DE MADEIRA, 8 UTILIZAÇÕES. AF_03/2022</t>
  </si>
  <si>
    <t>104925</t>
  </si>
  <si>
    <t>FABRICAÇÃO, MONTAGEM E DESMONTAGEM DE FÔRMA PARA SAPATA CORRIDA, EM MADEIRA SERRADA, E=25 MM, 1 UTILIZAÇÃO. AF_01/2024</t>
  </si>
  <si>
    <t>104926</t>
  </si>
  <si>
    <t>FABRICAÇÃO, MONTAGEM E DESMONTAGEM DE FÔRMA PARA SAPATA CORRIDA, EM MADEIRA SERRADA, E=25 MM, 2 UTILIZAÇÕES. AF_01/2024</t>
  </si>
  <si>
    <t>104927</t>
  </si>
  <si>
    <t>FABRICAÇÃO, MONTAGEM E DESMONTAGEM DE FÔRMA PARA SAPATA CORRIDA, EM MADEIRA SERRADA, E=25 MM, 4 UTILIZAÇÕES. AF_01/2024</t>
  </si>
  <si>
    <t>104928</t>
  </si>
  <si>
    <t>FABRICAÇÃO, MONTAGEM E DESMONTAGEM DE FÔRMA PARA SAPATA CORRIDA, EM CHAPA DE MADEIRA COMPENSADA RESINADA, E=17 MM, 2 UTILIZAÇÕES. AF_01/2024</t>
  </si>
  <si>
    <t>104929</t>
  </si>
  <si>
    <t>FABRICAÇÃO, MONTAGEM E DESMONTAGEM DE FÔRMA PARA SAPATA CORRIDA, EM CHAPA DE MADEIRA COMPENSADA RESINADA, E=17 MM, 4 UTILIZAÇÕES. AF_01/2024</t>
  </si>
  <si>
    <t>89996</t>
  </si>
  <si>
    <t>ARMAÇÃO VERTICAL DE ALVENARIA ESTRUTURAL; DIÂMETRO DE 10,0 MM. AF_09/2021</t>
  </si>
  <si>
    <t>89997</t>
  </si>
  <si>
    <t>ARMAÇÃO VERTICAL DE ALVENARIA ESTRUTURAL; DIÂMETRO DE 12,5 MM. AF_09/2021</t>
  </si>
  <si>
    <t>89998</t>
  </si>
  <si>
    <t>ARMAÇÃO DE CINTA DE ALVENARIA ESTRUTURAL; DIÂMETRO DE 10,0 MM. AF_09/2021</t>
  </si>
  <si>
    <t>89999</t>
  </si>
  <si>
    <t>ARMAÇÃO DE VERGA E CONTRAVERGA DE ALVENARIA ESTRUTURAL; DIÂMETRO DE 8,0 MM. AF_09/2021</t>
  </si>
  <si>
    <t>90000</t>
  </si>
  <si>
    <t>ARMAÇÃO DE VERGA E CONTRAVERGA DE ALVENARIA ESTRUTURAL; DIÂMETRO DE 10,0 MM. AF_09/2021</t>
  </si>
  <si>
    <t>91593</t>
  </si>
  <si>
    <t>ARMAÇÃO DO SISTEMA DE PAREDES DE CONCRETO, EXECUTADA EM PAREDES DE EDIFICAÇÕES DE MÚLTIPLOS PAVIMENTOS, TELA Q-138. AF_06/2019</t>
  </si>
  <si>
    <t>91594</t>
  </si>
  <si>
    <t>ARMAÇÃO DO SISTEMA DE PAREDES DE CONCRETO, EXECUTADA EM PAREDES DE EDIFICAÇÕES TÉRREAS OU DE MÚLTIPLOS PAVIMENTOS, TELA Q-92. AF_06/2019</t>
  </si>
  <si>
    <t>91595</t>
  </si>
  <si>
    <t>ARMAÇÃO DO SISTEMA DE PAREDES DE CONCRETO, EXECUTADA EM PAREDES DE EDIFICAÇÕES TÉRREAS, TELA Q-61. AF_06/2019</t>
  </si>
  <si>
    <t>91596</t>
  </si>
  <si>
    <t>ARMAÇÃO DO SISTEMA DE PAREDES DE CONCRETO, EXECUTADA COMO ARMADURA POSITIVA DE LAJES, TELA Q-138. AF_06/2019</t>
  </si>
  <si>
    <t>91597</t>
  </si>
  <si>
    <t>ARMAÇÃO DO SISTEMA DE PAREDES DE CONCRETO, EXECUTADA COMO ARMADURA NEGATIVA DE LAJES, TELA T-196. AF_06/2019</t>
  </si>
  <si>
    <t>91598</t>
  </si>
  <si>
    <t>ARMAÇÃO DO SISTEMA DE PAREDES DE CONCRETO, EXECUTADA COMO ARMADURA POSITIVA DE LAJES, TELA Q-113. AF_06/2019</t>
  </si>
  <si>
    <t>91599</t>
  </si>
  <si>
    <t>ARMAÇÃO DO SISTEMA DE PAREDES DE CONCRETO, EXECUTADA COMO ARMADURA NEGATIVA DE LAJES, TELA L-159. AF_06/2019</t>
  </si>
  <si>
    <t>91600</t>
  </si>
  <si>
    <t>ARMAÇÃO DO SISTEMA DE PAREDES DE CONCRETO, EXECUTADA EM PLATIBANDAS, TELA Q-92. AF_06/2019</t>
  </si>
  <si>
    <t>91601</t>
  </si>
  <si>
    <t>ARMAÇÃO DO SISTEMA DE PAREDES DE CONCRETO, EXECUTADA COMO REFORÇO, VERGALHÃO DE 6,3 MM DE DIÂMETRO. AF_06/2019</t>
  </si>
  <si>
    <t>91602</t>
  </si>
  <si>
    <t>ARMAÇÃO DO SISTEMA DE PAREDES DE CONCRETO, EXECUTADA COMO REFORÇO, VERGALHÃO DE 8,0 MM DE DIÂMETRO. AF_06/2019</t>
  </si>
  <si>
    <t>91603</t>
  </si>
  <si>
    <t>ARMAÇÃO DO SISTEMA DE PAREDES DE CONCRETO, EXECUTADA COMO REFORÇO, VERGALHÃO DE 10,0 MM DE DIÂMETRO. AF_06/2019</t>
  </si>
  <si>
    <t>92759</t>
  </si>
  <si>
    <t>ARMAÇÃO DE PILAR OU VIGA DE ESTRUTURA CONVENCIONAL DE CONCRETO ARMADO UTILIZANDO AÇO CA-60 DE 5,0 MM - MONTAGEM. AF_06/2022</t>
  </si>
  <si>
    <t>92760</t>
  </si>
  <si>
    <t>ARMAÇÃO DE PILAR OU VIGA DE ESTRUTURA CONVENCIONAL DE CONCRETO ARMADO UTILIZANDO AÇO CA-50 DE 6,3 MM - MONTAGEM. AF_06/2022</t>
  </si>
  <si>
    <t>92761</t>
  </si>
  <si>
    <t>ARMAÇÃO DE PILAR OU VIGA DE ESTRUTURA CONVENCIONAL DE CONCRETO ARMADO UTILIZANDO AÇO CA-50 DE 8,0 MM - MONTAGEM. AF_06/2022</t>
  </si>
  <si>
    <t>92762</t>
  </si>
  <si>
    <t>ARMAÇÃO DE PILAR OU VIGA DE ESTRUTURA CONVENCIONAL DE CONCRETO ARMADO UTILIZANDO AÇO CA-50 DE 10,0 MM - MONTAGEM. AF_06/2022</t>
  </si>
  <si>
    <t>92763</t>
  </si>
  <si>
    <t>ARMAÇÃO DE PILAR OU VIGA DE ESTRUTURA CONVENCIONAL DE CONCRETO ARMADO UTILIZANDO AÇO CA-50 DE 12,5 MM - MONTAGEM. AF_06/2022</t>
  </si>
  <si>
    <t>92764</t>
  </si>
  <si>
    <t>ARMAÇÃO DE PILAR OU VIGA DE ESTRUTURA CONVENCIONAL DE CONCRETO ARMADO UTILIZANDO AÇO CA-50 DE 16,0 MM - MONTAGEM. AF_06/2022</t>
  </si>
  <si>
    <t>92765</t>
  </si>
  <si>
    <t>ARMAÇÃO DE PILAR OU VIGA DE ESTRUTURA CONVENCIONAL DE CONCRETO ARMADO UTILIZANDO AÇO CA-50 DE 20,0 MM - MONTAGEM. AF_06/2022</t>
  </si>
  <si>
    <t>92766</t>
  </si>
  <si>
    <t>ARMAÇÃO DE PILAR OU VIGA DE ESTRUTURA CONVENCIONAL DE CONCRETO ARMADO UTILIZANDO AÇO CA-50 DE 25,0 MM - MONTAGEM. AF_06/2022</t>
  </si>
  <si>
    <t>92767</t>
  </si>
  <si>
    <t>ARMAÇÃO DE LAJE DE ESTRUTURA CONVENCIONAL DE CONCRETO ARMADO UTILIZANDO AÇO CA-60 DE 4,2 MM - MONTAGEM. AF_06/2022</t>
  </si>
  <si>
    <t>92768</t>
  </si>
  <si>
    <t>ARMAÇÃO DE LAJE DE ESTRUTURA CONVENCIONAL DE CONCRETO ARMADO UTILIZANDO AÇO CA-60 DE 5,0 MM - MONTAGEM. AF_06/2022</t>
  </si>
  <si>
    <t>92769</t>
  </si>
  <si>
    <t>ARMAÇÃO DE LAJE DE ESTRUTURA CONVENCIONAL DE CONCRETO ARMADO UTILIZANDO AÇO CA-50 DE 6,3 MM - MONTAGEM. AF_06/2022</t>
  </si>
  <si>
    <t>92770</t>
  </si>
  <si>
    <t>ARMAÇÃO DE LAJE DE ESTRUTURA CONVENCIONAL DE CONCRETO ARMADO UTILIZANDO AÇO CA-50 DE 8,0 MM - MONTAGEM. AF_06/2022</t>
  </si>
  <si>
    <t>92771</t>
  </si>
  <si>
    <t>ARMAÇÃO DE LAJE DE ESTRUTURA CONVENCIONAL DE CONCRETO ARMADO UTILIZANDO AÇO CA-50 DE 10,0 MM - MONTAGEM. AF_06/2022</t>
  </si>
  <si>
    <t>92772</t>
  </si>
  <si>
    <t>ARMAÇÃO DE LAJE DE ESTRUTURA CONVENCIONAL DE CONCRETO ARMADO UTILIZANDO AÇO CA-50 DE 12,5 MM - MONTAGEM. AF_06/2022</t>
  </si>
  <si>
    <t>92773</t>
  </si>
  <si>
    <t>ARMAÇÃO DE LAJE DE ESTRUTURA CONVENCIONAL DE CONCRETO ARMADO UTILIZANDO AÇO CA-50 DE 16,0 MM - MONTAGEM. AF_06/2022</t>
  </si>
  <si>
    <t>92774</t>
  </si>
  <si>
    <t>ARMAÇÃO DE LAJE DE ESTRUTURA CONVENCIONAL DE CONCRETO ARMADO UTILIZANDO AÇO CA-50 DE 20,0 MM - MONTAGEM. AF_06/2022</t>
  </si>
  <si>
    <t>92798</t>
  </si>
  <si>
    <t>CORTE E DOBRA DE AÇO CA-50, DIÂMETRO DE 25,0 MM. AF_06/2022</t>
  </si>
  <si>
    <t>92799</t>
  </si>
  <si>
    <t>CORTE E DOBRA DE AÇO CA-60, DIÂMETRO DE 4,2 MM. AF_06/2022</t>
  </si>
  <si>
    <t>92800</t>
  </si>
  <si>
    <t>CORTE E DOBRA DE AÇO CA-60, DIÂMETRO DE 5,0 MM. AF_06/2022</t>
  </si>
  <si>
    <t>92801</t>
  </si>
  <si>
    <t>CORTE E DOBRA DE AÇO CA-50, DIÂMETRO DE 6,3 MM. AF_06/2022</t>
  </si>
  <si>
    <t>92802</t>
  </si>
  <si>
    <t>CORTE E DOBRA DE AÇO CA-50, DIÂMETRO DE 8,0 MM. AF_06/2022</t>
  </si>
  <si>
    <t>92803</t>
  </si>
  <si>
    <t>CORTE E DOBRA DE AÇO CA-50, DIÂMETRO DE 10,0 MM. AF_06/2022</t>
  </si>
  <si>
    <t>92804</t>
  </si>
  <si>
    <t>CORTE E DOBRA DE AÇO CA-50, DIÂMETRO DE 12,5 MM. AF_06/2022</t>
  </si>
  <si>
    <t>92805</t>
  </si>
  <si>
    <t>CORTE E DOBRA DE AÇO CA-50, DIÂMETRO DE 16,0 MM. AF_06/2022</t>
  </si>
  <si>
    <t>92806</t>
  </si>
  <si>
    <t>CORTE E DOBRA DE AÇO CA-50, DIÂMETRO DE 20,0 MM. AF_06/2022</t>
  </si>
  <si>
    <t>92875</t>
  </si>
  <si>
    <t>CORTE E DOBRA DE AÇO CA-25, DIÂMETRO DE 6,3 MM. AF_06/2022</t>
  </si>
  <si>
    <t>92876</t>
  </si>
  <si>
    <t>CORTE E DOBRA DE AÇO CA-25, DIÂMETRO DE 8,0 MM. AF_06/2022</t>
  </si>
  <si>
    <t>92877</t>
  </si>
  <si>
    <t>CORTE E DOBRA DE AÇO CA-25, DIÂMETRO DE 10,0 MM. AF_06/2022</t>
  </si>
  <si>
    <t>92878</t>
  </si>
  <si>
    <t>CORTE E DOBRA DE AÇO CA-25, DIÂMETRO DE 12,5 MM. AF_06/2022</t>
  </si>
  <si>
    <t>92879</t>
  </si>
  <si>
    <t>CORTE E DOBRA DE AÇO CA-25, DIÂMETRO DE 16,0 MM. AF_06/2022</t>
  </si>
  <si>
    <t>92880</t>
  </si>
  <si>
    <t>CORTE E DOBRA DE AÇO CA-25, DIÂMETRO DE 20,0 MM. AF_06/2022</t>
  </si>
  <si>
    <t>92881</t>
  </si>
  <si>
    <t>CORTE E DOBRA DE AÇO CA-25, DIÂMETRO DE 25,0 MM. AF_06/2022</t>
  </si>
  <si>
    <t>92882</t>
  </si>
  <si>
    <t>ARMAÇÃO UTILIZANDO AÇO CA-25 DE 6,3 MM - MONTAGEM. AF_06/2022</t>
  </si>
  <si>
    <t>92883</t>
  </si>
  <si>
    <t>ARMAÇÃO UTILIZANDO AÇO CA-25 DE 8,0 MM - MONTAGEM. AF_06/2022</t>
  </si>
  <si>
    <t>92884</t>
  </si>
  <si>
    <t>ARMAÇÃO UTILIZANDO AÇO CA-25 DE 10,0 MM - MONTAGEM. AF_06/2022</t>
  </si>
  <si>
    <t>92885</t>
  </si>
  <si>
    <t>ARMAÇÃO UTILIZANDO AÇO CA-25 DE 12,5 MM - MONTAGEM. AF_06/2022</t>
  </si>
  <si>
    <t>92886</t>
  </si>
  <si>
    <t>ARMAÇÃO UTILIZANDO AÇO CA-25 DE 16,0 MM - MONTAGEM. AF_06/2022</t>
  </si>
  <si>
    <t>92887</t>
  </si>
  <si>
    <t>ARMAÇÃO UTILIZANDO AÇO CA-25 DE 20,0 MM - MONTAGEM. AF_06/2022</t>
  </si>
  <si>
    <t>92888</t>
  </si>
  <si>
    <t>ARMAÇÃO UTILIZANDO AÇO CA-25 DE 25,0 MM - MONTAGEM. AF_06/2022</t>
  </si>
  <si>
    <t>92915</t>
  </si>
  <si>
    <t>ARMAÇÃO DE ESTRUTURAS DIVERSAS DE CONCRETO ARMADO, EXCETO VIGAS, PILARES, LAJES E FUNDAÇÕES, UTILIZANDO AÇO CA-60 DE 5,0 MM - MONTAGEM. AF_06/2022</t>
  </si>
  <si>
    <t>92916</t>
  </si>
  <si>
    <t>ARMAÇÃO DE ESTRUTURAS DIVERSAS DE CONCRETO ARMADO, EXCETO VIGAS, PILARES, LAJES E FUNDAÇÕES, UTILIZANDO AÇO CA-50 DE 6,3 MM - MONTAGEM. AF_06/2022</t>
  </si>
  <si>
    <t>92917</t>
  </si>
  <si>
    <t>ARMAÇÃO DE ESTRUTURAS DIVERSAS DE CONCRETO ARMADO, EXCETO VIGAS, PILARES, LAJES E FUNDAÇÕES, UTILIZANDO AÇO CA-50 DE 8,0 MM - MONTAGEM. AF_06/2022</t>
  </si>
  <si>
    <t>92919</t>
  </si>
  <si>
    <t>ARMAÇÃO DE ESTRUTURAS DIVERSAS DE CONCRETO ARMADO, EXCETO VIGAS, PILARES, LAJES E FUNDAÇÕES, UTILIZANDO AÇO CA-50 DE 10,0 MM - MONTAGEM. AF_06/2022</t>
  </si>
  <si>
    <t>92921</t>
  </si>
  <si>
    <t>ARMAÇÃO DE ESTRUTURAS DIVERSAS DE CONCRETO ARMADO, EXCETO VIGAS, PILARES, LAJES E FUNDAÇÕES, UTILIZANDO AÇO CA-50 DE 12,5 MM - MONTAGEM. AF_06/2022</t>
  </si>
  <si>
    <t>92922</t>
  </si>
  <si>
    <t>ARMAÇÃO DE ESTRUTURAS DIVERSAS DE CONCRETO ARMADO, EXCETO VIGAS, PILARES, LAJES E FUNDAÇÕES, UTILIZANDO AÇO CA-50 DE 16,0 MM - MONTAGEM. AF_06/2022</t>
  </si>
  <si>
    <t>92923</t>
  </si>
  <si>
    <t>ARMAÇÃO DE ESTRUTURAS DIVERSAS DE CONCRETO ARMADO, EXCETO VIGAS, PILARES, LAJES E FUNDAÇÕES, UTILIZANDO AÇO CA-50 DE 20,0 MM - MONTAGEM. AF_06/2022</t>
  </si>
  <si>
    <t>92924</t>
  </si>
  <si>
    <t>ARMAÇÃO DE ESTRUTURAS DIVERSAS DE CONCRETO ARMADO, EXCETO VIGAS, PILARES, LAJES E FUNDAÇÕES, UTILIZANDO AÇO CA-50 DE 25,0 MM - MONTAGEM. AF_06/2022</t>
  </si>
  <si>
    <t>95448</t>
  </si>
  <si>
    <t>CORTE E DOBRA DE AÇO CA-50, DIÂMERO DE 32 MM. AF_06/2022</t>
  </si>
  <si>
    <t>95576</t>
  </si>
  <si>
    <t>MONTAGEM DE ARMADURA DE ESTACAS, DIÂMETRO = 8,0 MM. AF_09/2021_PS</t>
  </si>
  <si>
    <t>95577</t>
  </si>
  <si>
    <t>MONTAGEM DE ARMADURA DE ESTACAS, DIÂMETRO = 10,0 MM. AF_09/2021_PS</t>
  </si>
  <si>
    <t>95578</t>
  </si>
  <si>
    <t>MONTAGEM DE ARMADURA DE ESTACAS, DIÂMETRO = 12,5 MM. AF_09/2021_PS</t>
  </si>
  <si>
    <t>95579</t>
  </si>
  <si>
    <t>MONTAGEM DE ARMADURA DE ESTACAS, DIÂMETRO = 16,0 MM. AF_09/2021_PS</t>
  </si>
  <si>
    <t>95580</t>
  </si>
  <si>
    <t>MONTAGEM DE ARMADURA DE ESTACAS, DIÂMETRO = 20,0 MM. AF_09/2021_PS</t>
  </si>
  <si>
    <t>95581</t>
  </si>
  <si>
    <t>MONTAGEM DE ARMADURA DE ESTACAS, DIÂMETRO = 25,0 MM. AF_09/2021_PS</t>
  </si>
  <si>
    <t>95582</t>
  </si>
  <si>
    <t>MONTAGEM DE ARMADURA DE ESTACAS, DIÂMETRO = 32,0 MM. AF_09/2021_PS</t>
  </si>
  <si>
    <t>95583</t>
  </si>
  <si>
    <t>MONTAGEM DE ARMADURA TRANSVERSAL DE ESTACAS DE SEÇÃO CIRCULAR, DIÂMETRO = 5,0 MM. AF_09/2021_PS</t>
  </si>
  <si>
    <t>95584</t>
  </si>
  <si>
    <t>MONTAGEM DE ARMADURA TRANSVERSAL DE ESTACAS DE SEÇÃO CIRCULAR, DIÂMETRO = 6,30 MM. AF_09/2021_PS</t>
  </si>
  <si>
    <t>95592</t>
  </si>
  <si>
    <t>MONTAGEM DE ARMADURA TRANVERSAL DE ESTACAS DE SEÇÃO RETANGULAR, DIÂMETRO = 5,0 MM. AF_09/2021_PS</t>
  </si>
  <si>
    <t>95593</t>
  </si>
  <si>
    <t>MONTAGEM DE ARMADURA TRANSVERSAL DE ESTACAS DE SEÇÃO RETANGULAR, DIÂMETRO = 6,30 MM. AF_09/2021_PS</t>
  </si>
  <si>
    <t>95943</t>
  </si>
  <si>
    <t>ARMAÇÃO DE ESCADA, DE UMA ESTRUTURA CONVENCIONAL DE CONCRETO ARMADO UTILIZANDO AÇO CA-60 DE 5,0 MM - MONTAGEM. AF_11/2020</t>
  </si>
  <si>
    <t>95944</t>
  </si>
  <si>
    <t>ARMAÇÃO DE ESCADA, DE UMA ESTRUTURA CONVENCIONAL DE CONCRETO ARMADO UTILIZANDO AÇO CA-50 DE 6,3 MM - MONTAGEM. AF_11/2020</t>
  </si>
  <si>
    <t>95945</t>
  </si>
  <si>
    <t>ARMAÇÃO DE ESCADA, DE UMA ESTRUTURA CONVENCIONAL DE CONCRETO ARMADO UTILIZANDO AÇO CA-50 DE 8,0 MM - MONTAGEM. AF_11/2020</t>
  </si>
  <si>
    <t>95946</t>
  </si>
  <si>
    <t>ARMAÇÃO DE ESCADA, DE UMA ESTRUTURA CONVENCIONAL DE CONCRETO ARMADO UTILIZANDO AÇO CA-50 DE 10,0 MM - MONTAGEM. AF_11/2020</t>
  </si>
  <si>
    <t>95947</t>
  </si>
  <si>
    <t>ARMAÇÃO DE ESCADA, DE UMA ESTRUTURA CONVENCIONAL DE CONCRETO ARMADO UTILIZANDO AÇO CA-50 DE 12,5 MM - MONTAGEM. AF_11/2020</t>
  </si>
  <si>
    <t>95948</t>
  </si>
  <si>
    <t>ARMAÇÃO DE ESCADA, DE UMA ESTRUTURA CONVENCIONAL DE CONCRETO ARMADO UTILIZANDO AÇO CA-50 DE 16,0 MM - MONTAGEM. AF_11/2020</t>
  </si>
  <si>
    <t>96544</t>
  </si>
  <si>
    <t>ARMAÇÃO DE BLOCO UTILIZANDO AÇO CA-50 DE 6,3 MM - MONTAGEM. AF_01/2024</t>
  </si>
  <si>
    <t>96545</t>
  </si>
  <si>
    <t>ARMAÇÃO DE BLOCO UTILIZANDO AÇO CA-50 DE 8 MM - MONTAGEM. AF_01/2024</t>
  </si>
  <si>
    <t>96546</t>
  </si>
  <si>
    <t>ARMAÇÃO DE BLOCO UTILIZANDO AÇO CA-50 DE 10 MM - MONTAGEM. AF_01/2024</t>
  </si>
  <si>
    <t>100064</t>
  </si>
  <si>
    <t>ARMAÇÃO DO SISTEMA DE PAREDES DE CONCRETO, EXECUTADA COMO ARMADURA POSITIVA DE LAJES, TELA Q-159. AF_06/2019</t>
  </si>
  <si>
    <t>100066</t>
  </si>
  <si>
    <t>ARMAÇÃO DO SISTEMA DE PAREDES DE CONCRETO, EXECUTADA COMO ARMADURA POSITIVA DE LAJES, TELA Q-196. AF_06/2019</t>
  </si>
  <si>
    <t>100067</t>
  </si>
  <si>
    <t>ARMAÇÃO DO SISTEMA DE PAREDES DE CONCRETO, EXECUTADA COMO REFORÇO, VERGALHÃO DE 5,0 MM DE DIÂMETRO. AF_06/2019</t>
  </si>
  <si>
    <t>100068</t>
  </si>
  <si>
    <t>ARMAÇÃO DO SISTEMA DE PAREDES DE CONCRETO, EXECUTADA COMO REFORÇO, VERGALHÃO DE 12,5 MM DE DIÂMETRO. AF_06/2019</t>
  </si>
  <si>
    <t>102920</t>
  </si>
  <si>
    <t>ARMAÇÃO DE CINTA DE ALVENARIA ESTRUTURAL; DIÂMETRO DE 12,5 MM. AF_09/2021</t>
  </si>
  <si>
    <t>102921</t>
  </si>
  <si>
    <t>ARMAÇÃO VERTICAL DE ALVENARIA ESTRUTURAL; DIÂMETRO DE 16,0 MM. AF_09/2021</t>
  </si>
  <si>
    <t>102922</t>
  </si>
  <si>
    <t>ARMAÇÃO DE VERGA E CONTRAVERGA DE ALVENARIA ESTRUTURAL; DIÂMETRO DE 16,0 MM. AF_09/2021</t>
  </si>
  <si>
    <t>102923</t>
  </si>
  <si>
    <t>ARMAÇÃO DE CINTA DE ALVENARIA ESTRUTURAL; DIÂMETRO DE 16,0 MM. AF_09/2021</t>
  </si>
  <si>
    <t>103088</t>
  </si>
  <si>
    <t>ARMAÇÃO DE VERGA E CONTRAVERGA DE ALVENARIA ESTRUTURAL; DIÂMETRO DE 12,5 MM. AF_09/2021</t>
  </si>
  <si>
    <t>104104</t>
  </si>
  <si>
    <t>ARMAÇÃO DE ESTRUTURAS DIVERSAS DE CONCRETO ARMADO, EXCETO VIGAS, PILARES, LAJES E FUNDAÇÕES, UTILIZANDO AÇO CA-50 DE 32,0 MM - MONTAGEM. AF_06/2022</t>
  </si>
  <si>
    <t>104105</t>
  </si>
  <si>
    <t>ARMAÇÃO DE PILAR OU VIGA DE ESTRUTURA CONVENCIONAL DE CONCRETO ARMADO UTILIZANDO AÇO CA-50 DE 32,0 MM. AF_06/2022</t>
  </si>
  <si>
    <t>104106</t>
  </si>
  <si>
    <t>ARMAÇÃO DE PILAR OU VIGA DE ESTRUTURA DE CONCRETO ARMADO EMBUTIDA EM ALVENARIA DE VEDAÇÃO UTILIZANDO AÇO CA-50 DE 16,0 MM - MONTAGEM. AF_06/2022</t>
  </si>
  <si>
    <t>104107</t>
  </si>
  <si>
    <t>ARMAÇÃO DE PILAR OU VIGA DE ESTRUTURA DE CONCRETO ARMADO EMBUTIDA EM ALVENARIA DE VEDAÇÃO UTILIZANDO AÇO CA-50 DE 12,5 MM - MONTAGEM. AF_06/2022</t>
  </si>
  <si>
    <t>104108</t>
  </si>
  <si>
    <t>ARMAÇÃO DE PILAR OU VIGA DE ESTRUTURA DE CONCRETO ARMADO EMBUTIDA EM ALVENARIA DE VEDAÇÃO UTILIZANDO AÇO CA-50 DE 10,0 MM - MONTAGEM. AF_06/2022</t>
  </si>
  <si>
    <t>104109</t>
  </si>
  <si>
    <t>ARMAÇÃO DE PILAR OU VIGA DE ESTRUTURA DE CONCRETO ARMADO EMBUTIDA EM ALVENARIA DE VEDAÇÃO UTILIZANDO AÇO CA-50 DE 8,0 MM - MONTAGEM. AF_06/2022</t>
  </si>
  <si>
    <t>104110</t>
  </si>
  <si>
    <t>ARMAÇÃO DE PILAR OU VIGA DE ESTRUTURA DE CONCRETO ARMADO EMBUTIDA EM ALVENARIA DE VEDAÇÃO UTILIZANDO AÇO CA-50 DE 6,3 MM - MONTAGEM. AF_06/2022</t>
  </si>
  <si>
    <t>104111</t>
  </si>
  <si>
    <t>ARMAÇÃO DE PILAR OU VIGA DE ESTRUTURA DE CONCRETO ARMADO EMBUTIDA EM ALVENARIA DE VEDAÇÃO UTILIZANDO AÇO CA-60 DE 5,0 MM - MONTAGEM. AF_06/2022</t>
  </si>
  <si>
    <t>104915</t>
  </si>
  <si>
    <t>ARMAÇÃO DE BLOCO E SAPATA UTILIZANDO AÇO CA-50 DE 25 MM - MONTAGEM. AF_01/2024</t>
  </si>
  <si>
    <t>104917</t>
  </si>
  <si>
    <t>ARMAÇÃO DE SAPATA ISOLADA, VIGA BALDRAME E SAPATA CORRIDA UTILIZANDO AÇO CA-50 DE 6,3 MM - MONTAGEM. AF_01/2024</t>
  </si>
  <si>
    <t>104918</t>
  </si>
  <si>
    <t>ARMAÇÃO DE SAPATA ISOLADA, VIGA BALDRAME E SAPATA CORRIDA UTILIZANDO AÇO CA-50 DE 8 MM - MONTAGEM. AF_01/2024</t>
  </si>
  <si>
    <t>104919</t>
  </si>
  <si>
    <t>ARMAÇÃO DE SAPATA ISOLADA, VIGA BALDRAME E SAPATA CORRIDA UTILIZANDO AÇO CA-50 DE 10 MM - MONTAGEM. AF_01/2024</t>
  </si>
  <si>
    <t>104920</t>
  </si>
  <si>
    <t>ARMAÇÃO DE BLOCO, SAPATA ISOLADA, VIGA BALDRAME E SAPATA CORRIDA UTILIZANDO AÇO CA-50 DE 12,5 MM - MONTAGEM. AF_01/2024</t>
  </si>
  <si>
    <t>104921</t>
  </si>
  <si>
    <t>ARMAÇÃO DE BLOCO, SAPATA ISOLADA, VIGA BALDRAME E SAPATA CORRIDA UTILIZANDO AÇO CA-50 DE 16 MM - MONTAGEM. AF_01/2024</t>
  </si>
  <si>
    <t>104922</t>
  </si>
  <si>
    <t>ARMAÇÃO DE BLOCO, SAPATA ISOLADA E SAPATA CORRIDA UTILIZANDO AÇO CA-50 DE 20 MM - MONTAGEM. AF_01/2024</t>
  </si>
  <si>
    <t>89993</t>
  </si>
  <si>
    <t>GRAUTEAMENTO VERTICAL EM ALVENARIA ESTRUTURAL. AF_09/2021</t>
  </si>
  <si>
    <t>89994</t>
  </si>
  <si>
    <t>GRAUTEAMENTO DE CINTA INTERMEDIÁRIA OU DE CONTRAVERGA EM ALVENARIA ESTRUTURAL. AF_09/2021</t>
  </si>
  <si>
    <t>89995</t>
  </si>
  <si>
    <t>GRAUTEAMENTO DE CINTA SUPERIOR OU DE VERGA EM ALVENARIA ESTRUTURAL. AF_09/2021</t>
  </si>
  <si>
    <t>90278</t>
  </si>
  <si>
    <t>GRAUTE FGK=15 MPA; TRAÇO 1:0,04:2,2:2,5 (EM MASSA SECA DE CIMENTO/CAL/AREIA GROSSA/BRITA 0) - PREPARO MECÂNICO COM BETONEIRA 400 L. AF_09/2021</t>
  </si>
  <si>
    <t>90279</t>
  </si>
  <si>
    <t>GRAUTE FGK=20 MPA; TRAÇO 1:0,04:1,8:2,1 (EM MASSA SECA DE CIMENTO/ CAL/ AREIA GROSSA/ BRITA 0) - PREPARO MECÂNICO COM BETONEIRA 400 L. AF_09/2021</t>
  </si>
  <si>
    <t>90280</t>
  </si>
  <si>
    <t>GRAUTE FGK=25 MPA; TRAÇO 1:0,02:1,3:1,6 (EM MASSA SECA DE CIMENTO/ CAL/ AREIA GROSSA/ BRITA 0) - PREPARO MECÂNICO COM BETONEIRA 400 L. AF_09/2021</t>
  </si>
  <si>
    <t>90281</t>
  </si>
  <si>
    <t>GRAUTE FGK=30 MPA; TRAÇO 1:0,02:0,9:1,2 (EM MASSA SECA DE CIMENTO/ CAL/ AREIA GROSSA/ BRITA 0) - PREPARO MECÂNICO COM BETONEIRA 400 L. AF_09/2021</t>
  </si>
  <si>
    <t>90282</t>
  </si>
  <si>
    <t>GRAUTE FGK=15 MPA; TRAÇO 1:2,2:2,5:0,3 (EM MASSA SECA DE CIMENTO/ AREIA GROSSA/ BRITA 0/ ADITIVO) - PREPARO MECÂNICO COM BETONEIRA 400 L. AF_09/2021</t>
  </si>
  <si>
    <t>90283</t>
  </si>
  <si>
    <t>GRAUTE FGK=20 MPA; TRAÇO 1:1,8:2,1:0,4 (EM MASSA SECA DE CIMENTO/ AREIA GROSSA/ BRITA 0/ ADITIVO) - PREPARO MECÂNICO COM BETONEIRA 400 L. AF_09/2021</t>
  </si>
  <si>
    <t>90284</t>
  </si>
  <si>
    <t>GRAUTE FGK=25 MPA; TRAÇO 1:1,3:1,6:0,4 (EM MASSA SECA DE CIMENTO/ AREIA GROSSA/ BRITA 0/ ADITIVO) - PREPARO MECÂNICO COM BETONEIRA 400 L. AF_09/2021</t>
  </si>
  <si>
    <t>90285</t>
  </si>
  <si>
    <t>GRAUTE FGK=30 MPA; TRAÇO 1:0,9:1,2:0,6 (EM MASSA SECA DE CIMENTO/ AREIA GROSSA/ BRITA 0/ ADITIVO) - PREPARO MECÂNICO COM BETONEIRA 400 L. AF_09/2021</t>
  </si>
  <si>
    <t>94962</t>
  </si>
  <si>
    <t>CONCRETO MAGRO PARA LASTRO, TRAÇO 1:4,5:4,5 (EM MASSA SECA DE CIMENTO/ AREIA MÉDIA/ BRITA 1) - PREPARO MECÂNICO COM BETONEIRA 400 L. AF_05/2021</t>
  </si>
  <si>
    <t>94963</t>
  </si>
  <si>
    <t>CONCRETO FCK = 15MPA, TRAÇO 1:3,4:3,5 (EM MASSA SECA DE CIMENTO/ AREIA MÉDIA/ BRITA 1) - PREPARO MECÂNICO COM BETONEIRA 400 L. AF_05/2021</t>
  </si>
  <si>
    <t>94964</t>
  </si>
  <si>
    <t>CONCRETO FCK = 20MPA, TRAÇO 1:2,7:3 (EM MASSA SECA DE CIMENTO/ AREIA MÉDIA/ BRITA 1) - PREPARO MECÂNICO COM BETONEIRA 400 L. AF_05/2021</t>
  </si>
  <si>
    <t>94965</t>
  </si>
  <si>
    <t>CONCRETO FCK = 25MPA, TRAÇO 1:2,3:2,7 (EM MASSA SECA DE CIMENTO/ AREIA MÉDIA/ BRITA 1) - PREPARO MECÂNICO COM BETONEIRA 400 L. AF_05/2021</t>
  </si>
  <si>
    <t>94966</t>
  </si>
  <si>
    <t>CONCRETO FCK = 30MPA, TRAÇO 1:2,1:2,5 (EM MASSA SECA DE CIMENTO/ AREIA MÉDIA/ BRITA 1) - PREPARO MECÂNICO COM BETONEIRA 400 L. AF_05/2021</t>
  </si>
  <si>
    <t>94967</t>
  </si>
  <si>
    <t>CONCRETO FCK = 40MPA, TRAÇO 1:1,6:1,9 (EM MASSA SECA DE CIMENTO/ AREIA MÉDIA/ BRITA 1) - PREPARO MECÂNICO COM BETONEIRA 400 L. AF_05/2021</t>
  </si>
  <si>
    <t>94968</t>
  </si>
  <si>
    <t>CONCRETO MAGRO PARA LASTRO, TRAÇO 1:4,5:4,5 (EM MASSA SECA DE CIMENTO/ AREIA MÉDIA/ BRITA 1) - PREPARO MECÂNICO COM BETONEIRA 600 L. AF_05/2021</t>
  </si>
  <si>
    <t>94969</t>
  </si>
  <si>
    <t>CONCRETO FCK = 15MPA, TRAÇO 1:3,4:3,5 (EM MASSA SECA DE CIMENTO/ AREIA MÉDIA/ BRITA 1) - PREPARO MECÂNICO COM BETONEIRA 600 L. AF_05/2021</t>
  </si>
  <si>
    <t>94970</t>
  </si>
  <si>
    <t>CONCRETO FCK = 20MPA, TRAÇO 1:2,7:3 (EM MASSA SECA DE CIMENTO/ AREIA MÉDIA/ BRITA 1) - PREPARO MECÂNICO COM BETONEIRA 600 L. AF_05/2021</t>
  </si>
  <si>
    <t>94971</t>
  </si>
  <si>
    <t>CONCRETO FCK = 25MPA, TRAÇO 1:2,3:2,7 (EM MASSA SECA DE CIMENTO/ AREIA MÉDIA/ BRITA 1) - PREPARO MECÂNICO COM BETONEIRA 600 L. AF_05/2021</t>
  </si>
  <si>
    <t>94972</t>
  </si>
  <si>
    <t>CONCRETO FCK = 30MPA, TRAÇO 1:2,1:2,5 (EM MASSA SECA DE CIMENTO/ AREIA MÉDIA/ BRITA 1) - PREPARO MECÂNICO COM BETONEIRA 600 L. AF_05/2021</t>
  </si>
  <si>
    <t>94973</t>
  </si>
  <si>
    <t>CONCRETO FCK = 40MPA, TRAÇO 1:1,6:1,9 (EM MASSA SECA DE CIMENTO/ AREIA MÉDIA/ BRITA 1) - PREPARO MECÂNICO COM BETONEIRA 600 L. AF_05/2021</t>
  </si>
  <si>
    <t>94974</t>
  </si>
  <si>
    <t>CONCRETO MAGRO PARA LASTRO, TRAÇO 1:4,5:4,5 (EM MASSA SECA DE CIMENTO/ AREIA MÉDIA/ BRITA 1) - PREPARO MANUAL. AF_05/2021</t>
  </si>
  <si>
    <t>94975</t>
  </si>
  <si>
    <t>CONCRETO FCK = 15MPA, TRAÇO 1:3,4:3,5 (EM MASSA SECA DE CIMENTO/ AREIA MÉDIA/ BRITA 1) - PREPARO MANUAL. AF_05/2021</t>
  </si>
  <si>
    <t>96555</t>
  </si>
  <si>
    <t>CONCRETAGEM DE BLOCO DE COROAMENTO OU VIGA BALDRAME, FCK 30 MPA, COM USO DE JERICA - LANÇAMENTO, ADENSAMENTO E ACABAMENTO. AF_01/2024</t>
  </si>
  <si>
    <t>96556</t>
  </si>
  <si>
    <t>CONCRETAGEM DE SAPATA, FCK 30 MPA, COM USO DE JERICA - LANÇAMENTO, ADENSAMENTO E ACABAMENTO. AF_01/2024</t>
  </si>
  <si>
    <t>96557</t>
  </si>
  <si>
    <t>CONCRETAGEM DE BLOCO DE COROAMENTO OU VIGA BALDRAME, FCK 30 MPA, COM USO DE BOMBA - LANÇAMENTO, ADENSAMENTO E ACABAMENTO. AF_01/2024</t>
  </si>
  <si>
    <t>96558</t>
  </si>
  <si>
    <t>CONCRETAGEM DE SAPATA, FCK 30 MPA, COM USO DE BOMBA - LANÇAMENTO, ADENSAMENTO E ACABAMENTO. AF_01/2024</t>
  </si>
  <si>
    <t>99235</t>
  </si>
  <si>
    <t>CONCRETAGEM DE EDIFICAÇÕES (PAREDES E LAJES) FEITAS COM SISTEMA DE FÔRMAS MANUSEÁVEIS, COM CONCRETO USINADO AUTOADENSÁVEL FCK 25 MPA - LANÇAMENTO E ACABAMENTO. AF_10/2021</t>
  </si>
  <si>
    <t>99431</t>
  </si>
  <si>
    <t>CONCRETAGEM DE LAJES EM EDIFICAÇÕES UNIFAMILIARES FEITAS COM SISTEMA DE FÔRMAS MANUSEÁVEIS, COM CONCRETO USINADO BOMBEÁVEL FCK 25 MPA - LANÇAMENTO, ADENSAMENTO E ACABAMENTO (EXCLUSIVE BOMBA LANÇA). AF_10/2021</t>
  </si>
  <si>
    <t>99432</t>
  </si>
  <si>
    <t>CONCRETAGEM DE PAREDES EM EDIFICAÇÕES UNIFAMILIARES FEITAS COM SISTEMA DE FÔRMAS MANUSEÁVEIS, COM CONCRETO USINADO BOMBEÁVEL FCK 25 MPA - LANÇAMENTO, ADENSAMENTO E ACABAMENTO (EXCLUSIVE BOMBA LANÇA). AF_10/2021</t>
  </si>
  <si>
    <t>99433</t>
  </si>
  <si>
    <t>CONCRETAGEM DE PLATIBANDA EM EDIFICAÇÕES UNIFAMILIARES FEITAS COM SISTEMA DE FÔRMAS MANUSEÁVEIS, COM CONCRETO USINADO BOMBEÁVEL FCK 25 MPA, - LANÇAMENTO, ADENSAMENTO E ACABAMENTO (EXCLUSIVE BOMBA LANÇA). AF_10/2021</t>
  </si>
  <si>
    <t>99434</t>
  </si>
  <si>
    <t>CONCRETAGEM DE LAJES EM EDIFICAÇÕES MULTIFAMILIARES FEITAS COM SISTEMA DE FÔRMAS MANUSEÁVEIS, COM CONCRETO USINADO BOMBEÁVEL FCK 25 MPA - LANÇAMENTO, ADENSAMENTO E ACABAMENTO (EXCLUSIVE BOMBA LANÇA). AF_10/2021</t>
  </si>
  <si>
    <t>99435</t>
  </si>
  <si>
    <t>CONCRETAGEM DE PAREDES EM EDIFICAÇÕES MULTIFAMILIARES FEITAS COM SISTEMA DE FÔRMAS MANUSEÁVEIS, COM CONCRETO USINADO BOMBEÁVEL FCK 25 MPA - LANÇAMENTO, ADENSAMENTO E ACABAMENTO (EXCLUSIVE BOMBA LANÇA). AF_10/2021</t>
  </si>
  <si>
    <t>99436</t>
  </si>
  <si>
    <t>CONCRETAGEM DE PLATIBANDA EM EDIFICAÇÕES MULTIFAMILIARES FEITAS COM SISTEMA DE FÔRMAS MANUSEÁVEIS, COM CONCRETO USINADO BOMBEÁVEL FCK 25 MPA - LANÇAMENTO, ADENSAMENTO E ACABAMENTO (EXCLUSIVE BOMBA LANÇA). AF_10/2021</t>
  </si>
  <si>
    <t>99437</t>
  </si>
  <si>
    <t>CONCRETAGEM DE PLATIBANDA EM EDIFICAÇÕES UNIFAMILIARES FEITAS COM SISTEMA DE FÔRMAS MANUSEÁVEIS, COM CONCRETO USINADO AUTOADENSÁVEL FCK 25 MPA - LANÇAMENTO E ACABAMENTO. AF_10/2021</t>
  </si>
  <si>
    <t>99438</t>
  </si>
  <si>
    <t>CONCRETAGEM DE PLATIBANDA EM EDIFICAÇÕES MULTIFAMILIARES FEITAS COM SISTEMA DE FÔRMAS MANUSEÁVEIS, COM CONCRETO USINADO AUTOADENSÁVEL FCK 25 MPA - LANÇAMENTO E ACABAMENTO. AF_10/2021</t>
  </si>
  <si>
    <t>99439</t>
  </si>
  <si>
    <t>CONCRETAGEM DE EDIFICAÇÕES (PAREDES E LAJES) FEITAS COM SISTEMA DE FÔRMAS MANUSEÁVEIS, COM CONCRETO USINADO BOMBEÁVEL FCK 25 MPA - LANÇAMENTO, ADENSAMENTO E ACABAMENTO (EXCLUSIVE BOMBA LANÇA). AF_10/2021</t>
  </si>
  <si>
    <t>102473</t>
  </si>
  <si>
    <t>CONCRETO MAGRO PARA LASTRO, TRAÇO 1:4,5:4,5 (EM MASSA SECA DE CIMENTO/ AREIA MÉDIA/ SEIXO ROLADO) - PREPARO MECÂNICO COM BETONEIRA 400 L. AF_05/2021</t>
  </si>
  <si>
    <t>102474</t>
  </si>
  <si>
    <t>CONCRETO FCK = 15MPA, TRAÇO 1:3,4:3,4 (EM MASSA SECA DE CIMENTO/ AREIA MÉDIA/ SEIXO ROLADO) - PREPARO MECÂNICO COM BETONEIRA 400 L. AF_05/2021</t>
  </si>
  <si>
    <t>102475</t>
  </si>
  <si>
    <t>CONCRETO FCK = 20MPA, TRAÇO 1:2,6:2,9 (EM MASSA SECA DE CIMENTO/ AREIA MÉDIA/ SEIXO ROLADO) - PREPARO MECÂNICO COM BETONEIRA 400 L. AF_05/2021</t>
  </si>
  <si>
    <t>102476</t>
  </si>
  <si>
    <t>CONCRETO FCK = 25MPA, TRAÇO 1:2,2:2,5 (EM MASSA SECA DE CIMENTO/ AREIA MÉDIA/ SEIXO ROLADO) - PREPARO MECÂNICO COM BETONEIRA 400 L. AF_05/2021</t>
  </si>
  <si>
    <t>102477</t>
  </si>
  <si>
    <t>CONCRETO FCK = 30MPA, TRAÇO 1:1,9:2,3 (EM MASSA SECA DE CIMENTO/ AREIA MÉDIA/ SEIXO ROLADO) - PREPARO MECÂNICO COM BETONEIRA 400 L. AF_05/2021</t>
  </si>
  <si>
    <t>102478</t>
  </si>
  <si>
    <t>CONCRETO FCK = 40MPA, TRAÇO 1:1,4:1,8 (EM MASSA SECA DE CIMENTO/ AREIA MÉDIA/ SEIXO ROLADO) - PREPARO MECÂNICO COM BETONEIRA 400 L. AF_05/2021</t>
  </si>
  <si>
    <t>102479</t>
  </si>
  <si>
    <t>CONCRETO MAGRO PARA LASTRO, TRAÇO 1:4,5:4,5 (EM MASSA SECA DE CIMENTO/ AREIA MÉDIA/ SEIXO ROLADO) - PREPARO MECÂNICO COM BETONEIRA 600 L. AF_05/2021</t>
  </si>
  <si>
    <t>102480</t>
  </si>
  <si>
    <t>CONCRETO FCK = 15MPA, TRAÇO 1:3,4:3,4 (EM MASSA SECA DE CIMENTO/ AREIA MÉDIA/ SEIXO ROLADO) - PREPARO MECÂNICO COM BETONEIRA 600 L. AF_05/2021</t>
  </si>
  <si>
    <t>102481</t>
  </si>
  <si>
    <t>CONCRETO FCK = 20MPA, TRAÇO 1:2,6:2,9 (EM MASSA SECA DE CIMENTO/ AREIA MÉDIA/ SEIXO ROLADO) - PREPARO MECÂNICO COM BETONEIRA 600 L. AF_05/2021</t>
  </si>
  <si>
    <t>102482</t>
  </si>
  <si>
    <t>CONCRETO FCK = 25MPA, TRAÇO 1:2,2:2,5 (EM MASSA SECA DE CIMENTO/ AREIA MÉDIA/ SEIXO ROLADO) - PREPARO MECÂNICO COM BETONEIRA 600 L. AF_05/2021</t>
  </si>
  <si>
    <t>102483</t>
  </si>
  <si>
    <t>CONCRETO FCK = 30MPA, TRAÇO 1:1,9:2,3 (EM MASSA SECA DE CIMENTO/ AREIA MÉDIA/ SEIXO ROLADO) - PREPARO MECÂNICO COM BETONEIRA 600 L. AF_05/2021</t>
  </si>
  <si>
    <t>102484</t>
  </si>
  <si>
    <t>CONCRETO FCK = 40MPA, TRAÇO 1:1,4:1,8 (EM MASSA SECA DE CIMENTO/ AREIA MÉDIA/ SEIXO ROLADO) - PREPARO MECÂNICO COM BETONEIRA 600 L. AF_05/2021</t>
  </si>
  <si>
    <t>102485</t>
  </si>
  <si>
    <t>CONCRETO MAGRO PARA LASTRO, TRAÇO 1:4,5:4,5 (EM MASSA SECA DE CIMENTO/ AREIA MÉDIA/ SEIXO ROLADO) - PREPARO MANUAL. AF_05/2021</t>
  </si>
  <si>
    <t>102486</t>
  </si>
  <si>
    <t>CONCRETO FCK = 15MPA, TRAÇO 1:3,4:3,4 (EM MASSA SECA DE CIMENTO/ AREIA MÉDIA/ SEIXO ROLADO) - PREPARO MANUAL. AF_05/2021</t>
  </si>
  <si>
    <t>102487</t>
  </si>
  <si>
    <t>CONCRETO CICLÓPICO FCK = 15MPA, 30% PEDRA DE MÃO EM VOLUME REAL, INCLUSIVE LANÇAMENTO. AF_05/2021</t>
  </si>
  <si>
    <t>103183</t>
  </si>
  <si>
    <t>CONCRETAGEM DE ESCADAS EM EDIFICAÇÕES MULTIFAMILIARES FEITAS COM SISTEMA DE FÔRMAS MANUSEÁVEIS - CONCRETO USINADO BOMBEÁVEL, FCK 25 MPA - LANÇAMENTO, ADENSAMENTO E ACABAMENTO (EXCLUSIVE BOMBA LANÇA). AF_10/2021</t>
  </si>
  <si>
    <t>103184</t>
  </si>
  <si>
    <t>CONCRETAGEM DE ESCADAS EM EDIFICAÇÕES MULTIFAMILIARES FEITAS COM SISTEMA DE FÔRMAS MANUSEÁVEIS - CONCRETO USINADO AUTOADENSÁVEL, FCK 25 MPA - LANÇAMENTO, ADENSAMENTO E ACABAMENTO. AF_10/2021</t>
  </si>
  <si>
    <t>103669</t>
  </si>
  <si>
    <t>CONCRETAGEM DE PILARES, FCK = 25 MPA, COM USO DE BALDES - LANÇAMENTO, ADENSAMENTO E ACABAMENTO. AF_02/2022</t>
  </si>
  <si>
    <t>103670</t>
  </si>
  <si>
    <t>LANÇAMENTO COM USO DE BALDES, ADENSAMENTO E ACABAMENTO DE CONCRETO EM ESTRUTURAS. AF_02/2022</t>
  </si>
  <si>
    <t>103671</t>
  </si>
  <si>
    <t>CONCRETAGEM DE PILARES, FCK = 25 MPA, COM USO DE GRUA - LANÇAMENTO, ADENSAMENTO E ACABAMENTO. AF_02/2022</t>
  </si>
  <si>
    <t>103672</t>
  </si>
  <si>
    <t>CONCRETAGEM DE PILARES, FCK = 25 MPA, COM USO DE BOMBA - LANÇAMENTO, ADENSAMENTO E ACABAMENTO. AF_02/2022_PS</t>
  </si>
  <si>
    <t>103673</t>
  </si>
  <si>
    <t>LANÇAMENTO COM USO DE BOMBA, ADENSAMENTO E ACABAMENTO DE CONCRETO EM ESTRUTURAS. AF_02/2022</t>
  </si>
  <si>
    <t>103674</t>
  </si>
  <si>
    <t>CONCRETAGEM DE VIGAS E LAJES, FCK=25 MPA, PARA LAJES PREMOLDADAS COM USO DE BOMBA - LANÇAMENTO, ADENSAMENTO E ACABAMENTO. AF_02/2022_PS</t>
  </si>
  <si>
    <t>103675</t>
  </si>
  <si>
    <t>CONCRETAGEM DE VIGAS E LAJES, FCK=25 MPA, PARA LAJES MACIÇAS OU NERVURADAS COM USO DE BOMBA - LANÇAMENTO, ADENSAMENTO E ACABAMENTO. AF_02/2022_PS</t>
  </si>
  <si>
    <t>103676</t>
  </si>
  <si>
    <t>CONCRETAGEM DE VIGAS E LAJES, FCK=25 MPA, PARA LAJES PREMOLDADAS COM JERICAS EM ELEVADOR DE CABO EM EDIFICAÇÃO DE MULTIPAVIMENTOS ATÉ 16 ANDARES - LANÇAMENTO, ADENSAMENTO E ACABAMENTO. AF_02/2022</t>
  </si>
  <si>
    <t>103677</t>
  </si>
  <si>
    <t>CONCRETAGEM DE VIGAS E LAJES, FCK=25 MPA, PARA LAJES MACIÇAS OU NERVURADAS COM JERICAS EM ELEVADOR DE CABO EM EDIFICAÇÃO DE MULTIPAVIMENTOS ATÉ 16 ANDARES - LANÇAMENTO, ADENSAMENTO E ACABAMENTO. AF_02/2022</t>
  </si>
  <si>
    <t>103678</t>
  </si>
  <si>
    <t>CONCRETAGEM DE VIGAS E LAJES, FCK=25 MPA, PARA LAJES PREMOLDADAS COM JERICAS EM CREMALHEIRA EM EDIFICAÇÃO DE MULTIPAVIMENTOS ATÉ 16 ANDARES - LANÇAMENTO, ADENSAMENTO E ACABAMENTO. AF_02/2022</t>
  </si>
  <si>
    <t>103679</t>
  </si>
  <si>
    <t>CONCRETAGEM DE VIGAS E LAJES, FCK=25 MPA, PARA LAJES MACIÇAS OU NERVURADAS COM JERICAS EM CREMALHEIRA EM EDIFICAÇÃO DE MULTIPAVIMENTOS ATÉ 16 ANDARES - LANÇAMENTO, ADENSAMENTO E ACABAMENTO. AF_02/2022</t>
  </si>
  <si>
    <t>103680</t>
  </si>
  <si>
    <t>CONCRETAGEM DE VIGAS E LAJES, FCK=25 MPA, PARA LAJES PREMOLDADAS COM GRUA DE CAÇAMBA DE 350 L EM EDIFICAÇÃO DE MULTIPAVIMENTOS ATÉ 16 ANDARES - LANÇAMENTO, ADENSAMENTO E ACABAMENTO. AF_02/2022</t>
  </si>
  <si>
    <t>103681</t>
  </si>
  <si>
    <t>CONCRETAGEM DE VIGAS E LAJES, FCK=25 MPA, PARA LAJES MACIÇAS OU NERVURADAS COM GRUA DE CAÇAMBA DE 500 L EM EDIFICAÇÃO DE MULTIPAVIMENTOS ATÉ 16 ANDARES - LANÇAMENTO, ADENSAMENTO E ACABAMENTO. AF_02/2022</t>
  </si>
  <si>
    <t>103682</t>
  </si>
  <si>
    <t>CONCRETAGEM DE VIGAS E LAJES, FCK=25 MPA, PARA QUALQUER TIPO DE LAJE COM BALDES EM EDIFICAÇÃO TÉRREA - LANÇAMENTO, ADENSAMENTO E ACABAMENTO. AF_02/2022</t>
  </si>
  <si>
    <t>103683</t>
  </si>
  <si>
    <t>CONCRETAGEM DE VIGAS E LAJES, FCK=25 MPA, PARA QUALQUER TIPO DE LAJE COM BALDES EM EDIFICAÇÃO DE MULTIPAVIMENTOS ATÉ 04 ANDARES - LANÇAMENTO, ADENSAMENTO E ACABAMENTO. AF_02/2022</t>
  </si>
  <si>
    <t>103684</t>
  </si>
  <si>
    <t>CONCRETAGEM DE RESERVATÓRIOS, FCK=25 MPA, COM USO DE BOMBA - LANÇAMENTO, ADENSAMENTO E ACABAMENTO. AF_02/2022_PS</t>
  </si>
  <si>
    <t>103685</t>
  </si>
  <si>
    <t>CONCRETAGEM DE MURETAS, FCK=25 MPA, COM USO DE BOMBA - LANÇAMENTO, ADENSAMENTO E ACABAMENTO. AF_02/2022_PS</t>
  </si>
  <si>
    <t>103686</t>
  </si>
  <si>
    <t>CONCRETAGEM DE ESCADAS, FCK=25 MPA, COM USO DE BOMBA - LANÇAMENTO, ADENSAMENTO E ACABAMENTO. AF_02/2022_PS</t>
  </si>
  <si>
    <t>103687</t>
  </si>
  <si>
    <t>CONCRETAGEM DE PILARES, FCK=25 MPA, COM USO DE JERICAS EM ELEVADOR DE CABO - LANÇAMENTO, ADENSAMENTO E ACABAMENTO. AF_02/2022</t>
  </si>
  <si>
    <t>103688</t>
  </si>
  <si>
    <t>CONCRETAGEM DE PILARES, FCK=25 MPA, COM USO DE JERICAS EM CREMALHEIRA - LANÇAMENTO, ADENSAMENTO E ACABAMENTO. AF_02/2022</t>
  </si>
  <si>
    <t>104916</t>
  </si>
  <si>
    <t>ARMAÇÃO DE SAPATA ISOLADA, VIGA BALDRAME E SAPATA CORRIDA UTILIZANDO AÇO CA-60 DE 5 MM - MONTAGEM. AF_01/2024</t>
  </si>
  <si>
    <t>104923</t>
  </si>
  <si>
    <t>CONCRETAGEM DE SAPATA CORRIDA, FCK 30 MPA, COM USO DE JERICA - LANÇAMENTO, ADENSAMENTO E ACABAMENTO. AF_01/2024</t>
  </si>
  <si>
    <t>104924</t>
  </si>
  <si>
    <t>CONCRETAGEM DE SAPATA CORRIDA, FCK 30 MPA, COM USO DE BOMBA - LANÇAMENTO, ADENSAMENTO E ACABAMENTO. AF_01/2024</t>
  </si>
  <si>
    <t>101963</t>
  </si>
  <si>
    <t>LAJE PRÉ-MOLDADA UNIDIRECIONAL, BIAPOIADA, PARA PISO, ENCHIMENTO EM CERÂMICA, VIGOTA CONVENCIONAL, ALTURA TOTAL DA LAJE (ENCHIMENTO+CAPA) = (8+4). AF_11/2020_PA</t>
  </si>
  <si>
    <t>101964</t>
  </si>
  <si>
    <t>LAJE PRÉ-MOLDADA UNIDIRECIONAL, BIAPOIADA, PARA FORRO, ENCHIMENTO EM CERÂMICA, VIGOTA CONVENCIONAL, ALTURA TOTAL DA LAJE (ENCHIMENTO+CAPA) = (8+3). AF_11/2020_PA</t>
  </si>
  <si>
    <t>101165</t>
  </si>
  <si>
    <t>ALVENARIA DE EMBASAMENTO COM BLOCO ESTRUTURAL DE CONCRETO, DE 14X19X29CM E ARGAMASSA DE ASSENTAMENTO COM PREPARO EM BETONEIRA. AF_05/2020</t>
  </si>
  <si>
    <t>101166</t>
  </si>
  <si>
    <t>ALVENARIA DE EMBASAMENTO COM BLOCO ESTRUTURAL DE CERÂMICA, DE 14X19X29CM E ARGAMASSA DE ASSENTAMENTO COM PREPARO EM BETONEIRA. AF_05/2020</t>
  </si>
  <si>
    <t>98575</t>
  </si>
  <si>
    <t>TRATAMENTO DE JUNTA DE DILATAÇÃO, COM TARUGO DE POLIETILENO E SELANTE PU, INCLUSO PREENCHIMENTO COM ESPUMA EXPANSIVA PU. AF_09/2023</t>
  </si>
  <si>
    <t>98576</t>
  </si>
  <si>
    <t>TRATAMENTO DE JUNTA DE DILATAÇÃO COM MANTA ASFÁLTICA ADERIDA COM MAÇARICO. AF_09/2023</t>
  </si>
  <si>
    <t>98577</t>
  </si>
  <si>
    <t>TRATAMENTO DE JUNTA SERRADA, COM TARUGO DE POLIETILENO E SELANTE À BASE DE SILICONE. AF_09/2023</t>
  </si>
  <si>
    <t>93182</t>
  </si>
  <si>
    <t>VERGA PRÉ-MOLDADA PARA JANELAS COM ATÉ 1,5 M DE VÃO. AF_03/2016</t>
  </si>
  <si>
    <t>93183</t>
  </si>
  <si>
    <t>VERGA PRÉ-MOLDADA PARA JANELAS COM MAIS DE 1,5 M DE VÃO. AF_03/2016</t>
  </si>
  <si>
    <t>93184</t>
  </si>
  <si>
    <t>VERGA PRÉ-MOLDADA PARA PORTAS COM ATÉ 1,5 M DE VÃO. AF_03/2016</t>
  </si>
  <si>
    <t>93185</t>
  </si>
  <si>
    <t>VERGA PRÉ-MOLDADA PARA PORTAS COM MAIS DE 1,5 M DE VÃO. AF_03/2016</t>
  </si>
  <si>
    <t>93186</t>
  </si>
  <si>
    <t>VERGA MOLDADA IN LOCO EM CONCRETO PARA JANELAS COM ATÉ 1,5 M DE VÃO. AF_03/2016</t>
  </si>
  <si>
    <t>93187</t>
  </si>
  <si>
    <t>VERGA MOLDADA IN LOCO EM CONCRETO PARA JANELAS COM MAIS DE 1,5 M DE VÃO. AF_03/2016</t>
  </si>
  <si>
    <t>93188</t>
  </si>
  <si>
    <t>VERGA MOLDADA IN LOCO EM CONCRETO PARA PORTAS COM ATÉ 1,5 M DE VÃO. AF_03/2016</t>
  </si>
  <si>
    <t>93189</t>
  </si>
  <si>
    <t>VERGA MOLDADA IN LOCO EM CONCRETO PARA PORTAS COM MAIS DE 1,5 M DE VÃO. AF_03/2016</t>
  </si>
  <si>
    <t>93190</t>
  </si>
  <si>
    <t>VERGA MOLDADA IN LOCO COM UTILIZAÇÃO DE BLOCOS CANALETA PARA JANELAS COM ATÉ 1,5 M DE VÃO. AF_03/2016</t>
  </si>
  <si>
    <t>93191</t>
  </si>
  <si>
    <t>VERGA MOLDADA IN LOCO COM UTILIZAÇÃO DE BLOCOS CANALETA PARA JANELAS COM MAIS DE 1,5 M DE VÃO. AF_03/2016</t>
  </si>
  <si>
    <t>93192</t>
  </si>
  <si>
    <t>VERGA MOLDADA IN LOCO COM UTILIZAÇÃO DE BLOCOS CANALETA PARA PORTAS COM ATÉ 1,5 M DE VÃO. AF_03/2016</t>
  </si>
  <si>
    <t>93193</t>
  </si>
  <si>
    <t>VERGA MOLDADA IN LOCO COM UTILIZAÇÃO DE BLOCOS CANALETA PARA PORTAS COM MAIS DE 1,5 M DE VÃO. AF_03/2016</t>
  </si>
  <si>
    <t>93194</t>
  </si>
  <si>
    <t>CONTRAVERGA PRÉ-MOLDADA PARA VÃOS DE ATÉ 1,5 M DE COMPRIMENTO. AF_03/2016</t>
  </si>
  <si>
    <t>93195</t>
  </si>
  <si>
    <t>CONTRAVERGA PRÉ-MOLDADA PARA VÃOS DE MAIS DE 1,5 M DE COMPRIMENTO. AF_03/2016</t>
  </si>
  <si>
    <t>93196</t>
  </si>
  <si>
    <t>CONTRAVERGA MOLDADA IN LOCO EM CONCRETO PARA VÃOS DE ATÉ 1,5 M DE COMPRIMENTO. AF_03/2016</t>
  </si>
  <si>
    <t>93197</t>
  </si>
  <si>
    <t>CONTRAVERGA MOLDADA IN LOCO EM CONCRETO PARA VÃOS DE MAIS DE 1,5 M DE COMPRIMENTO. AF_03/2016</t>
  </si>
  <si>
    <t>93198</t>
  </si>
  <si>
    <t>CONTRAVERGA MOLDADA IN LOCO COM UTILIZAÇÃO DE BLOCOS CANALETA PARA VÃOS DE ATÉ 1,5 M DE COMPRIMENTO. AF_03/2016</t>
  </si>
  <si>
    <t>93199</t>
  </si>
  <si>
    <t>CONTRAVERGA MOLDADA IN LOCO COM UTILIZAÇÃO DE BLOCOS CANALETA PARA VÃOS DE MAIS DE 1,5 M DE COMPRIMENTO. AF_03/2016</t>
  </si>
  <si>
    <t>93200</t>
  </si>
  <si>
    <t>FIXAÇÃO (ENCUNHAMENTO) DE ALVENARIA DE VEDAÇÃO COM ARGAMASSA APLICADA COM BISNAGA. AF_03/2016</t>
  </si>
  <si>
    <t>93201</t>
  </si>
  <si>
    <t>FIXAÇÃO (ENCUNHAMENTO) DE ALVENARIA DE VEDAÇÃO COM ARGAMASSA APLICADA COM COLHER. AF_03/2016</t>
  </si>
  <si>
    <t>93202</t>
  </si>
  <si>
    <t>FIXAÇÃO (ENCUNHAMENTO) DE ALVENARIA DE VEDAÇÃO COM TIJOLO MACIÇO. AF_03/2016</t>
  </si>
  <si>
    <t>93203</t>
  </si>
  <si>
    <t>FIXAÇÃO (ENCUNHAMENTO) DE ALVENARIA DE VEDAÇÃO COM ESPUMA DE POLIURETANO EXPANSIVA. AF_03/2016</t>
  </si>
  <si>
    <t>93204</t>
  </si>
  <si>
    <t>CINTA DE AMARRAÇÃO DE ALVENARIA MOLDADA IN LOCO EM CONCRETO. AF_03/2016</t>
  </si>
  <si>
    <t>93205</t>
  </si>
  <si>
    <t>CINTA DE AMARRAÇÃO DE ALVENARIA MOLDADA IN LOCO COM UTILIZAÇÃO DE BLOCOS CANALETA. AF_03/2016</t>
  </si>
  <si>
    <t>97733</t>
  </si>
  <si>
    <t>PEÇA RETANGULAR PRÉ-MOLDADA, VOLUME DE CONCRETO DE ATÉ 10 LITROS, TAXA DE AÇO APROXIMADA DE 30KG/M³. AF_01/2018</t>
  </si>
  <si>
    <t>97734</t>
  </si>
  <si>
    <t>PEÇA RETANGULAR PRÉ-MOLDADA, VOLUME DE CONCRETO DE 10 A 30 LITROS, TAXA DE AÇO APROXIMADA DE 30KG/M³. AF_01/2018</t>
  </si>
  <si>
    <t>97735</t>
  </si>
  <si>
    <t>PEÇA RETANGULAR PRÉ-MOLDADA, VOLUME DE CONCRETO DE 30 A 100 LITROS, TAXA DE AÇO APROXIMADA DE 30KG/M³. AF_01/2018</t>
  </si>
  <si>
    <t>97736</t>
  </si>
  <si>
    <t>PEÇA RETANGULAR PRÉ-MOLDADA, VOLUME DE CONCRETO ACIMA DE 100 LITROS, TAXA DE AÇO APROXIMADA DE 30KG/M³. AF_01/2018</t>
  </si>
  <si>
    <t>97737</t>
  </si>
  <si>
    <t>PEÇA RETANGULAR PRÉ-MOLDADA, VOLUME DE CONCRETO DE 30 A 70 LITROS , TAXA DE AÇO APROXIMADA DE 70KG/M³. AF_01/2018</t>
  </si>
  <si>
    <t>97738</t>
  </si>
  <si>
    <t>PEÇA CIRCULAR PRÉ-MOLDADA, VOLUME DE CONCRETO DE 10 A 30 LITROS, TAXA DE FIBRA DE POLIPROPILENO APROXIMADA DE 6 KG/M³. AF_01/2018_PS</t>
  </si>
  <si>
    <t>97739</t>
  </si>
  <si>
    <t>PEÇA CIRCULAR PRÉ-MOLDADA, VOLUME DE CONCRETO DE 30 A 100 LITROS, TAXA DE AÇO APROXIMADA DE 30KG/M³. AF_01/2018</t>
  </si>
  <si>
    <t>97740</t>
  </si>
  <si>
    <t>PEÇA CIRCULAR PRÉ-MOLDADA, VOLUME DE CONCRETO ACIMA DE 100 LITROS, TAXA DE AÇO APROXIMADA DE 30KG/M³. AF_01/2018</t>
  </si>
  <si>
    <t>98615</t>
  </si>
  <si>
    <t>CONTENÇÃO EM CORTINA COM ESTACAS ESPAÇADAS COM 30 CM DE DIÂMETRO E PROFUNDIDADE MENOR OU IGUAL A 10 M. AF_06/2018</t>
  </si>
  <si>
    <t>98616</t>
  </si>
  <si>
    <t>CONTENÇÃO EM CORTINA COM ESTACAS ESPAÇADAS COM 30 CM DE DIÂMETRO E PROFUNDIDADE MAIOR QUE 10 M E MENOR OU IGUAL A 15 M. AF_06/2018</t>
  </si>
  <si>
    <t>98617</t>
  </si>
  <si>
    <t>CONTENÇÃO EM CORTINA COM ESTACAS ESPAÇADAS COM 30 CM DE DIÂMETRO E PROFUNDIDADE MAIOR QUE 15 M. AF_06/2018</t>
  </si>
  <si>
    <t>98618</t>
  </si>
  <si>
    <t>CONTENÇÃO EM CORTINA COM ESTACAS ESPAÇADAS COM 40 CM DE DIÂMETRO E PROFUNDIDADE MENOR OU IGUAL A 10 M. AF_06/2018</t>
  </si>
  <si>
    <t>98619</t>
  </si>
  <si>
    <t>CONTENÇÃO EM CORTINA COM ESTACAS ESPAÇADAS COM 40 CM DE DIÂMETRO E PROFUNDIDADE MAIOR QUE 10 M E MENOR OU IGUAL A 15 M. AF_06/2018</t>
  </si>
  <si>
    <t>98620</t>
  </si>
  <si>
    <t>CONTENÇÃO EM CORTINA COM ESTACAS ESPAÇADAS COM 40 CM DE DIÂMETRO E PROFUNDIDADE MAIOR QUE 15 M. AF_06/2018</t>
  </si>
  <si>
    <t>98621</t>
  </si>
  <si>
    <t>CONTENÇÃO EM CORTINA COM ESTACAS ESPAÇADAS COM 50 CM DE DIÂMETRO E PROFUNDIDADE MENOR OU IGUAL A 10 M. AF_06/2018</t>
  </si>
  <si>
    <t>98622</t>
  </si>
  <si>
    <t>CONTENÇÃO EM CORTINA COM ESTACAS ESPAÇADAS COM 50 CM DE DIÂMETRO E PROFUNDIDADE MAIOR QUE 10 M E MENOR OU IGUAL A 15 M. AF_06/2018</t>
  </si>
  <si>
    <t>98623</t>
  </si>
  <si>
    <t>CONTENÇÃO EM CORTINA COM ESTACAS ESPAÇADAS COM 50 CM DE DIÂMETRO E PROFUNDIDADE MAIOR QUE 15 M. AF_06/2018</t>
  </si>
  <si>
    <t>98624</t>
  </si>
  <si>
    <t>CONTENÇÃO EM CORTINA COM ESTACAS ESPAÇADAS COM 60 CM DE DIÂMETRO E PROFUNDIDADE MENOR OU IGUAL A 10 M. AF_06/2018</t>
  </si>
  <si>
    <t>98625</t>
  </si>
  <si>
    <t>CONTENÇÃO EM CORTINA COM ESTACAS ESPAÇADAS COM 60 CM DE DIÂMETRO E PROFUNDIDADE MAIOR QUE 10 M E MENOR OU IGUAL A 15 M. AF_06/2018</t>
  </si>
  <si>
    <t>98626</t>
  </si>
  <si>
    <t>CONTENÇÃO EM CORTINA COM ESTACAS ESPAÇADAS COM 60 CM DE DIÂMETRO E PROFUNDIDADE MAIOR QUE 15 M. AF_06/2018</t>
  </si>
  <si>
    <t>98655</t>
  </si>
  <si>
    <t>EXECUÇÃO DE MURETA GUIA PARA CONTENÇÃO/ FUNDAÇÃO COM 30 CM DE ESPESSURA. AF_06/2018</t>
  </si>
  <si>
    <t>98656</t>
  </si>
  <si>
    <t>EXECUÇÃO DE MURETA GUIA PARA CONTENÇÃO/ FUNDAÇÃO COM 40 CM DE ESPESSURA. AF_06/2018</t>
  </si>
  <si>
    <t>98657</t>
  </si>
  <si>
    <t>EXECUÇÃO DE MURETA GUIA PARA CONTENÇÃO/ FUNDAÇÃO COM 50 CM DE ESPESSURA. AF_06/2018</t>
  </si>
  <si>
    <t>98658</t>
  </si>
  <si>
    <t>EXECUÇÃO DE MURETA GUIA PARA CONTENÇÃO/ FUNDAÇÃO COM 60 CM DE ESPESSURA. AF_06/2018</t>
  </si>
  <si>
    <t>98659</t>
  </si>
  <si>
    <t>EXECUÇÃO DE MURETA GUIA PARA CONTENÇÃO/ FUNDAÇÃO COM 80 CM DE ESPESSURA. AF_06/2018</t>
  </si>
  <si>
    <t>98746</t>
  </si>
  <si>
    <t>SOLDA DE TOPO EM CHAPA/PERFIL/TUBO DE AÇO CHANFRADO, ESPESSURA=1/4''. AF_06/2018</t>
  </si>
  <si>
    <t>98749</t>
  </si>
  <si>
    <t>SOLDA DE TOPO EM CHAPA/PERFIL/TUBO DE AÇO CHANFRADO, ESPESSURA=5/16''. AF_06/2018</t>
  </si>
  <si>
    <t>98750</t>
  </si>
  <si>
    <t>SOLDA DE TOPO EM CHAPA/PERFIL/TUBO DE AÇO CHANFRADO, ESPESSURA=3/8''. AF_06/2018</t>
  </si>
  <si>
    <t>98751</t>
  </si>
  <si>
    <t>SOLDA DE TOPO EM CHAPA/PERFIL/TUBO DE AÇO CHANFRADO, ESPESSURA=1/2''. AF_06/2018</t>
  </si>
  <si>
    <t>98752</t>
  </si>
  <si>
    <t>SOLDA DE TOPO EM CHAPA/PERFIL/TUBO DE AÇO CHANFRADO, ESPESSURA=5/8''. AF_06/2018</t>
  </si>
  <si>
    <t>98753</t>
  </si>
  <si>
    <t>SOLDA DE TOPO EM CHAPA/PERFIL/TUBO DE AÇO CHANFRADO, ESPESSURA=3/4''. AF_06/2018</t>
  </si>
  <si>
    <t>100763</t>
  </si>
  <si>
    <t>VIGA METÁLICA EM PERFIL LAMINADO OU SOLDADO EM AÇO ESTRUTURAL, COM CONEXÕES PARAFUSADAS, INCLUSOS MÃO DE OBRA, TRANSPORTE E IÇAMENTO UTILIZANDO GUINDASTE - FORNECIMENTO E INSTALAÇÃO. AF_01/2020_PSA</t>
  </si>
  <si>
    <t>100764</t>
  </si>
  <si>
    <t>VIGA METÁLICA EM PERFIL LAMINADO OU SOLDADO EM AÇO ESTRUTURAL, COM CONEXÕES SOLDADAS, INCLUSOS MÃO DE OBRA, TRANSPORTE E IÇAMENTO UTILIZANDO GUINDASTE - FORNECIMENTO E INSTALAÇÃO. AF_01/2020_PA</t>
  </si>
  <si>
    <t>100765</t>
  </si>
  <si>
    <t>PILAR METÁLICO PERFIL LAMINADO/SOLDADO EM AÇO ESTRUTURAL, COM CONEXÕES PARAFUSADAS, INCLUSOS MÃO DE OBRA, TRANSPORTE E IÇAMENTO UTILIZANDO GUINDASTE - FORNECIMENTO E INSTALAÇÃO. AF_01/2020_PSA</t>
  </si>
  <si>
    <t>100766</t>
  </si>
  <si>
    <t>PILAR METÁLICO PERFIL LAMINADO OU SOLDADO EM AÇO ESTRUTURAL, COM CONEXÕES SOLDADAS, INCLUSOS MÃO DE OBRA, TRANSPORTE E IÇAMENTO UTILIZANDO GUINDASTE - FORNECIMENTO E INSTALAÇÃO. AF_01/2020_PA</t>
  </si>
  <si>
    <t>100767</t>
  </si>
  <si>
    <t>CONTRAVENTAMENTO COM CANTONEIRAS DE AÇO, ABAS IGUAIS, COM CONEXÕES PARAFUSADAS, INCLUSOS MÃO DE OBRA, TRANSPORTE E IÇAMENTO UTILIZANDO TALHA MANUAL, PARA EDIFÍCIOS DE ATÉ 2 PAVIMENTOS - FORNECIMENTO E INSTALAÇÃO. AF_01/2020_PSA</t>
  </si>
  <si>
    <t>100768</t>
  </si>
  <si>
    <t>CONTRAVENTAMENTO COM CANTONEIRAS DE AÇO, ABAS IGUAIS, COM CONEXÕES SOLDADAS, INCLUSOS MÃO DE OBRA, TRANSPORTE E IÇAMENTO UTILIZANDO TALHA MANUAL, PARA EDIFÍCIOS DE ATÉ 2 PAVIMENTOS - FORNECIMENTO E INSTALAÇÃO. AF_01/2020_PA</t>
  </si>
  <si>
    <t>100769</t>
  </si>
  <si>
    <t>CONTRAVENTAMENTO COM CANTONEIRAS DE AÇO, ABAS IGUAIS, COM CONEXÕES PARAFUSADAS, INCLUSOS MÃO DE OBRA, TRANSPORTE E IÇAMENTO UTILIZANDO GUINDASTE, PARA EDIFÍCIOS DE 3 A 5 PAVIMENTOS - FORNECIMENTO E INSTALAÇÃO. AF_01/2020_PSA</t>
  </si>
  <si>
    <t>100770</t>
  </si>
  <si>
    <t>CONTRAVENTAMENTO COM CANTONEIRAS DE AÇO, ABAS IGUAIS, COM CONEXÕES SOLDADAS, INCLUSOS MÃO DE OBRA, TRANSPORTE E IÇAMENTO UTILIZANDO GUINDASTE, PARA EDIFÍCIOS DE 3 A 5 PAVIMENTOS - FORNECIMENTO E INSTALAÇÃO. AF_01/2020_PA</t>
  </si>
  <si>
    <t>100771</t>
  </si>
  <si>
    <t>CONTRAVENTAMENTO COM CANTONEIRAS DE AÇO, ABAS IGUAIS, COM CONEXÕES PARAFUSADAS, INCLUSOS MÃO DE OBRA, TRANSPORTE E IÇAMENTO UTILIZANDO GRUA, PARA EDIFÍCIOS DE 6 A 10 PAVIMENTOS - FORNECIMENTO E INSTALAÇÃO. AF_01/2020_PSA</t>
  </si>
  <si>
    <t>100772</t>
  </si>
  <si>
    <t>CONTRAVENTAMENTO COM CANTONEIRAS DE AÇO, ABAS IGUAIS, COM CONEXÕES SOLDADAS, INCLUSOS MÃO DE OBRA, TRANSPORTE E IÇAMENTO UTILIZANDO GRUA, PARA EDIFÍCIOS DE 6 A 10 PAVIMENTOS - FORNECIMENTO E INSTALAÇÃO. AF_01/2020_PA</t>
  </si>
  <si>
    <t>100773</t>
  </si>
  <si>
    <t>ESTRUTURA TRELIÇADA DE COBERTURA, TIPO ARCO, COM LIGAÇÕES SOLDADAS, INCLUSOS PERFIS METÁLICOS, CHAPAS METÁLICAS, MÃO DE OBRA E TRANSPORTE COM GUINDASTE - FORNECIMENTO E INSTALAÇÃO. AF_01/2020_PSA</t>
  </si>
  <si>
    <t>100774</t>
  </si>
  <si>
    <t>ESTRUTURA TRELIÇADA DE COBERTURA, TIPO SHED, COM LIGAÇÕES SOLDADAS, INCLUSOS PERFIS METÁLICOS, CHAPAS METÁLICAS, MÃO DE OBRA E TRANSPORTE COM GUINDASTE - FORNECIMENTO E INSTALAÇÃO. AF_01/2020_PSA</t>
  </si>
  <si>
    <t>100775</t>
  </si>
  <si>
    <t>ESTRUTURA TRELIÇADA DE COBERTURA, TIPO FINK, COM LIGAÇÕES SOLDADAS, INCLUSOS PERFIS METÁLICOS, CHAPAS METÁLICAS, MÃO DE OBRA E TRANSPORTE COM GUINDASTE - FORNECIMENTO E INSTALAÇÃO. AF_01/2020_PSA</t>
  </si>
  <si>
    <t>100776</t>
  </si>
  <si>
    <t>ESTRUTURA TRELIÇADA DE COBERTURA, TIPO ARCO, COM LIGAÇÕES PARAFUSADAS, INCLUSOS PERFIS METÁLICOS, CHAPAS METÁLICAS, MÃO DE OBRA E TRANSPORTE COM GUINDASTE - FORNECIMENTO E INSTALAÇÃO. AF_01/2020_PSA</t>
  </si>
  <si>
    <t>100777</t>
  </si>
  <si>
    <t>ESTRUTURA TRELIÇADA DE COBERTURA, TIPO SHED, COM LIGAÇÕES PARAFUSADAS, INCLUSOS PERFIS METÁLICOS, CHAPAS METÁLICAS, MÃO DE OBRA E TRANSPORTE COM GUINDASTE - FORNECIMENTO E INSTALAÇÃO. AF_01/2020_PSA</t>
  </si>
  <si>
    <t>100778</t>
  </si>
  <si>
    <t>ESTRUTURA TRELIÇADA DE COBERTURA, TIPO FINK, COM LIGAÇÕES PARAFUSADAS, INCLUSOS PERFIS METÁLICOS, CHAPAS METÁLICAS, MÃO DE OBRA E TRANSPORTE COM GUINDASTE - FORNECIMENTO E INSTALAÇÃO. AF_01/2020_PSA</t>
  </si>
  <si>
    <t>103795</t>
  </si>
  <si>
    <t>FABRICAÇÃO, MONTAGEM E DESMONTAGEM DE FÔRMA PARA ESCADA HIDRÁULICA, EM CHAPA DE MADEIRA COMPENSADA RESINADA, E = 17 MM, 3 UTILIZAÇÕES. AF_08/2022</t>
  </si>
  <si>
    <t>103796</t>
  </si>
  <si>
    <t>FABRICAÇÃO, MONTAGEM E DESMONTAGEM DE FÔRMA PARA BACIA DE DISSIPAÇÃO, EM MADEIRA SERRADA, E = 25 MM, 2 UTILIZAÇÕES. AF_08/2022</t>
  </si>
  <si>
    <t>103797</t>
  </si>
  <si>
    <t>ARMAÇÃO DE DESCIDA DÁGUA UTILIZANDO AÇO CA-60 DE 5 MM - MONTAGEM. AF_08/2022</t>
  </si>
  <si>
    <t>103798</t>
  </si>
  <si>
    <t>CONCRETAGEM DE DISSIPADOR DE ENERGIA, CONCRETO USINADO, FCK = 20 MPA, COM USO DE BOMBA - LANÇAMENTO, ADENSAMENTO E ACABAMENTO. AF_08/2022</t>
  </si>
  <si>
    <t>103799</t>
  </si>
  <si>
    <t>PEDRA DE MÃO FIXADA COM CONCRETO PARA BACIA DE DISSIPAÇÃO, 40% DE CONCRETO EM VOLUME, FCK = 20 MPA, COM USO DE JERICA E PREPARO EM BETONEIRA DE 600 L - AREIA, BRITA E PEDRA DE MÃO COMERCIAIS - LANÇAMENTO, ADENSAMENTO E ACABAMENTO. AF_08/2022</t>
  </si>
  <si>
    <t>103800</t>
  </si>
  <si>
    <t>PEDRA ARGAMASSADA COM CIMENTO E AREIA 1:3, 40% DE ARGAMASSA EM VOLUME - AREIA E PEDRA DE MÃO COMERCIAIS - FORNECIMENTO E ASSENTAMENTO. AF_08/2022</t>
  </si>
  <si>
    <t>103801</t>
  </si>
  <si>
    <t>CONCRETAGEM DE DISSIPADOR DE ENERGIA, FCK = 20 MPA, COM USO DE JERICAS E PREPARO EM BETONEIRA DE 600 L - AREIA E BRITA COMERCIAIS - LANÇAMENTO, ADENSAMENTO E ACABAMENTO. AF_08/2022</t>
  </si>
  <si>
    <t>103925</t>
  </si>
  <si>
    <t>ESCADA HIDRÁULICA, LARGURA ATÉ 1M, TIPO DESCIDA DÁGUA DE CORTE OU ATERRO EM DEGRAUS (DCD 02, 04 E DAD 02), EM CONCRETO USINADO, FCK = 20 MPA, LANÇADO COM BOMBA, INCLUINDO ARMAÇÃO, MATERIAIS E FÔRMAS (3 UTILIZAÇÕES). AF_08/2022</t>
  </si>
  <si>
    <t>103926</t>
  </si>
  <si>
    <t>ESCADA HIDRÁULICA, LARGURA DE 1 A 4,1 M, TIPO DESCIDA DÁGUA DE ATERRO EM DEGRAUS (DAD 04, 06, 08, 10, 12, 14, 16, 18), EM CONCRETO USINADO, FCK = 20 MPA, LANÇADO COM BOMBA, INCLUINDO ARMAÇÃO, MATERIAIS E FÔRMAS (3 UTILIZAÇÕES). AF_08/2022</t>
  </si>
  <si>
    <t>103928</t>
  </si>
  <si>
    <t>BACIA DE DISSIPAÇÃO, TIPO BACIA EM PEDRA DE MÃO ARGAMASSADA (DES 01, 02, 03, 04), LANÇADO MANUALMENTE, INCLUINDO MATERIAIS E FÔRMAS (2 UTILIZAÇÕES). AF_08/2022</t>
  </si>
  <si>
    <t>103929</t>
  </si>
  <si>
    <t>BACIA DE DISSIPAÇÃO, TIPO BACIA COM DENTES DE CONCRETO (01), COM PREPARO MANUAL, FCK = 20 MPA, LANÇADO MANUALMENTE, INCLUINDO MATERIAIS E FÔRMAS (2 UTILIZAÇÕES). AF_08/2022</t>
  </si>
  <si>
    <t>103930</t>
  </si>
  <si>
    <t>BACIA DE DISSIPAÇÃO, LARGURA ATÉ 1 M, TIPO BACIA EM PEDRA DE MÃO FIXADA COM CONCRETO (DEB 01, 02), COM PREPARO MANUAL, FCK = 20 MPA, LANÇADO MANUALMENTE, INCLUINDO MATERIAIS E FÔRMAS (2 UTILIZAÇÕES). AF_08/2022</t>
  </si>
  <si>
    <t>103931</t>
  </si>
  <si>
    <t>BACIA DE DISSIPAÇÃO, LARGURA DE 1 A 4 M, TIPO BACIA EM PEDRA DE MÃO FIXADA COM CONCRETO (DEB 03, 04, 05, 06), COM PREPARO MANUAL, FCK = 20 MPA, LANÇADO MANUALMENTE, INCLUINDO MATERIAIS E FÔRMAS (2 UTILIZAÇÕES). AF_08/2022</t>
  </si>
  <si>
    <t>103932</t>
  </si>
  <si>
    <t>BACIA DE DISSIPAÇÃO, LARGURA DE 4 A 9,2 M, TIPO BACIA EM PEDRA DE MÃO FIXADA COM CONCRETO (DEB 07, 08, 09, 10, 11, 12, 13), COM PREPARO MANUAL, FCK = 20 MPA, LANÇADO MANUALMENTE, INCLUINDO MATERIAIS E FÔRMAS (2 UTILIZAÇÕES). AF_08/2022</t>
  </si>
  <si>
    <t>103933</t>
  </si>
  <si>
    <t>DESCIDA D'ÁGUA RÁPIDA (DAR 03), EM CONCRETO USINADO, FCK = 20 MPA, LANÇADO COM BOMBA, INCLUINDO ARMAÇÃO, MATERIAIS E FÔRMAS (2 UTILIZAÇÕES). AF_08/2022</t>
  </si>
  <si>
    <t>104466</t>
  </si>
  <si>
    <t>COMPOSIÇÃO PARAMÉTRICA PARA FORNECIMENTO E MONTAGEM DE ESTRUTURA METÁLICA PARA ESTRUTURA PRINCIPAL DE EDIFICAÇÕES (PILARES, VIGAS E CONTRAVENTAMENTO). AF_11/2022</t>
  </si>
  <si>
    <t>104467</t>
  </si>
  <si>
    <t>COMPOSIÇÃO PARAMÉTRICA PARA FORNECIMENTO E MONTAGEM DE ESTRUTURA METÁLICA PARA COBERTURA DE EDIFICAÇÕES COM ESTRUTURA DE APOIO. AF_11/2022</t>
  </si>
  <si>
    <t>104468</t>
  </si>
  <si>
    <t>COMPOSIÇÃO PARAMÉTRICA PARA FORNECIMENTO E MONTAGEM DE ESTRUTURA METÁLICA PARA GALPÕES SEM PONTE ROLANTE. AF_11/2022</t>
  </si>
  <si>
    <t>104469</t>
  </si>
  <si>
    <t>COMPOSIÇÃO PARAMÉTRICA PARA FORNECIMENTO E MONTAGEM DE ESTRUTURA METÁLICA PARA GALPÕES COM PONTE ROLANTE. AF_11/2022</t>
  </si>
  <si>
    <t>104470</t>
  </si>
  <si>
    <t>COMPOSIÇÃO PARAMÉTRICA PARA FORNECIMENTO E MONTAGEM DE ESTRUTURA METÁLICA PARA COBERTURA DE GALPÕES COM ESTRUTURA DE APOIO EM VIGAS. AF_11/2022</t>
  </si>
  <si>
    <t>104471</t>
  </si>
  <si>
    <t>COMPOSIÇÃO PARAMÉTRICA PARA FORNECIMENTO E MONTAGEM DE ESTRUTURA METÁLICA PARA COBERTURA DE GALPÕES COM ESTRUTURA DE APOIO EM TRELIÇA TIPO FINK. AF_11/2022</t>
  </si>
  <si>
    <t>104472</t>
  </si>
  <si>
    <t>COMPOSIÇÃO PARAMÉTRICA PARA FORNECIMENTO E MONTAGEM DE ESTRUTURA METÁLICA PARA COBERTURA DE GALPÕES COM ESTRUTURA DE APOIO EM TRELIÇA TIPO ARCO. AF_11/2022</t>
  </si>
  <si>
    <t>104483</t>
  </si>
  <si>
    <t>COMPOSIÇÃO PARAMÉTRICA PARA EXECUÇÃO DE ESTRUTURAS DE CONCRETO ARMADO CONVENCIONAL, PARA EDIFICAÇÃO HABITACIONAL MULTIFAMILIAR (PRÉDIO), ATÉ 4 PAVIMENTOS, FCK = 25 MPA. AF_11/2022</t>
  </si>
  <si>
    <t>104484</t>
  </si>
  <si>
    <t>COMPOSIÇÃO PARAMÉTRICA PARA EXECUÇÃO DE ESTRUTURAS DE CONCRETO ARMADO, PARA EDIFICAÇÃO HABITACIONAL UNIFAMILIAR COM DOIS PAVIMENTOS (CASA ISOLADA), FCK = 25 MPA. AF_11/2022</t>
  </si>
  <si>
    <t>104485</t>
  </si>
  <si>
    <t>COMPOSIÇÃO PARAMÉTRICA EXECUÇÃO DE ESTRUTURAS DE CONCRETO ARMADO, PARA EDIFICAÇÃO HABITACIONAL UNIFAMILIAR COM DOIS PAVIMENTOS (CASA EM EMPREENDIMENTOS), FCK = 25 MPA. AF_11/2022</t>
  </si>
  <si>
    <t>104486</t>
  </si>
  <si>
    <t>COMPOSIÇÃO PARAMÉTRICA PARA EXECUÇÃO DE ESTRUTURAS DE CONCRETO ARMADO, PARA EDIFICAÇÃO HABITACIONAL UNIFAMILIAR TÉRREA (CASA ISOLADA), FCK = 25 MPA. AF_11/2022</t>
  </si>
  <si>
    <t>104487</t>
  </si>
  <si>
    <t>COMPOSIÇÃO PARAMÉTRICA PARA EXECUÇÃO DE ESTRUTURAS DE CONCRETO ARMADO, PARA EDIFICAÇÃO HABITACIONAL UNIFAMILIAR TÉRREA (CASA EM EMPREENDIMENTOS), FCK = 25 MPA. AF_11/2022</t>
  </si>
  <si>
    <t>104488</t>
  </si>
  <si>
    <t>COMPOSIÇÃO PARAMÉTRICA PARA EXECUÇÃO DE ESTRUTURAS DE CONCRETO ARMADO, PARA EDIFICAÇÃO INSTITUCIONAL TÉRREA, FCK = 25 MPA. AF_11/2022</t>
  </si>
  <si>
    <t>104489</t>
  </si>
  <si>
    <t>COMPOSIÇÃO PARAMÉTRICA PARA EXECUÇÃO DE ESCADA EM CONCRETO ARMADO, MOLDADA IN LOCO, FCK = 25 MPA. AF_11/2022</t>
  </si>
  <si>
    <t>104490</t>
  </si>
  <si>
    <t>COMPOSIÇÃO PARAMÉTRICA PARA EXECUÇÃO DE ESTRUTURAS DE CONCRETO ARMADO CONVENCIONAL, PARA EDIFICAÇÃO HABITACIONAL MULTIFAMILIAR (PRÉDIO), DE 5 A 8 PAVIMENTOS, FCK = 25 MPA. AF_11/2022</t>
  </si>
  <si>
    <t>98562</t>
  </si>
  <si>
    <t>IMPERMEABILIZAÇÃO DE SUPERFÍCIE COM ARGAMASSA DE CIMENTO E AREIA, COM ADITIVO IMPERMEABILIZANTE, E = 1,5CM. AF_09/2023</t>
  </si>
  <si>
    <t>98555</t>
  </si>
  <si>
    <t>IMPERMEABILIZAÇÃO DE SUPERFÍCIE COM ARGAMASSA POLIMÉRICA / MEMBRANA ACRÍLICA, 3 DEMÃOS. AF_09/2023</t>
  </si>
  <si>
    <t>98556</t>
  </si>
  <si>
    <t>IMPERMEABILIZIMPERMEABILIZAÇÃO DE SUPERFÍCIE COM ARGAMASSA POLIMÉRICA / MEMBRANA ACRÍLICA, 4 DEMÃOS, REFORÇADA COM VÉU DE POLIÉSTER (MAV). AF_09/2023</t>
  </si>
  <si>
    <t>98558</t>
  </si>
  <si>
    <t>TRATAMENTO DE RALO OU PONTO EMERGENTE COM ARGAMASSA POLIMÉRICA / MEMBRANA ACRÍLICA REFORÇADO COM TELA DE POLIÉSTER (MAV). AF_09/2023</t>
  </si>
  <si>
    <t>98559</t>
  </si>
  <si>
    <t>TRATAMENTO DE RODAPÉ COM TELA DE POLIÉSTER. AF_09/2023</t>
  </si>
  <si>
    <t>98546</t>
  </si>
  <si>
    <t>IMPERMEABILIZAÇÃO DE SUPERFÍCIE COM MANTA ASFÁLTICA, UMA CAMADA, INCLUSIVE APLICAÇÃO DE PRIMER ASFÁLTICO, E=4MM. AF_09/2023</t>
  </si>
  <si>
    <t>98547</t>
  </si>
  <si>
    <t>IMPERMEABILIZAÇÃO DE SUPERFÍCIE COM MANTA ASFÁLTICA, DUAS CAMADAS, INCLUSIVE APLICAÇÃO DE PRIMER ASFÁLTICO, E=3MM E E=4MM. AF_09/2023</t>
  </si>
  <si>
    <t>98553</t>
  </si>
  <si>
    <t>IMPERMEABILIZAÇÃO DE SUPERFÍCIE COM MEMBRANA À BASE DE POLIURETANO, 2 DEMÃOS. AF_09/2023</t>
  </si>
  <si>
    <t>98554</t>
  </si>
  <si>
    <t>IMPERMEABILIZAÇÃO DE SUPERFÍCIE COM MEMBRANA À BASE DE RESINA ACRÍLICA, 3 DEMÃOS. AF_09/2023</t>
  </si>
  <si>
    <t>98557</t>
  </si>
  <si>
    <t>IMPERMEABILIZAÇÃO DE SUPERFÍCIE COM EMULSÃO ASFÁLTICA, 2 DEMÃOS. AF_09/2023</t>
  </si>
  <si>
    <t>98563</t>
  </si>
  <si>
    <t>PROTEÇÃO MECÂNICA DE SUPERFÍCIE HORIZONTAL COM ARGAMASSA DE CIMENTO E AREIA, TRAÇO 1:3, E=2CM. AF_09/2023</t>
  </si>
  <si>
    <t>98564</t>
  </si>
  <si>
    <t>PROTEÇÃO MECÂNICA DE SUPERFÍCIE VERTICAL COM ARGAMASSA DE CIMENTO E AREIA, TRAÇO 1:3, E=2CM. AF_09/2023</t>
  </si>
  <si>
    <t>98565</t>
  </si>
  <si>
    <t>PROTEÇÃO MECÂNICA DE SUPERFICIE HORIZONTAL COM ARGAMASSA DE CIMENTO E AREIA, TRAÇO 1:3, E=3CM. AF_09/2023</t>
  </si>
  <si>
    <t>98566</t>
  </si>
  <si>
    <t>PROTEÇÃO MECÂNICA DE SUPERFÍCIE VERTICAL COM ARGAMASSA DE CIMENTO E AREIA, TRAÇO 1:3, E=3CM. AF_09/2023</t>
  </si>
  <si>
    <t>98567</t>
  </si>
  <si>
    <t>PROTEÇÃO MECÂNICA DE SUPERFICIE HORIZONTAL COM ARGAMASSA DE CIMENTO E AREIA, TRAÇO 1:3, E=4CM. AF_09/2023</t>
  </si>
  <si>
    <t>98568</t>
  </si>
  <si>
    <t>PROTEÇÃO MECÂNICA DE SUPERFÍCIE VERTICAL COM ARGAMASSA DE CIMENTO E AREIA, TRAÇO 1:3, E=4CM. AF_09/2023</t>
  </si>
  <si>
    <t>98569</t>
  </si>
  <si>
    <t>PROTEÇÃO MECÂNICA DE SUPERFICIE HORIZONTAL COM ARGAMASSA DE CIMENTO E AREIA, TRAÇO 1:3, E=5CM. AF_09/2023</t>
  </si>
  <si>
    <t>98570</t>
  </si>
  <si>
    <t>PROTEÇÃO MECÂNICA DE SUPERFÍCIE VERTICAL COM ARGAMASSA DE CIMENTO E AREIA, TRAÇO 1:3, E=5CM. AF_09/2023</t>
  </si>
  <si>
    <t>98571</t>
  </si>
  <si>
    <t>PROTEÇÃO MECÂNICA DE SUPERFICIE HORIZONTAL COM CONCRETO 15 MPA, E=4CM. AF_09/2023</t>
  </si>
  <si>
    <t>98572</t>
  </si>
  <si>
    <t>PROTEÇÃO MECÂNICA DE SUPERFICIE HORIZONTAL COM CONCRETO 15 MPA, E=5CM. AF_09/2023</t>
  </si>
  <si>
    <t>98573</t>
  </si>
  <si>
    <t>PROTEÇÃO MECÂNICA DE SUPERFÍCIE VERTICAL COM CONCRETO 15 MPA, E=5CM. AF_09/2023</t>
  </si>
  <si>
    <t>91831</t>
  </si>
  <si>
    <t>ELETRODUTO FLEXÍVEL CORRUGADO, PVC, DN 20 MM (1/2"), PARA CIRCUITOS TERMINAIS, INSTALADO EM FORRO - FORNECIMENTO E INSTALAÇÃO. AF_03/2023</t>
  </si>
  <si>
    <t>91833</t>
  </si>
  <si>
    <t>ELETRODUTO FLEXÍVEL CORRUGADO REFORÇADO, PVC, DN 20 MM (1/2"), PARA CIRCUITOS TERMINAIS, INSTALADO EM FORRO - FORNECIMENTO E INSTALAÇÃO. AF_03/2023</t>
  </si>
  <si>
    <t>91834</t>
  </si>
  <si>
    <t>ELETRODUTO FLEXÍVEL CORRUGADO, PVC, DN 25 MM (3/4"), PARA CIRCUITOS TERMINAIS, INSTALADO EM FORRO - FORNECIMENTO E INSTALAÇÃO. AF_03/2023</t>
  </si>
  <si>
    <t>91835</t>
  </si>
  <si>
    <t>ELETRODUTO FLEXÍVEL CORRUGADO REFORÇADO, PVC, DN 25 MM (3/4"), PARA CIRCUITOS TERMINAIS, INSTALADO EM FORRO - FORNECIMENTO E INSTALAÇÃO. AF_03/2023</t>
  </si>
  <si>
    <t>91836</t>
  </si>
  <si>
    <t>ELETRODUTO FLEXÍVEL CORRUGADO, PVC, DN 32 MM (1"), PARA CIRCUITOS TERMINAIS, INSTALADO EM FORRO - FORNECIMENTO E INSTALAÇÃO. AF_03/2023</t>
  </si>
  <si>
    <t>91837</t>
  </si>
  <si>
    <t>ELETRODUTO FLEXÍVEL CORRUGADO REFORÇADO, PVC, DN 32 MM (1"), PARA CIRCUITOS TERMINAIS, INSTALADO EM FORRO - FORNECIMENTO E INSTALAÇÃO. AF_03/2023</t>
  </si>
  <si>
    <t>91839</t>
  </si>
  <si>
    <t>ELETRODUTO FLEXÍVEL LISO, PEAD, DN 32 MM (1"), PARA CIRCUITOS TERMINAIS, INSTALADO EM FORRO - FORNECIMENTO E INSTALAÇÃO. AF_03/2023</t>
  </si>
  <si>
    <t>91840</t>
  </si>
  <si>
    <t>ELETRODUTO FLEXÍVEL CORRUGADO, PEAD, DN 40 MM (1 1/4"), PARA CIRCUITOS TERMINAIS, INSTALADO EM FORRO - FORNECIMENTO E INSTALAÇÃO. AF_03/2023</t>
  </si>
  <si>
    <t>91841</t>
  </si>
  <si>
    <t>ELETRODUTO FLEXÍVEL LISO, PEAD, DN 40 MM (1 1/4"), PARA CIRCUITOS TERMINAIS, INSTALADO EM FORRO - FORNECIMENTO E INSTALAÇÃO. AF_03/2023</t>
  </si>
  <si>
    <t>91842</t>
  </si>
  <si>
    <t>ELETRODUTO FLEXÍVEL CORRUGADO, PVC, DN 20 MM (1/2"), PARA CIRCUITOS TERMINAIS, INSTALADO EM LAJE - FORNECIMENTO E INSTALAÇÃO. AF_03/2023</t>
  </si>
  <si>
    <t>91843</t>
  </si>
  <si>
    <t>ELETRODUTO FLEXÍVEL CORRUGADO REFORÇADO, PVC, DN 20 MM (1/2"), PARA CIRCUITOS TERMINAIS, INSTALADO EM LAJE - FORNECIMENTO E INSTALAÇÃO. AF_03/2023</t>
  </si>
  <si>
    <t>91844</t>
  </si>
  <si>
    <t>ELETRODUTO FLEXÍVEL CORRUGADO, PVC, DN 25 MM (3/4"), PARA CIRCUITOS TERMINAIS, INSTALADO EM LAJE - FORNECIMENTO E INSTALAÇÃO. AF_03/2023</t>
  </si>
  <si>
    <t>91845</t>
  </si>
  <si>
    <t>ELETRODUTO FLEXÍVEL CORRUGADO REFORÇADO, PVC, DN 25 MM (3/4"), PARA CIRCUITOS TERMINAIS, INSTALADO EM LAJE - FORNECIMENTO E INSTALAÇÃO. AF_03/2023</t>
  </si>
  <si>
    <t>91846</t>
  </si>
  <si>
    <t>ELETRODUTO FLEXÍVEL CORRUGADO, PVC, DN 32 MM (1"), PARA CIRCUITOS TERMINAIS, INSTALADO EM LAJE - FORNECIMENTO E INSTALAÇÃO. AF_03/2023</t>
  </si>
  <si>
    <t>91847</t>
  </si>
  <si>
    <t>ELETRODUTO FLEXÍVEL CORRUGADO REFORÇADO, PVC, DN 32 MM (1"), PARA CIRCUITOS TERMINAIS, INSTALADO EM LAJE - FORNECIMENTO E INSTALAÇÃO. AF_03/2023</t>
  </si>
  <si>
    <t>91849</t>
  </si>
  <si>
    <t>ELETRODUTO FLEXÍVEL LISO, PEAD, DN 32 MM (1"), PARA CIRCUITOS TERMINAIS, INSTALADO EM LAJE - FORNECIMENTO E INSTALAÇÃO. AF_03/2023</t>
  </si>
  <si>
    <t>91850</t>
  </si>
  <si>
    <t>ELETRODUTO FLEXÍVEL CORRUGADO, PEAD, DN 40 MM (1 1/4"), PARA CIRCUITOS TERMINAIS, INSTALADO EM LAJE - FORNECIMENTO E INSTALAÇÃO. AF_03/2023</t>
  </si>
  <si>
    <t>91851</t>
  </si>
  <si>
    <t>ELETRODUTO FLEXÍVEL LISO, PEAD, DN 40 MM (1 1/4"), PARA CIRCUITOS TERMINAIS, INSTALADO EM LAJE - FORNECIMENTO E INSTALAÇÃO. AF_03/2023</t>
  </si>
  <si>
    <t>91852</t>
  </si>
  <si>
    <t>ELETRODUTO FLEXÍVEL CORRUGADO, PVC, DN 20 MM (1/2"), PARA CIRCUITOS TERMINAIS, INSTALADO EM PAREDE - FORNECIMENTO E INSTALAÇÃO. AF_03/2023</t>
  </si>
  <si>
    <t>91853</t>
  </si>
  <si>
    <t>ELETRODUTO FLEXÍVEL CORRUGADO REFORÇADO, PVC, DN 20 MM (1/2"), PARA CIRCUITOS TERMINAIS, INSTALADO EM PAREDE - FORNECIMENTO E INSTALAÇÃO. AF_03/2023</t>
  </si>
  <si>
    <t>91854</t>
  </si>
  <si>
    <t>ELETRODUTO FLEXÍVEL CORRUGADO, PVC, DN 25 MM (3/4"), PARA CIRCUITOS TERMINAIS, INSTALADO EM PAREDE - FORNECIMENTO E INSTALAÇÃO. AF_03/2023</t>
  </si>
  <si>
    <t>91855</t>
  </si>
  <si>
    <t>ELETRODUTO FLEXÍVEL CORRUGADO REFORÇADO, PVC, DN 25 MM (3/4"), PARA CIRCUITOS TERMINAIS, INSTALADO EM PAREDE - FORNECIMENTO E INSTALAÇÃO. AF_03/2023</t>
  </si>
  <si>
    <t>91856</t>
  </si>
  <si>
    <t>ELETRODUTO FLEXÍVEL CORRUGADO, PVC, DN 32 MM (1"), PARA CIRCUITOS TERMINAIS, INSTALADO EM PAREDE - FORNECIMENTO E INSTALAÇÃO. AF_03/2023</t>
  </si>
  <si>
    <t>91857</t>
  </si>
  <si>
    <t>ELETRODUTO FLEXÍVEL CORRUGADO REFORÇADO, PVC, DN 32 MM (1"), PARA CIRCUITOS TERMINAIS, INSTALADO EM PAREDE - FORNECIMENTO E INSTALAÇÃO. AF_03/2023</t>
  </si>
  <si>
    <t>91859</t>
  </si>
  <si>
    <t>ELETRODUTO FLEXÍVEL LISO, PEAD, DN 32 MM (1"), PARA CIRCUITOS TERMINAIS, INSTALADO EM PAREDE - FORNECIMENTO E INSTALAÇÃO. AF_03/2023</t>
  </si>
  <si>
    <t>91860</t>
  </si>
  <si>
    <t>ELETRODUTO FLEXÍVEL CORRUGADO, PEAD, DN 40 MM (1 1/4"), PARA CIRCUITOS TERMINAIS, INSTALADO EM PAREDE - FORNECIMENTO E INSTALAÇÃO. AF_03/2023</t>
  </si>
  <si>
    <t>91861</t>
  </si>
  <si>
    <t>ELETRODUTO FLEXÍVEL LISO, PEAD, DN 40 MM (1 1/4"), PARA CIRCUITOS TERMINAIS, INSTALADO EM PAREDE - FORNECIMENTO E INSTALAÇÃO. AF_03/2023</t>
  </si>
  <si>
    <t>91862</t>
  </si>
  <si>
    <t>ELETRODUTO RÍGIDO ROSCÁVEL, PVC, DN 20 MM (1/2"), PARA CIRCUITOS TERMINAIS, INSTALADO EM FORRO - FORNECIMENTO E INSTALAÇÃO. AF_03/2023</t>
  </si>
  <si>
    <t>91863</t>
  </si>
  <si>
    <t>ELETRODUTO RÍGIDO ROSCÁVEL, PVC, DN 25 MM (3/4"), PARA CIRCUITOS TERMINAIS, INSTALADO EM FORRO - FORNECIMENTO E INSTALAÇÃO. AF_03/2023</t>
  </si>
  <si>
    <t>91864</t>
  </si>
  <si>
    <t>ELETRODUTO RÍGIDO ROSCÁVEL, PVC, DN 32 MM (1"), PARA CIRCUITOS TERMINAIS, INSTALADO EM FORRO - FORNECIMENTO E INSTALAÇÃO. AF_03/2023</t>
  </si>
  <si>
    <t>91865</t>
  </si>
  <si>
    <t>ELETRODUTO RÍGIDO ROSCÁVEL, PVC, DN 40 MM (1 1/4"), PARA CIRCUITOS TERMINAIS, INSTALADO EM FORRO - FORNECIMENTO E INSTALAÇÃO. AF_03/2023</t>
  </si>
  <si>
    <t>91866</t>
  </si>
  <si>
    <t>ELETRODUTO RÍGIDO ROSCÁVEL, PVC, DN 20 MM (1/2"), PARA CIRCUITOS TERMINAIS, INSTALADO EM LAJE - FORNECIMENTO E INSTALAÇÃO. AF_03/2023</t>
  </si>
  <si>
    <t>91867</t>
  </si>
  <si>
    <t>ELETRODUTO RÍGIDO ROSCÁVEL, PVC, DN 25 MM (3/4"), PARA CIRCUITOS TERMINAIS, INSTALADO EM LAJE - FORNECIMENTO E INSTALAÇÃO. AF_03/2023</t>
  </si>
  <si>
    <t>91868</t>
  </si>
  <si>
    <t>ELETRODUTO RÍGIDO ROSCÁVEL, PVC, DN 32 MM (1"), PARA CIRCUITOS TERMINAIS, INSTALADO EM LAJE - FORNECIMENTO E INSTALAÇÃO. AF_03/2023</t>
  </si>
  <si>
    <t>91869</t>
  </si>
  <si>
    <t>ELETRODUTO RÍGIDO ROSCÁVEL, PVC, DN 40 MM (1 1/4"), PARA CIRCUITOS TERMINAIS, INSTALADO EM LAJE - FORNECIMENTO E INSTALAÇÃO. AF_03/2023</t>
  </si>
  <si>
    <t>91870</t>
  </si>
  <si>
    <t>ELETRODUTO RÍGIDO ROSCÁVEL, PVC, DN 20 MM (1/2"), PARA CIRCUITOS TERMINAIS, INSTALADO EM PAREDE - FORNECIMENTO E INSTALAÇÃO. AF_03/2023</t>
  </si>
  <si>
    <t>91871</t>
  </si>
  <si>
    <t>ELETRODUTO RÍGIDO ROSCÁVEL, PVC, DN 25 MM (3/4"), PARA CIRCUITOS TERMINAIS, INSTALADO EM PAREDE - FORNECIMENTO E INSTALAÇÃO. AF_03/2023</t>
  </si>
  <si>
    <t>91872</t>
  </si>
  <si>
    <t>ELETRODUTO RÍGIDO ROSCÁVEL, PVC, DN 32 MM (1"), PARA CIRCUITOS TERMINAIS, INSTALADO EM PAREDE - FORNECIMENTO E INSTALAÇÃO. AF_03/2023</t>
  </si>
  <si>
    <t>91873</t>
  </si>
  <si>
    <t>ELETRODUTO RÍGIDO ROSCÁVEL, PVC, DN 40 MM (1 1/4"), PARA CIRCUITOS TERMINAIS, INSTALADO EM PAREDE - FORNECIMENTO E INSTALAÇÃO. AF_03/2023</t>
  </si>
  <si>
    <t>93008</t>
  </si>
  <si>
    <t>ELETRODUTO RÍGIDO ROSCÁVEL, PVC, DN 50 MM (1 1/2"), PARA REDE ENTERRADA DE DISTRIBUIÇÃO DE ENERGIA ELÉTRICA - FORNECIMENTO E INSTALAÇÃO. AF_12/2021</t>
  </si>
  <si>
    <t>93009</t>
  </si>
  <si>
    <t>ELETRODUTO RÍGIDO ROSCÁVEL, PVC, DN 60 MM (2"), PARA REDE ENTERRADA DE DISTRIBUIÇÃO DE ENERGIA ELÉTRICA - FORNECIMENTO E INSTALAÇÃO. AF_12/2021</t>
  </si>
  <si>
    <t>93010</t>
  </si>
  <si>
    <t>ELETRODUTO RÍGIDO ROSCÁVEL, PVC, DN 75 MM (2 1/2"), PARA REDE ENTERRADA DE DISTRIBUIÇÃO DE ENERGIA ELÉTRICA - FORNECIMENTO E INSTALAÇÃO. AF_12/2021</t>
  </si>
  <si>
    <t>93011</t>
  </si>
  <si>
    <t>ELETRODUTO RÍGIDO ROSCÁVEL, PVC, DN 85 MM (3"), PARA REDE ENTERRADA DE DISTRIBUIÇÃO DE ENERGIA ELÉTRICA - FORNECIMENTO E INSTALAÇÃO. AF_12/2021</t>
  </si>
  <si>
    <t>93012</t>
  </si>
  <si>
    <t>ELETRODUTO RÍGIDO ROSCÁVEL, PVC, DN 110 MM (4"), PARA REDE ENTERRADA DE DISTRIBUIÇÃO DE ENERGIA ELÉTRICA - FORNECIMENTO E INSTALAÇÃO. AF_12/2021</t>
  </si>
  <si>
    <t>95726</t>
  </si>
  <si>
    <t>ELETRODUTO RÍGIDO SOLDÁVEL, PVC, DN 20 MM (½''), APARENTE - FORNECIMENTO E INSTALAÇÃO. AF_10/2022</t>
  </si>
  <si>
    <t>95727</t>
  </si>
  <si>
    <t>ELETRODUTO RÍGIDO SOLDÁVEL, PVC, DN 25 MM (3/4''), APARENTE - FORNECIMENTO E INSTALAÇÃO. AF_10/2022</t>
  </si>
  <si>
    <t>95728</t>
  </si>
  <si>
    <t>ELETRODUTO RÍGIDO SOLDÁVEL, PVC, DN 32 MM (1''), APARENTE - FORNECIMENTO E INSTALAÇÃO. AF_10/2022</t>
  </si>
  <si>
    <t>97667</t>
  </si>
  <si>
    <t>ELETRODUTO FLEXÍVEL CORRUGADO, PEAD, DN 50 (1 1/2"), PARA REDE ENTERRADA DE DISTRIBUIÇÃO DE ENERGIA ELÉTRICA - FORNECIMENTO E INSTALAÇÃO. AF_12/2021</t>
  </si>
  <si>
    <t>97668</t>
  </si>
  <si>
    <t>ELETRODUTO FLEXÍVEL CORRUGADO, PEAD, DN 63 (2"), PARA REDE ENTERRADA DE DISTRIBUIÇÃO DE ENERGIA ELÉTRICA - FORNECIMENTO E INSTALAÇÃO. AF_12/2021</t>
  </si>
  <si>
    <t>97669</t>
  </si>
  <si>
    <t>ELETRODUTO FLEXÍVEL CORRUGADO, PEAD, DN 90 (3"), PARA REDE ENTERRADA DE DISTRIBUIÇÃO DE ENERGIA ELÉTRICA - FORNECIMENTO E INSTALAÇÃO. AF_12/2021</t>
  </si>
  <si>
    <t>97670</t>
  </si>
  <si>
    <t>ELETRODUTO FLEXÍVEL CORRUGADO, PEAD, DN 100 (4"), PARA REDE ENTERRADA DE DISTRIBUIÇÃO DE ENERGIA ELÉTRICA - FORNECIMENTO E INSTALAÇÃO. AF_12/2021</t>
  </si>
  <si>
    <t>91874</t>
  </si>
  <si>
    <t>LUVA PARA ELETRODUTO, PVC, ROSCÁVEL, DN 20 MM (1/2"), PARA CIRCUITOS TERMINAIS, INSTALADA EM FORRO - FORNECIMENTO E INSTALAÇÃO. AF_03/2023</t>
  </si>
  <si>
    <t>91875</t>
  </si>
  <si>
    <t>LUVA PARA ELETRODUTO, PVC, ROSCÁVEL, DN 25 MM (3/4"), PARA CIRCUITOS TERMINAIS, INSTALADA EM FORRO - FORNECIMENTO E INSTALAÇÃO. AF_03/2023</t>
  </si>
  <si>
    <t>91876</t>
  </si>
  <si>
    <t>LUVA PARA ELETRODUTO, PVC, ROSCÁVEL, DN 32 MM (1"), PARA CIRCUITOS TERMINAIS, INSTALADA EM FORRO - FORNECIMENTO E INSTALAÇÃO. AF_03/2023</t>
  </si>
  <si>
    <t>91877</t>
  </si>
  <si>
    <t>LUVA PARA ELETRODUTO, PVC, ROSCÁVEL, DN 40 MM (1 1/4"), PARA CIRCUITOS TERMINAIS, INSTALADA EM FORRO - FORNECIMENTO E INSTALAÇÃO. AF_03/2023</t>
  </si>
  <si>
    <t>91878</t>
  </si>
  <si>
    <t>LUVA PARA ELETRODUTO, PVC, ROSCÁVEL, DN 20 MM (1/2"), PARA CIRCUITOS TERMINAIS, INSTALADA EM LAJE - FORNECIMENTO E INSTALAÇÃO. AF_03/2023</t>
  </si>
  <si>
    <t>91879</t>
  </si>
  <si>
    <t>LUVA PARA ELETRODUTO, PVC, ROSCÁVEL, DN 25 MM (3/4"), PARA CIRCUITOS TERMINAIS, INSTALADA EM LAJE - FORNECIMENTO E INSTALAÇÃO. AF_03/2023</t>
  </si>
  <si>
    <t>91880</t>
  </si>
  <si>
    <t>LUVA PARA ELETRODUTO, PVC, ROSCÁVEL, DN 32 MM (1"), PARA CIRCUITOS TERMINAIS, INSTALADA EM LAJE - FORNECIMENTO E INSTALAÇÃO. AF_03/2023</t>
  </si>
  <si>
    <t>91881</t>
  </si>
  <si>
    <t>LUVA PARA ELETRODUTO, PVC, ROSCÁVEL, DN 40 MM (1 1/4"), PARA CIRCUITOS TERMINAIS, INSTALADA EM LAJE - FORNECIMENTO E INSTALAÇÃO. AF_03/2023</t>
  </si>
  <si>
    <t>91882</t>
  </si>
  <si>
    <t>LUVA PARA ELETRODUTO, PVC, ROSCÁVEL, DN 20 MM (1/2"), PARA CIRCUITOS TERMINAIS, INSTALADA EM PAREDE - FORNECIMENTO E INSTALAÇÃO. AF_03/2023</t>
  </si>
  <si>
    <t>91884</t>
  </si>
  <si>
    <t>LUVA PARA ELETRODUTO, PVC, ROSCÁVEL, DN 25 MM (3/4"), PARA CIRCUITOS TERMINAIS, INSTALADA EM PAREDE - FORNECIMENTO E INSTALAÇÃO. AF_03/2023</t>
  </si>
  <si>
    <t>91885</t>
  </si>
  <si>
    <t>LUVA PARA ELETRODUTO, PVC, ROSCÁVEL, DN 32 MM (1"), PARA CIRCUITOS TERMINAIS, INSTALADA EM PAREDE - FORNECIMENTO E INSTALAÇÃO. AF_03/2023</t>
  </si>
  <si>
    <t>91886</t>
  </si>
  <si>
    <t>LUVA PARA ELETRODUTO, PVC, ROSCÁVEL, DN 40 MM (1 1/4"), PARA CIRCUITOS TERMINAIS, INSTALADA EM PAREDE - FORNECIMENTO E INSTALAÇÃO. AF_03/2023</t>
  </si>
  <si>
    <t>91887</t>
  </si>
  <si>
    <t>CURVA 90 GRAUS PARA ELETRODUTO, PVC, ROSCÁVEL, DN 20 MM (1/2"), PARA CIRCUITOS TERMINAIS, INSTALADA EM FORRO - FORNECIMENTO E INSTALAÇÃO. AF_03/2023</t>
  </si>
  <si>
    <t>91889</t>
  </si>
  <si>
    <t>CURVA 180 GRAUS PARA ELETRODUTO, PVC, ROSCÁVEL, DN 20 MM (1/2"), PARA CIRCUITOS TERMINAIS, INSTALADA EM FORRO - FORNECIMENTO E INSTALAÇÃO. AF_03/2023</t>
  </si>
  <si>
    <t>91890</t>
  </si>
  <si>
    <t>CURVA 90 GRAUS PARA ELETRODUTO, PVC, ROSCÁVEL, DN 25 MM (3/4"), PARA CIRCUITOS TERMINAIS, INSTALADA EM FORRO - FORNECIMENTO E INSTALAÇÃO. AF_03/2023</t>
  </si>
  <si>
    <t>91892</t>
  </si>
  <si>
    <t>CURVA 180 GRAUS PARA ELETRODUTO, PVC, ROSCÁVEL, DN 25 MM (3/4"), PARA CIRCUITOS TERMINAIS, INSTALADA EM FORRO - FORNECIMENTO E INSTALAÇÃO. AF_03/2023</t>
  </si>
  <si>
    <t>91893</t>
  </si>
  <si>
    <t>CURVA 90 GRAUS PARA ELETRODUTO, PVC, ROSCÁVEL, DN 32 MM (1"), PARA CIRCUITOS TERMINAIS, INSTALADA EM FORRO - FORNECIMENTO E INSTALAÇÃO. AF_03/2023</t>
  </si>
  <si>
    <t>91895</t>
  </si>
  <si>
    <t>CURVA 180 GRAUS PARA ELETRODUTO, PVC, ROSCÁVEL, DN 32 MM (1"), PARA CIRCUITOS TERMINAIS, INSTALADA EM FORRO - FORNECIMENTO E INSTALAÇÃO. AF_03/2023</t>
  </si>
  <si>
    <t>91896</t>
  </si>
  <si>
    <t>CURVA 90 GRAUS PARA ELETRODUTO, PVC, ROSCÁVEL, DN 40 MM (1 1/4"), PARA CIRCUITOS TERMINAIS, INSTALADA EM FORRO - FORNECIMENTO E INSTALAÇÃO. AF_03/2023</t>
  </si>
  <si>
    <t>91898</t>
  </si>
  <si>
    <t>CURVA 180 GRAUS PARA ELETRODUTO, PVC, ROSCÁVEL, DN 40 MM (1 1/4"), PARA CIRCUITOS TERMINAIS, INSTALADA EM FORRO - FORNECIMENTO E INSTALAÇÃO. AF_03/2023</t>
  </si>
  <si>
    <t>91899</t>
  </si>
  <si>
    <t>CURVA 90 GRAUS PARA ELETRODUTO, PVC, ROSCÁVEL, DN 20 MM (1/2"), PARA CIRCUITOS TERMINAIS, INSTALADA EM LAJE - FORNECIMENTO E INSTALAÇÃO. AF_03/2023</t>
  </si>
  <si>
    <t>91901</t>
  </si>
  <si>
    <t>CURVA 180 GRAUS PARA ELETRODUTO, PVC, ROSCÁVEL, DN 20 MM (1/2"), PARA CIRCUITOS TERMINAIS, INSTALADA EM LAJE - FORNECIMENTO E INSTALAÇÃO. AF_03/2023</t>
  </si>
  <si>
    <t>91902</t>
  </si>
  <si>
    <t>CURVA 90 GRAUS PARA ELETRODUTO, PVC, ROSCÁVEL, DN 25 MM (3/4"), PARA CIRCUITOS TERMINAIS, INSTALADA EM LAJE - FORNECIMENTO E INSTALAÇÃO. AF_03/2023</t>
  </si>
  <si>
    <t>91904</t>
  </si>
  <si>
    <t>CURVA 180 GRAUS PARA ELETRODUTO, PVC, ROSCÁVEL, DN 25 MM (3/4"), PARA CIRCUITOS TERMINAIS, INSTALADA EM LAJE - FORNECIMENTO E INSTALAÇÃO. AF_03/2023</t>
  </si>
  <si>
    <t>91905</t>
  </si>
  <si>
    <t>CURVA 90 GRAUS PARA ELETRODUTO, PVC, ROSCÁVEL, DN 32 MM (1"), PARA CIRCUITOS TERMINAIS, INSTALADA EM LAJE - FORNECIMENTO E INSTALAÇÃO. AF_03/2023</t>
  </si>
  <si>
    <t>91907</t>
  </si>
  <si>
    <t>CURVA 180 GRAUS PARA ELETRODUTO, PVC, ROSCÁVEL, DN 32 MM (1"), PARA CIRCUITOS TERMINAIS, INSTALADA EM LAJE - FORNECIMENTO E INSTALAÇÃO. AF_03/2023</t>
  </si>
  <si>
    <t>91908</t>
  </si>
  <si>
    <t>CURVA 90 GRAUS PARA ELETRODUTO, PVC, ROSCÁVEL, DN 40 MM (1 1/4"), PARA CIRCUITOS TERMINAIS, INSTALADA EM LAJE - FORNECIMENTO E INSTALAÇÃO. AF_03/2023</t>
  </si>
  <si>
    <t>91910</t>
  </si>
  <si>
    <t>CURVA 180 GRAUS PARA ELETRODUTO, PVC, ROSCÁVEL, DN 40 MM (1 1/4"), PARA CIRCUITOS TERMINAIS, INSTALADA EM LAJE - FORNECIMENTO E INSTALAÇÃO. AF_03/2023</t>
  </si>
  <si>
    <t>91911</t>
  </si>
  <si>
    <t>CURVA 90 GRAUS PARA ELETRODUTO, PVC, ROSCÁVEL, DN 20 MM (1/2"), PARA CIRCUITOS TERMINAIS, INSTALADA EM PAREDE - FORNECIMENTO E INSTALAÇÃO. AF_03/2023</t>
  </si>
  <si>
    <t>91913</t>
  </si>
  <si>
    <t>CURVA 180 GRAUS PARA ELETRODUTO, PVC, ROSCÁVEL, DN 20 MM (1/2"), PARA CIRCUITOS TERMINAIS, INSTALADA EM PAREDE - FORNECIMENTO E INSTALAÇÃO. AF_03/2023</t>
  </si>
  <si>
    <t>91914</t>
  </si>
  <si>
    <t>CURVA 90 GRAUS PARA ELETRODUTO, PVC, ROSCÁVEL, DN 25 MM (3/4"), PARA CIRCUITOS TERMINAIS, INSTALADA EM PAREDE - FORNECIMENTO E INSTALAÇÃO. AF_03/2023</t>
  </si>
  <si>
    <t>91916</t>
  </si>
  <si>
    <t>CURVA 180 GRAUS PARA ELETRODUTO, PVC, ROSCÁVEL, DN 25 MM (3/4"), PARA CIRCUITOS TERMINAIS, INSTALADA EM PAREDE - FORNECIMENTO E INSTALAÇÃO. AF_03/2023</t>
  </si>
  <si>
    <t>91917</t>
  </si>
  <si>
    <t>CURVA 90 GRAUS PARA ELETRODUTO, PVC, ROSCÁVEL, DN 32 MM (1"), PARA CIRCUITOS TERMINAIS, INSTALADA EM PAREDE - FORNECIMENTO E INSTALAÇÃO. AF_03/2023</t>
  </si>
  <si>
    <t>91919</t>
  </si>
  <si>
    <t>CURVA 180 GRAUS PARA ELETRODUTO, PVC, ROSCÁVEL, DN 32 MM (1"), PARA CIRCUITOS TERMINAIS, INSTALADA EM PAREDE - FORNECIMENTO E INSTALAÇÃO. AF_03/2023</t>
  </si>
  <si>
    <t>91920</t>
  </si>
  <si>
    <t>CURVA 90 GRAUS PARA ELETRODUTO, PVC, ROSCÁVEL, DN 40 MM (1 1/4"), PARA CIRCUITOS TERMINAIS, INSTALADA EM PAREDE - FORNECIMENTO E INSTALAÇÃO. AF_03/2023</t>
  </si>
  <si>
    <t>91922</t>
  </si>
  <si>
    <t>CURVA 180 GRAUS PARA ELETRODUTO, PVC, ROSCÁVEL, DN 40 MM (1 1/4"), PARA CIRCUITOS TERMINAIS, INSTALADA EM PAREDE - FORNECIMENTO E INSTALAÇÃO. AF_03/2023</t>
  </si>
  <si>
    <t>93013</t>
  </si>
  <si>
    <t>LUVA PARA ELETRODUTO, PVC, ROSCÁVEL, DN 50 MM (1 1/2"), PARA REDE ENTERRADA DE DISTRIBUIÇÃO DE ENERGIA ELÉTRICA - FORNECIMENTO E INSTALAÇÃO. AF_12/2021</t>
  </si>
  <si>
    <t>93014</t>
  </si>
  <si>
    <t>LUVA PARA ELETRODUTO, PVC, ROSCÁVEL, DN 60 MM (2"), PARA REDE ENTERRADA DE DISTRIBUIÇÃO DE ENERGIA ELÉTRICA - FORNECIMENTO E INSTALAÇÃO. AF_12/2021</t>
  </si>
  <si>
    <t>93015</t>
  </si>
  <si>
    <t>LUVA PARA ELETRODUTO, PVC, ROSCÁVEL, DN 75 MM (2 1/2"), PARA REDE ENTERRADA DE DISTRIBUIÇÃO DE ENERGIA ELÉTRICA - FORNECIMENTO E INSTALAÇÃO. AF_12/2021</t>
  </si>
  <si>
    <t>93016</t>
  </si>
  <si>
    <t>LUVA PARA ELETRODUTO, PVC, ROSCÁVEL, DN 85 MM (3"), PARA REDE ENTERRADA DE DISTRIBUIÇÃO DE ENERGIA ELÉTRICA - FORNECIMENTO E INSTALAÇÃO. AF_12/2021</t>
  </si>
  <si>
    <t>93017</t>
  </si>
  <si>
    <t>LUVA PARA ELETRODUTO, PVC, ROSCÁVEL, DN 110 MM (4"), PARA REDE ENTERRADA DE DISTRIBUIÇÃO DE ENERGIA ELÉTRICA - FORNECIMENTO E INSTALAÇÃO. AF_12/2021</t>
  </si>
  <si>
    <t>93018</t>
  </si>
  <si>
    <t>CURVA 90 GRAUS PARA ELETRODUTO, PVC, ROSCÁVEL, DN 50 MM (1 1/2"), PARA REDE ENTERRADA DE DISTRIBUIÇÃO DE ENERGIA ELÉTRICA - FORNECIMENTO E INSTALAÇÃO. AF_12/2021</t>
  </si>
  <si>
    <t>93020</t>
  </si>
  <si>
    <t>CURVA 90 GRAUS PARA ELETRODUTO, PVC, ROSCÁVEL, DN 60 MM (2"), PARA REDE ENTERRADA DE DISTRIBUIÇÃO DE ENERGIA ELÉTRICA - FORNECIMENTO E INSTALAÇÃO. AF_12/2021</t>
  </si>
  <si>
    <t>93022</t>
  </si>
  <si>
    <t>CURVA 90 GRAUS PARA ELETRODUTO, PVC, ROSCÁVEL, DN 75 MM (2 1/2"), PARA REDE ENTERRADA DE DISTRIBUIÇÃO DE ENERGIA ELÉTRICA - FORNECIMENTO E INSTALAÇÃO. AF_12/2021</t>
  </si>
  <si>
    <t>93024</t>
  </si>
  <si>
    <t>CURVA 90 GRAUS PARA ELETRODUTO, PVC, ROSCÁVEL, DN 85 MM (3"), PARA REDE ENTERRADA DE DISTRIBUIÇÃO DE ENERGIA ELÉTRICA - FORNECIMENTO E INSTALAÇÃO. AF_12/2021</t>
  </si>
  <si>
    <t>93026</t>
  </si>
  <si>
    <t>CURVA 90 GRAUS PARA ELETRODUTO, PVC, ROSCÁVEL, DN 110 MM (4"), PARA REDE ENTERRADA DE DISTRIBUIÇÃO DE ENERGIA ELÉTRICA - FORNECIMENTO E INSTALAÇÃO. AF_12/2021</t>
  </si>
  <si>
    <t>97559</t>
  </si>
  <si>
    <t>CURVA 135 GRAUS PARA ELETRODUTO, PVC, ROSCÁVEL, DN 25 MM (3/4"), PARA CIRCUITOS TERMINAIS, INSTALADA EM FORRO - FORNECIMENTO E INSTALAÇÃO. AF_03/2023</t>
  </si>
  <si>
    <t>97562</t>
  </si>
  <si>
    <t>CURVA 135 GRAUS PARA ELETRODUTO, PVC, ROSCÁVEL, DN 25 MM (3/4"), PARA CIRCUITOS TERMINAIS, INSTALADA EM LAJE - FORNECIMENTO E INSTALAÇÃO. AF_03/2023</t>
  </si>
  <si>
    <t>97564</t>
  </si>
  <si>
    <t>CURVA 135 GRAUS PARA ELETRODUTO, PVC, ROSCÁVEL, DN 25 MM (3/4"), PARA CIRCUITOS TERMINAIS, INSTALADA EM PAREDE - FORNECIMENTO E INSTALAÇÃO. AF_03/2023</t>
  </si>
  <si>
    <t>104395</t>
  </si>
  <si>
    <t>CONDULETE DE PVC, TIPO E, PARA ELETRODUTO DE PVC SOLDÁVEL DN 20 MM (1/2''), APARENTE - FORNECIMENTO E INSTALAÇÃO. AF_10/2022</t>
  </si>
  <si>
    <t>91924</t>
  </si>
  <si>
    <t>CABO DE COBRE FLEXÍVEL ISOLADO, 1,5 MM², ANTI-CHAMA 450/750 V, PARA CIRCUITOS TERMINAIS - FORNECIMENTO E INSTALAÇÃO. AF_03/2023</t>
  </si>
  <si>
    <t>91925</t>
  </si>
  <si>
    <t>CABO DE COBRE FLEXÍVEL ISOLADO, 1,5 MM², ANTI-CHAMA 0,6/1,0 KV, PARA CIRCUITOS TERMINAIS - FORNECIMENTO E INSTALAÇÃO. AF_03/2023</t>
  </si>
  <si>
    <t>91926</t>
  </si>
  <si>
    <t>CABO DE COBRE FLEXÍVEL ISOLADO, 2,5 MM², ANTI-CHAMA 450/750 V, PARA CIRCUITOS TERMINAIS - FORNECIMENTO E INSTALAÇÃO. AF_03/2023</t>
  </si>
  <si>
    <t>91927</t>
  </si>
  <si>
    <t>CABO DE COBRE FLEXÍVEL ISOLADO, 2,5 MM², ANTI-CHAMA 0,6/1,0 KV, PARA CIRCUITOS TERMINAIS - FORNECIMENTO E INSTALAÇÃO. AF_03/2023</t>
  </si>
  <si>
    <t>91928</t>
  </si>
  <si>
    <t>CABO DE COBRE FLEXÍVEL ISOLADO, 4 MM², ANTI-CHAMA 450/750 V, PARA CIRCUITOS TERMINAIS - FORNECIMENTO E INSTALAÇÃO. AF_03/2023</t>
  </si>
  <si>
    <t>91929</t>
  </si>
  <si>
    <t>CABO DE COBRE FLEXÍVEL ISOLADO, 4 MM², ANTI-CHAMA 0,6/1,0 KV, PARA CIRCUITOS TERMINAIS - FORNECIMENTO E INSTALAÇÃO. AF_03/2023</t>
  </si>
  <si>
    <t>91930</t>
  </si>
  <si>
    <t>CABO DE COBRE FLEXÍVEL ISOLADO, 6 MM², ANTI-CHAMA 450/750 V, PARA CIRCUITOS TERMINAIS - FORNECIMENTO E INSTALAÇÃO. AF_03/2023</t>
  </si>
  <si>
    <t>91931</t>
  </si>
  <si>
    <t>CABO DE COBRE FLEXÍVEL ISOLADO, 6 MM², ANTI-CHAMA 0,6/1,0 KV, PARA CIRCUITOS TERMINAIS - FORNECIMENTO E INSTALAÇÃO. AF_03/2023</t>
  </si>
  <si>
    <t>91932</t>
  </si>
  <si>
    <t>CABO DE COBRE FLEXÍVEL ISOLADO, 10 MM², ANTI-CHAMA 450/750 V, PARA CIRCUITOS TERMINAIS - FORNECIMENTO E INSTALAÇÃO. AF_03/2023</t>
  </si>
  <si>
    <t>91933</t>
  </si>
  <si>
    <t>CABO DE COBRE FLEXÍVEL ISOLADO, 10 MM², ANTI-CHAMA 0,6/1,0 KV, PARA CIRCUITOS TERMINAIS - FORNECIMENTO E INSTALAÇÃO. AF_03/2023</t>
  </si>
  <si>
    <t>91934</t>
  </si>
  <si>
    <t>CABO DE COBRE FLEXÍVEL ISOLADO, 16 MM², ANTI-CHAMA 450/750 V, PARA CIRCUITOS TERMINAIS - FORNECIMENTO E INSTALAÇÃO. AF_03/2023</t>
  </si>
  <si>
    <t>91935</t>
  </si>
  <si>
    <t>CABO DE COBRE FLEXÍVEL ISOLADO, 16 MM², ANTI-CHAMA 0,6/1,0 KV, PARA CIRCUITOS TERMINAIS - FORNECIMENTO E INSTALAÇÃO. AF_03/2023</t>
  </si>
  <si>
    <t>92979</t>
  </si>
  <si>
    <t>CABO DE COBRE FLEXÍVEL ISOLADO, 10 MM², ANTI-CHAMA 450/750 V, PARA DISTRIBUIÇÃO - FORNECIMENTO E INSTALAÇÃO. AF_12/2015</t>
  </si>
  <si>
    <t>92980</t>
  </si>
  <si>
    <t>CABO DE COBRE FLEXÍVEL ISOLADO, 10 MM², ANTI-CHAMA 0,6/1,0 KV, PARA DISTRIBUIÇÃO - FORNECIMENTO E INSTALAÇÃO. AF_12/2015</t>
  </si>
  <si>
    <t>92981</t>
  </si>
  <si>
    <t>CABO DE COBRE FLEXÍVEL ISOLADO, 16 MM², ANTI-CHAMA 450/750 V, PARA DISTRIBUIÇÃO - FORNECIMENTO E INSTALAÇÃO. AF_12/2015</t>
  </si>
  <si>
    <t>92982</t>
  </si>
  <si>
    <t>CABO DE COBRE FLEXÍVEL ISOLADO, 16 MM², ANTI-CHAMA 0,6/1,0 KV, PARA DISTRIBUIÇÃO - FORNECIMENTO E INSTALAÇÃO. AF_12/2015</t>
  </si>
  <si>
    <t>92984</t>
  </si>
  <si>
    <t>CABO DE COBRE FLEXÍVEL ISOLADO, 25 MM², ANTI-CHAMA 0,6/1,0 KV, PARA REDE ENTERRADA DE DISTRIBUIÇÃO DE ENERGIA ELÉTRICA - FORNECIMENTO E INSTALAÇÃO. AF_12/2021</t>
  </si>
  <si>
    <t>92986</t>
  </si>
  <si>
    <t>CABO DE COBRE FLEXÍVEL ISOLADO, 35 MM², ANTI-CHAMA 0,6/1,0 KV, PARA REDE ENTERRADA DE DISTRIBUIÇÃO DE ENERGIA ELÉTRICA - FORNECIMENTO E INSTALAÇÃO. AF_12/2021</t>
  </si>
  <si>
    <t>92988</t>
  </si>
  <si>
    <t>CABO DE COBRE FLEXÍVEL ISOLADO, 50 MM², ANTI-CHAMA 0,6/1,0 KV, PARA REDE ENTERRADA DE DISTRIBUIÇÃO DE ENERGIA ELÉTRICA - FORNECIMENTO E INSTALAÇÃO. AF_12/2021</t>
  </si>
  <si>
    <t>92990</t>
  </si>
  <si>
    <t>CABO DE COBRE FLEXÍVEL ISOLADO, 70 MM², ANTI-CHAMA 0,6/1,0 KV, PARA REDE ENTERRADA DE DISTRIBUIÇÃO DE ENERGIA ELÉTRICA - FORNECIMENTO E INSTALAÇÃO. AF_12/2021</t>
  </si>
  <si>
    <t>92992</t>
  </si>
  <si>
    <t>CABO DE COBRE FLEXÍVEL ISOLADO, 95 MM², ANTI-CHAMA 0,6/1,0 KV, PARA REDE ENTERRADA DE DISTRIBUIÇÃO DE ENERGIA ELÉTRICA - FORNECIMENTO E INSTALAÇÃO. AF_12/2021</t>
  </si>
  <si>
    <t>92994</t>
  </si>
  <si>
    <t>CABO DE COBRE FLEXÍVEL ISOLADO, 120 MM², ANTI-CHAMA 0,6/1,0 KV, PARA REDE ENTERRADA DE DISTRIBUIÇÃO DE ENERGIA ELÉTRICA - FORNECIMENTO E INSTALAÇÃO. AF_12/2021</t>
  </si>
  <si>
    <t>92996</t>
  </si>
  <si>
    <t>CABO DE COBRE FLEXÍVEL ISOLADO, 150 MM², ANTI-CHAMA 0,6/1,0 KV, PARA REDE ENTERRADA DE DISTRIBUIÇÃO DE ENERGIA ELÉTRICA - FORNECIMENTO E INSTALAÇÃO. AF_12/2021</t>
  </si>
  <si>
    <t>92998</t>
  </si>
  <si>
    <t>CABO DE COBRE FLEXÍVEL ISOLADO, 185 MM², ANTI-CHAMA 0,6/1,0 KV, PARA REDE ENTERRADA DE DISTRIBUIÇÃO DE ENERGIA ELÉTRICA - FORNECIMENTO E INSTALAÇÃO. AF_12/2021</t>
  </si>
  <si>
    <t>93000</t>
  </si>
  <si>
    <t>CABO DE COBRE FLEXÍVEL ISOLADO, 240 MM², ANTI-CHAMA 0,6/1,0 KV, PARA REDE ENTERRADA DE DISTRIBUIÇÃO DE ENERGIA ELÉTRICA - FORNECIMENTO E INSTALAÇÃO. AF_12/2021</t>
  </si>
  <si>
    <t>93002</t>
  </si>
  <si>
    <t>CABO DE COBRE FLEXÍVEL ISOLADO, 300 MM², ANTI-CHAMA 0,6/1,0 KV, PARA REDE ENTERRADA DE DISTRIBUIÇÃO DE ENERGIA ELÉTRICA - FORNECIMENTO E INSTALAÇÃO. AF_12/2021</t>
  </si>
  <si>
    <t>101884</t>
  </si>
  <si>
    <t>CABO DE COBRE ISOLADO, 10 MM², ANTI-CHAMA 450/750 V, INSTALADO EM ELETROCALHA OU PERFILADO - FORNECIMENTO E INSTALAÇÃO. AF_10/2020</t>
  </si>
  <si>
    <t>101885</t>
  </si>
  <si>
    <t>CABO DE COBRE ISOLADO, 10 MM², ANTI-CHAMA 0,6/1 KV, INSTALADO EM ELETROCALHA OU PERFILADO - FORNECIMENTO E INSTALAÇÃO. AF_10/2020</t>
  </si>
  <si>
    <t>101886</t>
  </si>
  <si>
    <t>CABO DE COBRE ISOLADO, 16 MM², ANTI-CHAMA 450/750 V, INSTALADO EM ELETROCALHA OU PERFILADO - FORNECIMENTO E INSTALAÇÃO. AF_10/2020</t>
  </si>
  <si>
    <t>101887</t>
  </si>
  <si>
    <t>CABO DE COBRE ISOLADO, 16 MM², ANTI-CHAMA 0,6/1 KV, INSTALADO EM ELETROCALHA OU PERFILADO - FORNECIMENTO E INSTALAÇÃO. AF_10/2020</t>
  </si>
  <si>
    <t>101888</t>
  </si>
  <si>
    <t>CABO DE COBRE ISOLADO, 25 MM², ANTI-CHAMA 450/750 V, INSTALADO EM ELETROCALHA OU PERFILADO - FORNECIMENTO E INSTALAÇÃO. AF_10/2020</t>
  </si>
  <si>
    <t>101889</t>
  </si>
  <si>
    <t>CABO DE COBRE ISOLADO, 25 MM², ANTI-CHAMA 0,6/1 KV, INSTALADO EM ELETROCALHA OU PERFILADO - FORNECIMENTO E INSTALAÇÃO. AF_10/2020</t>
  </si>
  <si>
    <t>91936</t>
  </si>
  <si>
    <t>CAIXA OCTOGONAL 4" X 4", PVC, INSTALADA EM LAJE - FORNECIMENTO E INSTALAÇÃO. AF_03/2023</t>
  </si>
  <si>
    <t>91937</t>
  </si>
  <si>
    <t>CAIXA OCTOGONAL 3" X 3", PVC, INSTALADA EM LAJE - FORNECIMENTO E INSTALAÇÃO. AF_03/2023</t>
  </si>
  <si>
    <t>91939</t>
  </si>
  <si>
    <t>CAIXA RETANGULAR 4" X 2" ALTA (2,00 M DO PISO), PVC, INSTALADA EM PAREDE - FORNECIMENTO E INSTALAÇÃO. AF_03/2023</t>
  </si>
  <si>
    <t>91940</t>
  </si>
  <si>
    <t>CAIXA RETANGULAR 4" X 2" MÉDIA (1,30 M DO PISO), PVC, INSTALADA EM PAREDE - FORNECIMENTO E INSTALAÇÃO. AF_03/2023</t>
  </si>
  <si>
    <t>91941</t>
  </si>
  <si>
    <t>CAIXA RETANGULAR 4" X 2" BAIXA (0,30 M DO PISO), PVC, INSTALADA EM PAREDE - FORNECIMENTO E INSTALAÇÃO. AF_03/2023</t>
  </si>
  <si>
    <t>91942</t>
  </si>
  <si>
    <t>CAIXA RETANGULAR 4" X 4" ALTA (2,00 M DO PISO), PVC, INSTALADA EM PAREDE - FORNECIMENTO E INSTALAÇÃO. AF_03/2023</t>
  </si>
  <si>
    <t>91943</t>
  </si>
  <si>
    <t>CAIXA RETANGULAR 4" X 4" MÉDIA (1,30 M DO PISO), PVC, INSTALADA EM PAREDE - FORNECIMENTO E INSTALAÇÃO. AF_03/2023</t>
  </si>
  <si>
    <t>91944</t>
  </si>
  <si>
    <t>CAIXA RETANGULAR 4" X 4" BAIXA (0,30 M DO PISO), PVC, INSTALADA EM PAREDE - FORNECIMENTO E INSTALAÇÃO. AF_03/2023</t>
  </si>
  <si>
    <t>92865</t>
  </si>
  <si>
    <t>CAIXA OCTOGONAL 4" X 4", METÁLICA, INSTALADA EM LAJE - FORNECIMENTO E INSTALAÇÃO. AF_03/2023</t>
  </si>
  <si>
    <t>92866</t>
  </si>
  <si>
    <t>CAIXA SEXTAVADA 3" X 3", METÁLICA, INSTALADA EM LAJE - FORNECIMENTO E INSTALAÇÃO. AF_03/2023</t>
  </si>
  <si>
    <t>92867</t>
  </si>
  <si>
    <t>CAIXA RETANGULAR 4" X 2" ALTA (2,00 M DO PISO), METÁLICA, INSTALADA EM PAREDE - FORNECIMENTO E INSTALAÇÃO. AF_03/2023</t>
  </si>
  <si>
    <t>92868</t>
  </si>
  <si>
    <t>CAIXA RETANGULAR 4" X 2" MÉDIA (1,30 M DO PISO), METÁLICA, INSTALADA EM PAREDE - FORNECIMENTO E INSTALAÇÃO. AF_03/2023</t>
  </si>
  <si>
    <t>92869</t>
  </si>
  <si>
    <t>CAIXA RETANGULAR 4" X 2" BAIXA (0,30 M DO PISO), METÁLICA, INSTALADA EM PAREDE - FORNECIMENTO E INSTALAÇÃO. AF_03/2023</t>
  </si>
  <si>
    <t>92870</t>
  </si>
  <si>
    <t>CAIXA RETANGULAR 4" X 4" ALTA (2,00 M DO PISO), METÁLICA, INSTALADA EM PAREDE - FORNECIMENTO E INSTALAÇÃO. AF_03/2023</t>
  </si>
  <si>
    <t>92871</t>
  </si>
  <si>
    <t>CAIXA RETANGULAR 4" X 4" MÉDIA (1,30 M DO PISO), METÁLICA, INSTALADA EM PAREDE - FORNECIMENTO E INSTALAÇÃO. AF_03/2023</t>
  </si>
  <si>
    <t>92872</t>
  </si>
  <si>
    <t>CAIXA RETANGULAR 4" X 4" BAIXA (0,30 M DO PISO), METÁLICA, INSTALADA EM PAREDE - FORNECIMENTO E INSTALAÇÃO. AF_03/2023</t>
  </si>
  <si>
    <t>95777</t>
  </si>
  <si>
    <t>CONDULETE DE ALUMÍNIO, TIPO B, PARA ELETRODUTO DE AÇO GALVANIZADO DN 20 MM (3/4''), APARENTE - FORNECIMENTO E INSTALAÇÃO. AF_10/2022</t>
  </si>
  <si>
    <t>95778</t>
  </si>
  <si>
    <t>CONDULETE DE ALUMÍNIO, TIPO C, PARA ELETRODUTO DE AÇO GALVANIZADO DN 20 MM (3/4''), APARENTE - FORNECIMENTO E INSTALAÇÃO. AF_10/2022</t>
  </si>
  <si>
    <t>95779</t>
  </si>
  <si>
    <t>CONDULETE DE ALUMÍNIO, TIPO E, PARA ELETRODUTO DE AÇO GALVANIZADO DN 20 MM (3/4''), APARENTE - FORNECIMENTO E INSTALAÇÃO. AF_10/2022</t>
  </si>
  <si>
    <t>95780</t>
  </si>
  <si>
    <t>CONDULETE DE ALUMÍNIO, TIPO B, PARA ELETRODUTO DE AÇO GALVANIZADO DN 25 MM (1''), APARENTE - FORNECIMENTO E INSTALAÇÃO. AF_10/2022</t>
  </si>
  <si>
    <t>95781</t>
  </si>
  <si>
    <t>CONDULETE DE ALUMÍNIO, TIPO C, PARA ELETRODUTO DE AÇO GALVANIZADO DN 25 MM (1''), APARENTE - FORNECIMENTO E INSTALAÇÃO. AF_10/2022</t>
  </si>
  <si>
    <t>95782</t>
  </si>
  <si>
    <t>CONDULETE DE ALUMÍNIO, TIPO E, ELETRODUTO DE AÇO GALVANIZADO DN 25 MM (1''), APARENTE - FORNECIMENTO E INSTALAÇÃO. AF_10/2022</t>
  </si>
  <si>
    <t>95785</t>
  </si>
  <si>
    <t>CONDULETE DE ALUMÍNIO, TIPO E, PARA ELETRODUTO DE AÇO GALVANIZADO DN 32 MM (1 1/4''), APARENTE - FORNECIMENTO E INSTALAÇÃO. AF_10/2022</t>
  </si>
  <si>
    <t>95787</t>
  </si>
  <si>
    <t>CONDULETE DE ALUMÍNIO, TIPO LR, PARA ELETRODUTO DE AÇO GALVANIZADO DN 20 MM (3/4''), APARENTE - FORNECIMENTO E INSTALAÇÃO. AF_10/2022</t>
  </si>
  <si>
    <t>95789</t>
  </si>
  <si>
    <t>CONDULETE DE ALUMÍNIO, TIPO LR, PARA ELETRODUTO DE AÇO GALVANIZADO DN 25 MM (1''), APARENTE - FORNECIMENTO E INSTALAÇÃO. AF_10/2022</t>
  </si>
  <si>
    <t>95791</t>
  </si>
  <si>
    <t>CONDULETE DE ALUMÍNIO, TIPO LR, PARA ELETRODUTO DE AÇO GALVANIZADO DN 32 MM (1 1/4''), APARENTE - FORNECIMENTO E INSTALAÇÃO. AF_10/2022</t>
  </si>
  <si>
    <t>95795</t>
  </si>
  <si>
    <t>CONDULETE DE ALUMÍNIO, TIPO T, PARA ELETRODUTO DE AÇO GALVANIZADO DN 20 MM (3/4''), APARENTE - FORNECIMENTO E INSTALAÇÃO. AF_10/2022</t>
  </si>
  <si>
    <t>95796</t>
  </si>
  <si>
    <t>CONDULETE DE ALUMÍNIO, TIPO T, PARA ELETRODUTO DE AÇO GALVANIZADO DN 25 MM (1''), APARENTE - FORNECIMENTO E INSTALAÇÃO. AF_10/2022</t>
  </si>
  <si>
    <t>95797</t>
  </si>
  <si>
    <t>CONDULETE DE ALUMÍNIO, TIPO T, PARA ELETRODUTO DE AÇO GALVANIZADO DN 32 MM (1 1/4''), APARENTE - FORNECIMENTO E INSTALAÇÃO. AF_10/2022</t>
  </si>
  <si>
    <t>95801</t>
  </si>
  <si>
    <t>CONDULETE DE ALUMÍNIO, TIPO X, PARA ELETRODUTO DE AÇO GALVANIZADO DN 20 MM (3/4''), APARENTE - FORNECIMENTO E INSTALAÇÃO. AF_10/2022</t>
  </si>
  <si>
    <t>95802</t>
  </si>
  <si>
    <t>CONDULETE DE ALUMÍNIO, TIPO X, PARA ELETRODUTO DE AÇO GALVANIZADO DN 25 MM (1''), APARENTE - FORNECIMENTO E INSTALAÇÃO. AF_10/2022</t>
  </si>
  <si>
    <t>95803</t>
  </si>
  <si>
    <t>CONDULETE DE ALUMÍNIO, TIPO X, PARA ELETRODUTO DE AÇO GALVANIZADO DN 32 MM (1 1/4''), APARENTE - FORNECIMENTO E INSTALAÇÃO. AF_10/2022</t>
  </si>
  <si>
    <t>95804</t>
  </si>
  <si>
    <t>CONDULETE DE PVC, TIPO B, PARA ELETRODUTO DE PVC SOLDÁVEL DN 20 MM (1/2''), APARENTE - FORNECIMENTO E INSTALAÇÃO. AF_10/2022</t>
  </si>
  <si>
    <t>95805</t>
  </si>
  <si>
    <t>CONDULETE DE PVC, TIPO B, PARA ELETRODUTO DE PVC SOLDÁVEL DN 25 MM (3/4''), APARENTE - FORNECIMENTO E INSTALAÇÃO. AF_10/2022</t>
  </si>
  <si>
    <t>95806</t>
  </si>
  <si>
    <t>CONDULETE DE PVC, TIPO B, PARA ELETRODUTO DE PVC SOLDÁVEL DN 32 MM (1''), APARENTE - FORNECIMENTO E INSTALAÇÃO. AF_10/2022</t>
  </si>
  <si>
    <t>95807</t>
  </si>
  <si>
    <t>CONDULETE DE PVC, TIPO LL, PARA ELETRODUTO DE PVC SOLDÁVEL DN 20 MM (1/2''), APARENTE - FORNECIMENTO E INSTALAÇÃO. AF_10/2022</t>
  </si>
  <si>
    <t>95808</t>
  </si>
  <si>
    <t>CONDULETE DE PVC, TIPO LL, PARA ELETRODUTO DE PVC SOLDÁVEL DN 25 MM (3/4''), APARENTE - FORNECIMENTO E INSTALAÇÃO. AF_10/2022</t>
  </si>
  <si>
    <t>95809</t>
  </si>
  <si>
    <t>CONDULETE DE PVC, TIPO LL, PARA ELETRODUTO DE PVC SOLDÁVEL DN 32 MM (1''), APARENTE - FORNECIMENTO E INSTALAÇÃO. AF_10/2022</t>
  </si>
  <si>
    <t>95810</t>
  </si>
  <si>
    <t>CONDULETE DE PVC, TIPO LB, PARA ELETRODUTO DE PVC SOLDÁVEL DN 20 MM (1/2''), APARENTE - FORNECIMENTO E INSTALAÇÃO. AF_10/2022</t>
  </si>
  <si>
    <t>95811</t>
  </si>
  <si>
    <t>CONDULETE DE PVC, TIPO LB, PARA ELETRODUTO DE PVC SOLDÁVEL DN 25 MM (3/4''), APARENTE - FORNECIMENTO E INSTALAÇÃO. AF_10/2022</t>
  </si>
  <si>
    <t>95812</t>
  </si>
  <si>
    <t>CONDULETE DE PVC, TIPO LB, PARA ELETRODUTO DE PVC SOLDÁVEL DN 32 MM (1''), APARENTE - FORNECIMENTO E INSTALAÇÃO. AF_10/2022</t>
  </si>
  <si>
    <t>95813</t>
  </si>
  <si>
    <t>CONDULETE DE PVC, TIPO TB, PARA ELETRODUTO DE PVC SOLDÁVEL DN 20 MM (1/2''), APARENTE - FORNECIMENTO E INSTALAÇÃO. AF_10/2022</t>
  </si>
  <si>
    <t>95814</t>
  </si>
  <si>
    <t>CONDULETE DE PVC, TIPO TB, PARA ELETRODUTO DE PVC SOLDÁVEL DN 25 MM (3/4''), APARENTE - FORNECIMENTO E INSTALAÇÃO. AF_10/2022</t>
  </si>
  <si>
    <t>95815</t>
  </si>
  <si>
    <t>CONDULETE DE PVC, TIPO TB, PARA ELETRODUTO DE PVC SOLDÁVEL DN 32 MM (1''), APARENTE - FORNECIMENTO E INSTALAÇÃO. AF_10/2022</t>
  </si>
  <si>
    <t>95816</t>
  </si>
  <si>
    <t>CONDULETE DE PVC, TIPO X, PARA ELETRODUTO DE PVC SOLDÁVEL DN 20 MM (1/2''), APARENTE - FORNECIMENTO E INSTALAÇÃO. AF_10/2022</t>
  </si>
  <si>
    <t>95817</t>
  </si>
  <si>
    <t>CONDULETE DE PVC, TIPO X, PARA ELETRODUTO DE PVC SOLDÁVEL DN 25 MM (3/4), APARENTE - FORNECIMENTO E INSTALAÇÃO. AF_10/2022</t>
  </si>
  <si>
    <t>95818</t>
  </si>
  <si>
    <t>CONDULETE DE PVC, TIPO X, PARA ELETRODUTO DE PVC SOLDÁVEL DN 32 MM (1''), APARENTE - FORNECIMENTO E INSTALAÇÃO. AF_10/2022</t>
  </si>
  <si>
    <t>97881</t>
  </si>
  <si>
    <t>CAIXA ENTERRADA ELÉTRICA RETANGULAR, EM CONCRETO PRÉ-MOLDADO, FUNDO COM BRITA, DIMENSÕES INTERNAS: 0,3X0,3X0,3 M. AF_12/2020</t>
  </si>
  <si>
    <t>97882</t>
  </si>
  <si>
    <t>CAIXA ENTERRADA ELÉTRICA RETANGULAR, EM CONCRETO PRÉ-MOLDADO, FUNDO COM BRITA, DIMENSÕES INTERNAS: 0,4X0,4X0,4 M. AF_12/2020</t>
  </si>
  <si>
    <t>97883</t>
  </si>
  <si>
    <t>CAIXA ENTERRADA ELÉTRICA RETANGULAR, EM CONCRETO PRÉ-MOLDADO, FUNDO COM BRITA, DIMENSÕES INTERNAS: 0,6X0,6X0,5 M. AF_12/2020</t>
  </si>
  <si>
    <t>97884</t>
  </si>
  <si>
    <t>CAIXA ENTERRADA ELÉTRICA RETANGULAR, EM CONCRETO PRÉ-MOLDADO, FUNDO COM BRITA, DIMENSÕES INTERNAS: 0,8X0,8X0,5 M. AF_12/2020</t>
  </si>
  <si>
    <t>97885</t>
  </si>
  <si>
    <t>CAIXA ENTERRADA ELÉTRICA RETANGULAR, EM CONCRETO PRÉ-MOLDADO, FUNDO COM BRITA, DIMENSÕES INTERNAS: 1X1X0,5 M. AF_12/2020</t>
  </si>
  <si>
    <t>97886</t>
  </si>
  <si>
    <t>CAIXA ENTERRADA ELÉTRICA RETANGULAR, EM ALVENARIA COM TIJOLOS CERÂMICOS MACIÇOS, FUNDO COM BRITA, DIMENSÕES INTERNAS: 0,3X0,3X0,3 M. AF_12/2020</t>
  </si>
  <si>
    <t>97887</t>
  </si>
  <si>
    <t>CAIXA ENTERRADA ELÉTRICA RETANGULAR, EM ALVENARIA COM TIJOLOS CERÂMICOS MACIÇOS, FUNDO COM BRITA, DIMENSÕES INTERNAS: 0,4X0,4X0,4 M. AF_12/2020</t>
  </si>
  <si>
    <t>97888</t>
  </si>
  <si>
    <t>CAIXA ENTERRADA ELÉTRICA RETANGULAR, EM ALVENARIA COM TIJOLOS CERÂMICOS MACIÇOS, FUNDO COM BRITA, DIMENSÕES INTERNAS: 0,6X0,6X0,6 M. AF_12/2020</t>
  </si>
  <si>
    <t>97889</t>
  </si>
  <si>
    <t>CAIXA ENTERRADA ELÉTRICA RETANGULAR, EM ALVENARIA COM TIJOLOS CERÂMICOS MACIÇOS, FUNDO COM BRITA, DIMENSÕES INTERNAS: 0,8X0,8X0,6 M. AF_12/2020</t>
  </si>
  <si>
    <t>97890</t>
  </si>
  <si>
    <t>CAIXA ENTERRADA ELÉTRICA RETANGULAR, EM ALVENARIA COM TIJOLOS CERÂMICOS MACIÇOS, FUNDO COM BRITA, DIMENSÕES INTERNAS: 1X1X0,6 M. AF_12/2020</t>
  </si>
  <si>
    <t>97891</t>
  </si>
  <si>
    <t>CAIXA ENTERRADA ELÉTRICA RETANGULAR, EM ALVENARIA COM BLOCOS DE CONCRETO, FUNDO COM BRITA, DIMENSÕES INTERNAS: 0,4X0,4X0,4 M. AF_12/2020</t>
  </si>
  <si>
    <t>97892</t>
  </si>
  <si>
    <t>CAIXA ENTERRADA ELÉTRICA RETANGULAR, EM ALVENARIA COM BLOCOS DE CONCRETO, FUNDO COM BRITA, DIMENSÕES INTERNAS: 0,6X0,6X0,6 M. AF_12/2020</t>
  </si>
  <si>
    <t>97893</t>
  </si>
  <si>
    <t>CAIXA ENTERRADA ELÉTRICA RETANGULAR, EM ALVENARIA COM BLOCOS DE CONCRETO, FUNDO COM BRITA, DIMENSÕES INTERNAS: 0,8X0,8X0,6 M. AF_12/2020</t>
  </si>
  <si>
    <t>97894</t>
  </si>
  <si>
    <t>CAIXA ENTERRADA ELÉTRICA RETANGULAR, EM ALVENARIA COM BLOCOS DE CONCRETO, FUNDO COM BRITA, DIMENSÕES INTERNAS: 1X1X0,6 M. AF_12/2020</t>
  </si>
  <si>
    <t>104396</t>
  </si>
  <si>
    <t>CONDULETE DE PVC, TIPO E, PARA ELETRODUTO DE PVC SOLDÁVEL DN 25 MM (3/4''), APARENTE - FORNECIMENTO E INSTALAÇÃO. AF_10/2022</t>
  </si>
  <si>
    <t>104397</t>
  </si>
  <si>
    <t>CONDULETE DE PVC, TIPO E, PARA ELETRODUTO DE PVC SOLDÁVEL DN 32 MM (1''), APARENTE - FORNECIMENTO E INSTALAÇÃO. AF_10/2022</t>
  </si>
  <si>
    <t>104398</t>
  </si>
  <si>
    <t>CONDULETE DE PVC, TIPO LR, PARA ELETRODUTO DE PVC SOLDÁVEL DN 20 MM (1/2''), APARENTE - FORNECIMENTO E INSTALAÇÃO. AF_10/2022</t>
  </si>
  <si>
    <t>104399</t>
  </si>
  <si>
    <t>CONDULETE DE PVC, TIPO LR, PARA ELETRODUTO DE PVC SOLDÁVEL DN 25 MM (3/4''), APARENTE - FORNECIMENTO E INSTALAÇÃO. AF_10/2022</t>
  </si>
  <si>
    <t>104400</t>
  </si>
  <si>
    <t>CONDULETE DE PVC, TIPO LR, PARA ELETRODUTO DE PVC SOLDÁVEL DN 32 MM (1''), APARENTE - FORNECIMENTO E INSTALAÇÃO. AF_10/2022</t>
  </si>
  <si>
    <t>104401</t>
  </si>
  <si>
    <t>CONDULETE DE PVC, TIPO C, PARA ELETRODUTO DE PVC SOLDÁVEL DN 20 MM (1/2''), APARENTE - FORNECIMENTO E INSTALAÇÃO. AF_10/2022</t>
  </si>
  <si>
    <t>104402</t>
  </si>
  <si>
    <t>CONDULETE DE PVC, TIPO C, PARA ELETRODUTO DE PVC SOLDÁVEL DN 25 MM (3/4''), APARENTE - FORNECIMENTO E INSTALAÇÃO. AF_10/2022</t>
  </si>
  <si>
    <t>104403</t>
  </si>
  <si>
    <t>CONDULETE DE PVC, TIPO C, PARA ELETRODUTO DE PVC SOLDÁVEL DN 32 MM (1''), APARENTE - FORNECIMENTO E INSTALAÇÃO. AF_10/2022</t>
  </si>
  <si>
    <t>104404</t>
  </si>
  <si>
    <t>CONDULETE DE PVC, TIPO T, PARA ELETRODUTO DE PVC SOLDÁVEL DN 25 MM (3/4''), APARENTE - FORNECIMENTO E INSTALAÇÃO. AF_10/2022</t>
  </si>
  <si>
    <t>104405</t>
  </si>
  <si>
    <t>CONDULETE DE PVC, TIPO T, PARA ELETRODUTO DE PVC SOLDÁVEL DN 32 MM (1''), APARENTE - FORNECIMENTO E INSTALAÇÃO. AF_10/2022</t>
  </si>
  <si>
    <t>93653</t>
  </si>
  <si>
    <t>DISJUNTOR MONOPOLAR TIPO DIN, CORRENTE NOMINAL DE 10A - FORNECIMENTO E INSTALAÇÃO. AF_10/2020</t>
  </si>
  <si>
    <t>93654</t>
  </si>
  <si>
    <t>DISJUNTOR MONOPOLAR TIPO DIN, CORRENTE NOMINAL DE 16A - FORNECIMENTO E INSTALAÇÃO. AF_10/2020</t>
  </si>
  <si>
    <t>93655</t>
  </si>
  <si>
    <t>DISJUNTOR MONOPOLAR TIPO DIN, CORRENTE NOMINAL DE 20A - FORNECIMENTO E INSTALAÇÃO. AF_10/2020</t>
  </si>
  <si>
    <t>93656</t>
  </si>
  <si>
    <t>DISJUNTOR MONOPOLAR TIPO DIN, CORRENTE NOMINAL DE 25A - FORNECIMENTO E INSTALAÇÃO. AF_10/2020</t>
  </si>
  <si>
    <t>93657</t>
  </si>
  <si>
    <t>DISJUNTOR MONOPOLAR TIPO DIN, CORRENTE NOMINAL DE 32A - FORNECIMENTO E INSTALAÇÃO. AF_10/2020</t>
  </si>
  <si>
    <t>93658</t>
  </si>
  <si>
    <t>DISJUNTOR MONOPOLAR TIPO DIN, CORRENTE NOMINAL DE 40A - FORNECIMENTO E INSTALAÇÃO. AF_10/2020</t>
  </si>
  <si>
    <t>93659</t>
  </si>
  <si>
    <t>DISJUNTOR MONOPOLAR TIPO DIN, CORRENTE NOMINAL DE 50A - FORNECIMENTO E INSTALAÇÃO. AF_10/2020</t>
  </si>
  <si>
    <t>93660</t>
  </si>
  <si>
    <t>DISJUNTOR BIPOLAR TIPO DIN, CORRENTE NOMINAL DE 10A - FORNECIMENTO E INSTALAÇÃO. AF_10/2020</t>
  </si>
  <si>
    <t>93661</t>
  </si>
  <si>
    <t>DISJUNTOR BIPOLAR TIPO DIN, CORRENTE NOMINAL DE 16A - FORNECIMENTO E INSTALAÇÃO. AF_10/2020</t>
  </si>
  <si>
    <t>93662</t>
  </si>
  <si>
    <t>DISJUNTOR BIPOLAR TIPO DIN, CORRENTE NOMINAL DE 20A - FORNECIMENTO E INSTALAÇÃO. AF_10/2020</t>
  </si>
  <si>
    <t>93663</t>
  </si>
  <si>
    <t>DISJUNTOR BIPOLAR TIPO DIN, CORRENTE NOMINAL DE 25A - FORNECIMENTO E INSTALAÇÃO. AF_10/2020</t>
  </si>
  <si>
    <t>93664</t>
  </si>
  <si>
    <t>DISJUNTOR BIPOLAR TIPO DIN, CORRENTE NOMINAL DE 32A - FORNECIMENTO E INSTALAÇÃO. AF_10/2020</t>
  </si>
  <si>
    <t>93665</t>
  </si>
  <si>
    <t>DISJUNTOR BIPOLAR TIPO DIN, CORRENTE NOMINAL DE 40A - FORNECIMENTO E INSTALAÇÃO. AF_10/2020</t>
  </si>
  <si>
    <t>93666</t>
  </si>
  <si>
    <t>DISJUNTOR BIPOLAR TIPO DIN, CORRENTE NOMINAL DE 50A - FORNECIMENTO E INSTALAÇÃO. AF_10/2020</t>
  </si>
  <si>
    <t>93667</t>
  </si>
  <si>
    <t>DISJUNTOR TRIPOLAR TIPO DIN, CORRENTE NOMINAL DE 10A - FORNECIMENTO E INSTALAÇÃO. AF_10/2020</t>
  </si>
  <si>
    <t>93668</t>
  </si>
  <si>
    <t>DISJUNTOR TRIPOLAR TIPO DIN, CORRENTE NOMINAL DE 16A - FORNECIMENTO E INSTALAÇÃO. AF_10/2020</t>
  </si>
  <si>
    <t>93669</t>
  </si>
  <si>
    <t>DISJUNTOR TRIPOLAR TIPO DIN, CORRENTE NOMINAL DE 20A - FORNECIMENTO E INSTALAÇÃO. AF_10/2020</t>
  </si>
  <si>
    <t>93670</t>
  </si>
  <si>
    <t>DISJUNTOR TRIPOLAR TIPO DIN, CORRENTE NOMINAL DE 25A - FORNECIMENTO E INSTALAÇÃO. AF_10/2020</t>
  </si>
  <si>
    <t>93671</t>
  </si>
  <si>
    <t>DISJUNTOR TRIPOLAR TIPO DIN, CORRENTE NOMINAL DE 32A - FORNECIMENTO E INSTALAÇÃO. AF_10/2020</t>
  </si>
  <si>
    <t>93672</t>
  </si>
  <si>
    <t>DISJUNTOR TRIPOLAR TIPO DIN, CORRENTE NOMINAL DE 40A - FORNECIMENTO E INSTALAÇÃO. AF_10/2020</t>
  </si>
  <si>
    <t>93673</t>
  </si>
  <si>
    <t>DISJUNTOR TRIPOLAR TIPO DIN, CORRENTE NOMINAL DE 50A - FORNECIMENTO E INSTALAÇÃO. AF_10/2020</t>
  </si>
  <si>
    <t>97359</t>
  </si>
  <si>
    <t>QUADRO DE MEDIÇÃO GERAL DE ENERGIA COM 8 MEDIDORES - FORNECIMENTO E INSTALAÇÃO. AF_10/2020</t>
  </si>
  <si>
    <t>97360</t>
  </si>
  <si>
    <t>QUADRO DE MEDIÇÃO GERAL DE ENERGIA COM 12 MEDIDORES - FORNECIMENTO E INSTALAÇÃO. AF_10/2020</t>
  </si>
  <si>
    <t>97361</t>
  </si>
  <si>
    <t>QUADRO DE MEDIÇÃO GERAL DE ENERGIA COM 16 MEDIDORES - FORNECIMENTO E INSTALAÇÃO. AF_10/2020</t>
  </si>
  <si>
    <t>97362</t>
  </si>
  <si>
    <t>QUADRO DE MEDIÇÃO GERAL DE ENERGIA PARA BARRAMENTO BLINDADO COM 4 MEDIDORES - FORNECIMENTO E INSTALAÇÃO. AF_10/2020</t>
  </si>
  <si>
    <t>101875</t>
  </si>
  <si>
    <t>QUADRO DE DISTRIBUIÇÃO DE ENERGIA EM CHAPA DE AÇO GALVANIZADO, DE EMBUTIR, COM BARRAMENTO TRIFÁSICO, PARA 12 DISJUNTORES DIN 100A - FORNECIMENTO E INSTALAÇÃO. AF_10/2020</t>
  </si>
  <si>
    <t>101876</t>
  </si>
  <si>
    <t>QUADRO DE DISTRIBUIÇÃO DE ENERGIA EM PVC, DE EMBUTIR, SEM BARRAMENTO, PARA 6 DISJUNTORES - FORNECIMENTO E INSTALAÇÃO. AF_10/2020</t>
  </si>
  <si>
    <t>101877</t>
  </si>
  <si>
    <t>QUADRO DE DISTRIBUIÇÃO DE ENERGIA EM PVC, DE EMBUTIR, SEM BARRAMENTO, PARA 3 DISJUNTORES - FORNECIMENTO E INSTALAÇÃO. AF_10/2020</t>
  </si>
  <si>
    <t>101878</t>
  </si>
  <si>
    <t>QUADRO DE DISTRIBUIÇÃO DE ENERGIA EM CHAPA DE AÇO GALVANIZADO, DE SOBREPOR, COM BARRAMENTO TRIFÁSICO, PARA 18 DISJUNTORES DIN 100A - FORNECIMENTO E INSTALAÇÃO. AF_10/2020</t>
  </si>
  <si>
    <t>101879</t>
  </si>
  <si>
    <t>QUADRO DE DISTRIBUIÇÃO DE ENERGIA EM CHAPA DE AÇO GALVANIZADO, DE EMBUTIR, COM BARRAMENTO TRIFÁSICO, PARA 24 DISJUNTORES DIN 100A - FORNECIMENTO E INSTALAÇÃO. AF_10/2020</t>
  </si>
  <si>
    <t>101880</t>
  </si>
  <si>
    <t>QUADRO DE DISTRIBUIÇÃO DE ENERGIA EM CHAPA DE AÇO GALVANIZADO, DE EMBUTIR, COM BARRAMENTO TRIFÁSICO, PARA 30 DISJUNTORES DIN 150A - FORNECIMENTO E INSTALAÇÃO. AF_10/2020</t>
  </si>
  <si>
    <t>101881</t>
  </si>
  <si>
    <t>QUADRO DE DISTRIBUIÇÃO DE ENERGIA EM CHAPA DE AÇO GALVANIZADO, DE EMBUTIR, COM BARRAMENTO TRIFÁSICO, PARA 40 DISJUNTORES DIN 100A - FORNECIMENTO E INSTALAÇÃO. AF_10/2020</t>
  </si>
  <si>
    <t>101882</t>
  </si>
  <si>
    <t>QUADRO DE DISTRIBUIÇÃO DE ENERGIA EM CHAPA DE AÇO GALVANIZADO, DE EMBUTIR, COM BARRAMENTO TRIFÁSICO, PARA 30 DISJUNTORES DIN 225A - FORNECIMENTO E INSTALAÇÃO. AF_10/2020</t>
  </si>
  <si>
    <t>101883</t>
  </si>
  <si>
    <t>QUADRO DE DISTRIBUIÇÃO DE ENERGIA EM CHAPA DE AÇO GALVANIZADO, DE EMBUTIR, COM BARRAMENTO TRIFÁSICO, PARA 18 DISJUNTORES DIN 100A - FORNECIMENTO E INSTALAÇÃO. AF_10/2020</t>
  </si>
  <si>
    <t>101890</t>
  </si>
  <si>
    <t>DISJUNTOR MONOPOLAR TIPO NEMA, CORRENTE NOMINAL DE 10 ATÉ 30A - FORNECIMENTO E INSTALAÇÃO. AF_10/2020</t>
  </si>
  <si>
    <t>101891</t>
  </si>
  <si>
    <t>DISJUNTOR MONOPOLAR TIPO NEMA, CORRENTE NOMINAL DE 35 ATÉ 50A - FORNECIMENTO E INSTALAÇÃO. AF_10/2020</t>
  </si>
  <si>
    <t>101892</t>
  </si>
  <si>
    <t>DISJUNTOR BIPOLAR TIPO NEMA, CORRENTE NOMINAL DE 10 ATÉ 50A - FORNECIMENTO E INSTALAÇÃO. AF_10/2020</t>
  </si>
  <si>
    <t>101893</t>
  </si>
  <si>
    <t>DISJUNTOR TRIPOLAR TIPO NEMA, CORRENTE NOMINAL DE 10 ATÉ 50A - FORNECIMENTO E INSTALAÇÃO. AF_10/2020</t>
  </si>
  <si>
    <t>101894</t>
  </si>
  <si>
    <t>DISJUNTOR TRIPOLAR TIPO NEMA, CORRENTE NOMINAL DE 60 ATÉ 100A - FORNECIMENTO E INSTALAÇÃO. AF_10/2020</t>
  </si>
  <si>
    <t>101895</t>
  </si>
  <si>
    <t>DISJUNTOR TERMOMAGNÉTICO TRIPOLAR , CORRENTE NOMINAL DE 125A - FORNECIMENTO E INSTALAÇÃO. AF_10/2020</t>
  </si>
  <si>
    <t>101896</t>
  </si>
  <si>
    <t>DISJUNTOR TERMOMAGNÉTICO TRIPOLAR , CORRENTE NOMINAL DE 200A - FORNECIMENTO E INSTALAÇÃO. AF_10/2020</t>
  </si>
  <si>
    <t>101897</t>
  </si>
  <si>
    <t>DISJUNTOR TERMOMAGNÉTICO TRIPOLAR , CORRENTE NOMINAL DE 250A - FORNECIMENTO E INSTALAÇÃO. AF_10/2020</t>
  </si>
  <si>
    <t>101898</t>
  </si>
  <si>
    <t>DISJUNTOR TERMOMAGNÉTICO TRIPOLAR , CORRENTE NOMINAL DE 400A - FORNECIMENTO E INSTALAÇÃO. AF_10/2020</t>
  </si>
  <si>
    <t>101899</t>
  </si>
  <si>
    <t>DISJUNTOR TERMOMAGNÉTICO TRIPOLAR , CORRENTE NOMINAL DE 600A - FORNECIMENTO E INSTALAÇÃO. AF_10/2020</t>
  </si>
  <si>
    <t>101900</t>
  </si>
  <si>
    <t>DISJUNTOR BAIXA TENSÃO TRIPOLAR A SECO 800A/600V - FORNECIMENTO E INSTALAÇÃO. AF_10/2020</t>
  </si>
  <si>
    <t>101901</t>
  </si>
  <si>
    <t>CONTATOR TRIPOLAR I NOMINAL 12A - FORNECIMENTO E INSTALAÇÃO. AF_10/2020</t>
  </si>
  <si>
    <t>101902</t>
  </si>
  <si>
    <t>CONTATOR TRIPOLAR I NOMINAL 22A - FORNECIMENTO E INSTALAÇÃO. AF_10/2020</t>
  </si>
  <si>
    <t>101903</t>
  </si>
  <si>
    <t>CONTATOR TRIPOLAR I NOMINAL 38A - FORNECIMENTO E INSTALAÇÃO. AF_10/2020</t>
  </si>
  <si>
    <t>101904</t>
  </si>
  <si>
    <t>CONTATOR TRIPOLAR I NOMIMAL 95A - FORNECIMENTO E INSTALAÇÃO. AF_10/2020</t>
  </si>
  <si>
    <t>101938</t>
  </si>
  <si>
    <t>CAIXA DE PROTEÇÃO PARA MEDIDOR MONOFÁSICO DE EMBUTIR - FORNECIMENTO E INSTALAÇÃO. AF_10/2020</t>
  </si>
  <si>
    <t>101946</t>
  </si>
  <si>
    <t>QUADRO DE MEDIÇÃO GERAL DE ENERGIA PARA 1 MEDIDOR DE SOBREPOR - FORNECIMENTO E INSTALAÇÃO. AF_10/2020</t>
  </si>
  <si>
    <t>91945</t>
  </si>
  <si>
    <t>SUPORTE PARAFUSADO COM PLACA DE ENCAIXE 4" X 2" ALTO (2,00 M DO PISO) PARA PONTO ELÉTRICO - FORNECIMENTO E INSTALAÇÃO. AF_03/2023</t>
  </si>
  <si>
    <t>91946</t>
  </si>
  <si>
    <t>SUPORTE PARAFUSADO COM PLACA DE ENCAIXE 4" X 2" MÉDIO (1,30 M DO PISO) PARA PONTO ELÉTRICO - FORNECIMENTO E INSTALAÇÃO. AF_03/2023</t>
  </si>
  <si>
    <t>91947</t>
  </si>
  <si>
    <t>SUPORTE PARAFUSADO COM PLACA DE ENCAIXE 4" X 2" BAIXO (0,30 M DO PISO) PARA PONTO ELÉTRICO - FORNECIMENTO E INSTALAÇÃO. AF_03/2023</t>
  </si>
  <si>
    <t>91949</t>
  </si>
  <si>
    <t>SUPORTE PARAFUSADO COM PLACA DE ENCAIXE 4" X 4" ALTO (2,00 M DO PISO) PARA PONTO ELÉTRICO - FORNECIMENTO E INSTALAÇÃO. AF_03/2023</t>
  </si>
  <si>
    <t>91950</t>
  </si>
  <si>
    <t>SUPORTE PARAFUSADO COM PLACA DE ENCAIXE 4" X 4" MÉDIO (1,30 M DO PISO) PARA PONTO ELÉTRICO - FORNECIMENTO E INSTALAÇÃO. AF_03/2023</t>
  </si>
  <si>
    <t>91951</t>
  </si>
  <si>
    <t>SUPORTE PARAFUSADO COM PLACA DE ENCAIXE 4" X 4" BAIXO (0,30 M DO PISO) PARA PONTO ELÉTRICO - FORNECIMENTO E INSTALAÇÃO. AF_03/2023</t>
  </si>
  <si>
    <t>91952</t>
  </si>
  <si>
    <t>INTERRUPTOR SIMPLES (1 MÓDULO), 10A/250V, SEM SUPORTE E SEM PLACA - FORNECIMENTO E INSTALAÇÃO. AF_03/2023</t>
  </si>
  <si>
    <t>91953</t>
  </si>
  <si>
    <t>INTERRUPTOR SIMPLES (1 MÓDULO), 10A/250V, INCLUINDO SUPORTE E PLACA - FORNECIMENTO E INSTALAÇÃO. AF_03/2023</t>
  </si>
  <si>
    <t>91954</t>
  </si>
  <si>
    <t>INTERRUPTOR PARALELO (1 MÓDULO), 10A/250V, SEM SUPORTE E SEM PLACA - FORNECIMENTO E INSTALAÇÃO. AF_03/2023</t>
  </si>
  <si>
    <t>91955</t>
  </si>
  <si>
    <t>INTERRUPTOR PARALELO (1 MÓDULO), 10A/250V, INCLUINDO SUPORTE E PLACA - FORNECIMENTO E INSTALAÇÃO. AF_03/2023</t>
  </si>
  <si>
    <t>91956</t>
  </si>
  <si>
    <t>INTERRUPTOR SIMPLES (1 MÓDULO) COM INTERRUPTOR PARALELO (1 MÓDULO), 10A/250V, SEM SUPORTE E SEM PLACA - FORNECIMENTO E INSTALAÇÃO. AF_03/2023</t>
  </si>
  <si>
    <t>91957</t>
  </si>
  <si>
    <t>INTERRUPTOR SIMPLES (1 MÓDULO) COM INTERRUPTOR PARALELO (1 MÓDULO), 10A/250V, INCLUINDO SUPORTE E PLACA - FORNECIMENTO E INSTALAÇÃO. AF_03/2023</t>
  </si>
  <si>
    <t>91958</t>
  </si>
  <si>
    <t>INTERRUPTOR SIMPLES (2 MÓDULOS), 10A/250V, SEM SUPORTE E SEM PLACA - FORNECIMENTO E INSTALAÇÃO. AF_03/2023</t>
  </si>
  <si>
    <t>91959</t>
  </si>
  <si>
    <t>INTERRUPTOR SIMPLES (2 MÓDULOS), 10A/250V, INCLUINDO SUPORTE E PLACA - FORNECIMENTO E INSTALAÇÃO. AF_03/2023</t>
  </si>
  <si>
    <t>91960</t>
  </si>
  <si>
    <t>INTERRUPTOR PARALELO (2 MÓDULOS), 10A/250V, SEM SUPORTE E SEM PLACA - FORNECIMENTO E INSTALAÇÃO. AF_03/2023</t>
  </si>
  <si>
    <t>91961</t>
  </si>
  <si>
    <t>INTERRUPTOR PARALELO (2 MÓDULOS), 10A/250V, INCLUINDO SUPORTE E PLACA - FORNECIMENTO E INSTALAÇÃO. AF_03/2023</t>
  </si>
  <si>
    <t>91962</t>
  </si>
  <si>
    <t>INTERRUPTOR SIMPLES (1 MÓDULO) COM INTERRUPTOR PARALELO (2 MÓDULOS), 10A/250V, SEM SUPORTE E SEM PLACA - FORNECIMENTO E INSTALAÇÃO. AF_03/2023</t>
  </si>
  <si>
    <t>91963</t>
  </si>
  <si>
    <t>INTERRUPTOR SIMPLES (1 MÓDULO) COM INTERRUPTOR PARALELO (2 MÓDULOS), 10A/250V, INCLUINDO SUPORTE E PLACA - FORNECIMENTO E INSTALAÇÃO. AF_03/2023</t>
  </si>
  <si>
    <t>91964</t>
  </si>
  <si>
    <t>INTERRUPTOR SIMPLES (2 MÓDULOS) COM INTERRUPTOR PARALELO (1 MÓDULO), 10A/250V, SEM SUPORTE E SEM PLACA - FORNECIMENTO E INSTALAÇÃO. AF_03/2023</t>
  </si>
  <si>
    <t>91965</t>
  </si>
  <si>
    <t>INTERRUPTOR SIMPLES (2 MÓDULOS) COM INTERRUPTOR PARALELO (1 MÓDULO), 10A/250V, INCLUINDO SUPORTE E PLACA - FORNECIMENTO E INSTALAÇÃO. AF_03/2023</t>
  </si>
  <si>
    <t>91966</t>
  </si>
  <si>
    <t>INTERRUPTOR SIMPLES (3 MÓDULOS), 10A/250V, SEM SUPORTE E SEM PLACA - FORNECIMENTO E INSTALAÇÃO. AF_03/2023</t>
  </si>
  <si>
    <t>91967</t>
  </si>
  <si>
    <t>INTERRUPTOR SIMPLES (3 MÓDULOS), 10A/250V, INCLUINDO SUPORTE E PLACA - FORNECIMENTO E INSTALAÇÃO. AF_03/2023</t>
  </si>
  <si>
    <t>91968</t>
  </si>
  <si>
    <t>INTERRUPTOR PARALELO (3 MÓDULOS), 10A/250V, SEM SUPORTE E SEM PLACA - FORNECIMENTO E INSTALAÇÃO. AF_03/2023</t>
  </si>
  <si>
    <t>91969</t>
  </si>
  <si>
    <t>INTERRUPTOR PARALELO (3 MÓDULOS), 10A/250V, INCLUINDO SUPORTE E PLACA - FORNECIMENTO E INSTALAÇÃO. AF_03/2023</t>
  </si>
  <si>
    <t>91970</t>
  </si>
  <si>
    <t>INTERRUPTOR SIMPLES (3 MÓDULOS) COM INTERRUPTOR PARALELO (1 MÓDULO), 10A/250V, SEM SUPORTE E SEM PLACA - FORNECIMENTO E INSTALAÇÃO. AF_03/2023</t>
  </si>
  <si>
    <t>91971</t>
  </si>
  <si>
    <t>INTERRUPTOR SIMPLES (3 MÓDULOS) COM INTERRUPTOR PARALELO (1 MÓDULO), 10A/250V, INCLUINDO SUPORTE E PLACA - FORNECIMENTO E INSTALAÇÃO. AF_03/2023</t>
  </si>
  <si>
    <t>91972</t>
  </si>
  <si>
    <t>INTERRUPTOR SIMPLES (2 MÓDULOS) COM INTERRUPTOR PARALELO (2 MÓDULOS), 10A/250V, SEM SUPORTE E SEM PLACA - FORNECIMENTO E INSTALAÇÃO. AF_03/2023</t>
  </si>
  <si>
    <t>91973</t>
  </si>
  <si>
    <t>INTERRUPTOR SIMPLES (2 MÓDULOS) COM INTERRUPTOR PARALELO (2 MÓDULOS), 10A/250V, INCLUINDO SUPORTE E PLACA - FORNECIMENTO E INSTALAÇÃO. AF_03/2023</t>
  </si>
  <si>
    <t>91974</t>
  </si>
  <si>
    <t>INTERRUPTOR SIMPLES (4 MÓDULOS), 10A/250V, SEM SUPORTE E SEM PLACA - FORNECIMENTO E INSTALAÇÃO. AF_03/2023</t>
  </si>
  <si>
    <t>91975</t>
  </si>
  <si>
    <t>INTERRUPTOR SIMPLES (4 MÓDULOS), 10A/250V, INCLUINDO SUPORTE E PLACA - FORNECIMENTO E INSTALAÇÃO. AF_03/2023</t>
  </si>
  <si>
    <t>91976</t>
  </si>
  <si>
    <t>INTERRUPTOR SIMPLES (6 MÓDULOS), 10A/250V, SEM SUPORTE E SEM PLACA - FORNECIMENTO E INSTALAÇÃO. AF_03/2023</t>
  </si>
  <si>
    <t>91977</t>
  </si>
  <si>
    <t>INTERRUPTOR SIMPLES (6 MÓDULOS), 10A/250V, INCLUINDO SUPORTE E PLACA - FORNECIMENTO E INSTALAÇÃO. AF_03/2023</t>
  </si>
  <si>
    <t>91978</t>
  </si>
  <si>
    <t>INTERRUPTOR INTERMEDIÁRIO (1 MÓDULO), 10A/250V, SEM SUPORTE E SEM PLACA - FORNECIMENTO E INSTALAÇÃO. AF_03/2023</t>
  </si>
  <si>
    <t>91979</t>
  </si>
  <si>
    <t>INTERRUPTOR INTERMEDIÁRIO (1 MÓDULO), 10A/250V, INCLUINDO SUPORTE E PLACA - FORNECIMENTO E INSTALAÇÃO. AF_03/2023</t>
  </si>
  <si>
    <t>91980</t>
  </si>
  <si>
    <t>INTERRUPTOR BIPOLAR (1 MÓDULO), 10A/250V, SEM SUPORTE E SEM PLACA - FORNECIMENTO E INSTALAÇÃO. AF_03/2023</t>
  </si>
  <si>
    <t>91981</t>
  </si>
  <si>
    <t>INTERRUPTOR BIPOLAR (1 MÓDULO), 10A/250V, INCLUINDO SUPORTE E PLACA - FORNECIMENTO E INSTALAÇÃO. AF_03/2023</t>
  </si>
  <si>
    <t>91982</t>
  </si>
  <si>
    <t>DIMMER ROTATIVO (1 MÓDULO), 220V/600W, SEM SUPORTE E SEM PLACA - FORNECIMENTO E INSTALAÇÃO. AF_03/2023</t>
  </si>
  <si>
    <t>91983</t>
  </si>
  <si>
    <t>DIMMER ROTATIVO (1 MÓDULO), 220V/600W, INCLUINDO SUPORTE E PLACA - FORNECIMENTO E INSTALAÇÃO. AF_03/2023</t>
  </si>
  <si>
    <t>91984</t>
  </si>
  <si>
    <t>INTERRUPTOR PULSADOR CAMPAINHA (1 MÓDULO), 10A/250V, SEM SUPORTE E SEM PLACA - FORNECIMENTO E INSTALAÇÃO. AF_03/2023</t>
  </si>
  <si>
    <t>91985</t>
  </si>
  <si>
    <t>INTERRUPTOR PULSADOR CAMPAINHA (1 MÓDULO), 10A/250V, INCLUINDO SUPORTE E PLACA - FORNECIMENTO E INSTALAÇÃO. AF_03/2023</t>
  </si>
  <si>
    <t>91986</t>
  </si>
  <si>
    <t>CAMPAINHA CIGARRA (1 MÓDULO), 10A/250V, SEM SUPORTE E SEM PLACA - FORNECIMENTO E INSTALAÇÃO. AF_03/2023</t>
  </si>
  <si>
    <t>91987</t>
  </si>
  <si>
    <t>CAMPAINHA CIGARRA (1 MÓDULO), 10A/250V, INCLUINDO SUPORTE E PLACA - FORNECIMENTO E INSTALAÇÃO. AF_03/2023</t>
  </si>
  <si>
    <t>91988</t>
  </si>
  <si>
    <t>INTERRUPTOR PULSADOR MINUTERIA (1 MÓDULO), 10A/250V, SEM SUPORTE E SEM PLACA - FORNECIMENTO E INSTALAÇÃO. AF_03/2023</t>
  </si>
  <si>
    <t>91989</t>
  </si>
  <si>
    <t>INTERRUPTOR PULSADOR MINUTERIA (1 MÓDULO), 10A/250V, INCLUINDO SUPORTE E PLACA - FORNECIMENTO E INSTALAÇÃO. AF_03/2023</t>
  </si>
  <si>
    <t>91990</t>
  </si>
  <si>
    <t>TOMADA ALTA DE EMBUTIR (1 MÓDULO), 2P+T 10 A, SEM SUPORTE E SEM PLACA - FORNECIMENTO E INSTALAÇÃO. AF_03/2023</t>
  </si>
  <si>
    <t>91991</t>
  </si>
  <si>
    <t>TOMADA ALTA DE EMBUTIR (1 MÓDULO), 2P+T 20 A, SEM SUPORTE E SEM PLACA - FORNECIMENTO E INSTALAÇÃO. AF_03/2023</t>
  </si>
  <si>
    <t>91992</t>
  </si>
  <si>
    <t>TOMADA ALTA DE EMBUTIR (1 MÓDULO), 2P+T 10 A, INCLUINDO SUPORTE E PLACA - FORNECIMENTO E INSTALAÇÃO. AF_03/2023</t>
  </si>
  <si>
    <t>91993</t>
  </si>
  <si>
    <t>TOMADA ALTA DE EMBUTIR (1 MÓDULO), 2P+T 20 A, INCLUINDO SUPORTE E PLACA - FORNECIMENTO E INSTALAÇÃO. AF_03/2023</t>
  </si>
  <si>
    <t>91994</t>
  </si>
  <si>
    <t>TOMADA MÉDIA DE EMBUTIR (1 MÓDULO), 2P+T 10 A, SEM SUPORTE E SEM PLACA - FORNECIMENTO E INSTALAÇÃO. AF_03/2023</t>
  </si>
  <si>
    <t>91995</t>
  </si>
  <si>
    <t>TOMADA MÉDIA DE EMBUTIR (1 MÓDULO), 2P+T 20 A, SEM SUPORTE E SEM PLACA - FORNECIMENTO E INSTALAÇÃO. AF_03/2023</t>
  </si>
  <si>
    <t>91996</t>
  </si>
  <si>
    <t>TOMADA MÉDIA DE EMBUTIR (1 MÓDULO), 2P+T 10 A, INCLUINDO SUPORTE E PLACA - FORNECIMENTO E INSTALAÇÃO. AF_03/2023</t>
  </si>
  <si>
    <t>91997</t>
  </si>
  <si>
    <t>TOMADA MÉDIA DE EMBUTIR (1 MÓDULO), 2P+T 20 A, INCLUINDO SUPORTE E PLACA - FORNECIMENTO E INSTALAÇÃO. AF_03/2023</t>
  </si>
  <si>
    <t>91998</t>
  </si>
  <si>
    <t>TOMADA BAIXA DE EMBUTIR (1 MÓDULO), 2P+T 10 A, SEM SUPORTE E SEM PLACA - FORNECIMENTO E INSTALAÇÃO. AF_03/2023</t>
  </si>
  <si>
    <t>91999</t>
  </si>
  <si>
    <t>TOMADA BAIXA DE EMBUTIR (1 MÓDULO), 2P+T 20 A, SEM SUPORTE E SEM PLACA - FORNECIMENTO E INSTALAÇÃO. AF_03/2023</t>
  </si>
  <si>
    <t>92000</t>
  </si>
  <si>
    <t>TOMADA BAIXA DE EMBUTIR (1 MÓDULO), 2P+T 10 A, INCLUINDO SUPORTE E PLACA - FORNECIMENTO E INSTALAÇÃO. AF_03/2023</t>
  </si>
  <si>
    <t>92001</t>
  </si>
  <si>
    <t>TOMADA BAIXA DE EMBUTIR (1 MÓDULO), 2P+T 20 A, INCLUINDO SUPORTE E PLACA - FORNECIMENTO E INSTALAÇÃO. AF_03/2023</t>
  </si>
  <si>
    <t>92002</t>
  </si>
  <si>
    <t>TOMADA MÉDIA DE EMBUTIR (2 MÓDULOS), 2P+T 10 A, SEM SUPORTE E SEM PLACA - FORNECIMENTO E INSTALAÇÃO. AF_03/2023</t>
  </si>
  <si>
    <t>92003</t>
  </si>
  <si>
    <t>TOMADA MÉDIA DE EMBUTIR (2 MÓDULOS), 2P+T 20 A, SEM SUPORTE E SEM PLACA - FORNECIMENTO E INSTALAÇÃO. AF_03/2023</t>
  </si>
  <si>
    <t>92004</t>
  </si>
  <si>
    <t>TOMADA MÉDIA DE EMBUTIR (2 MÓDULOS), 2P+T 10 A, INCLUINDO SUPORTE E PLACA - FORNECIMENTO E INSTALAÇÃO. AF_03/2023</t>
  </si>
  <si>
    <t>92005</t>
  </si>
  <si>
    <t>TOMADA MÉDIA DE EMBUTIR (2 MÓDULOS), 2P+T 20 A, INCLUINDO SUPORTE E PLACA - FORNECIMENTO E INSTALAÇÃO. AF_03/2023</t>
  </si>
  <si>
    <t>92006</t>
  </si>
  <si>
    <t>TOMADA BAIXA DE EMBUTIR (2 MÓDULOS), 2P+T 10 A, SEM SUPORTE E SEM PLACA - FORNECIMENTO E INSTALAÇÃO. AF_03/2023</t>
  </si>
  <si>
    <t>92007</t>
  </si>
  <si>
    <t>TOMADA BAIXA DE EMBUTIR (2 MÓDULOS), 2P+T 20 A, SEM SUPORTE E SEM PLACA - FORNECIMENTO E INSTALAÇÃO. AF_03/2023</t>
  </si>
  <si>
    <t>92008</t>
  </si>
  <si>
    <t>TOMADA BAIXA DE EMBUTIR (2 MÓDULOS), 2P+T 10 A, INCLUINDO SUPORTE E PLACA - FORNECIMENTO E INSTALAÇÃO. AF_03/2023</t>
  </si>
  <si>
    <t>92009</t>
  </si>
  <si>
    <t>TOMADA BAIXA DE EMBUTIR (2 MÓDULOS), 2P+T 20 A, INCLUINDO SUPORTE E PLACA - FORNECIMENTO E INSTALAÇÃO. AF_03/2023</t>
  </si>
  <si>
    <t>92010</t>
  </si>
  <si>
    <t>TOMADA MÉDIA DE EMBUTIR (3 MÓDULOS), 2P+T 10 A, SEM SUPORTE E SEM PLACA - FORNECIMENTO E INSTALAÇÃO. AF_03/2023</t>
  </si>
  <si>
    <t>92011</t>
  </si>
  <si>
    <t>TOMADA MÉDIA DE EMBUTIR (3 MÓDULOS), 2P+T 20 A, SEM SUPORTE E SEM PLACA - FORNECIMENTO E INSTALAÇÃO. AF_03/2023</t>
  </si>
  <si>
    <t>92012</t>
  </si>
  <si>
    <t>TOMADA MÉDIA DE EMBUTIR (3 MÓDULOS), 2P+T 10 A, INCLUINDO SUPORTE E PLACA - FORNECIMENTO E INSTALAÇÃO. AF_03/2023</t>
  </si>
  <si>
    <t>92013</t>
  </si>
  <si>
    <t>TOMADA MÉDIA DE EMBUTIR (3 MÓDULOS), 2P+T 20 A, INCLUINDO SUPORTE E PLACA - FORNECIMENTO E INSTALAÇÃO. AF_03/2023</t>
  </si>
  <si>
    <t>92014</t>
  </si>
  <si>
    <t>TOMADA BAIXA DE EMBUTIR (3 MÓDULOS), 2P+T 10 A, SEM SUPORTE E SEM PLACA - FORNECIMENTO E INSTALAÇÃO. AF_03/2023</t>
  </si>
  <si>
    <t>92015</t>
  </si>
  <si>
    <t>TOMADA BAIXA DE EMBUTIR (3 MÓDULOS), 2P+T 20 A, SEM SUPORTE E SEM PLACA - FORNECIMENTO E INSTALAÇÃO. AF_03/2023</t>
  </si>
  <si>
    <t>92016</t>
  </si>
  <si>
    <t>TOMADA BAIXA DE EMBUTIR (3 MÓDULOS), 2P+T 10 A, INCLUINDO SUPORTE E PLACA - FORNECIMENTO E INSTALAÇÃO. AF_03/2023</t>
  </si>
  <si>
    <t>92017</t>
  </si>
  <si>
    <t>TOMADA BAIXA DE EMBUTIR (3 MÓDULOS), 2P+T 20 A, INCLUINDO SUPORTE E PLACA - FORNECIMENTO E INSTALAÇÃO. AF_03/2023</t>
  </si>
  <si>
    <t>92018</t>
  </si>
  <si>
    <t>TOMADA BAIXA DE EMBUTIR (4 MÓDULOS), 2P+T 10 A, SEM SUPORTE E SEM PLACA - FORNECIMENTO E INSTALAÇÃO. AF_03/2023</t>
  </si>
  <si>
    <t>92019</t>
  </si>
  <si>
    <t>TOMADA BAIXA DE EMBUTIR (4 MÓDULOS), 2P+T 10 A, INCLUINDO SUPORTE E PLACA - FORNECIMENTO E INSTALAÇÃO. AF_03/2023</t>
  </si>
  <si>
    <t>92020</t>
  </si>
  <si>
    <t>TOMADA BAIXA DE EMBUTIR (6 MÓDULOS), 2P+T 10 A, SEM SUPORTE E SEM PLACA - FORNECIMENTO E INSTALAÇÃO. AF_03/2023</t>
  </si>
  <si>
    <t>92021</t>
  </si>
  <si>
    <t>TOMADA BAIXA DE EMBUTIR (6 MÓDULOS), 2P+T 10 A, INCLUINDO SUPORTE E PLACA - FORNECIMENTO E INSTALAÇÃO. AF_03/2023</t>
  </si>
  <si>
    <t>92022</t>
  </si>
  <si>
    <t>INTERRUPTOR SIMPLES (1 MÓDULO) COM 1 TOMADA DE EMBUTIR 2P+T 10 A, SEM SUPORTE E SEM PLACA - FORNECIMENTO E INSTALAÇÃO. AF_03/2023</t>
  </si>
  <si>
    <t>92023</t>
  </si>
  <si>
    <t>INTERRUPTOR SIMPLES (1 MÓDULO) COM 1 TOMADA DE EMBUTIR 2P+T 10 A, INCLUINDO SUPORTE E PLACA - FORNECIMENTO E INSTALAÇÃO. AF_03/2023</t>
  </si>
  <si>
    <t>92024</t>
  </si>
  <si>
    <t>INTERRUPTOR SIMPLES (1 MÓDULO) COM 2 TOMADAS DE EMBUTIR 2P+T 10 A, SEM SUPORTE E SEM PLACA - FORNECIMENTO E INSTALAÇÃO. AF_03/2023</t>
  </si>
  <si>
    <t>92025</t>
  </si>
  <si>
    <t>INTERRUPTOR SIMPLES (1 MÓDULO) COM 2 TOMADAS DE EMBUTIR 2P+T 10 A, INCLUINDO SUPORTE E PLACA - FORNECIMENTO E INSTALAÇÃO. AF_03/2023</t>
  </si>
  <si>
    <t>92026</t>
  </si>
  <si>
    <t>INTERRUPTOR SIMPLES (2 MÓDULOS) COM 1 TOMADA DE EMBUTIR 2P+T 10 A, SEM SUPORTE E SEM PLACA - FORNECIMENTO E INSTALAÇÃO. AF_03/2023</t>
  </si>
  <si>
    <t>92027</t>
  </si>
  <si>
    <t>INTERRUPTOR SIMPLES (2 MÓDULOS) COM 1 TOMADA DE EMBUTIR 2P+T 10 A, INCLUINDO SUPORTE E PLACA - FORNECIMENTO E INSTALAÇÃO. AF_03/2023</t>
  </si>
  <si>
    <t>92028</t>
  </si>
  <si>
    <t>INTERRUPTOR PARALELO (1 MÓDULO) COM 1 TOMADA DE EMBUTIR 2P+T 10 A, SEM SUPORTE E SEM PLACA - FORNECIMENTO E INSTALAÇÃO. AF_03/2023</t>
  </si>
  <si>
    <t>92029</t>
  </si>
  <si>
    <t>INTERRUPTOR PARALELO (1 MÓDULO) COM 1 TOMADA DE EMBUTIR 2P+T 10 A, INCLUINDO SUPORTE E PLACA - FORNECIMENTO E INSTALAÇÃO. AF_03/2023</t>
  </si>
  <si>
    <t>92030</t>
  </si>
  <si>
    <t>INTERRUPTOR PARALELO (1 MÓDULO) COM 2 TOMADAS DE EMBUTIR 2P+T 10 A, SEM SUPORTE E SEM PLACA - FORNECIMENTO E INSTALAÇÃO. AF_03/2023</t>
  </si>
  <si>
    <t>92031</t>
  </si>
  <si>
    <t>INTERRUPTOR PARALELO (1 MÓDULO) COM 2 TOMADAS DE EMBUTIR 2P+T 10 A, INCLUINDO SUPORTE E PLACA - FORNECIMENTO E INSTALAÇÃO. AF_03/2023</t>
  </si>
  <si>
    <t>92032</t>
  </si>
  <si>
    <t>INTERRUPTOR PARALELO (2 MÓDULOS) COM 1 TOMADA DE EMBUTIR 2P+T 10 A, SEM SUPORTE E SEM PLACA - FORNECIMENTO E INSTALAÇÃO. AF_03/2023</t>
  </si>
  <si>
    <t>92033</t>
  </si>
  <si>
    <t>INTERRUPTOR PARALELO (2 MÓDULOS) COM 1 TOMADA DE EMBUTIR 2P+T 10 A, INCLUINDO SUPORTE E PLACA - FORNECIMENTO E INSTALAÇÃO. AF_03/2023</t>
  </si>
  <si>
    <t>92034</t>
  </si>
  <si>
    <t>INTERRUPTOR SIMPLES (1 MÓDULO), INTERRUPTOR PARALELO (1 MÓDULO) E 1 TOMADA DE EMBUTIR 2P+T 10 A, SEM SUPORTE E SEM PLACA - FORNECIMENTO E INSTALAÇÃO. AF_03/2023</t>
  </si>
  <si>
    <t>92035</t>
  </si>
  <si>
    <t>INTERRUPTOR SIMPLES (1 MÓDULO), INTERRUPTOR PARALELO (1 MÓDULO) E 1 TOMADA DE EMBUTIR 2P+T 10 A, INCLUINDO SUPORTE E PLACA - FORNECIMENTO E INSTALAÇÃO. AF_03/2023</t>
  </si>
  <si>
    <t>97583</t>
  </si>
  <si>
    <t>LUMINÁRIA TIPO CALHA, DE SOBREPOR, COM 1 LÂMPADA TUBULAR FLUORESCENTE DE 18 W, COM REATOR DE PARTIDA RÁPIDA - FORNECIMENTO E INSTALAÇÃO. AF_02/2020</t>
  </si>
  <si>
    <t>97584</t>
  </si>
  <si>
    <t>LUMINÁRIA TIPO CALHA, DE SOBREPOR, COM 1 LÂMPADA TUBULAR FLUORESCENTE DE 36 W, COM REATOR DE PARTIDA RÁPIDA - FORNECIMENTO E INSTALAÇÃO. AF_02/2020</t>
  </si>
  <si>
    <t>97585</t>
  </si>
  <si>
    <t>LUMINÁRIA TIPO CALHA, DE SOBREPOR, COM 2 LÂMPADAS TUBULARES FLUORESCENTES DE 18 W, COM REATOR DE PARTIDA RÁPIDA - FORNECIMENTO E INSTALAÇÃO. AF_02/2020</t>
  </si>
  <si>
    <t>97586</t>
  </si>
  <si>
    <t>LUMINÁRIA TIPO CALHA, DE SOBREPOR, COM 2 LÂMPADAS TUBULARES FLUORESCENTES DE 36 W, COM REATOR DE PARTIDA RÁPIDA - FORNECIMENTO E INSTALAÇÃO. AF_02/2020</t>
  </si>
  <si>
    <t>97587</t>
  </si>
  <si>
    <t>LUMINÁRIA TIPO CALHA, DE EMBUTIR, COM 2 LÂMPADAS FLUORESCENTES DE 14 W, COM REATOR DE PARTIDA RÁPIDA - FORNECIMENTO E INSTALAÇÃO. AF_02/2020</t>
  </si>
  <si>
    <t>97589</t>
  </si>
  <si>
    <t>LUMINÁRIA TIPO PLAFON EM PLÁSTICO, DE SOBREPOR, COM 1 LÂMPADA FLUORESCENTE DE 15 W, SEM REATOR - FORNECIMENTO E INSTALAÇÃO. AF_02/2020</t>
  </si>
  <si>
    <t>97590</t>
  </si>
  <si>
    <t>LUMINÁRIA TIPO PLAFON REDONDO COM VIDRO FOSCO, DE SOBREPOR, COM 1 LÂMPADA FLUORESCENTE DE 15 W, SEM REATOR - FORNECIMENTO E INSTALAÇÃO. AF_02/2020</t>
  </si>
  <si>
    <t>97591</t>
  </si>
  <si>
    <t>LUMINÁRIA TIPO PLAFON REDONDO COM VIDRO FOSCO, DE SOBREPOR, COM 2 LÂMPADAS FLUORESCENTES DE 15 W, SEM REATOR - FORNECIMENTO E INSTALAÇÃO. AF_02/2020</t>
  </si>
  <si>
    <t>97593</t>
  </si>
  <si>
    <t>LUMINÁRIA TIPO SPOT, DE SOBREPOR, COM 1 LÂMPADA FLUORESCENTE DE 15 W, SEM REATOR - FORNECIMENTO E INSTALAÇÃO. AF_02/2020</t>
  </si>
  <si>
    <t>97594</t>
  </si>
  <si>
    <t>LUMINÁRIA TIPO SPOT, DE SOBREPOR, COM 2 LÂMPADAS FLUORESCENTES DE 15 W, SEM REATOR - FORNECIMENTO E INSTALAÇÃO. AF_02/2020</t>
  </si>
  <si>
    <t>97595</t>
  </si>
  <si>
    <t>SENSOR DE PRESENÇA COM FOTOCÉLULA, FIXAÇÃO EM PAREDE - FORNECIMENTO E INSTALAÇÃO. AF_02/2020</t>
  </si>
  <si>
    <t>97596</t>
  </si>
  <si>
    <t>SENSOR DE PRESENÇA SEM FOTOCÉLULA, FIXAÇÃO EM PAREDE - FORNECIMENTO E INSTALAÇÃO. AF_02/2020</t>
  </si>
  <si>
    <t>97597</t>
  </si>
  <si>
    <t>SENSOR DE PRESENÇA COM FOTOCÉLULA, FIXAÇÃO EM TETO - FORNECIMENTO E INSTALAÇÃO. AF_02/2020</t>
  </si>
  <si>
    <t>97598</t>
  </si>
  <si>
    <t>SENSOR DE PRESENÇA SEM FOTOCÉLULA, FIXAÇÃO EM TETO - FORNECIMENTO E INSTALAÇÃO. AF_02/2020</t>
  </si>
  <si>
    <t>97599</t>
  </si>
  <si>
    <t>LUMINÁRIA DE EMERGÊNCIA, COM 30 LÂMPADAS LED DE 2 W, SEM REATOR - FORNECIMENTO E INSTALAÇÃO. AF_02/2020</t>
  </si>
  <si>
    <t>97609</t>
  </si>
  <si>
    <t>LÂMPADA COMPACTA DE LED 6 W, BASE E27 - FORNECIMENTO E INSTALAÇÃO. AF_02/2020</t>
  </si>
  <si>
    <t>97610</t>
  </si>
  <si>
    <t>LÂMPADA COMPACTA DE LED 10 W, BASE E27 - FORNECIMENTO E INSTALAÇÃO. AF_02/2020</t>
  </si>
  <si>
    <t>97611</t>
  </si>
  <si>
    <t>LÂMPADA COMPACTA FLUORESCENTE DE 15 W, BASE E27 - FORNECIMENTO E INSTALAÇÃO. AF_02/2020</t>
  </si>
  <si>
    <t>97612</t>
  </si>
  <si>
    <t>LÂMPADA COMPACTA FLUORESCENTE DE 20 W, BASE E27 - FORNECIMENTO E INSTALAÇÃO. AF_02/2020</t>
  </si>
  <si>
    <t>97613</t>
  </si>
  <si>
    <t>LÂMPADA COMPACTA DE VAPOR MERCURIO 125 W, BASE E27 - FORNECIMENTO E INSTALAÇÃO. AF_02/2020</t>
  </si>
  <si>
    <t>97614</t>
  </si>
  <si>
    <t>LÂMPADA COMPACTA DE VAPOR METÁLICO OVOIDE 150 W, BASE E27 - FORNECIMENTO E INSTALAÇÃO. AF_02/2020</t>
  </si>
  <si>
    <t>97615</t>
  </si>
  <si>
    <t>LÂMPADA TUBULAR FLUORESCENTE T8 DE 16/18 W, BASE G13 - FORNECIMENTO E INSTALAÇÃO. AF_02/2020_PS</t>
  </si>
  <si>
    <t>97616</t>
  </si>
  <si>
    <t>LÂMPADA TUBULAR FLUORESCENTE T8 DE 32/36 W, BASE G13 - FORNECIMENTO E INSTALAÇÃO. AF_02/2020_PS</t>
  </si>
  <si>
    <t>97617</t>
  </si>
  <si>
    <t>LÂMPADA TUBULAR FLUORESCENTE T10 DE 20/40 W, BASE G13 - FORNECIMENTO E INSTALAÇÃO. AF_02/2020_PS</t>
  </si>
  <si>
    <t>97618</t>
  </si>
  <si>
    <t>LÂMPADA TUBULAR FLUORESCENTE T5 DE 14 W, BASE G13 - FORNECIMENTO E INSTALAÇÃO. AF_02/2020_PS</t>
  </si>
  <si>
    <t>100902</t>
  </si>
  <si>
    <t>LÂMPADA TUBULAR LED DE 9/10 W, BASE G13 - FORNECIMENTO E INSTALAÇÃO. AF_02/2020_PS</t>
  </si>
  <si>
    <t>100903</t>
  </si>
  <si>
    <t>LÂMPADA TUBULAR LED DE 18/20 W, BASE G13 - FORNECIMENTO E INSTALAÇÃO. AF_02/2020_PS</t>
  </si>
  <si>
    <t>100904</t>
  </si>
  <si>
    <t>LUMINÁRIA TIPO CALHA, DE SOBREPOR, COM 1 LÂMPADA TUBULAR FLUORESCENTE DE 20 W, COM REATOR DE PARTIDA CONVENCIONAL - FORNECIMENTO E INSTALAÇÃO. AF_02/2020</t>
  </si>
  <si>
    <t>100905</t>
  </si>
  <si>
    <t>LUMINÁRIA DUPLA TIPO CALHA, DE SOBREPOR, COM 4 LÂMPADAS TUBULARES FLUORESCENTES DE 18 W,COM REATORES DE PARTIDA RÁPIDA - FORNECIMENTO E INSTALAÇÃO. AF_02/2020</t>
  </si>
  <si>
    <t>100906</t>
  </si>
  <si>
    <t>LUMINÁRIA DUPLA TIPO CALHA, DE SOBREPOR, COM 4 LÂMPADAS TUBULARES FLUORESCENTES DE 36 W, COM REATORES DE PARTIDA RÁPIDA -FORNECIMENTO E INSTALAÇÃO. AF_02/2020</t>
  </si>
  <si>
    <t>100919</t>
  </si>
  <si>
    <t>LÂMPADA FLUORESCENTE ESPIRAL BRANCA 45 W, BASE E27 - FORNECIMENTO E INSTALAÇÃO. AF_02/2020</t>
  </si>
  <si>
    <t>100920</t>
  </si>
  <si>
    <t>LÂMPADA FLUORESCENTE ESPIRAL BRANCA 65 W, BASE E27 - FORNECIMENTO E INSTALAÇÃO. AF_02/2020</t>
  </si>
  <si>
    <t>100921</t>
  </si>
  <si>
    <t>REATOR DE PARTIDA RÁPIDA PARA LÂMPADA FLUORESCENTE 2X40W - FORNECIMENTO E INSTALAÇÃO. AF_02/2020</t>
  </si>
  <si>
    <t>100922</t>
  </si>
  <si>
    <t>REATOR DE PARTIDA RÁPIDA PARA LÂMPADA FLUORESCENTE 1X20W - FORNECIMENTO E INSTALAÇÃO. AF_02/2020</t>
  </si>
  <si>
    <t>100923</t>
  </si>
  <si>
    <t>REATOR DE PARTIDA RÁPIDA PARA LÂMPADA FLUORESCENTE 1X40W - FORNECIMENTO E INSTALAÇÃO. AF_02/2020</t>
  </si>
  <si>
    <t>103782</t>
  </si>
  <si>
    <t>LUMINÁRIA TIPO PLAFON CIRCULAR, DE SOBREPOR, COM LED DE 12/13 W - FORNECIMENTO E INSTALAÇÃO. AF_03/2022</t>
  </si>
  <si>
    <t>101489</t>
  </si>
  <si>
    <t>ENTRADA DE ENERGIA ELÉTRICA, AÉREA, MONOFÁSICA, COM CAIXA DE SOBREPOR, CABO DE 10 MM2 E DISJUNTOR DIN 50A (NÃO INCLUSO O POSTE DE CONCRETO). AF_07/2020_PS</t>
  </si>
  <si>
    <t>101490</t>
  </si>
  <si>
    <t>ENTRADA DE ENERGIA ELÉTRICA, AÉREA, MONOFÁSICA, COM CAIXA DE SOBREPOR, CABO DE 16 MM2 E DISJUNTOR DIN 50A (NÃO INCLUSO O POSTE DE CONCRETO). AF_07/2020_PS</t>
  </si>
  <si>
    <t>101491</t>
  </si>
  <si>
    <t>ENTRADA DE ENERGIA ELÉTRICA, AÉREA, MONOFÁSICA, COM CAIXA DE SOBREPOR, CABO DE 25 MM2 E DISJUNTOR DIN 50A (NÃO INCLUSO O POSTE DE CONCRETO). AF_07/2020_PS</t>
  </si>
  <si>
    <t>101492</t>
  </si>
  <si>
    <t>ENTRADA DE ENERGIA ELÉTRICA, AÉREA, MONOFÁSICA, COM CAIXA DE SOBREPOR, CABO DE 35 MM2 E DISJUNTOR DIN 50A (NÃO INCLUSO O POSTE DE CONCRETO). AF_07/2020_PS</t>
  </si>
  <si>
    <t>101493</t>
  </si>
  <si>
    <t>ENTRADA DE ENERGIA ELÉTRICA, AÉREA, MONOFÁSICA, COM CAIXA DE EMBUTIR, CABO DE 10 MM2 E DISJUNTOR DIN 50A (NÃO INCLUSO O POSTE DE CONCRETO). AF_07/2020_PS</t>
  </si>
  <si>
    <t>101494</t>
  </si>
  <si>
    <t>ENTRADA DE ENERGIA ELÉTRICA, AÉREA, MONOFÁSICA, COM CAIXA DE EMBUTIR, CABO DE 16 MM2 E DISJUNTOR DIN 50A (NÃO INCLUSO O POSTE DE CONCRETO). AF_07/2020_PS</t>
  </si>
  <si>
    <t>101495</t>
  </si>
  <si>
    <t>ENTRADA DE ENERGIA ELÉTRICA, AÉREA, MONOFÁSICA, COM CAIXA DE EMBUTIR, CABO DE 25 MM2 E DISJUNTOR DIN 50A (NÃO INCLUSO O POSTE DE CONCRETO). AF_07/2020_PS</t>
  </si>
  <si>
    <t>101496</t>
  </si>
  <si>
    <t>ENTRADA DE ENERGIA ELÉTRICA, AÉREA, MONOFÁSICA, COM CAIXA DE EMBUTIR, CABO DE 35 MM2 E DISJUNTOR DIN 50A (NÃO INCLUSO O POSTE DE CONCRETO). AF_07/2020_PS</t>
  </si>
  <si>
    <t>101497</t>
  </si>
  <si>
    <t>ENTRADA DE ENERGIA ELÉTRICA, AÉREA, BIFÁSICA, COM CAIXA DE SOBREPOR, CABO DE 10 MM2 E DISJUNTOR DIN 50A (NÃO INCLUSO O POSTE DE CONCRETO). AF_07/2020_PS</t>
  </si>
  <si>
    <t>101498</t>
  </si>
  <si>
    <t>ENTRADA DE ENERGIA ELÉTRICA, AÉREA, BIFÁSICA, COM CAIXA DE SOBREPOR, CABO DE 16 MM2 E DISJUNTOR DIN 50A (NÃO INCLUSO O POSTE DE CONCRETO). AF_07/2020_PS</t>
  </si>
  <si>
    <t>101499</t>
  </si>
  <si>
    <t>ENTRADA DE ENERGIA ELÉTRICA, AÉREA, BIFÁSICA, COM CAIXA DE SOBREPOR, CABO DE 25 MM2 E DISJUNTOR DIN 50A (NÃO INCLUSO O POSTE DE CONCRETO). AF_07/2020_PS</t>
  </si>
  <si>
    <t>101500</t>
  </si>
  <si>
    <t>ENTRADA DE ENERGIA ELÉTRICA, AÉREA, BIFÁSICA, COM CAIXA DE SOBREPOR, CABO DE 35 MM2 E DISJUNTOR DIN 50A (NÃO INCLUSO O POSTE DE CONCRETO). AF_07/2020_PS</t>
  </si>
  <si>
    <t>101501</t>
  </si>
  <si>
    <t>ENTRADA DE ENERGIA ELÉTRICA, AÉREA, BIFÁSICA, COM CAIXA DE EMBUTIR, CABO DE 10 MM2 E DISJUNTOR DIN 50A (NÃO INCLUSO O POSTE DE CONCRETO). AF_07/2020_PS</t>
  </si>
  <si>
    <t>101502</t>
  </si>
  <si>
    <t>ENTRADA DE ENERGIA ELÉTRICA, AÉREA, BIFÁSICA, COM CAIXA DE EMBUTIR, CABO DE 16 MM2 E DISJUNTOR DIN 50A (NÃO INCLUSO O POSTE DE CONCRETO). AF_07/2020_PS</t>
  </si>
  <si>
    <t>101503</t>
  </si>
  <si>
    <t>ENTRADA DE ENERGIA ELÉTRICA, AÉREA, BIFÁSICA, COM CAIXA DE EMBUTIR, CABO DE 25 MM2 E DISJUNTOR DIN 50A (NÃO INCLUSO O POSTE DE CONCRETO). AF_07/2020_PS</t>
  </si>
  <si>
    <t>101504</t>
  </si>
  <si>
    <t>ENTRADA DE ENERGIA ELÉTRICA, AÉREA, BIFÁSICA, COM CAIXA DE EMBUTIR, CABO DE 35 MM2 E DISJUNTOR DIN 50A (NÃO INCLUSO O POSTE DE CONCRETO). AF_07/2020_PS</t>
  </si>
  <si>
    <t>101505</t>
  </si>
  <si>
    <t>ENTRADA DE ENERGIA ELÉTRICA, AÉREA, TRIFÁSICA, COM CAIXA DE SOBREPOR, CABO DE 10 MM2 E DISJUNTOR DIN 50A (NÃO INCLUSO O POSTE DE CONCRETO). AF_07/2020_PS</t>
  </si>
  <si>
    <t>101506</t>
  </si>
  <si>
    <t>ENTRADA DE ENERGIA ELÉTRICA, AÉREA, TRIFÁSICA, COM CAIXA DE SOBREPOR, CABO DE 16 MM2 E DISJUNTOR DIN 50A (NÃO INCLUSO O POSTE DE CONCRETO). AF_07/2020_PS</t>
  </si>
  <si>
    <t>101507</t>
  </si>
  <si>
    <t>ENTRADA DE ENERGIA ELÉTRICA, AÉREA, TRIFÁSICA, COM CAIXA DE SOBREPOR, CABO DE 25 MM2 E DISJUNTOR DIN 50A (NÃO INCLUSO O POSTE DE CONCRETO). AF_07/2020_PS</t>
  </si>
  <si>
    <t>101508</t>
  </si>
  <si>
    <t>ENTRADA DE ENERGIA ELÉTRICA, AÉREA, TRIFÁSICA, COM CAIXA DE SOBREPOR, CABO DE 35 MM2 E DISJUNTOR DIN 50A (NÃO INCLUSO O POSTE DE CONCRETO). AF_07/2020_PS</t>
  </si>
  <si>
    <t>101509</t>
  </si>
  <si>
    <t>ENTRADA DE ENERGIA ELÉTRICA, AÉREA, TRIFÁSICA, COM CAIXA DE EMBUTIR, CABO DE 10 MM2 E DISJUNTOR DIN 50A (NÃO INCLUSO O POSTE DE CONCRETO). AF_07/2020_PS</t>
  </si>
  <si>
    <t>101510</t>
  </si>
  <si>
    <t>ENTRADA DE ENERGIA ELÉTRICA, AÉREA, TRIFÁSICA, COM CAIXA DE EMBUTIR, CABO DE 16 MM2 E DISJUNTOR DIN 50A (NÃO INCLUSO O POSTE DE CONCRETO). AF_07/2020_PS</t>
  </si>
  <si>
    <t>101511</t>
  </si>
  <si>
    <t>ENTRADA DE ENERGIA ELÉTRICA, AÉREA, TRIFÁSICA, COM CAIXA DE EMBUTIR, CABO DE 25 MM2 E DISJUNTOR DIN 50A (NÃO INCLUSO O POSTE DE CONCRETO). AF_07/2020_PS</t>
  </si>
  <si>
    <t>101512</t>
  </si>
  <si>
    <t>ENTRADA DE ENERGIA ELÉTRICA, AÉREA, TRIFÁSICA, COM CAIXA DE EMBUTIR, CABO DE 35 MM2 E DISJUNTOR DIN 50A (NÃO INCLUSO O POSTE DE CONCRETO). AF_07/2020_PS</t>
  </si>
  <si>
    <t>101513</t>
  </si>
  <si>
    <t>ENTRADA DE ENERGIA ELÉTRICA, SUBTERRÂNEA, MONOFÁSICA, COM CAIXA DE SOBREPOR, CABO DE 10 MM2 E DISJUNTOR DIN 50A (NÃO INCLUSA MURETA DE ALVENARIA). AF_07/2020_PS</t>
  </si>
  <si>
    <t>101514</t>
  </si>
  <si>
    <t>ENTRADA DE ENERGIA ELÉTRICA, SUBTERRÂNEA, MONOFÁSICA, COM CAIXA DE SOBREPOR, CABO DE 16 MM2 E DISJUNTOR DIN 50A (NÃO INCLUSA MURETA DE ALVENARIA). AF_07/2020_PS</t>
  </si>
  <si>
    <t>101515</t>
  </si>
  <si>
    <t>ENTRADA DE ENERGIA ELÉTRICA, SUBTERRÂNEA, MONOFÁSICA, COM CAIXA DE SOBREPOR, CABO DE 25 MM2 E DISJUNTOR DIN 50A (NÃO INCLUSA MURETA DE ALVENARIA). AF_07/2020_PS</t>
  </si>
  <si>
    <t>101516</t>
  </si>
  <si>
    <t>ENTRADA DE ENERGIA ELÉTRICA, SUBTERRÂNEA, MONOFÁSICA, COM CAIXA DE SOBREPOR, CABO DE 35 MM2 E DISJUNTOR DIN 50A (NÃO INCLUSA MURETA DE ALVENARIA). AF_07/2020_PS</t>
  </si>
  <si>
    <t>101517</t>
  </si>
  <si>
    <t>ENTRADA DE ENERGIA ELÉTRICA, SUBTERRÂNEA, MONOFÁSICA, COM CAIXA DE EMBUTIR, CABO DE 10 MM2 E DISJUNTOR DIN 50A (NÃO INCLUSA MURETA DE ALVENARIA). AF_07/2020_PS</t>
  </si>
  <si>
    <t>101518</t>
  </si>
  <si>
    <t>ENTRADA DE ENERGIA ELÉTRICA, SUBTERRÂNEA, MONOFÁSICA, COM CAIXA DE EMBUTIR, CABO DE 16 MM2 E DISJUNTOR DIN 50A (NÃO INCLUSA MURETA DE ALVENARIA). AF_07/2020_PS</t>
  </si>
  <si>
    <t>101519</t>
  </si>
  <si>
    <t>ENTRADA DE ENERGIA ELÉTRICA, SUBTERRÂNEA, MONOFÁSICA, COM CAIXA DE EMBUTIR, CABO DE 25 MM2 E DISJUNTOR DIN 50A (NÃO INCLUSA MURETA DE ALVENARIA). AF_07/2020_PS</t>
  </si>
  <si>
    <t>101520</t>
  </si>
  <si>
    <t>ENTRADA DE ENERGIA ELÉTRICA, SUBTERRÂNEA, MONOFÁSICA, COM CAIXA DE EMBUTIR, CABO DE 35 MM2 E DISJUNTOR DIN 50A (NÃO INCLUSA MURETA DE ALVENARIA). AF_07/2020_PS</t>
  </si>
  <si>
    <t>101521</t>
  </si>
  <si>
    <t>ENTRADA DE ENERGIA ELÉTRICA, SUBTERRÂNEA, BIFÁSICA, COM CAIXA DE SOBREPOR, CABO DE 10 MM2 E DISJUNTOR DIN 50A (NÃO INCLUSA MURETA DE ALVENARIA). AF_07/2020_PS</t>
  </si>
  <si>
    <t>101522</t>
  </si>
  <si>
    <t>ENTRADA DE ENERGIA ELÉTRICA, SUBTERRÂNEA, BIFÁSICA, COM CAIXA DE SOBREPOR, CABO DE 16 MM2 E DISJUNTOR DIN 50A (NÃO INCLUSA MURETA DE ALVENARIA). AF_07/2020_PS</t>
  </si>
  <si>
    <t>101523</t>
  </si>
  <si>
    <t>ENTRADA DE ENERGIA ELÉTRICA, SUBTERRÂNEA, BIFÁSICA, COM CAIXA DE SOBREPOR, CABO DE 25 MM2 E DISJUNTOR DIN 50A (NÃO INCLUSA MURETA DE ALVENARIA). AF_07/2020_PS</t>
  </si>
  <si>
    <t>101524</t>
  </si>
  <si>
    <t>ENTRADA DE ENERGIA ELÉTRICA, SUBTERRÂNEA, BIFÁSICA, COM CAIXA DE SOBREPOR, CABO DE 35 MM2 E DISJUNTOR DIN 50A (NÃO INCLUSA MURETA DE ALVENARIA). AF_07/2020_PS</t>
  </si>
  <si>
    <t>101525</t>
  </si>
  <si>
    <t>ENTRADA DE ENERGIA ELÉTRICA, SUBTERRÂNEA, BIFÁSICA, COM CAIXA DE EMBUTIR, CABO DE 10 MM2 E DISJUNTOR DIN 50A (NÃO INCLUSA MURETA DE ALVENARIA). AF_07/2020_PS</t>
  </si>
  <si>
    <t>101526</t>
  </si>
  <si>
    <t>ENTRADA DE ENERGIA ELÉTRICA, SUBTERRÂNEA, BIFÁSICA, COM CAIXA DE EMBUTIR, CABO DE 16 MM2 E DISJUNTOR DIN 50A (NÃO INCLUSA MURETA DE ALVENARIA). AF_07/2020_PS</t>
  </si>
  <si>
    <t>101527</t>
  </si>
  <si>
    <t>ENTRADA DE ENERGIA ELÉTRICA, SUBTERRÂNEA, BIFÁSICA, COM CAIXA DE EMBUTIR, CABO DE 25 MM2 E DISJUNTOR DIN 50A (NÃO INCLUSA MURETA DE ALVENARIA). AF_07/2020_PS</t>
  </si>
  <si>
    <t>101528</t>
  </si>
  <si>
    <t>ENTRADA DE ENERGIA ELÉTRICA, SUBTERRÂNEA, BIFÁSICA, COM CAIXA DE EMBUTIR, CABO DE 35 MM2 E DISJUNTOR DIN 50A (NÃO INCLUSA MURETA DE ALVENARIA). AF_07/2020_PS</t>
  </si>
  <si>
    <t>101529</t>
  </si>
  <si>
    <t>ENTRADA DE ENERGIA ELÉTRICA, SUBTERRÂNEA, TRIFÁSICA, COM CAIXA DE SOBREPOR, CABO DE 10 MM2 E DISJUNTOR DIN 50A (NÃO INCLUSA MURETA DE ALVENARIA). AF_07/2020_PS</t>
  </si>
  <si>
    <t>101530</t>
  </si>
  <si>
    <t>ENTRADA DE ENERGIA ELÉTRICA, SUBTERRÂNEA, TRIFÁSICA, COM CAIXA DE SOBREPOR, CABO DE 16 MM2 E DISJUNTOR DIN 50A (NÃO INCLUSA MURETA DE ALVENARIA). AF_07/2020_PS</t>
  </si>
  <si>
    <t>101531</t>
  </si>
  <si>
    <t>ENTRADA DE ENERGIA ELÉTRICA, SUBTERRÂNEA, TRIFÁSICA, COM CAIXA DE SOBREPOR, CABO DE 25 MM2 E DISJUNTOR DIN 50A (NÃO INCLUSA MURETA DE ALVENARIA). AF_07/2020_PS</t>
  </si>
  <si>
    <t>101532</t>
  </si>
  <si>
    <t>ENTRADA DE ENERGIA ELÉTRICA, SUBTERRÂNEA, TRIFÁSICA, COM CAIXA DE SOBREPOR, CABO DE 35 MM2 E DISJUNTOR DIN 50A (NÃO INCLUSA MURETA DE ALVENARIA). AF_07/2020_PS</t>
  </si>
  <si>
    <t>101533</t>
  </si>
  <si>
    <t>ENTRADA DE ENERGIA ELÉTRICA, SUBTERRÂNEA, TRIFÁSICA, COM CAIXA DE EMBUTIR, CABO DE 10 MM2 E DISJUNTOR DIN 50A (NÃO INCLUSA MURETA DE ALVENARIA). AF_07/2020_PS</t>
  </si>
  <si>
    <t>101534</t>
  </si>
  <si>
    <t>ENTRADA DE ENERGIA ELÉTRICA, SUBTERRÂNEA, TRIFÁSICA, COM CAIXA DE EMBUTIR, CABO DE 16 MM2 E DISJUNTOR DIN 50A (NÃO INCLUSA MURETA DE ALVENARIA). AF_07/2020_PS</t>
  </si>
  <si>
    <t>101535</t>
  </si>
  <si>
    <t>ENTRADA DE ENERGIA ELÉTRICA, SUBTERRÂNEA, TRIFÁSICA, COM CAIXA DE EMBUTIR, CABO DE 25 MM2 E DISJUNTOR DIN 50A (NÃO INCLUSA MURETA DE ALVENARIA). AF_07/2020_PS</t>
  </si>
  <si>
    <t>101536</t>
  </si>
  <si>
    <t>ENTRADA DE ENERGIA ELÉTRICA, SUBTERRÂNEA, TRIFÁSICA, COM CAIXA DE EMBUTIR, CABO DE 35 MM2 E DISJUNTOR DIN 50A (NÃO INCLUSA MURETA DE ALVENARIA). AF_07/2020_PS</t>
  </si>
  <si>
    <t>101537</t>
  </si>
  <si>
    <t>APARELHO SINALIZADOR DE SAÍDA DE GARAGEM, COM CÉLULA FOTOELÉTRICA - FORNECIMENTO E INSTALAÇÃO. AF_07/2020</t>
  </si>
  <si>
    <t>101538</t>
  </si>
  <si>
    <t>ARMAÇÃO SECUNDÁRIA, COM 1 ESTRIBO E 1 ISOLADOR - FORNECIMENTO E INSTALAÇÃO. AF_07/2020</t>
  </si>
  <si>
    <t>101539</t>
  </si>
  <si>
    <t>ARMAÇÃO SECUNDÁRIA, COM 2 ESTRIBOS E 2 ISOLADORES - FORNECIMENTO E INSTALAÇÃO. AF_07/2020</t>
  </si>
  <si>
    <t>101540</t>
  </si>
  <si>
    <t>ARMAÇÃO SECUNDÁRIA, COM 3 ESTRIBOS E 3 ISOLADORES - FORNECIMENTO E INSTALAÇÃO. AF_07/2020</t>
  </si>
  <si>
    <t>101541</t>
  </si>
  <si>
    <t>ARMAÇÃO SECUNDÁRIA, COM 4 ESTRIBOS E 4 ISOLADORES - FORNECIMENTO E INSTALAÇÃO. AF_07/2020</t>
  </si>
  <si>
    <t>101542</t>
  </si>
  <si>
    <t>ARMAÇÃO SECUNDÁRIA, COM 1 ESTRIBO, SEM ISOLADOR - FORNECIMENTO E INSTALAÇÃO. AF_07/2020</t>
  </si>
  <si>
    <t>101543</t>
  </si>
  <si>
    <t>ARMAÇÃO SECUNDÁRIA, COM 2 ESTRIBOS, SEM ISOLADOR - FORNECIMENTO E INSTALAÇÃO. AF_07/2020</t>
  </si>
  <si>
    <t>101544</t>
  </si>
  <si>
    <t>ARMAÇÃO SECUNDÁRIA, COM 3 ESTRIBOS, SEM ISOLADOR - FORNECIMENTO E INSTALAÇÃO. AF_07/2020</t>
  </si>
  <si>
    <t>101545</t>
  </si>
  <si>
    <t>ARMAÇÃO SECUNDÁRIA, COM 4 ESTRIBOS, SEM ISOLADOR - FORNECIMENTO E INSTALAÇÃO. AF_07/2020</t>
  </si>
  <si>
    <t>101546</t>
  </si>
  <si>
    <t>ISOLADOR, TIPO PINO, PARA TENSÃO 15 KV - FORNECIMENTO E INSTALAÇÃO. AF_07/2020</t>
  </si>
  <si>
    <t>101547</t>
  </si>
  <si>
    <t>ISOLADOR, TIPO DISCO, PARA TENSÃO 15 KV - FORNECIMENTO E INSTALAÇÃO. AF_07/2020</t>
  </si>
  <si>
    <t>101548</t>
  </si>
  <si>
    <t>ISOLADOR, TIPO ROLDANA, PARA BAIXA TENSÃO - FORNECIMENTO E INSTALAÇÃO. AF_07/2020</t>
  </si>
  <si>
    <t>101549</t>
  </si>
  <si>
    <t>GRAMPO PARALELO METÁLICO, PARA REDES AÉREAS DE DISTRIBUIÇÃO DE ENERGIA ELÉTRICA DE BAIXA TENSÃO - FORNECIMENTO E INSTALAÇÃO. AF_07/2020</t>
  </si>
  <si>
    <t>101553</t>
  </si>
  <si>
    <t>ALÇA PREFORMADA DE DISTRIBUIÇÃO, EM AÇO GALVANIZADO, AWG 1 - FORNECIMENTO E INSTALAÇÃO. AF_07/2020</t>
  </si>
  <si>
    <t>101554</t>
  </si>
  <si>
    <t>ALÇA PREFORMADA DE DISTRIBUIÇÃO, EM AÇO GALVANIZADO, AWG 2 - FORNECIMENTO E INSTALAÇÃO. AF_07/2020</t>
  </si>
  <si>
    <t>101555</t>
  </si>
  <si>
    <t>ALÇA PREFORMADA DE DISTRIBUIÇÃO, EM AÇO GALVANIZADO, AWG 4 - FORNECIMENTO E INSTALAÇÃO. AF_07/2020</t>
  </si>
  <si>
    <t>101556</t>
  </si>
  <si>
    <t>ALÇA PREFORMADA DE DISTRIBUIÇÃO, EM AÇO GALVANIZADO, AWG 6 - FORNECIMENTO E INSTALAÇÃO. AF_07/2020</t>
  </si>
  <si>
    <t>101560</t>
  </si>
  <si>
    <t>CABO DE COBRE FLEXÍVEL ISOLADO, 10 MM², 0,6/1,0 KV, PARA REDE AÉREA DE DISTRIBUIÇÃO DE ENERGIA ELÉTRICA DE BAIXA TENSÃO - FORNECIMENTO E INSTALAÇÃO. AF_07/2020</t>
  </si>
  <si>
    <t>101561</t>
  </si>
  <si>
    <t>CABO DE COBRE FLEXÍVEL ISOLADO, 16 MM², 0,6/1,0 KV, PARA REDE AÉREA DE DISTRIBUIÇÃO DE ENERGIA ELÉTRICA DE BAIXA TENSÃO - FORNECIMENTO E INSTALAÇÃO. AF_07/2020</t>
  </si>
  <si>
    <t>101562</t>
  </si>
  <si>
    <t>CABO DE COBRE FLEXÍVEL ISOLADO, 25 MM², 0,6/1,0 KV, PARA REDE AÉREA DE DISTRIBUIÇÃO DE ENERGIA ELÉTRICA DE BAIXA TENSÃO - FORNECIMENTO E INSTALAÇÃO. AF_07/2020</t>
  </si>
  <si>
    <t>101563</t>
  </si>
  <si>
    <t>CABO DE COBRE FLEXÍVEL ISOLADO, 35 MM², 0,6/1,0 KV, PARA REDE AÉREA DE DISTRIBUIÇÃO DE ENERGIA ELÉTRICA DE BAIXA TENSÃO - FORNECIMENTO E INSTALAÇÃO. AF_07/2020</t>
  </si>
  <si>
    <t>101564</t>
  </si>
  <si>
    <t>CABO DE COBRE FLEXÍVEL ISOLADO, 50 MM², 0,6/1,0 KV, PARA REDE AÉREA DE DISTRIBUIÇÃO DE ENERGIA ELÉTRICA DE BAIXA TENSÃO - FORNECIMENTO E INSTALAÇÃO. AF_07/2020</t>
  </si>
  <si>
    <t>101565</t>
  </si>
  <si>
    <t>CABO DE COBRE FLEXÍVEL ISOLADO, 70 MM², 0,6/1,0 KV, PARA REDE AÉREA DE DISTRIBUIÇÃO DE ENERGIA ELÉTRICA DE BAIXA TENSÃO - FORNECIMENTO E INSTALAÇÃO. AF_07/2020</t>
  </si>
  <si>
    <t>101567</t>
  </si>
  <si>
    <t>CABO DE COBRE FLEXÍVEL ISOLADO, 95 MM², 0,6/1,0 KV, PARA REDE AÉREA DE DISTRIBUIÇÃO DE ENERGIA ELÉTRICA DE BAIXA TENSÃO - FORNECIMENTO E INSTALAÇÃO. AF_07/2020</t>
  </si>
  <si>
    <t>101568</t>
  </si>
  <si>
    <t>CABO DE COBRE FLEXÍVEL ISOLADO, 120 MM², 0,6/1,0 KV, PARA REDE AÉREA DE DISTRIBUIÇÃO DE ENERGIA ELÉTRICA DE BAIXA TENSÃO - FORNECIMENTO E INSTALAÇÃO. AF_07/2020</t>
  </si>
  <si>
    <t>101627</t>
  </si>
  <si>
    <t>REATOR PARA LÂMPADA VAPOR DE SÓDIO 250 W, USO EXTERNO - FORNECIMENTO E INSTALAÇÃO. AF_08/2020</t>
  </si>
  <si>
    <t>101630</t>
  </si>
  <si>
    <t>SUBSTITUIÇÃO DE REATOR PARA ILUMINAÇÃO PÚBLICA (NÃO INCLUI FORNECIMENTO). AF_08/2020</t>
  </si>
  <si>
    <t>101631</t>
  </si>
  <si>
    <t>IGNITOR PARA PARTIDA LÂMPADA VAPOR SÓDIO / VAPOR METÁLICO ATÉ 400 W - FORNECIMENTO E INSTALAÇÃO. AF_08/2020</t>
  </si>
  <si>
    <t>101632</t>
  </si>
  <si>
    <t>RELÉ FOTOELÉTRICO PARA COMANDO DE ILUMINAÇÃO EXTERNA 1000 W - FORNECIMENTO E INSTALAÇÃO. AF_08/2020</t>
  </si>
  <si>
    <t>101633</t>
  </si>
  <si>
    <t>SUBSTITUIÇÃO DE RELÉ FOTOELÉTRICO PARA COMANDO DE ILUMINAÇÃO EXTERNA 1000 W - FORNECIMENTO E INSTALAÇÃO. AF_08/2020</t>
  </si>
  <si>
    <t>101636</t>
  </si>
  <si>
    <t>BRAÇO PARA ILUMINAÇÃO PÚBLICA, EM TUBO DE AÇO GALVANIZADO, COMPRIMENTO DE 1,50 M, PARA FIXAÇÃO EM POSTE DE CONCRETO - FORNECIMENTO E INSTALAÇÃO. AF_08/2020</t>
  </si>
  <si>
    <t>101637</t>
  </si>
  <si>
    <t>BRAÇO PARA ILUMINAÇÃO PÚBLICA, EM TUBO DE AÇO GALVANIZADO, COMPRIMENTO DE 1,50 M, PARA FIXAÇÃO EM POSTE METÁLICO - FORNECIMENTO E INSTALAÇÃO. AF_08/2020</t>
  </si>
  <si>
    <t>101640</t>
  </si>
  <si>
    <t>LÂMPADA VAPOR METÁLICO 400 W - FORNECIMENTO E INSTALAÇÃO. AF_08/2020</t>
  </si>
  <si>
    <t>101641</t>
  </si>
  <si>
    <t>LÂMPADA VAPOR METÁLICO 150 W - FORNECIMENTO E INSTALAÇÃO. AF_08/2020</t>
  </si>
  <si>
    <t>101642</t>
  </si>
  <si>
    <t>LÂMPADA VAPOR DE MERCÚRIO 125 W - FORNECIMENTO E INSTALAÇÃO. AF_08/2020</t>
  </si>
  <si>
    <t>101643</t>
  </si>
  <si>
    <t>LÂMPADA VAPOR DE MERCÚRIO 250 W - FORNECIMENTO E INSTALAÇÃO. AF_08/2020</t>
  </si>
  <si>
    <t>101644</t>
  </si>
  <si>
    <t>LÂMPADA VAPOR DE MERCÚRIO 400 W - FORNECIMENTO E INSTALAÇÃO. AF_08/2020</t>
  </si>
  <si>
    <t>101648</t>
  </si>
  <si>
    <t>LÂMPADA VAPOR DE SÓDIO 150 W - FORNECIMENTO E INSTALAÇÃO. AF_08/2020</t>
  </si>
  <si>
    <t>101649</t>
  </si>
  <si>
    <t>LÂMPADA VAPOR DE SÓDIO 250 W - FORNECIMENTO E INSTALAÇÃO. AF_08/2020</t>
  </si>
  <si>
    <t>101650</t>
  </si>
  <si>
    <t>LÂMPADA VAPOR DE SÓDIO 400 W - FORNECIMENTO E INSTALAÇÃO. AF_08/2020</t>
  </si>
  <si>
    <t>101651</t>
  </si>
  <si>
    <t>SUBSTITUIÇÃO DE LÂMPADA PARA ILUMINAÇÃO PÚBLICA (NÃO INCLUI FORNECIMENTO). AF_08/2020</t>
  </si>
  <si>
    <t>101653</t>
  </si>
  <si>
    <t>LUMINÁRIA ABERTA PARA ILUMINAÇÃO PÚBLICA, PARA LÂMPADA VAPOR DE MERCÚRIO ATÉ 400 W E MISTA ATÉ 500 W, COM BRAÇO EM TUBO DE AÇO GALV 1", COMPRIMENTO DE 1,50 M, PARA POSTE DE CONCRETO - FORNECIMENTO E INSTALAÇÃO (EXCLUSIVE LÂMPADA E REATOR). AF_08/2020</t>
  </si>
  <si>
    <t>101654</t>
  </si>
  <si>
    <t>LUMINÁRIA DE LED PARA ILUMINAÇÃO PÚBLICA, DE 33 W ATÉ 50 W - FORNECIMENTO E INSTALAÇÃO. AF_08/2020</t>
  </si>
  <si>
    <t>101655</t>
  </si>
  <si>
    <t>LUMINÁRIA DE LED PARA ILUMINAÇÃO PÚBLICA, DE 51 W ATÉ 67 W - FORNECIMENTO E INSTALAÇÃO. AF_08/2020</t>
  </si>
  <si>
    <t>101656</t>
  </si>
  <si>
    <t>LUMINÁRIA DE LED PARA ILUMINAÇÃO PÚBLICA, DE 68 W ATÉ 97 W - FORNECIMENTO E INSTALAÇÃO. AF_08/2020</t>
  </si>
  <si>
    <t>101657</t>
  </si>
  <si>
    <t>LUMINÁRIA DE LED PARA ILUMINAÇÃO PÚBLICA, DE 98 W ATÉ 137 W - FORNECIMENTO E INSTALAÇÃO. AF_08/2020</t>
  </si>
  <si>
    <t>101658</t>
  </si>
  <si>
    <t>LUMINÁRIA DE LED PARA ILUMINAÇÃO PÚBLICA, DE 138 W ATÉ 180 W - FORNECIMENTO E INSTALAÇÃO. AF_08/2020</t>
  </si>
  <si>
    <t>101659</t>
  </si>
  <si>
    <t>LUMINÁRIA DE LED PARA ILUMINAÇÃO PÚBLICA, DE 181 W ATÉ 239 W - FORNECIMENTO E INSTALAÇÃO. AF_08/2020</t>
  </si>
  <si>
    <t>101660</t>
  </si>
  <si>
    <t>LUMINÁRIA DE LED PARA ILUMINAÇÃO PÚBLICA, DE 240 W ATÉ 350 W - FORNECIMENTO E INSTALAÇÃO. AF_08/2020</t>
  </si>
  <si>
    <t>101661</t>
  </si>
  <si>
    <t>SUBSTITUIÇÃO DE LUMINÁRIA DE VAPOR DE MERCÚRIO/VAPOR DE SÓDIO POR LUMINÁRIA DE LED PARA ILUMINAÇÃO PÚBLICA (NÃO INCLUI FORNECIMENTO). AF_08/2020</t>
  </si>
  <si>
    <t>101663</t>
  </si>
  <si>
    <t>ABRAÇADEIRA DE FIXAÇÃO DE BRAÇOS DE LUMINÁRIAS DE 2" - FORNECIMENTO E INSTALAÇÃO. AF_08/2020</t>
  </si>
  <si>
    <t>101664</t>
  </si>
  <si>
    <t>ABRAÇADEIRA DE FIXAÇÃO DE BRAÇOS DE LUMINÁRIAS DE 3" - FORNECIMENTO E INSTALAÇÃO. AF_08/2020</t>
  </si>
  <si>
    <t>101665</t>
  </si>
  <si>
    <t>ABRAÇADEIRA DE FIXAÇÃO DE BRAÇOS DE LUMINÁRIAS DE 4" - FORNECIMENTO E INSTALAÇÃO. AF_08/2020</t>
  </si>
  <si>
    <t>102085</t>
  </si>
  <si>
    <t>LUMINÁRIA ESTANQUE COM PROTEÇÃO CONTRA ÁGUA, POEIRA OU IMPACTOS - FORNECIMENTO E INSTALAÇÃO. AF_08/2020</t>
  </si>
  <si>
    <t>100578</t>
  </si>
  <si>
    <t>ASSENTAMENTO DE POSTE DE CONCRETO COM COMPRIMENTO NOMINAL DE 9 M, CARGA NOMINAL MENOR OU IGUAL A 1000 DAN, ENGASTAMENTO SIMPLES COM 1,5 M DE SOLO (NÃO INCLUI FORNECIMENTO). AF_11/2019</t>
  </si>
  <si>
    <t>100579</t>
  </si>
  <si>
    <t>ASSENTAMENTO DE POSTE DE CONCRETO COM COMPRIMENTO NOMINAL DE 10 M, CARGA NOMINAL MENOR OU IGUAL A 1000 DAN, ENGASTAMENTO SIMPLES COM 1,6 M DE SOLO (NÃO INCLUI FORNECIMENTO). AF_11/2019</t>
  </si>
  <si>
    <t>100580</t>
  </si>
  <si>
    <t>ASSENTAMENTO DE POSTE DE CONCRETO COM COMPRIMENTO NOMINAL DE 10 M, CARGA NOMINAL MAIOR QUE 1000 DAN, ENGASTAMENTO SIMPLES COM 1,6 M DE SOLO (NÃO INCLUI FORNECIMENTO). AF_11/2019</t>
  </si>
  <si>
    <t>100581</t>
  </si>
  <si>
    <t>ASSENTAMENTO DE POSTE DE CONCRETO COM COMPRIMENTO NOMINAL DE 10,5 M, CARGA NOMINAL MENOR OU IGUAL A 1000 DAN, ENGASTAMENTO SIMPLES COM 1,65 M DE SOLO (NÃO INCLUI FORNECIMENTO). AF_11/2019</t>
  </si>
  <si>
    <t>100582</t>
  </si>
  <si>
    <t>ASSENTAMENTO DE POSTE DE CONCRETO COM COMPRIMENTO NOMINAL DE 10,5 M, CARGA NOMINAL MAIOR QUE 1000 DAN, ENGASTAMENTO SIMPLES COM 1,65 M DE SOLO (NÃO INCLUI FORNECIMENTO). AF_11/2019</t>
  </si>
  <si>
    <t>100583</t>
  </si>
  <si>
    <t>ASSENTAMENTO DE POSTE DE CONCRETO COM COMPRIMENTO NOMINAL DE 11 M, CARGA NOMINAL MENOR OU IGUAL A 1000 DAN, ENGASTAMENTO SIMPLES COM 1,7 M DE SOLO (NÃO INCLUI FORNECIMENTO). AF_11/2019</t>
  </si>
  <si>
    <t>100584</t>
  </si>
  <si>
    <t>ASSENTAMENTO DE POSTE DE CONCRETO COM COMPRIMENTO NOMINAL DE 11 M, CARGA NOMINAL MAIOR QUE 1000 DAN, ENGASTAMENTO SIMPLES COM 1,7 M DE SOLO (NÃO INCLUI FORNECIMENTO). AF_11/2019</t>
  </si>
  <si>
    <t>100585</t>
  </si>
  <si>
    <t>ASSENTAMENTO DE POSTE DE CONCRETO COM COMPRIMENTO NOMINAL DE 12 M, CARGA NOMINAL MENOR OU IGUAL A 1000 DAN, ENGASTAMENTO SIMPLES COM 1,8 M DE SOLO (NÃO INCLUI FORNECIMENTO). AF_11/2019</t>
  </si>
  <si>
    <t>100586</t>
  </si>
  <si>
    <t>ASSENTAMENTO DE POSTE DE CONCRETO COM COMPRIMENTO NOMINAL DE 12 M, CARGA NOMINAL MAIOR QUE 1000 DAN, ENGASTAMENTO SIMPLES COM 1,8 M DE SOLO (NÃO INCLUI FORNECIMENTO). AF_11/2019</t>
  </si>
  <si>
    <t>100587</t>
  </si>
  <si>
    <t>ASSENTAMENTO DE POSTE DE CONCRETO COM COMPRIMENTO NOMINAL DE 13 M, CARGA NOMINAL MENOR OU IGUAL A 1000 DAN, ENGASTAMENTO SIMPLES COM 1,9 M DE SOLO (NÃO INCLUI FORNECIMENTO). AF_11/2019</t>
  </si>
  <si>
    <t>100588</t>
  </si>
  <si>
    <t>ASSENTAMENTO DE POSTE DE CONCRETO COM COMPRIMENTO NOMINAL DE 13 M, CARGA NOMINAL MAIOR QUE 1000 DAN, ENGASTAMENTO SIMPLES COM 1,9 M DE SOLO (NÃO INCLUI FORNECIMENTO). AF_11/2019</t>
  </si>
  <si>
    <t>100589</t>
  </si>
  <si>
    <t>ASSENTAMENTO DE POSTE DE CONCRETO COM COMPRIMENTO NOMINAL DE 13,5 M, CARGA NOMINAL MENOR OU IGUAL A 1000 DAN, ENGASTAMENTO SIMPLES COM 1,95 M DE SOLO (NÃO INCLUI FORNECIMENTO). AF_11/2019</t>
  </si>
  <si>
    <t>100590</t>
  </si>
  <si>
    <t>ASSENTAMENTO DE POSTE DE CONCRETO COM COMPRIMENTO NOMINAL DE 13,5 M, CARGA NOMINAL MAIOR QUE 1000 DAN, ENGASTAMENTO SIMPLES COM 1,95 M DE SOLO (NÃO INCLUI FORNECIMENTO). AF_11/2019</t>
  </si>
  <si>
    <t>100591</t>
  </si>
  <si>
    <t>ASSENTAMENTO DE POSTE DE CONCRETO COM COMPRIMENTO NOMINAL DE 14 M, CARGA NOMINAL MENOR OU IGUAL A 1000 DAN, ENGASTAMENTO SIMPLES COM 2 M DE SOLO (NÃO INCLUI FORNECIMENTO). AF_11/2019</t>
  </si>
  <si>
    <t>100592</t>
  </si>
  <si>
    <t>ASSENTAMENTO DE POSTE DE CONCRETO COM COMPRIMENTO NOMINAL DE 14 M, CARGA NOMINAL MAIOR QUE 1000 DAN, ENGASTAMENTO SIMPLES COM 2 M DE SOLO (NÃO INCLUI FORNECIMENTO). AF_11/2019</t>
  </si>
  <si>
    <t>100593</t>
  </si>
  <si>
    <t>ASSENTAMENTO DE POSTE DE CONCRETO COM COMPRIMENTO NOMINAL DE 15 M, CARGA NOMINAL MENOR OU IGUAL A 1000 DAN, ENGASTAMENTO SIMPLES COM 2,1 M DE SOLO (NÃO INCLUI FORNECIMENTO). AF_11/2019</t>
  </si>
  <si>
    <t>100594</t>
  </si>
  <si>
    <t>ASSENTAMENTO DE POSTE DE CONCRETO COM COMPRIMENTO NOMINAL DE 15 M, CARGA NOMINAL MAIOR QUE 1000 DAN, ENGASTAMENTO SIMPLES COM 2,1 M DE SOLO (NÃO INCLUI FORNECIMENTO). AF_11/2019</t>
  </si>
  <si>
    <t>100595</t>
  </si>
  <si>
    <t>ASSENTAMENTO DE POSTE DE CONCRETO COM COMPRIMENTO NOMINAL DE 18 M, CARGA NOMINAL MENOR OU IGUAL A 1000 DAN, ENGASTAMENTO SIMPLES COM 2,4 M DE SOLO (NÃO INCLUI FORNECIMENTO). AF_11/2019</t>
  </si>
  <si>
    <t>100596</t>
  </si>
  <si>
    <t>ASSENTAMENTO DE POSTE DE CONCRETO COM COMPRIMENTO NOMINAL DE 18 M, CARGA NOMINAL MAIOR QUE 1000 DAN, ENGASTAMENTO SIMPLES COM 2,4 M DE SOLO (NÃO INCLUI FORNECIMENTO). AF_11/2019</t>
  </si>
  <si>
    <t>100597</t>
  </si>
  <si>
    <t>ASSENTAMENTO DE POSTE DE CONCRETO COM COMPRIMENTO NOMINAL DE 20 M, CARGA NOMINAL MENOR OU IGUAL A 1000 DAN, ENGASTAMENTO SIMPLES COM 2,6 M DE SOLO (NÃO INCLUI FORNECIMENTO). AF_11/2019</t>
  </si>
  <si>
    <t>100598</t>
  </si>
  <si>
    <t>ASSENTAMENTO DE POSTE DE CONCRETO COM COMPRIMENTO NOMINAL DE 20 M, CARGA NOMINAL MAIOR QUE 1000, ENGASTAMENTO SIMPLES COM 2,6 M DE SOLO (NÃO INCLUI FORNECIMENTO). AF_11/2019</t>
  </si>
  <si>
    <t>100599</t>
  </si>
  <si>
    <t>ASSENTAMENTO DE POSTE DE CONCRETO COM COMPRIMENTO NOMINAL DE 9 M, CARGA NOMINAL DE 150 DAN, ENGASTAMENTO BASE CONCRETADA COM 1 M DE CONCRETO E 0,5 M DE SOLO (NÃO INCLUI FORNECIMENTO). AF_11/2019</t>
  </si>
  <si>
    <t>100600</t>
  </si>
  <si>
    <t>ASSENTAMENTO DE POSTE DE CONCRETO COM COMPRIMENTO NOMINAL DE 9 M, CARGA NOMINAL DE 300 DAN, ENGASTAMENTO BASE CONCRETADA COM 1 M DE CONCRETO E 0,5 M DE SOLO (NÃO INCLUI FORNECIMENTO). AF_11/2019</t>
  </si>
  <si>
    <t>100601</t>
  </si>
  <si>
    <t>ASSENTAMENTO DE POSTE DE CONCRETO COM COMPRIMENTO NOMINAL DE 9 M, CARGA NOMINAL DE 400 DAN, ENGASTAMENTO BASE CONCRETADA COM 1 M DE CONCRETO E 0,5 M DE SOLO (NÃO INCLUI FORNECIMENTO). AF_11/2019</t>
  </si>
  <si>
    <t>100602</t>
  </si>
  <si>
    <t>ASSENTAMENTO DE POSTE DE CONCRETO COM COMPRIMENTO NOMINAL DE 9 M, CARGA NOMINAL DE 600 DAN, ENGASTAMENTO BASE CONCRETADA COM 1 M DE CONCRETO E 0,5 M DE SOLO (NÃO INCLUI FORNECIMENTO). AF_11/2019</t>
  </si>
  <si>
    <t>100603</t>
  </si>
  <si>
    <t>ASSENTAMENTO DE POSTE DE CONCRETO COM COMPRIMENTO NOMINAL DE 9 M, CARGA NOMINAL DE 1000 DAN, ENGASTAMENTO BASE CONCRETADA COM 1 M DE CONCRETO E 0,5 M DE SOLO (NÃO INCLUI FORNECIMENTO). AF_11/2019</t>
  </si>
  <si>
    <t>100604</t>
  </si>
  <si>
    <t>ASSENTAMENTO DE POSTE DE CONCRETO COM COMPRIMENTO NOMINAL DE 10 M, CARGA NOMINAL DE 300 DAN, ENGASTAMENTO BASE CONCRETADA COM 1 M DE CONCRETO E 0,6 M DE SOLO (NÃO INCLUI FORNECIMENTO). AF_11/2019</t>
  </si>
  <si>
    <t>100605</t>
  </si>
  <si>
    <t>ASSENTAMENTO DE POSTE DE CONCRETO COM COMPRIMENTO NOMINAL DE 10 M, CARGA NOMINAL DE 600 DAN, ENGASTAMENTO BASE CONCRETADA COM 1 M DE CONCRETO E 0,6 M DE SOLO (NÃO INCLUI FORNECIMENTO). AF_11/2019</t>
  </si>
  <si>
    <t>100606</t>
  </si>
  <si>
    <t>ASSENTAMENTO DE POSTE DE CONCRETO COM COMPRIMENTO NOMINAL DE 10 M, CARGA NOMINAL DE 1000 DAN, ENGASTAMENTO BASE CONCRETADA COM 1 M DE CONCRETO E 0,6 M DE SOLO (NÃO INCLUI FORNECIMENTO). AF_11/2019</t>
  </si>
  <si>
    <t>100607</t>
  </si>
  <si>
    <t>ASSENTAMENTO DE POSTE DE CONCRETO COM COMPRIMENTO NOMINAL DE 10,5 M, CARGA NOMINAL DE 300 DAN, ENGASTAMENTO BASE CONCRETADA COM 1 M DE CONCRETO E 0,65 M DE SOLO (NÃO INCLUI FORNECIMENTO). AF_11/2019</t>
  </si>
  <si>
    <t>100608</t>
  </si>
  <si>
    <t>ASSENTAMENTO DE POSTE DE CONCRETO COM COMPRIMENTO NOMINAL DE 10,5 M, CARGA NOMINAL DE 600 DAN, ENGASTAMENTO BASE CONCRETADA COM 1 M DE CONCRETO E 0,65 M DE SOLO (NÃO INCLUI FORNECIMENTO). AF_11/2019</t>
  </si>
  <si>
    <t>100609</t>
  </si>
  <si>
    <t>ASSENTAMENTO DE POSTE DE CONCRETO COM COMPRIMENTO NOMINAL DE 10,5 M, CARGA NOMINAL DE 1000 DAN, ENGASTAMENTO BASE CONCRETADA COM 1 M DE CONCRETO E 0,65 M DE SOLO (NÃO INCLUI FORNECIMENTO). AF_11/2019</t>
  </si>
  <si>
    <t>100610</t>
  </si>
  <si>
    <t>ASSENTAMENTO DE POSTE DE CONCRETO COM COMPRIMENTO NOMINAL DE 11 M, CARGA NOMINAL DE 300 DAN, ENGASTAMENTO BASE CONCRETADA COM 1 M DE CONCRETO E 0,7 M DE SOLO (NÃO INCLUI FORNECIMENTO). AF_11/2019</t>
  </si>
  <si>
    <t>100611</t>
  </si>
  <si>
    <t>ASSENTAMENTO DE POSTE DE CONCRETO COM COMPRIMENTO NOMINAL DE 11 M, CARGA NOMINAL DE 400 DAN, ENGASTAMENTO BASE CONCRETADA COM 1 M DE CONCRETO E 0,7 M DE SOLO (NÃO INCLUI FORNECIMENTO). AF_11/2019</t>
  </si>
  <si>
    <t>100612</t>
  </si>
  <si>
    <t>ASSENTAMENTO DE POSTE DE CONCRETO COM COMPRIMENTO NOMINAL DE 11 M, CARGA NOMINAL DE 600 DAN, ENGASTAMENTO BASE CONCRETADA COM 1 M DE CONCRETO E 0,7 M DE SOLO (NÃO INCLUI FORNECIMENTO). AF_11/2019</t>
  </si>
  <si>
    <t>100613</t>
  </si>
  <si>
    <t>ASSENTAMENTO DE POSTE DE CONCRETO COM COMPRIMENTO NOMINAL DE 11 M, CARGA NOMINAL DE 1000 DAN, ENGASTAMENTO BASE CONCRETADA COM 1 M DE CONCRETO E 0,7 M DE SOLO (NÃO INCLUI FORNECIMENTO). AF_11/2019</t>
  </si>
  <si>
    <t>100614</t>
  </si>
  <si>
    <t>ASSENTAMENTO DE POSTE DE CONCRETO COM COMPRIMENTO NOMINAL DE 12 M, CARGA NOMINAL DE 400 DAN, ENGASTAMENTO BASE CONCRETADA COM 1 M DE CONCRETO E 0,8 M DE SOLO (NÃO INCLUI FORNECIMENTO). AF_11/2019</t>
  </si>
  <si>
    <t>100615</t>
  </si>
  <si>
    <t>ASSENTAMENTO DE POSTE DE CONCRETO COM COMPRIMENTO NOMINAL DE 12 M, CARGA NOMINAL DE 600 DAN, ENGASTAMENTO BASE CONCRETADA COM 1 M DE CONCRETO E 0,8 M DE SOLO (NÃO INCLUI FORNECIMENTO). AF_11/2019</t>
  </si>
  <si>
    <t>100616</t>
  </si>
  <si>
    <t>ASSENTAMENTO DE POSTE DE CONCRETO COM COMPRIMENTO NOMINAL DE 12 M, CARGA NOMINAL DE 1000 DAN, ENGASTAMENTO BASE CONCRETADA COM 1 M DE CONCRETO E 0,8 M DE SOLO (NÃO INCLUI FORNECIMENTO). AF_11/2019</t>
  </si>
  <si>
    <t>100617</t>
  </si>
  <si>
    <t>ASSENTAMENTO DE POSTE DE CONCRETO COM COMPRIMENTO NOMINAL DE 13 M, CARGA NOMINAL DE 600 DAN, ENGASTAMENTO BASE CONCRETADA COM 1 M DE CONCRETO E 0,9 M DE SOLO (NÃO INCLUI FORNECIMENTO). AF_11/2019</t>
  </si>
  <si>
    <t>100618</t>
  </si>
  <si>
    <t>ASSENTAMENTO DE POSTE DE CONCRETO COM COMPRIMENTO NOMINAL DE 13 M, CARGA NOMINAL DE 1000 DAN, ENGASTAMENTO BASE CONCRETADA COM 1 M DE CONCRETO E 0,9 M DE SOLO - SOMENTE INSTALAÇÃO, SEM FORNECIMENTO. AF_11/2019</t>
  </si>
  <si>
    <t>100619</t>
  </si>
  <si>
    <t>POSTE DECORATIVO PARA JARDIM EM AÇO TUBULAR, H = *2,5* M, SEM LUMINÁRIA - FORNECIMENTO E INSTALAÇÃO. AF_11/2019</t>
  </si>
  <si>
    <t>100620</t>
  </si>
  <si>
    <t>POSTE DE AÇO CONICO CONTÍNUO CURVO SIMPLES, FLANGEADO, H=9M, INCLUSIVE LUMINÁRIA, SEM LÂMPADA - FORNECIMENTO E INSTALACAO. AF_11/2019</t>
  </si>
  <si>
    <t>100621</t>
  </si>
  <si>
    <t>POSTE DE AÇO CONICO CONTÍNUO CURVO DUPLO, FLANGEADO, H=9M, INCLUSIVE LUMINÁRIAS, SEM LÂMPADAS - FORNECIMENTO E INSTALACAO. AF_11/2019</t>
  </si>
  <si>
    <t>100622</t>
  </si>
  <si>
    <t>POSTE DE AÇO CONICO CONTÍNUO CURVO SIMPLES, ENGASTADO, H=9M, INCLUSIVE LUMINÁRIA, SEM LÂMPADA - FORNECIMENTO E INSTALACAO. AF_11/2019</t>
  </si>
  <si>
    <t>100623</t>
  </si>
  <si>
    <t>POSTE DE AÇO CONICO CONTÍNUO CURVO DUPLO, ENGASTADO, H=9M, INCLUSIVE LUMINÁRIAS, SEM LÂMPADAS - FORNECIMENTO E INSTALACAO. AF_11/2019</t>
  </si>
  <si>
    <t>97600</t>
  </si>
  <si>
    <t>REFLETOR EM ALUMÍNIO, DE SUPORTE E ALÇA, COM 1 LÂMPADA VAPOR DE MERCÚRIO DE 125 W, COM REATOR ALTO FATOR DE POTÊNCIA - FORNECIMENTO E INSTALAÇÃO. AF_02/2020</t>
  </si>
  <si>
    <t>97601</t>
  </si>
  <si>
    <t>REFLETOR EM ALUMÍNIO, DE SUPORTE E ALÇA, COM LÂMPADA VAPOR DE MERCÚRIO DE 250 W, COM REATOR ALTO FATOR DE POTÊNCIA - FORNECIMENTO E INSTALAÇÃO. AF_02/2020</t>
  </si>
  <si>
    <t>97605</t>
  </si>
  <si>
    <t>LUMINÁRIA ARANDELA TIPO MEIA LUA, DE SOBREPOR, COM 1 LÂMPADA LED DE 6 W, SEM REATOR - FORNECIMENTO E INSTALAÇÃO. AF_02/2020</t>
  </si>
  <si>
    <t>97606</t>
  </si>
  <si>
    <t>LUMINÁRIA ARANDELA TIPO MEIA LUA, DE SOBREPOR, COM 1 LÂMPADA FLUORESCENTE DE 15 W, SEM REATOR - FORNECIMENTO E INSTALAÇÃO. AF_02/2020</t>
  </si>
  <si>
    <t>97607</t>
  </si>
  <si>
    <t>LUMINÁRIA ARANDELA TIPO TARTARUGA, DE SOBREPOR, COM 1 LÂMPADA LED DE 6 W, SEM REATOR - FORNECIMENTO E INSTALAÇÃO. AF_02/2020</t>
  </si>
  <si>
    <t>97608</t>
  </si>
  <si>
    <t>LUMINÁRIA ARANDELA TIPO TARTARUGA, COM GRADE, DE SOBREPOR, COM 1 LÂMPADA FLUORESCENTE DE 15 W, SEM REATOR - FORNECIMENTO E INSTALAÇÃO. AF_02/2020</t>
  </si>
  <si>
    <t>102102</t>
  </si>
  <si>
    <t>TRANSFORMADOR DE DISTRIBUIÇÃO, 30 KVA, TRIFÁSICO, 60 HZ, CLASSE 15 KV, IMERSO EM ÓLEO MINERAL, INSTALAÇÃO EM POSTE (NÃO INCLUSO SUPORTE) - FORNECIMENTO E INSTALAÇÃO. AF_12/2020</t>
  </si>
  <si>
    <t>102103</t>
  </si>
  <si>
    <t>TRANSFORMADOR DE DISTRIBUIÇÃO, 45 KVA, TRIFÁSICO, 60 HZ, CLASSE 15 KV, IMERSO EM ÓLEO MINERAL, INSTALAÇÃO EM POSTE (NÃO INCLUSO SUPORTE) - FORNECIMENTO E INSTALAÇÃO. AF_12/2020</t>
  </si>
  <si>
    <t>102104</t>
  </si>
  <si>
    <t>TRANSFORMADOR DE DISTRIBUIÇÃO, 75 KVA, TRIFÁSICO, 60 HZ, CLASSE 15 KV, IMERSO EM ÓLEO MINERAL, INSTALAÇÃO EM POSTE (NÃO INCLUSO SUPORTE) - FORNECIMENTO E INSTALAÇÃO. AF_12/2020</t>
  </si>
  <si>
    <t>102105</t>
  </si>
  <si>
    <t>TRANSFORMADOR DE DISTRIBUIÇÃO, 112,5 KVA, TRIFÁSICO, 60 HZ, CLASSE 15 KV, IMERSO EM ÓLEO MINERAL, INSTALAÇÃO EM POSTE (NÃO INCLUSO SUPORTE) - FORNECIMENTO E INSTALAÇÃO. AF_12/2020</t>
  </si>
  <si>
    <t>102106</t>
  </si>
  <si>
    <t>TRANSFORMADOR DE DISTRIBUIÇÃO, 150 KVA, TRIFÁSICO, 60 HZ, CLASSE 15 KV, IMERSO EM ÓLEO MINERAL, INSTALAÇÃO EM POSTE (NÃO INCLUSO SUPORTE) - FORNECIMENTO E INSTALAÇÃO. AF_12/2020</t>
  </si>
  <si>
    <t>102107</t>
  </si>
  <si>
    <t>TRANSFORMADOR DE DISTRIBUIÇÃO, 225 KVA, TRIFÁSICO, 60 HZ, CLASSE 15 KV, IMERSO EM ÓLEO MINERAL, INSTALAÇÃO EM POSTE (NÃO INCLUSO SUPORTE) - FORNECIMENTO E INSTALAÇÃO. AF_12/2020</t>
  </si>
  <si>
    <t>102108</t>
  </si>
  <si>
    <t>TRANSFORMADOR DE DISTRIBUIÇÃO, 300 KVA, TRIFÁSICO, 60 HZ, CLASSE 15 KV, IMERSO EM ÓLEO MINERAL, INSTALAÇÃO EM POSTE (NÃO INCLUSO SUPORTE) - FORNECIMENTO E INSTALAÇÃO. AF_12/2020</t>
  </si>
  <si>
    <t>102109</t>
  </si>
  <si>
    <t>SUPORTE PARA TRANSFORMADOR EM POSTE DE CONCRETO CIRCULAR - FORNECIMENTO E INSTALAÇÃO. AF_12/2020</t>
  </si>
  <si>
    <t>102110</t>
  </si>
  <si>
    <t>SUPORTE PARA TRANSFORMADOR EM POSTE DE CONCRETO DUPLO T - FORNECIMENTO E INSTALAÇÃO. AF_12/2020</t>
  </si>
  <si>
    <t>103654</t>
  </si>
  <si>
    <t>TRANSFORMADOR DE DISTRIBUIÇÃO, 500KVA, TRIFÁSICO, 60 HZ, CLASSE 15 KV, IMERSO EM ÓLEO MINERAL, INSTALAÇÃO EM SOLO (NÃO INCLUSO ABRIGO) - FORNECIMENTO E INSTALAÇÃO. AF_02/2022</t>
  </si>
  <si>
    <t>103655</t>
  </si>
  <si>
    <t>TRANSFORMADOR DE DISTRIBUIÇÃO, 750 KVA, TRIFÁSICO, 60 HZ, CLASSE 15 KV, IMERSO EM ÓLEO MINERAL, INSTALAÇÃO EM SOLO (NÃO INCLUSO ABRIGO) - FORNECIMENTO E INSTALAÇÃO. AF_02/2022</t>
  </si>
  <si>
    <t>103656</t>
  </si>
  <si>
    <t>TRANSFORMADOR DE DISTRIBUIÇÃO, 1000 KVA, TRIFÁSICO, 60 HZ, CLASSE 15 KV, IMERSO EM ÓLEO MINERAL, INSTALAÇÃO EM SOLO (NÃO INCLUSO ABRIGO) - FORNECIMENTO E INSTALAÇÃO. AF_02/2022</t>
  </si>
  <si>
    <t>104473</t>
  </si>
  <si>
    <t>COMPOSIÇÃO PARAMÉTRICA DE PONTO ELÉTRICO DE ILUMINAÇÃO, COM INTERRUPTOR SIMPLES, EM EDIFÍCIO RESIDENCIAL COM ELETRODUTO EMBUTIDO EM RASGOS NAS PAREDES, INCLUSO TOMADA, ELETRODUTO, CABO, RASGO E CHUMBAMENTO (SEM LUMINÁRIA E LÂMPADA). AF_11/2022</t>
  </si>
  <si>
    <t>104474</t>
  </si>
  <si>
    <t>COMPOSIÇÃO PARAMÉTRICA DE PONTO ELÉTRICO DE ILUMINAÇÃO, COM INTERRUPTOR PARALELO, EM EDIFÍCIO RESIDENCIAL COM ELETRODUTO EMBUTIDO EM RASGOS NAS PAREDES, INCLUSO CAIXA ELÉTRICA, MÓDULO DE TOMADA, ELETRODUTO, CABO, RASGO, QUEBRA E CHUMBAMENTO (SEM LUMINÁRIA E LÂMPADA). AF_11/2022</t>
  </si>
  <si>
    <t>104475</t>
  </si>
  <si>
    <t>COMPOSIÇÃO PARAMÉTRICA DE PONTO ELÉTRICO DE TOMADA DE USO GERAL 2P+T (10A/250V) EM EDIFÍCIO RESIDENCIAL COM ELETRODUTO EMBUTIDO EM RASGOS NAS PAREDES, INCLUSO TOMADA, ELETRODUTO, CABO, RASGO, QUEBRA E CHUMBAMENTO. AF_11/2022</t>
  </si>
  <si>
    <t>104476</t>
  </si>
  <si>
    <t>COMPOSIÇÃO PARAMÉTRICA DE PONTO ELÉTRICO DE TOMADA DE USO ESPECÍFICO 2P+T (20A/250V) EM EDIFÍCIO RESIDENCIAL COM ELETRODUTO EMBUTIDO EM RASGOS NAS PAREDES, INCLUSO TOMADA, ELETRODUTO, CABO, RASGO, QUEBRA E CHUMBAMENTO (EXCETO CHUVEIRO). AF_11/2022</t>
  </si>
  <si>
    <t>104477</t>
  </si>
  <si>
    <t>COMPOSIÇÃO PARAMÉTRICA DE PONTO ELÉTRICO DE ILUMINAÇÃO, COM INTERRUPTOR SIMPLES, EM EDIFÍCIO RESIDENCIAL COM ELETRODUTO EMBUTIDO SEM NECESSIDADE DE RASGOS, INCLUSO TOMADA, ELETRODUTO, CABO E QUEBRA (SEM LUMINÁRIA E LÂMPADA). AF_11/2022</t>
  </si>
  <si>
    <t>104478</t>
  </si>
  <si>
    <t>COMPOSIÇÃO PARAMÉTRICA DE PONTO ELÉTRICO DE ILUMINAÇÃO, COM INTERRUPTOR PARALELO, EM EDIFÍCIO RESIDENCIAL COM ELETRODUTO EMBUTIDO SEM NECESSIDADE DE RASGOS, INCLUSO TOMADA, ELETRODUTO, CABO E QUEBRA (SEM LUMINÁRIA E LÂMPADA). AF_11/2022</t>
  </si>
  <si>
    <t>104479</t>
  </si>
  <si>
    <t>COMPOSIÇÃO PARAMÉTRICA DE PONTO ELÉTRICO DE TOMADA DE USO GERAL 2P+T (10A/250V) EM EDIFÍCIO RESIDENCIAL COM ELETRODUTO EMBUTIDO SEM NECESSIDADE DE RASGOS, INCLUSO TOMADA, ELETRODUTO, CABO E QUEBRA. AF_11/2022</t>
  </si>
  <si>
    <t>104480</t>
  </si>
  <si>
    <t>COMPOSIÇÃO PARAMÉTRICA DE PONTO ELÉTRICO DE TOMADA DE USO ESPECÍFICO 2P+T (20A/250V) EM EDIFÍCIO RESIDENCIAL COM ELETRODUTO EMBUTIDO SEM NECESSIDADE DE RASGOS, INCLUSO TOMADA, ELETRODUTO, CABO E QUEBRA (EXCETO CHUVEIRO). AF_11/2022</t>
  </si>
  <si>
    <t>104481</t>
  </si>
  <si>
    <t>COMPOSIÇÃO PARAMÉTRICA DE PONTO ELÉTRICO DE TOMADA PARA CHUVEIRO (20A/250V) EM EDIFÍCIO RESIDENCIAL COM ELETRODUTO EMBUTIDO EM RASGOS NAS PAREDES, INCLUSO TOMADA, ELETRODUTO, CABO, RASGO, QUEBRA E CHUMBAMENTO. AF_11/2022</t>
  </si>
  <si>
    <t>96973</t>
  </si>
  <si>
    <t>CORDOALHA DE COBRE NU 35 MM², NÃO ENTERRADA, COM ISOLADOR - FORNECIMENTO E INSTALAÇÃO. AF_08/2023</t>
  </si>
  <si>
    <t>96974</t>
  </si>
  <si>
    <t>CORDOALHA DE COBRE NU 50 MM², NÃO ENTERRADA, COM ISOLADOR - FORNECIMENTO E INSTALAÇÃO. AF_08/2023</t>
  </si>
  <si>
    <t>96975</t>
  </si>
  <si>
    <t>CORDOALHA DE COBRE NU 70 MM², NÃO ENTERRADA, COM ISOLADOR - FORNECIMENTO E INSTALAÇÃO. AF_08/2023</t>
  </si>
  <si>
    <t>96976</t>
  </si>
  <si>
    <t>CORDOALHA DE COBRE NU 95 MM², NÃO ENTERRADA, COM ISOLADOR - FORNECIMENTO E INSTALAÇÃO. AF_08/2023</t>
  </si>
  <si>
    <t>96977</t>
  </si>
  <si>
    <t>CORDOALHA DE COBRE NU 50 MM², ENTERRADA - FORNECIMENTO E INSTALAÇÃO. AF_08/2023</t>
  </si>
  <si>
    <t>96978</t>
  </si>
  <si>
    <t>CORDOALHA DE COBRE NU 70 MM², ENTERRADA - FORNECIMENTO E INSTALAÇÃO. AF_08/2023</t>
  </si>
  <si>
    <t>96979</t>
  </si>
  <si>
    <t>CORDOALHA DE COBRE NU 95 MM², ENTERRADA - FORNECIMENTO E INSTALAÇÃO. AF_08/2023</t>
  </si>
  <si>
    <t>96984</t>
  </si>
  <si>
    <t>ELETRODUTO PVC RÍGIDO, DIÂMETRO 40MM, COM 3 METROS, PARA SPDA - FORNECIMENTO E INSTALAÇÃO. AF_08/2023</t>
  </si>
  <si>
    <t>96985</t>
  </si>
  <si>
    <t>HASTE DE ATERRAMENTO, DIÂMETRO 5/8", COM 3 METROS - FORNECIMENTO E INSTALAÇÃO. AF_08/2023</t>
  </si>
  <si>
    <t>96986</t>
  </si>
  <si>
    <t>HASTE DE ATERRAMENTO, DIÂMETRO 3/4", COM 3 METROS - FORNECIMENTO E INSTALAÇÃO. AF_08/2023</t>
  </si>
  <si>
    <t>96987</t>
  </si>
  <si>
    <t>BASE METÁLICA PARA MASTRO 1 ½" PARA SPDA - FORNECIMENTO E INSTALAÇÃO. AF_08/2023</t>
  </si>
  <si>
    <t>96988</t>
  </si>
  <si>
    <t>MASTRO 1 ½", COM 3 METROS, PARA SPDA - FORNECIMENTO E INSTALAÇÃO. AF_08/2023</t>
  </si>
  <si>
    <t>96989</t>
  </si>
  <si>
    <t>CAPTOR TIPO FRANKLIN PARA SPDA - FORNECIMENTO E INSTALAÇÃO. AF_08/2023</t>
  </si>
  <si>
    <t>98463</t>
  </si>
  <si>
    <t>SUPORTE ISOLADOR PARA FIXAÇÃO DA CORDOALHA DE COBRE EM ALVENARIA OU CONCRETO - FORNECIMENTO E INSTALAÇÃO. AF_08/2023</t>
  </si>
  <si>
    <t>104746</t>
  </si>
  <si>
    <t>MINI CAPTOR PARA SPDA - FORNECIMENTO E INSTALAÇÃO. AF_08/2023</t>
  </si>
  <si>
    <t>104749</t>
  </si>
  <si>
    <t>CONECTOR GRAMPO METÁLICO TIPO OLHAL, PARA SPDA, PARA HASTE DE ATERRAMENTO DE 3/4'' E CABOS DE 10 A 50 MM2 - FORNECIMENTO E INSTALAÇÃO. AF_08/2023</t>
  </si>
  <si>
    <t>104750</t>
  </si>
  <si>
    <t>CONECTOR GRAMPO METÁLICO TIPO OLHAL, PARA SPDA, PARA HASTE DE ATERRAMENTO DE 5/8'' E CABOS DE 10 A 50 MM2 - FORNECIMENTO E INSTALAÇÃO. AF_08/2023</t>
  </si>
  <si>
    <t>104751</t>
  </si>
  <si>
    <t>CONECTOR GRAMPO PARALELO METÁLICO, PARA SPDA, PARA CABOS DE 6 A 50 MM2 - FORNECIMENTO E INSTALAÇÃO. AF_08/2023</t>
  </si>
  <si>
    <t>104752</t>
  </si>
  <si>
    <t>CONECTOR SPLIT-BOLT, PARA SPDA, PARA CABOS ATÉ 35 MM2 - FORNECIMENTO E INSTALAÇÃO. AF_08/2023</t>
  </si>
  <si>
    <t>104753</t>
  </si>
  <si>
    <t>CONECTOR SPLIT-BOLT, PARA SPDA, PARA CABOS ATÉ 50 MM2 - FORNECIMENTO E INSTALAÇÃO. AF_08/2023</t>
  </si>
  <si>
    <t>104754</t>
  </si>
  <si>
    <t>CONECTOR SPLIT-BOLT, PARA SPDA, PARA CABOS ATÉ 70 MM2 - FORNECIMENTO E INSTALAÇÃO. AF_08/2023</t>
  </si>
  <si>
    <t>104755</t>
  </si>
  <si>
    <t>CONECTOR SPLIT-BOLT, PARA SPDA, PARA CABOS ATÉ 95 MM2 - FORNECIMENTO E INSTALAÇÃO. AF_08/2023</t>
  </si>
  <si>
    <t>103490</t>
  </si>
  <si>
    <t>PLACA DE CONCRETO PRÉ-MOLDADO COMO PROTEÇÃO MECÂNICA ADICIONAL NO REATERRO PARA REDE ENTERRADA DE DISTRIBUIÇÃO DE ENERGIA ELÉTRICA - FORNECIMENTO E INSTALAÇÃO. AF_12/2021</t>
  </si>
  <si>
    <t>103491</t>
  </si>
  <si>
    <t>CONCRETAGEM COMO PROTEÇÃO MECÂNICA ADICIONAL NO REATERRO PARA REDE ENTERRADA DE DISTRIBUIÇÃO DE ENERGIA ELÉTRICA - FORNECIMENTO E INSTALAÇÃO. AF_12/2021</t>
  </si>
  <si>
    <t>104758</t>
  </si>
  <si>
    <t>FURO MANUAL EM ALVENARIA, PARA INSTALAÇÕES ELÉTRICAS, DIÂMETROS MENORES OU IGUAIS A 40 MM. AF_09/2023</t>
  </si>
  <si>
    <t>104759</t>
  </si>
  <si>
    <t>FURO MANUAL EM ALVENARIA, PARA INSTALAÇÕES ELÉTRICAS, DIÂMETROS MAIORES QUE 40 MM E MENORES OU IGUAIS A 75 MM. AF_09/2023</t>
  </si>
  <si>
    <t>104760</t>
  </si>
  <si>
    <t>FURO MANUAL EM ALVENARIA, PARA INSTALAÇÕES ELÉTRICAS, DIÂMETROS MAIORES QUE 75 MM E MENORES OU IGUAIS A 100 MM. AF_09/2023</t>
  </si>
  <si>
    <t>104761</t>
  </si>
  <si>
    <t>FURO MECANIZADO EM CONCRETO, COM MARTELO DEMOLIDOR, PARA INSTALAÇÕES ELÉTRICAS, DIÂMETROS MENORES OU IGUAIS A 40 MM. AF_09/2023</t>
  </si>
  <si>
    <t>104762</t>
  </si>
  <si>
    <t>FURO MECANIZADO EM CONCRETO, COM MARTELO DEMOLIDOR, PARA INSTALAÇÕES ELÉTRICAS, DIÂMETROS MAIORES QUE 40 MM E MENORES OU IGUAIS A 75 MM. AF_09/2023</t>
  </si>
  <si>
    <t>104763</t>
  </si>
  <si>
    <t>FURO MECANIZADO EM CONCRETO, COM MARTELO DEMOLIDOR, PARA INSTALAÇÕES ELÉTRICAS, DIÂMETROS MAIORES QUE 75 MM E MENORES OU IGUAIS A 150 MM. AF_09/2023</t>
  </si>
  <si>
    <t>104764</t>
  </si>
  <si>
    <t>SUPORTE PARA 2 ELETRODUTOS, ESPAÇADO A CADA 80 CM, EM PERFILADO COM COMPRIMENTO DE 25 CM FIXADO EM LAJE, POR METRO DE ELETRODUTO FIXADO. AF_09/2023</t>
  </si>
  <si>
    <t>104765</t>
  </si>
  <si>
    <t>SUPORTE PARA 4 ELETRODUTOS, ESPAÇADO A CADA 80 CM, EM PERFILADO COM COMPRIMENTO DE 42 CM FIXADO EM LAJE, POR METRO DE ELETRODUTO FIXADO. AF_09/2023</t>
  </si>
  <si>
    <t>104766</t>
  </si>
  <si>
    <t>CHUMBAMENTO LINEAR EM ALVENARIA PARA ELETRODUTOS COM DIÂMETROS MENORES OU IGUAIS A 40 MM. AF_09/2023</t>
  </si>
  <si>
    <t>104768</t>
  </si>
  <si>
    <t>FURO MECANIZADO EM ALVENARIA, PARA INSTALAÇÕES ELÉTRICAS, DIÂMETROS MENORES OU IGUAIS A 40 MM. AF_09/2023</t>
  </si>
  <si>
    <t>104770</t>
  </si>
  <si>
    <t>FURO MECANIZADO EM ALVENARIA, PARA INSTALAÇÕES ELÉTRICAS, DIÂMETROS MAIORES QUE 40 MM E MENORES OU IGUAIS A 75 MM. AF_09/2023</t>
  </si>
  <si>
    <t>104772</t>
  </si>
  <si>
    <t>FURO MECANIZADO EM ALVENARIA, PARA INSTALAÇÕES ELÉTRICAS, DIÂMETROS MAIORES QUE 75 MM E MENORES OU IGUAIS A 100 MM. AF_09/2023</t>
  </si>
  <si>
    <t>104774</t>
  </si>
  <si>
    <t>FURO MECANIZADO EM CONCRETO, COM PERFURATRIZ, PARA INSTALAÇÕES ELÉTRICAS, DIÂMETROS MENORES OU IGUAIS A 40 MM. AF_09/2023</t>
  </si>
  <si>
    <t>104776</t>
  </si>
  <si>
    <t>FURO MECANIZADO EM CONCRETO, COM PERFURATRIZ, PARA INSTALAÇÕES ELÉTRICAS, DIÂMETROS MAIORES QUE 40 MM E MENORES OU IGUAIS A 75 MM. AF_09/2023</t>
  </si>
  <si>
    <t>104778</t>
  </si>
  <si>
    <t>FURO MECANIZADO EM CONCRETO, COM PERFURATRIZ, PARA INSTALAÇÕES ELÉTRICAS, DIÂMETROS MAIORES QUE 75 MM E MENORES OU IGUAIS A 150 MM. AF_09/2023</t>
  </si>
  <si>
    <t>104780</t>
  </si>
  <si>
    <t>RASGO LINEAR MECANIZADO EM ALVENARIA, PARA ELETRODUTOS, DIÂMETROS MENORES OU IGUAIS A 40 MM. AF_09/2023</t>
  </si>
  <si>
    <t>104785</t>
  </si>
  <si>
    <t>FIXAÇÃO DE ELETRODUTOS, DIÂMETROS MENORES OU IGUAIS A 40 MM, COM ABRAÇADEIRA METÁLICA RÍGIDA TIPO D COM PARAFUSO DE FIXAÇÃO 1 1/4", FIXADA DIRETAMENTE NA LAJE OU PAREDE. AF_09/2023</t>
  </si>
  <si>
    <t>96765</t>
  </si>
  <si>
    <t>ABRIGO PARA HIDRANTE, 90X60X17CM, COM REGISTRO GLOBO ANGULAR 45 GRAUS 2 1/2", ADAPTADOR STORZ 2 1/2", MANGUEIRA DE INCÊNDIO 20M, REDUÇÃO 2 1/2" X 1 1/2" E ESGUICHO EM LATÃO 1 1/2" - FORNECIMENTO E INSTALAÇÃO. AF_10/2020</t>
  </si>
  <si>
    <t>101905</t>
  </si>
  <si>
    <t>EXTINTOR DE INCÊNDIO PORTÁTIL COM CARGA DE ÁGUA PRESSURIZADA DE 10 L, CLASSE A - FORNECIMENTO E INSTALAÇÃO. AF_10/2020_PE</t>
  </si>
  <si>
    <t>101906</t>
  </si>
  <si>
    <t>EXTINTOR DE INCÊNDIO PORTÁTIL COM CARGA DE CO2 DE 4 KG, CLASSE BC - FORNECIMENTO E INSTALAÇÃO. AF_10/2020_PE</t>
  </si>
  <si>
    <t>101907</t>
  </si>
  <si>
    <t>EXTINTOR DE INCÊNDIO PORTÁTIL COM CARGA DE CO2 DE 6 KG, CLASSE BC - FORNECIMENTO E INSTALAÇÃO. AF_10/2020_PE</t>
  </si>
  <si>
    <t>101908</t>
  </si>
  <si>
    <t>EXTINTOR DE INCÊNDIO PORTÁTIL COM CARGA DE PQS DE 4 KG, CLASSE BC - FORNECIMENTO E INSTALAÇÃO. AF_10/2020_PE</t>
  </si>
  <si>
    <t>101909</t>
  </si>
  <si>
    <t>EXTINTOR DE INCÊNDIO PORTÁTIL COM CARGA DE PQS DE 6 KG, CLASSE BC - FORNECIMENTO E INSTALAÇÃO. AF_10/2020_PE</t>
  </si>
  <si>
    <t>101910</t>
  </si>
  <si>
    <t>EXTINTOR DE INCÊNDIO PORTÁTIL COM CARGA DE PQS DE 8 KG, CLASSE BC - FORNECIMENTO E INSTALAÇÃO. AF_10/2020_PE</t>
  </si>
  <si>
    <t>101911</t>
  </si>
  <si>
    <t>EXTINTOR DE INCÊNDIO PORTÁTIL COM CARGA DE PQS DE 12 KG, CLASSE BC - FORNECIMENTO E INSTALAÇÃO. AF_10/2020_PE</t>
  </si>
  <si>
    <t>101912</t>
  </si>
  <si>
    <t>ABRIGO PARA HIDRANTE, 75X45X17CM, COM REGISTRO GLOBO ANGULAR 45 GRAUS 2 1/2", ADAPTADOR STORZ 2 1/2", MANGUEIRA DE INCÊNDIO 15M 2 1/2" E ESGUICHO EM LATÃO 2 1/2" - FORNECIMENTO E INSTALAÇÃO. AF_10/2020</t>
  </si>
  <si>
    <t>101913</t>
  </si>
  <si>
    <t>CAIXA DE INCÊNDIO 45X75X17CM - FORNECIMENTO E INSTALAÇÃO. AF_10/2020</t>
  </si>
  <si>
    <t>101914</t>
  </si>
  <si>
    <t>CAIXA DE INCÊNDIO 60X90X17CM - FORNECIMENTO E INSTALAÇÃO. AF_10/2020</t>
  </si>
  <si>
    <t>101915</t>
  </si>
  <si>
    <t>CONJUNTO DE MANGUEIRA PARA COMBATE A INCÊNDIO EM FIBRA DE POLIESTER PURA, COM 1.1/2", REVESTIDA INTERNAMENTE, COMPRIMENTO DE 15M - FORNECIMENTO E INSTALAÇÃO. AF_10/2020</t>
  </si>
  <si>
    <t>101916</t>
  </si>
  <si>
    <t>HIDRANTE SUBTERRÂNEO PREDIAL (COM CURVA LONGA E CAIXA), DN 75 MM - FORNECIMENTO E INSTALAÇÃO. AF_10/2020</t>
  </si>
  <si>
    <t>101917</t>
  </si>
  <si>
    <t>MANÔMETRO 0 A 200 PSI (0 A 14 KGF/CM2), D = 50MM - FORNECIMENTO E INSTALAÇÃO. AF_10/2020</t>
  </si>
  <si>
    <t>98261</t>
  </si>
  <si>
    <t>CABO TELEFÔNICO CCI-50 1 PAR, INSTALADO EM ENTRADA DE EDIFICAÇÃO - FORNECIMENTO E INSTALAÇÃO. AF_11/2019</t>
  </si>
  <si>
    <t>98262</t>
  </si>
  <si>
    <t>CABO TELEFÔNICO CCI-50 2 PARES, SEM BLINDAGEM, INSTALADO EM ENTRADA DE EDIFICAÇÃO - FORNECIMENTO E INSTALAÇÃO. AF_11/2019</t>
  </si>
  <si>
    <t>98263</t>
  </si>
  <si>
    <t>CABO TELEFÔNICO CCI-50 3 PARES, SEM BLINDAGEM, INSTALADO EM ENTRADA DE EDIFICAÇÃO - FORNECIMENTO E INSTALAÇÃO. AF_11/2019</t>
  </si>
  <si>
    <t>98264</t>
  </si>
  <si>
    <t>CABO TELEFÔNICO CCI-50 4 PARES, SEM BLINDAGEM, INSTALADO EM ENTRADA DE EDIFICAÇÃO - FORNECIMENTO E INSTALAÇÃO. AF_11/2019</t>
  </si>
  <si>
    <t>98265</t>
  </si>
  <si>
    <t>CABO TELEFÔNICO CCI-50 5 PARES, SEM BLINDAGEM, INSTALADO EM ENTRADA DE EDIFICAÇÃO - FORNECIMENTO E INSTALAÇÃO. AF_11/2019</t>
  </si>
  <si>
    <t>98266</t>
  </si>
  <si>
    <t>CABO TELEFÔNICO CCI-50 6 PARES, SEM BLINDAGEM, INSTALADO EM ENTRADA DE EDIFICAÇÃO - FORNECIMENTO E INSTALAÇÃO. AF_11/2019</t>
  </si>
  <si>
    <t>98267</t>
  </si>
  <si>
    <t>CABO TELEFÔNICO CI-50 10 PARES INSTALADO EM ENTRADA DE EDIFICAÇÃO - FORNECIMENTO E INSTALAÇÃO. AF_11/2019</t>
  </si>
  <si>
    <t>98268</t>
  </si>
  <si>
    <t>CABO TELEFÔNICO CI-50 20 PARES INSTALADO EM ENTRADA DE EDIFICAÇÃO - FORNECIMENTO E INSTALAÇÃO. AF_11/2019</t>
  </si>
  <si>
    <t>98269</t>
  </si>
  <si>
    <t>CABO TELEFÔNICO CI-50 30 PARES INSTALADO EM ENTRADA DE EDIFICAÇÃO - FORNECIMENTO E INSTALAÇÃO. AF_11/2019</t>
  </si>
  <si>
    <t>98270</t>
  </si>
  <si>
    <t>CABO TELEFÔNICO CI-50 50 PARES INSTALADO EM ENTRADA DE EDIFICAÇÃO - FORNECIMENTO E INSTALAÇÃO. AF_11/2019</t>
  </si>
  <si>
    <t>98271</t>
  </si>
  <si>
    <t>CABO TELEFÔNICO CI-50 75 PARES INSTALADO EM ENTRADA DE EDIFICAÇÃO - FORNECIMENTO E INSTALAÇÃO. AF_11/2019</t>
  </si>
  <si>
    <t>98272</t>
  </si>
  <si>
    <t>CABO TELEFÔNICO CI-50 200 PARES INSTALADO EM ENTRADA DE EDIFICAÇÃO - FORNECIMENTO E INSTALAÇÃO. AF_11/2019</t>
  </si>
  <si>
    <t>98273</t>
  </si>
  <si>
    <t>CABO TELEFÔNICO CCI-50 4 PARES, SEM BLINDAGEM, INSTALADO EM PRUMADA - FORNECIMENTO E INSTALAÇÃO. AF_11/2019</t>
  </si>
  <si>
    <t>98274</t>
  </si>
  <si>
    <t>CABO TELEFÔNICO CCI-50 5 PARES, SEM BLINDAGEM, INSTALADO EM PRUMADA - FORNECIMENTO E INSTALAÇÃO. AF_11/2019</t>
  </si>
  <si>
    <t>98275</t>
  </si>
  <si>
    <t>CABO TELEFÔNICO CCI-50 6 PARES, SEM BLINDAGEM, INSTALADO EM PRUMADA - FORNECIMENTO E INSTALAÇÃO. AF_11/2019</t>
  </si>
  <si>
    <t>98276</t>
  </si>
  <si>
    <t>CABO TELEFÔNICO CI-50 10 PARES INSTALADO EM PRUMADA - FORNECIMENTO E INSTALAÇÃO. AF_11/2019</t>
  </si>
  <si>
    <t>98277</t>
  </si>
  <si>
    <t>CABO TELEFÔNICO CI-50 20 PARES INSTALADO EM PRUMADA - FORNECIMENTO E INSTALAÇÃO. AF_11/2019</t>
  </si>
  <si>
    <t>98278</t>
  </si>
  <si>
    <t>CABO TELEFÔNICO CI-50 30 PARES INSTALADO EM PRUMADA - FORNECIMENTO E INSTALAÇÃO. AF_11/2019</t>
  </si>
  <si>
    <t>98279</t>
  </si>
  <si>
    <t>CABO TELEFÔNICO CI-50 50 PARES INSTALADO EM PRUMADA - FORNECIMENTO E INSTALAÇÃO. AF_11/2019</t>
  </si>
  <si>
    <t>98280</t>
  </si>
  <si>
    <t>CABO TELEFÔNICO CCI-50 1 PAR, SEM BLINDAGEM, INSTALADO EM DISTRIBUIÇÃO DE EDIFICAÇÃO RESIDENCIAL - FORNECIMENTO E INSTALAÇÃO. AF_11/2019</t>
  </si>
  <si>
    <t>98281</t>
  </si>
  <si>
    <t>CABO TELEFÔNICO CCI-50 2 PARES, SEM BLINDAGEM, INSTALADO EM DISTRIBUIÇÃO DE EDIFICAÇÃO RESIDENCIAL - FORNECIMENTO E INSTALAÇÃO. AF_11/2019</t>
  </si>
  <si>
    <t>98282</t>
  </si>
  <si>
    <t>CABO TELEFÔNICO CCI-50 3 PARES, SEM BLINDAGEM, INSTALADO EM DISTRIBUIÇÃO DE EDIFICAÇÃO RESIDENCIAL - FORNECIMENTO E INSTALAÇÃO. AF_11/2019</t>
  </si>
  <si>
    <t>98283</t>
  </si>
  <si>
    <t>CABO TELEFÔNICO CCI-50 4 PARES, SEM BLINDAGEM, INSTALADO EM DISTRIBUIÇÃO DE EDIFICAÇÃO RESIDENCIAL - FORNECIMENTO E INSTALAÇÃO. AF_11/2019</t>
  </si>
  <si>
    <t>98284</t>
  </si>
  <si>
    <t>CABO TELEFÔNICO CCI-50 5 PARES, SEM BLINDAGEM, INSTALADO EM DISTRIBUIÇÃO DE EDIFICAÇÃO RESIDENCIAL - FORNECIMENTO E INSTALAÇÃO. AF_11/2019</t>
  </si>
  <si>
    <t>98285</t>
  </si>
  <si>
    <t>CABO TELEFÔNICO CCI-50 6 PARES, SEM BLINDAGEM, INSTALADO EM DISTRIBUIÇÃO DE EDIFICAÇÃO RESIDENCIAL - FORNECIMENTO E INSTALAÇÃO. AF_11/2019</t>
  </si>
  <si>
    <t>98286</t>
  </si>
  <si>
    <t>CABO TELEFÔNICO CI-50 10 PARES INSTALADO EM DISTRIBUIÇÃO DE EDIFICAÇÃO RESIDENCIAL - FORNECIMENTO E INSTALAÇÃO. AF_11/2019</t>
  </si>
  <si>
    <t>98287</t>
  </si>
  <si>
    <t>CABO TELEFÔNICO CCI-50 1 PAR, SEM BLINDAGEM, INSTALADO EM DISTRIBUIÇÃO DE EDIFICAÇÃO INSTITUCIONAL - FORNECIMENTO E INSTALAÇÃO. AF_11/2019</t>
  </si>
  <si>
    <t>98288</t>
  </si>
  <si>
    <t>CABO TELEFÔNICO CCI-50 2 PARES, SEM BLINDAGEM, INSTALADO EM DISTRIBUIÇÃO DE EDIFICAÇÃO INSTITUCIONAL - FORNECIMENTO E INSTALAÇÃO. AF_11/2019</t>
  </si>
  <si>
    <t>98289</t>
  </si>
  <si>
    <t>CABO TELEFÔNICO CCI-50 3 PARES, SEM BLINDAGEM, INSTALADO EM DISTRIBUIÇÃO DE EDIFICAÇÃO INSTITUCIONAL - FORNECIMENTO E INSTALAÇÃO. AF_11/2019</t>
  </si>
  <si>
    <t>98290</t>
  </si>
  <si>
    <t>CABO TELEFÔNICO CCI-50 4 PARES, SEM BLINDAGEM, INSTALADO EM DISTRIBUIÇÃO DE EDIFICAÇÃO INSTITUCIONAL - FORNECIMENTO E INSTALAÇÃO. AF_11/2019</t>
  </si>
  <si>
    <t>98291</t>
  </si>
  <si>
    <t>CABO TELEFÔNICO CCI-50 5 PARES, SEM BLINDAGEM, INSTALADO EM DISTRIBUIÇÃO DE EDIFICAÇÃO INSTITUCIONAL - FORNECIMENTO E INSTALAÇÃO. AF_11/2019</t>
  </si>
  <si>
    <t>98292</t>
  </si>
  <si>
    <t>CABO TELEFÔNICO CCI-50 6 PARES, SEM BLINDAGEM, INSTALADO EM DISTRIBUIÇÃO DE EDIFICAÇÃO INSTITUCIONAL - FORNECIMENTO E INSTALAÇÃO. AF_11/2019</t>
  </si>
  <si>
    <t>98293</t>
  </si>
  <si>
    <t>CABO TELEFÔNICO CI-50 10 PARES INSTALADO EM DISTRIBUIÇÃO DE EDIFICAÇÃO INSTITUCIONAL - FORNECIMENTO E INSTALAÇÃO. AF_11/2019</t>
  </si>
  <si>
    <t>98400</t>
  </si>
  <si>
    <t>CABO TELEFÔNICO CTP-APL-50 10 PARES INSTALADO EM ENTRADA DE EDIFICAÇÃO - FORNECIMENTO E INSTALAÇÃO. AF_11/2019</t>
  </si>
  <si>
    <t>98401</t>
  </si>
  <si>
    <t>CABO TELEFÔNICO CTP-APL-50 20 PARES INSTALADO EM ENTRADA DE EDIFICAÇÃO - FORNECIMENTO E INSTALAÇÃO. AF_11/2019</t>
  </si>
  <si>
    <t>98402</t>
  </si>
  <si>
    <t>CABO TELEFÔNICO CTP-APL-50 30 PARES INSTALADO EM ENTRADA DE EDIFICAÇÃO - FORNECIMENTO E INSTALAÇÃO. AF_11/2019</t>
  </si>
  <si>
    <t>100556</t>
  </si>
  <si>
    <t>CAIXA DE PASSAGEM PARA TELEFONE 15X15X10CM (SOBREPOR), FORNECIMENTO E INSTALACAO. AF_11/2019</t>
  </si>
  <si>
    <t>100557</t>
  </si>
  <si>
    <t>CAIXA DE PASSAGEM PARA TELEFONE 80X80X15CM (SOBREPOR) FORNECIMENTO E INSTALACAO. AF_11/2019</t>
  </si>
  <si>
    <t>100560</t>
  </si>
  <si>
    <t>QUADRO DE DISTRIBUIÇÃO PARA TELEFONE N.2, 20X20X12CM EM CHAPA METALICA, DE EMBUTIR, SEM ACESSORIOS, PADRÃO TELEBRAS, FORNECIMENTO E INSTALAÇÃO. AF_11/2019</t>
  </si>
  <si>
    <t>100561</t>
  </si>
  <si>
    <t>QUADRO DE DISTRIBUICAO PARA TELEFONE N.3, 40X40X12CM EM CHAPA METALICA, DE EMBUTIR, SEM ACESSORIOS, PADRAO TELEBRAS, FORNECIMENTO E INSTALAÇÃO. AF_11/2019</t>
  </si>
  <si>
    <t>100562</t>
  </si>
  <si>
    <t>QUADRO DE DISTRIBUICAO PARA TELEFONE N.4, 60X60X12CM EM CHAPA METALICA, DE EMBUTIR, SEM ACESSORIOS, PADRAO TELEBRAS, FORNECIMENTO E INSTALAÇÃO. AF_11/2019</t>
  </si>
  <si>
    <t>100563</t>
  </si>
  <si>
    <t>QUADRO DE DISTRIBUIÇÃO PARA TELEFONE N.5, 80X80X12CM EM CHAPA METALICA, SEM ACESSORIOS, PADRAO TELEBRAS, FORNECIMENTO E INSTALAÇÃO. AF_11/2019</t>
  </si>
  <si>
    <t>101795</t>
  </si>
  <si>
    <t>CAIXA ENTERRADA PARA INSTALAÇÕES TELEFÔNICAS TIPO R1, EM ALVENARIA COM BLOCOS DE CONCRETO, DIMENSÕES INTERNAS: 0,35X0,60X0,60 M, EXCLUINDO TAMPÃO. AF_12/2020</t>
  </si>
  <si>
    <t>101798</t>
  </si>
  <si>
    <t>TAMPA PARA CAIXA TIPO R1, EM FERRO FUNDIDO, DIMENSÕES INTERNAS: 0,40 X 0,60 M - FORNECIMENTO E INSTALAÇÃO. AF_12/2020</t>
  </si>
  <si>
    <t>101799</t>
  </si>
  <si>
    <t>TAMPA PARA CAIXA TIPO R2 E R3, EM FERRO FUNDIDO, DIMENSÕES INTERNAS: 0,55 X 1,10 M - FORNECIMENTO E INSTALAÇÃO. AF_12/2020</t>
  </si>
  <si>
    <t>98397</t>
  </si>
  <si>
    <t>PINTURA ANTICORROSIVA DE DUTO METÁLICO. AF_04/2018</t>
  </si>
  <si>
    <t>103244</t>
  </si>
  <si>
    <t>AR CONDICIONADO SPLIT INVERTER, HI-WALL (PAREDE), 9000 BTU/H, CICLO FRIO - FORNECIMENTO E INSTALAÇÃO. AF_11/2021_PE</t>
  </si>
  <si>
    <t>103245</t>
  </si>
  <si>
    <t>AR CONDICIONADO SPLIT ON/OFF, HI-WALL (PAREDE), 9000 BTUS/H, CICLO FRIO - FORNECIMENTO E INSTALAÇÃO. AF_11/2021_PE</t>
  </si>
  <si>
    <t>103246</t>
  </si>
  <si>
    <t>AR CONDICIONADO SPLIT ON/OFF, HI-WALL (PAREDE), 9000 BTUS/H, CICLO QUENTE/FRIO - FORNECIMENTO E INSTALAÇÃO. AF_11/2021_PE</t>
  </si>
  <si>
    <t>103247</t>
  </si>
  <si>
    <t>AR CONDICIONADO SPLIT INVERTER, HI-WALL (PAREDE), 12000 BTU/H, CICLO FRIO - FORNECIMENTO E INSTALAÇÃO. AF_11/2021_PE</t>
  </si>
  <si>
    <t>103248</t>
  </si>
  <si>
    <t>AR CONDICIONADO SPLIT ON/OFF, HI-WALL (PAREDE), 12000 BTUS/H, CICLO FRIO - FORNECIMENTO E INSTALAÇÃO. AF_11/2021_PE</t>
  </si>
  <si>
    <t>103249</t>
  </si>
  <si>
    <t>AR CONDICIONADO SPLIT ON/OFF, HI-WALL (PAREDE), 12000 BTUS/H, CICLO QUENTE/FRIO - FORNECIMENTO E INSTALAÇÃO. AF_11/2021_PE</t>
  </si>
  <si>
    <t>103250</t>
  </si>
  <si>
    <t>AR CONDICIONADO SPLIT INVERTER, HI-WALL (PAREDE), 18000 BTU/H, CICLO FRIO - FORNECIMENTO E INSTALAÇÃO. AF_11/2021_PE</t>
  </si>
  <si>
    <t>103251</t>
  </si>
  <si>
    <t>AR CONDICIONADO SPLIT ON/OFF, HI-WALL (PAREDE), 18000 BTUS/H, CICLO FRIO - FORNECIMENTO E INSTALAÇÃO. AF_11/2021_PE</t>
  </si>
  <si>
    <t>103252</t>
  </si>
  <si>
    <t>AR CONDICIONADO SPLIT ON/OFF, HI-WALL (PAREDE), 18000 BTUS/H, CICLO QUENTE/FRIO - FORNECIMENTO E INSTALAÇÃO. AF_11/2021_PE</t>
  </si>
  <si>
    <t>103253</t>
  </si>
  <si>
    <t>AR CONDICIONADO SPLIT INVERTER, HI-WALL (PAREDE), 24000 BTU/H, CICLO FRIO - FORNECIMENTO E INSTALAÇÃO. AF_11/2021_PE</t>
  </si>
  <si>
    <t>103254</t>
  </si>
  <si>
    <t>AR CONDICIONADO SPLIT ON/OFF, HI-WALL (PAREDE), 24000 BTUS/H, CICLO FRIO - FORNECIMENTO E INSTALAÇÃO. AF_11/2021_PE</t>
  </si>
  <si>
    <t>103255</t>
  </si>
  <si>
    <t>AR CONDICIONADO SPLIT ON/OFF, HI-WALL (PAREDE), 24000 BTUS/H, CICLO QUENTE/FRIO - FORNECIMENTO E INSTALAÇÃO. AF_11/2021_PE</t>
  </si>
  <si>
    <t>103256</t>
  </si>
  <si>
    <t>AR CONDICIONADO SPLIT INVERTER, PISO TETO, 18000 BTU/H, CICLO FRIO - FORNECIMENTO E INSTALAÇÃO. AF_11/2021_PE</t>
  </si>
  <si>
    <t>103257</t>
  </si>
  <si>
    <t>AR CONDICIONADO SPLIT ON/OFF, PISO TETO, 18.000 BTU/H, CICLO FRIO - FORNECIMENTO E INSTALAÇÃO. AF_11/2021_PE</t>
  </si>
  <si>
    <t>103258</t>
  </si>
  <si>
    <t>AR CONDICIONADO SPLIT INVERTER, PISO TETO, 24000 BTU/H, CICLO FRIO - FORNECIMENTO E INSTALAÇÃO. AF_11/2021_PE</t>
  </si>
  <si>
    <t>103259</t>
  </si>
  <si>
    <t>AR CONDICIONADO SPLIT ON/OFF, PISO TETO, 24.000 BTU/H, CICLO FRIO - FORNECIMENTO E INSTALAÇÃO. AF_11/2021_PE</t>
  </si>
  <si>
    <t>103260</t>
  </si>
  <si>
    <t>AR CONDICIONADO SPLIT INVERTER, PISO TETO, 24000 BTU/H, QUENTE/FRIO - FORNECIMENTO E INSTALAÇÃO. AF_11/2021_PE</t>
  </si>
  <si>
    <t>103261</t>
  </si>
  <si>
    <t>AR CONDICIONADO SPLIT INVERTER, PISO TETO, 36000 BTU/H, CICLO FRIO - FORNECIMENTO E INSTALAÇÃO. AF_11/2021_PE</t>
  </si>
  <si>
    <t>103262</t>
  </si>
  <si>
    <t>AR CONDICIONADO SPLIT ON/OFF, PISO TETO, 36.000 BTU/H, CICLO FRIO - FORNECIMENTO E INSTALAÇÃO. AF_11/2021_PE</t>
  </si>
  <si>
    <t>103263</t>
  </si>
  <si>
    <t>AR CONDICIONADO SPLIT INVERTER, PISO TETO, 48000 BTU/H, CICLO FRIO - FORNECIMENTO E INSTALAÇÃO. AF_11/2021_PE</t>
  </si>
  <si>
    <t>103264</t>
  </si>
  <si>
    <t>AR CONDICIONADO SPLIT ON/OFF, PISO TETO, 48.000 BTU/H, CICLO FRIO - FORNECIMENTO E INSTALAÇÃO. AF_11/2021_PE</t>
  </si>
  <si>
    <t>103265</t>
  </si>
  <si>
    <t>AR CONDICIONADO SPLIT INVERTER, PISO TETO, APRESENTANDO ENTRE 54000 E 58000 BTU/H, CICLO FRIO - FORNECIMENTO E INSTALAÇÃO. AF_11/2021_PE</t>
  </si>
  <si>
    <t>103266</t>
  </si>
  <si>
    <t>AR CONDICIONADO SPLIT ON/OFF, PISO TETO, 60.000 BTU/H, CICLO FRIO - FORNECIMENTO E INSTALAÇÃO. AF_11/2021_PE</t>
  </si>
  <si>
    <t>103267</t>
  </si>
  <si>
    <t>AR CONDICIONADO SPLIT ON/OFF, CASSETE (TETO), FRIO 4 VIAS 18000 BTU/H - FORNECIMENTO E INSTALAÇÃO. AF_11/2021_PE</t>
  </si>
  <si>
    <t>103268</t>
  </si>
  <si>
    <t>AR CONDICIONADO SPLIT ON/OFF, CASSETE (TETO), 18000 BTU/H, CICLO QUENTE/FRIO - FORNECIMENTO E INSTALAÇÃO. AF_11/2021_PE</t>
  </si>
  <si>
    <t>103269</t>
  </si>
  <si>
    <t>AR CONDICIONADO SPLIT ON/OFF, CASSETE (TETO), FRIO 4 VIAS 24000 BTU/H - FORNECIMENTO E INSTALAÇÃO. AF_11/2021_PE</t>
  </si>
  <si>
    <t>103270</t>
  </si>
  <si>
    <t>AR CONDICIONADO SPLIT ON/OFF, CASSETE (TETO), 24000 BTU/H, CICLO QUENTE/FRIO - FORNECIMENTO E INSTALAÇÃO. AF_11/2021_PE</t>
  </si>
  <si>
    <t>103271</t>
  </si>
  <si>
    <t>AR CONDICIONADO SPLIT ON/OFF, CASSETE (TETO), FRIO 4 VIAS 36000 BTU/H - FORNECIMENTO E INSTALAÇÃO. AF_11/2021_PE</t>
  </si>
  <si>
    <t>103272</t>
  </si>
  <si>
    <t>AR CONDICIONADO SPLIT ON/OFF, CASSETE (TETO), 36000 BTU/H, CICLO QUENTE/FRIO - FORNECIMENTO E INSTALAÇÃO. AF_11/2021_PE</t>
  </si>
  <si>
    <t>103273</t>
  </si>
  <si>
    <t>AR CONDICIONADO SPLIT ON/OFF, CASSETE (TETO), FRIO 4 VIAS 48000 BTU/H - FORNECIMENTO E INSTALAÇÃO. AF_11/2021_PE</t>
  </si>
  <si>
    <t>103274</t>
  </si>
  <si>
    <t>AR CONDICIONADO SPLIT ON/OFF, CASSETE (TETO), 48000 BTU/H, CICLO QUENTE/FRIO - FORNECIMENTO E INSTALAÇÃO. AF_11/2021_PE</t>
  </si>
  <si>
    <t>103275</t>
  </si>
  <si>
    <t>AR CONDICIONADO SPLIT ON/OFF, CASSETE (TETO), FRIO 4 VIAS 60000 BTU/H - FORNECIMENTO E INSTALAÇÃO. AF_11/2021_PE</t>
  </si>
  <si>
    <t>103276</t>
  </si>
  <si>
    <t>AR CONDICIONADO SPLIT ON/OFF, CASSETE (TETO), 60000 BTU/H, CICLO QUENTE/FRIO - FORNECIMENTO E INSTALAÇÃO. AF_11/2021_PE</t>
  </si>
  <si>
    <t>103277</t>
  </si>
  <si>
    <t>AR CONDICIONADO SPLITÃO 10 TR - FORNECIMENTO E INSTALAÇÃO. AF_11/2021_PE</t>
  </si>
  <si>
    <t>103278</t>
  </si>
  <si>
    <t>AR CONDICIONADO SPLITÃO 15 TR - FORNECIMENTO E INSTALAÇÃO. AF_11/2021_PE</t>
  </si>
  <si>
    <t>103288</t>
  </si>
  <si>
    <t>RASGO E CHUMBAMENTO EM ALVENARIA PARA TUBOS DE SPLIT PAREDE DE 9000 A 24000 BTUS/H. AF_11/2021</t>
  </si>
  <si>
    <t>103289</t>
  </si>
  <si>
    <t>TUBO EM COBRE FLEXÍVEL, DN 1/4", COM ISOLAMENTO, INSTALADO EM FORRO, PARA RAMAL DE ALIMENTAÇÃO DE AR CONDICIONADO, INCLUSO FIXADOR. AF_11/2021</t>
  </si>
  <si>
    <t>103290</t>
  </si>
  <si>
    <t>TUBO EM COBRE FLEXÍVEL, DN 3/8", COM ISOLAMENTO, INSTALADO EM FORRO, PARA RAMAL DE ALIMENTAÇÃO DE AR CONDICIONADO, INCLUSO FIXADOR. AF_11/2021</t>
  </si>
  <si>
    <t>103291</t>
  </si>
  <si>
    <t>TUBO EM COBRE FLEXÍVEL, DN 1/2", COM ISOLAMENTO, INSTALADO EM FORRO, PARA RAMAL DE ALIMENTAÇÃO DE AR CONDICIONADO, INCLUSO FIXADOR. AF_11/2021</t>
  </si>
  <si>
    <t>103292</t>
  </si>
  <si>
    <t>TUBO EM COBRE FLEXÍVEL, DN 5/8", COM ISOLAMENTO, INSTALADO EM FORRO, PARA RAMAL DE ALIMENTAÇÃO DE AR CONDICIONADO, INCLUSO FIXADOR. AF_11/2021</t>
  </si>
  <si>
    <t>101936</t>
  </si>
  <si>
    <t>INSTALAÇÃO DE TUBOS E CONEXÕES, EM AÇO/FERRO GALVANIZADO, PARA O CENTRO DE MEDIÇÃO DE GÁS DE EDIFÍCIO RESIDENCIAL, COM 4 PAVIMENTOS, 16 UNIDADES HABITACIONAIS, DN 32 (1 1/4) - FORNECIMENTO E INSTALAÇÃO. AF_10/2020</t>
  </si>
  <si>
    <t>101937</t>
  </si>
  <si>
    <t>INSTALAÇÃO DE TUBOS E CONEXÕES, EM AÇO/FERRO GALVANIZADO, PARA O CENTRO DE MEDIÇÃO DE GÁS DE EDIFÍCIO RESIDENCIAL, COM 4 PAVIMENTOS, 16 UNIDADES HABITACIONAIS, DN 50 (2) - FORNECIMENTO E INSTALAÇÃO. AF_10/2020</t>
  </si>
  <si>
    <t>98294</t>
  </si>
  <si>
    <t>CABO ELETRÔNICO CATEGORIA 5E, INSTALADO EM EDIFICAÇÃO RESIDENCIAL - FORNECIMENTO E INSTALAÇÃO. AF_11/2019</t>
  </si>
  <si>
    <t>98295</t>
  </si>
  <si>
    <t>CABO ELETRÔNICO CATEGORIA 5E, INSTALADO EM EDIFICAÇÃO INSTITUCIONAL - FORNECIMENTO E INSTALAÇÃO. AF_11/2019</t>
  </si>
  <si>
    <t>98296</t>
  </si>
  <si>
    <t>CABO ELETRÔNICO CATEGORIA 6, INSTALADO EM EDIFICAÇÃO RESIDENCIAL - FORNECIMENTO E INSTALAÇÃO. AF_11/2019</t>
  </si>
  <si>
    <t>98297</t>
  </si>
  <si>
    <t>CABO ELETRÔNICO CATEGORIA 6, INSTALADO EM EDIFICAÇÃO INSTITUCIONAL - FORNECIMENTO E INSTALAÇÃO. AF_11/2019</t>
  </si>
  <si>
    <t>98298</t>
  </si>
  <si>
    <t>CABO ELETRÔNICO CATEGORIA 6A, INSTALADO EM EDIFICAÇÃO RESIDENCIAL - FORNECIMENTO E INSTALAÇÃO. AF_11/2019</t>
  </si>
  <si>
    <t>98299</t>
  </si>
  <si>
    <t>CABO ELETRÔNICO CATEGORIA 6A, INSTALADO EM EDIFICAÇÃO INSTITUCIONAL - FORNECIMENTO E INSTALAÇÃO. AF_11/2019</t>
  </si>
  <si>
    <t>98300</t>
  </si>
  <si>
    <t>CABO COAXIAL RG6 95% - FORNECIMENTO E INSTALAÇÃO. AF_11/2019</t>
  </si>
  <si>
    <t>98301</t>
  </si>
  <si>
    <t>PATCH PANEL 24 PORTAS, CATEGORIA 5E - FORNECIMENTO E INSTALAÇÃO. AF_11/2019</t>
  </si>
  <si>
    <t>98302</t>
  </si>
  <si>
    <t>PATCH PANEL 24 PORTAS, CATEGORIA 6 - FORNECIMENTO E INSTALAÇÃO. AF_11/2019</t>
  </si>
  <si>
    <t>98304</t>
  </si>
  <si>
    <t>PATCH PANEL 48 PORTAS, CATEGORIA 6 - FORNECIMENTO E INSTALAÇÃO. AF_11/2019</t>
  </si>
  <si>
    <t>98305</t>
  </si>
  <si>
    <t>RACK FECHADO PARA SERVIDOR - FORNECIMENTO E INSTALAÇÃO. AF_11/2019</t>
  </si>
  <si>
    <t>98306</t>
  </si>
  <si>
    <t>BLOCO DE ENGATE RÁPIDO PARA BASTIDOR TIPO M10 - FORNECIMENTO E INSTALAÇÃO. AF_11/2019</t>
  </si>
  <si>
    <t>98307</t>
  </si>
  <si>
    <t>TOMADA DE REDE RJ45 - FORNECIMENTO E INSTALAÇÃO. AF_11/2019</t>
  </si>
  <si>
    <t>98308</t>
  </si>
  <si>
    <t>TOMADA PARA TELEFONE RJ11 - FORNECIMENTO E INSTALAÇÃO. AF_11/2019</t>
  </si>
  <si>
    <t>98593</t>
  </si>
  <si>
    <t>PATCH PANEL 48 PORTAS, CATEGORIA 5E - FORNECIMENTO E INSTALAÇÃO. AF_11/2019</t>
  </si>
  <si>
    <t>100553</t>
  </si>
  <si>
    <t>CABO COAXIAL RG11 95% - FORNECIMENTO E INSTALAÇÃO. AF_11/2019</t>
  </si>
  <si>
    <t>100554</t>
  </si>
  <si>
    <t>CABO COAXIAL RG59 95% - FORNECIMENTO E INSTALAÇÃO. AF_11/2019</t>
  </si>
  <si>
    <t>100555</t>
  </si>
  <si>
    <t>RACK ABERTO EM COLUNA 44U PARA SERVIDOR - FORNECIMENTO E INSTALAÇÃO. AF_11/2019</t>
  </si>
  <si>
    <t>89355</t>
  </si>
  <si>
    <t>TUBO, PVC, SOLDÁVEL, DN 20MM, INSTALADO EM RAMAL OU SUB-RAMAL DE ÁGUA - FORNECIMENTO E INSTALAÇÃO. AF_06/2022</t>
  </si>
  <si>
    <t>89356</t>
  </si>
  <si>
    <t>TUBO, PVC, SOLDÁVEL, DN 25MM, INSTALADO EM RAMAL OU SUB-RAMAL DE ÁGUA - FORNECIMENTO E INSTALAÇÃO. AF_06/2022</t>
  </si>
  <si>
    <t>89357</t>
  </si>
  <si>
    <t>TUBO, PVC, SOLDÁVEL, DN 32MM, INSTALADO EM RAMAL OU SUB-RAMAL DE ÁGUA - FORNECIMENTO E INSTALAÇÃO. AF_06/2022</t>
  </si>
  <si>
    <t>89401</t>
  </si>
  <si>
    <t>TUBO, PVC, SOLDÁVEL, DN 20MM, INSTALADO EM RAMAL DE DISTRIBUIÇÃO DE ÁGUA - FORNECIMENTO E INSTALAÇÃO. AF_06/2022</t>
  </si>
  <si>
    <t>89402</t>
  </si>
  <si>
    <t>TUBO, PVC, SOLDÁVEL, DN 25MM, INSTALADO EM RAMAL DE DISTRIBUIÇÃO DE ÁGUA - FORNECIMENTO E INSTALAÇÃO. AF_06/2022</t>
  </si>
  <si>
    <t>89403</t>
  </si>
  <si>
    <t>TUBO, PVC, SOLDÁVEL, DN 32MM, INSTALADO EM RAMAL DE DISTRIBUIÇÃO DE ÁGUA - FORNECIMENTO E INSTALAÇÃO. AF_06/2022</t>
  </si>
  <si>
    <t>89446</t>
  </si>
  <si>
    <t>TUBO, PVC, SOLDÁVEL, DN 25MM, INSTALADO EM PRUMADA DE ÁGUA - FORNECIMENTO E INSTALAÇÃO. AF_06/2022</t>
  </si>
  <si>
    <t>89447</t>
  </si>
  <si>
    <t>TUBO, PVC, SOLDÁVEL, DN 32MM, INSTALADO EM PRUMADA DE ÁGUA - FORNECIMENTO E INSTALAÇÃO. AF_06/2022</t>
  </si>
  <si>
    <t>89448</t>
  </si>
  <si>
    <t>TUBO, PVC, SOLDÁVEL, DN 40MM, INSTALADO EM PRUMADA DE ÁGUA - FORNECIMENTO E INSTALAÇÃO. AF_06/2022</t>
  </si>
  <si>
    <t>89449</t>
  </si>
  <si>
    <t>TUBO, PVC, SOLDÁVEL, DN 50MM, INSTALADO EM PRUMADA DE ÁGUA - FORNECIMENTO E INSTALAÇÃO. AF_06/2022</t>
  </si>
  <si>
    <t>89450</t>
  </si>
  <si>
    <t>TUBO, PVC, SOLDÁVEL, DN 60MM, INSTALADO EM PRUMADA DE ÁGUA - FORNECIMENTO E INSTALAÇÃO. AF_06/2022</t>
  </si>
  <si>
    <t>89451</t>
  </si>
  <si>
    <t>TUBO, PVC, SOLDÁVEL, DN 75MM, INSTALADO EM PRUMADA DE ÁGUA - FORNECIMENTO E INSTALAÇÃO. AF_06/2022</t>
  </si>
  <si>
    <t>89452</t>
  </si>
  <si>
    <t>TUBO, PVC, SOLDÁVEL, DN 85MM, INSTALADO EM PRUMADA DE ÁGUA - FORNECIMENTO E INSTALAÇÃO. AF_06/2022</t>
  </si>
  <si>
    <t>89508</t>
  </si>
  <si>
    <t>TUBO PVC, SÉRIE R, ÁGUA PLUVIAL, DN 40 MM, FORNECIDO E INSTALADO EM RAMAL DE ENCAMINHAMENTO. AF_06/2022</t>
  </si>
  <si>
    <t>89509</t>
  </si>
  <si>
    <t>TUBO PVC, SÉRIE R, ÁGUA PLUVIAL, DN 50 MM, FORNECIDO E INSTALADO EM RAMAL DE ENCAMINHAMENTO. AF_06/2022</t>
  </si>
  <si>
    <t>89511</t>
  </si>
  <si>
    <t>TUBO PVC, SÉRIE R, ÁGUA PLUVIAL, DN 75 MM, FORNECIDO E INSTALADO EM RAMAL DE ENCAMINHAMENTO. AF_06/2022</t>
  </si>
  <si>
    <t>89512</t>
  </si>
  <si>
    <t>TUBO PVC, SÉRIE R, ÁGUA PLUVIAL, DN 100 MM, FORNECIDO E INSTALADO EM RAMAL DE ENCAMINHAMENTO. AF_06/2022</t>
  </si>
  <si>
    <t>89576</t>
  </si>
  <si>
    <t>TUBO PVC, SÉRIE R, ÁGUA PLUVIAL, DN 75 MM, FORNECIDO E INSTALADO EM CONDUTORES VERTICAIS DE ÁGUAS PLUVIAIS. AF_06/2022</t>
  </si>
  <si>
    <t>89578</t>
  </si>
  <si>
    <t>TUBO PVC, SÉRIE R, ÁGUA PLUVIAL, DN 100 MM, FORNECIDO E INSTALADO EM CONDUTORES VERTICAIS DE ÁGUAS PLUVIAIS. AF_06/2022</t>
  </si>
  <si>
    <t>89580</t>
  </si>
  <si>
    <t>TUBO PVC, SÉRIE R, ÁGUA PLUVIAL, DN 150 MM, FORNECIDO E INSTALADO EM CONDUTORES VERTICAIS DE ÁGUAS PLUVIAIS. AF_06/2022</t>
  </si>
  <si>
    <t>89633</t>
  </si>
  <si>
    <t>TUBO, CPVC, SOLDÁVEL, DN 15MM, INSTALADO EM RAMAL OU SUB-RAMAL DE ÁGUA - FORNECIMENTO E INSTALAÇÃO. AF_06/2022</t>
  </si>
  <si>
    <t>89634</t>
  </si>
  <si>
    <t>TUBO, CPVC, SOLDÁVEL, DN 22MM, INSTALADO EM RAMAL OU SUB-RAMAL DE ÁGUA - FORNECIMENTO E INSTALAÇÃO. AF_06/2022</t>
  </si>
  <si>
    <t>89635</t>
  </si>
  <si>
    <t>TUBO, CPVC, SOLDÁVEL, DN 28MM, INSTALADO EM RAMAL OU SUB-RAMAL DE ÁGUA - FORNECIMENTO E INSTALAÇÃO. AF_06/2022</t>
  </si>
  <si>
    <t>89636</t>
  </si>
  <si>
    <t>TUBO, CPVC, SOLDÁVEL, DN 35MM, INSTALADO EM RAMAL OU SUB-RAMAL DE ÁGUA FORNECIMENTO E INSTALAÇÃO. AF_06/2022</t>
  </si>
  <si>
    <t>89711</t>
  </si>
  <si>
    <t>TUBO PVC, SERIE NORMAL, ESGOTO PREDIAL, DN 40 MM, FORNECIDO E INSTALADO EM RAMAL DE DESCARGA OU RAMAL DE ESGOTO SANITÁRIO. AF_08/2022</t>
  </si>
  <si>
    <t>89712</t>
  </si>
  <si>
    <t>TUBO PVC, SERIE NORMAL, ESGOTO PREDIAL, DN 50 MM, FORNECIDO E INSTALADO EM RAMAL DE DESCARGA OU RAMAL DE ESGOTO SANITÁRIO. AF_08/2022</t>
  </si>
  <si>
    <t>89713</t>
  </si>
  <si>
    <t>TUBO PVC, SERIE NORMAL, ESGOTO PREDIAL, DN 75 MM, FORNECIDO E INSTALADO EM RAMAL DE DESCARGA OU RAMAL DE ESGOTO SANITÁRIO. AF_08/2022</t>
  </si>
  <si>
    <t>89714</t>
  </si>
  <si>
    <t>TUBO PVC, SERIE NORMAL, ESGOTO PREDIAL, DN 100 MM, FORNECIDO E INSTALADO EM RAMAL DE DESCARGA OU RAMAL DE ESGOTO SANITÁRIO. AF_08/2022</t>
  </si>
  <si>
    <t>89716</t>
  </si>
  <si>
    <t>TUBO, CPVC, SOLDÁVEL, DN 22MM, INSTALADO EM RAMAL DE DISTRIBUIÇÃO DE ÁGUA - FORNECIMENTO E INSTALAÇÃO. AF_06/2022</t>
  </si>
  <si>
    <t>89717</t>
  </si>
  <si>
    <t>TUBO, CPVC, SOLDÁVEL, DN 28MM, INSTALADO EM RAMAL DE DISTRIBUIÇÃO DE ÁGUA - FORNECIMENTO E INSTALAÇÃO. AF_06/2022</t>
  </si>
  <si>
    <t>89770</t>
  </si>
  <si>
    <t>TUBO, CPVC, SOLDÁVEL, DN 35MM, INSTALADO EM PRUMADA DE ÁGUA FORNECIMENTO E INSTALAÇÃO. AF_06/2022</t>
  </si>
  <si>
    <t>89771</t>
  </si>
  <si>
    <t>TUBO, CPVC, SOLDÁVEL, DN 42MM, INSTALADO EM PRUMADA DE ÁGUA FORNECIMENTO E INSTALAÇÃO. AF_06/2022</t>
  </si>
  <si>
    <t>89773</t>
  </si>
  <si>
    <t>TUBO, CPVC, SOLDÁVEL, DN 73MM, INSTALADO EM PRUMADA DE ÁGUA FORNECIMENTO E INSTALAÇÃO. AF_06/2022</t>
  </si>
  <si>
    <t>89775</t>
  </si>
  <si>
    <t>TUBO, CPVC, SOLDÁVEL, DN 89MM, INSTALADO EM PRUMADA DE ÁGUA FORNECIMENTO E INSTALAÇÃO. AF_06/2022</t>
  </si>
  <si>
    <t>89798</t>
  </si>
  <si>
    <t>TUBO PVC, SERIE NORMAL, ESGOTO PREDIAL, DN 50 MM, FORNECIDO E INSTALADO EM PRUMADA DE ESGOTO SANITÁRIO OU VENTILAÇÃO. AF_08/2022</t>
  </si>
  <si>
    <t>89799</t>
  </si>
  <si>
    <t>TUBO PVC, SERIE NORMAL, ESGOTO PREDIAL, DN 75 MM, FORNECIDO E INSTALADO EM PRUMADA DE ESGOTO SANITÁRIO OU VENTILAÇÃO. AF_08/2022</t>
  </si>
  <si>
    <t>89800</t>
  </si>
  <si>
    <t>TUBO PVC, SERIE NORMAL, ESGOTO PREDIAL, DN 100 MM, FORNECIDO E INSTALADO EM PRUMADA DE ESGOTO SANITÁRIO OU VENTILAÇÃO. AF_08/2022</t>
  </si>
  <si>
    <t>89848</t>
  </si>
  <si>
    <t>TUBO PVC, SERIE NORMAL, ESGOTO PREDIAL, DN 100 MM, FORNECIDO E INSTALADO EM SUBCOLETOR AÉREO DE ESGOTO SANITÁRIO. AF_08/2022</t>
  </si>
  <si>
    <t>89849</t>
  </si>
  <si>
    <t>TUBO PVC, SERIE NORMAL, ESGOTO PREDIAL, DN 150 MM, FORNECIDO E INSTALADO EM SUBCOLETOR AÉREO DE ESGOTO SANITÁRIO. AF_08/2022</t>
  </si>
  <si>
    <t>89865</t>
  </si>
  <si>
    <t>TUBO, PVC, SOLDÁVEL, DN 25MM, INSTALADO EM DRENO DE AR-CONDICIONADO - FORNECIMENTO E INSTALAÇÃO. AF_08/2022</t>
  </si>
  <si>
    <t>92275</t>
  </si>
  <si>
    <t>TUBO EM COBRE RÍGIDO, DN 22 MM, CLASSE E, SEM ISOLAMENTO, INSTALADO EM PRUMADA DE HIDRÁULICA PREDIAL - FORNECIMENTO E INSTALAÇÃO. AF_04/2022</t>
  </si>
  <si>
    <t>92276</t>
  </si>
  <si>
    <t>TUBO EM COBRE RÍGIDO, DN 28 MM, CLASSE E, SEM ISOLAMENTO, INSTALADO EM PRUMADA DE HIDRÁULICA PREDIAL - FORNECIMENTO E INSTALAÇÃO. AF_04/2022</t>
  </si>
  <si>
    <t>92277</t>
  </si>
  <si>
    <t>TUBO EM COBRE RÍGIDO, DN 35 MM, CLASSE E, SEM ISOLAMENTO, INSTALADO EM PRUMADA DE HIDRÁULICA PREDIAL - FORNECIMENTO E INSTALAÇÃO. AF_04/2022</t>
  </si>
  <si>
    <t>92278</t>
  </si>
  <si>
    <t>TUBO EM COBRE RÍGIDO, DN 42 MM, CLASSE E, SEM ISOLAMENTO, INSTALADO EM PRUMADA DE HIDRÁULICA PREDIAL - FORNECIMENTO E INSTALAÇÃO. AF_04/2022</t>
  </si>
  <si>
    <t>92279</t>
  </si>
  <si>
    <t>TUBO EM COBRE RÍGIDO, DN 54 MM, CLASSE E, SEM ISOLAMENTO, INSTALADO EM PRUMADA DE HIDRÁULICA PREDIAL - FORNECIMENTO E INSTALAÇÃO. AF_04/2022</t>
  </si>
  <si>
    <t>92280</t>
  </si>
  <si>
    <t>TUBO EM COBRE RÍGIDO, DN 66 MM, CLASSE E, SEM ISOLAMENTO, INSTALADO EM PRUMADA DE HIDRÁULICA PREDIAL - FORNECIMENTO E INSTALAÇÃO. AF_04/2022</t>
  </si>
  <si>
    <t>92281</t>
  </si>
  <si>
    <t>TUBO EM COBRE RÍGIDO, DN 22 MM, CLASSE E, COM ISOLAMENTO, INSTALADO EM PRUMADA DE HIDRÁULICA PREDIAL - FORNECIMENTO E INSTALAÇÃO. AF_04/2022</t>
  </si>
  <si>
    <t>92282</t>
  </si>
  <si>
    <t>TUBO EM COBRE RÍGIDO, DN 28 MM, CLASSE E, COM ISOLAMENTO, INSTALADO EM PRUMADA DE HIDRÁULICA PREDIAL - FORNECIMENTO E INSTALAÇÃO. AF_04/2022</t>
  </si>
  <si>
    <t>92283</t>
  </si>
  <si>
    <t>TUBO EM COBRE RÍGIDO, DN 35 MM, CLASSE E, COM ISOLAMENTO, INSTALADO EM PRUMADA DE HIDRÁULICA PREDIAL - FORNECIMENTO E INSTALAÇÃO. AF_04/2022</t>
  </si>
  <si>
    <t>92284</t>
  </si>
  <si>
    <t>TUBO EM COBRE RÍGIDO, DN 42 MM, CLASSE E, COM ISOLAMENTO, INSTALADO EM PRUMADA DE HIDRÁULICA PREDIAL - FORNECIMENTO E INSTALAÇÃO. AF_04/2022</t>
  </si>
  <si>
    <t>92285</t>
  </si>
  <si>
    <t>TUBO EM COBRE RÍGIDO, DN 54 MM, CLASSE E, COM ISOLAMENTO, INSTALADO EM PRUMADA DE HIDRÁULICA PREDIAL - FORNECIMENTO E INSTALAÇÃO. AF_04/2022</t>
  </si>
  <si>
    <t>92286</t>
  </si>
  <si>
    <t>TUBO EM COBRE RÍGIDO, DN 66 MM, CLASSE E, COM ISOLAMENTO, INSTALADO EM PRUMADA DE HIDRÁULICA PREDIAL - FORNECIMENTO E INSTALAÇÃO. AF_04/2022</t>
  </si>
  <si>
    <t>92305</t>
  </si>
  <si>
    <t>TUBO EM COBRE RÍGIDO, DN 15 MM, CLASSE E, SEM ISOLAMENTO, INSTALADO EM RAMAL DE DISTRIBUIÇÃO DE HIDRÁULICA PREDIAL - FORNECIMENTO E INSTALAÇÃO. AF_04/2022</t>
  </si>
  <si>
    <t>92306</t>
  </si>
  <si>
    <t>TUBO EM COBRE RÍGIDO, DN 22 MM, CLASSE E, SEM ISOLAMENTO, INSTALADO EM RAMAL DE DISTRIBUIÇÃO DE HIDRÁULICA PREDIAL - FORNECIMENTO E INSTALAÇÃO. AF_04/2022</t>
  </si>
  <si>
    <t>92307</t>
  </si>
  <si>
    <t>TUBO EM COBRE RÍGIDO, DN 28 MM, CLASSE E, SEM ISOLAMENTO, INSTALADO EM RAMAL DE DISTRIBUIÇÃO DE HIDRÁULICA PREDIAL - FORNECIMENTO E INSTALAÇÃO. AF_04/2022</t>
  </si>
  <si>
    <t>92308</t>
  </si>
  <si>
    <t>TUBO EM COBRE RÍGIDO, DN 15 MM, CLASSE E, COM ISOLAMENTO, INSTALADO EM RAMAL DE DISTRIBUIÇÃO DE HIDRÁULICA PREDIAL - FORNECIMENTO E INSTALAÇÃO. AF_04/2022</t>
  </si>
  <si>
    <t>92309</t>
  </si>
  <si>
    <t>TUBO EM COBRE RÍGIDO, DN 22 MM, CLASSE E, COM ISOLAMENTO, INSTALADO EM RAMAL DE DISTRIBUIÇÃO DE HIDRÁULICA PREDIAL - FORNECIMENTO E INSTALAÇÃO. AF_04/2022</t>
  </si>
  <si>
    <t>92310</t>
  </si>
  <si>
    <t>TUBO EM COBRE RÍGIDO, DN 28 MM, CLASSE E, COM ISOLAMENTO, INSTALADO EM RAMAL DE DISTRIBUIÇÃO DE HIDRÁULICA PREDIAL - FORNECIMENTO E INSTALAÇÃO. AF_04/2022</t>
  </si>
  <si>
    <t>92320</t>
  </si>
  <si>
    <t>TUBO EM COBRE RÍGIDO, DN 15 MM, CLASSE E, SEM ISOLAMENTO, INSTALADO EM RAMAL E SUB-RAMAL DE HIDRÁULICA PREDIAL - FORNECIMENTO E INSTALAÇÃO. AF_04/2022</t>
  </si>
  <si>
    <t>92321</t>
  </si>
  <si>
    <t>TUBO EM COBRE RÍGIDO, DN 22 MM, CLASSE E, SEM ISOLAMENTO, INSTALADO EM RAMAL E SUB-RAMAL DE HIDRÁULICA PREDIAL - FORNECIMENTO E INSTALAÇÃO. AF_04/2022</t>
  </si>
  <si>
    <t>92322</t>
  </si>
  <si>
    <t>TUBO EM COBRE RÍGIDO, DN 28 MM, CLASSE E, SEM ISOLAMENTO, INSTALADO EM RAMAL E SUB-RAMAL DE HIDRÁULICA PREDIAL - FORNECIMENTO E INSTALAÇÃO. AF_04/2022</t>
  </si>
  <si>
    <t>92323</t>
  </si>
  <si>
    <t>TUBO EM COBRE RÍGIDO, DN 15 MM, CLASSE E, COM ISOLAMENTO, INSTALADO EM RAMAL E SUB-RAMAL DE HIDRÁULICA PREDIAL - FORNECIMENTO E INSTALAÇÃO. AF_04/2022</t>
  </si>
  <si>
    <t>92324</t>
  </si>
  <si>
    <t>TUBO EM COBRE RÍGIDO, DN 22 MM, CLASSE E, COM ISOLAMENTO, INSTALADO EM RAMAL E SUB-RAMAL DE HIDRÁULICA PREDIAL - FORNECIMENTO E INSTALAÇÃO. AF_04/2022</t>
  </si>
  <si>
    <t>92325</t>
  </si>
  <si>
    <t>TUBO EM COBRE RÍGIDO, DN 28 MM, CLASSE E, COM ISOLAMENTO, INSTALADO EM RAMAL E SUB-RAMAL DE HIDRÁULICA PREDIAL - FORNECIMENTO E INSTALAÇÃO. AF_04/2022</t>
  </si>
  <si>
    <t>92335</t>
  </si>
  <si>
    <t>TUBO DE AÇO GALVANIZADO COM COSTURA, CLASSE MÉDIA, CONEXÃO RANHURADA, DN 50 (2"), INSTALADO EM PRUMADAS - FORNECIMENTO E INSTALAÇÃO. AF_10/2020</t>
  </si>
  <si>
    <t>92336</t>
  </si>
  <si>
    <t>TUBO DE AÇO GALVANIZADO COM COSTURA, CLASSE MÉDIA, CONEXÃO RANHURADA, DN 65 (2 1/2"), INSTALADO EM PRUMADAS - FORNECIMENTO E INSTALAÇÃO. AF_10/2020</t>
  </si>
  <si>
    <t>92337</t>
  </si>
  <si>
    <t>TUBO DE AÇO GALVANIZADO COM COSTURA, CLASSE MÉDIA, CONEXÃO RANHURADA, DN 80 (3"), INSTALADO EM PRUMADAS - FORNECIMENTO E INSTALAÇÃO. AF_10/2020</t>
  </si>
  <si>
    <t>92338</t>
  </si>
  <si>
    <t>TUBO DE AÇO PRETO SEM COSTURA, CONEXÃO SOLDADA, DN 50 (2"), INSTALADO EM PRUMADAS - FORNECIMENTO E INSTALAÇÃO. AF_10/2020</t>
  </si>
  <si>
    <t>92339</t>
  </si>
  <si>
    <t>TUBO DE AÇO PRETO SEM COSTURA, CONEXÃO SOLDADA, DN 65 (2 1/2"), INSTALADO EM PRUMADAS - FORNECIMENTO E INSTALAÇÃO. AF_10/2020</t>
  </si>
  <si>
    <t>92341</t>
  </si>
  <si>
    <t>TUBO DE AÇO GALVANIZADO COM COSTURA, CLASSE MÉDIA, DN 50 (2"), CONEXÃO ROSQUEADA, INSTALADO EM PRUMADAS - FORNECIMENTO E INSTALAÇÃO. AF_10/2020</t>
  </si>
  <si>
    <t>92342</t>
  </si>
  <si>
    <t>TUBO DE AÇO GALVANIZADO COM COSTURA, CLASSE MÉDIA, DN 65 (2 1/2"), CONEXÃO ROSQUEADA, INSTALADO EM PRUMADAS - FORNECIMENTO E INSTALAÇÃO. AF_10/2020</t>
  </si>
  <si>
    <t>92343</t>
  </si>
  <si>
    <t>TUBO DE AÇO GALVANIZADO COM COSTURA, CLASSE MÉDIA, DN 80 (3"), CONEXÃO ROSQUEADA, INSTALADO EM PRUMADAS - FORNECIMENTO E INSTALAÇÃO. AF_10/2020</t>
  </si>
  <si>
    <t>92359</t>
  </si>
  <si>
    <t>TUBO DE AÇO PRETO SEM COSTURA, CONEXÃO SOLDADA, DN 25 (1"), INSTALADO EM REDE DE ALIMENTAÇÃO PARA HIDRANTE - FORNECIMENTO E INSTALAÇÃO. AF_10/2020</t>
  </si>
  <si>
    <t>92360</t>
  </si>
  <si>
    <t>TUBO DE AÇO PRETO SEM COSTURA, CONEXÃO SOLDADA, DN 32 (1 1/4"), INSTALADO EM REDE DE ALIMENTAÇÃO PARA HIDRANTE - FORNECIMENTO E INSTALAÇÃO. AF_10/2020</t>
  </si>
  <si>
    <t>92361</t>
  </si>
  <si>
    <t>TUBO DE AÇO PRETO SEM COSTURA, CONEXÃO SOLDADA, DN 50 (2"), INSTALADO EM REDE DE ALIMENTAÇÃO PARA HIDRANTE - FORNECIMENTO E INSTALAÇÃO. AF_10/2020</t>
  </si>
  <si>
    <t>92362</t>
  </si>
  <si>
    <t>TUBO DE AÇO PRETO SEM COSTURA, CONEXÃO SOLDADA, DN 65 (2 1/2"), INSTALADO EM REDE DE ALIMENTAÇÃO PARA HIDRANTE - FORNECIMENTO E INSTALAÇÃO. AF_10/2020</t>
  </si>
  <si>
    <t>92364</t>
  </si>
  <si>
    <t>TUBO DE AÇO GALVANIZADO COM COSTURA, CLASSE MÉDIA, DN 32 (1 1/4"), CONEXÃO ROSQUEADA, INSTALADO EM REDE DE ALIMENTAÇÃO PARA HIDRANTE - FORNECIMENTO E INSTALAÇÃO. AF_10/2020</t>
  </si>
  <si>
    <t>92365</t>
  </si>
  <si>
    <t>TUBO DE AÇO GALVANIZADO COM COSTURA, CLASSE MÉDIA, DN 40 (1 1/2"), CONEXÃO ROSQUEADA, INSTALADO EM REDE DE ALIMENTAÇÃO PARA HIDRANTE - FORNECIMENTO E INSTALAÇÃO. AF_10/2020</t>
  </si>
  <si>
    <t>92366</t>
  </si>
  <si>
    <t>TUBO DE AÇO GALVANIZADO COM COSTURA, CLASSE MÉDIA, DN 50 (2"), CONEXÃO ROSQUEADA, INSTALADO EM REDE DE ALIMENTAÇÃO PARA HIDRANTE - FORNECIMENTO E INSTALAÇÃO. AF_10/2020</t>
  </si>
  <si>
    <t>92367</t>
  </si>
  <si>
    <t>TUBO DE AÇO GALVANIZADO COM COSTURA, CLASSE MÉDIA, DN 65 (2 1/2"), CONEXÃO ROSQUEADA, INSTALADO EM REDE DE ALIMENTAÇÃO PARA HIDRANTE - FORNECIMENTO E INSTALAÇÃO. AF_10/2020</t>
  </si>
  <si>
    <t>92368</t>
  </si>
  <si>
    <t>TUBO DE AÇO GALVANIZADO COM COSTURA, CLASSE MÉDIA, DN 80 (3"), CONEXÃO ROSQUEADA, INSTALADO EM REDE DE ALIMENTAÇÃO PARA HIDRANTE - FORNECIMENTO E INSTALAÇÃO. AF_10/2020</t>
  </si>
  <si>
    <t>92645</t>
  </si>
  <si>
    <t>TUBO DE AÇO PRETO SEM COSTURA, CONEXÃO SOLDADA, DN 25 (1"), INSTALADO EM REDE DE ALIMENTAÇÃO PARA SPRINKLER - FORNECIMENTO E INSTALAÇÃO. AF_10/2020</t>
  </si>
  <si>
    <t>92646</t>
  </si>
  <si>
    <t>TUBO DE AÇO PRETO SEM COSTURA, CONEXÃO SOLDADA, DN 32 (1 1/4"), INSTALADO EM REDE DE ALIMENTAÇÃO PARA SPRINKLER - FORNECIMENTO E INSTALAÇÃO. AF_10/2020</t>
  </si>
  <si>
    <t>92648</t>
  </si>
  <si>
    <t>TUBO DE AÇO PRETO SEM COSTURA, CONEXÃO SOLDADA, DN 40 (1 1/2"), INSTALADO EM REDE DE ALIMENTAÇÃO PARA SPRINKLER - FORNECIMENTO E INSTALAÇÃO. AF_10/2020</t>
  </si>
  <si>
    <t>92649</t>
  </si>
  <si>
    <t>TUBO DE AÇO PRETO SEM COSTURA, CONEXÃO SOLDADA, DN 50 (2"), INSTALADO EM REDE DE ALIMENTAÇÃO PARA SPRINKLER - FORNECIMENTO E INSTALAÇÃO. AF_10/2020</t>
  </si>
  <si>
    <t>92650</t>
  </si>
  <si>
    <t>TUBO DE AÇO PRETO SEM COSTURA, CONEXÃO SOLDADA, DN 65 (2 1/2"), INSTALADO EM REDE DE ALIMENTAÇÃO PARA SPRINKLER - FORNECIMENTO E INSTALAÇÃO. AF_10/2020</t>
  </si>
  <si>
    <t>92652</t>
  </si>
  <si>
    <t>TUBO DE AÇO GALVANIZADO COM COSTURA, CLASSE MÉDIA, CONEXÃO ROSQUEADA, DN 32 (1 1/4"), INSTALADO EM REDE DE ALIMENTAÇÃO PARA SPRINKLER - FORNECIMENTO E INSTALAÇÃO. AF_10/2020</t>
  </si>
  <si>
    <t>92653</t>
  </si>
  <si>
    <t>TUBO DE AÇO GALVANIZADO COM COSTURA, CLASSE MÉDIA, CONEXÃO ROSQUEADA, DN 40 (1 1/2"), INSTALADO EM REDE DE ALIMENTAÇÃO PARA SPRINKLER - FORNECIMENTO E INSTALAÇÃO. AF_10/2020</t>
  </si>
  <si>
    <t>92654</t>
  </si>
  <si>
    <t>TUBO DE AÇO GALVANIZADO COM COSTURA, CLASSE MÉDIA, CONEXÃO ROSQUEADA, DN 50 (2"), INSTALADO EM REDE DE ALIMENTAÇÃO PARA SPRINKLER - FORNECIMENTO E INSTALAÇÃO. AF_10/2020</t>
  </si>
  <si>
    <t>92655</t>
  </si>
  <si>
    <t>TUBO DE AÇO GALVANIZADO COM COSTURA, CLASSE MÉDIA, CONEXÃO ROSQUEADA, DN 65 (2 1/2"), INSTALADO EM REDE DE ALIMENTAÇÃO PARA SPRINKLER - FORNECIMENTO E INSTALAÇÃO. AF_10/2020</t>
  </si>
  <si>
    <t>92656</t>
  </si>
  <si>
    <t>TUBO DE AÇO GALVANIZADO COM COSTURA, CLASSE MÉDIA, CONEXÃO ROSQUEADA, DN 80 (3"), INSTALADO EM REDE DE ALIMENTAÇÃO PARA SPRINKLER - FORNECIMENTO E INSTALAÇÃO. AF_10/2020</t>
  </si>
  <si>
    <t>92687</t>
  </si>
  <si>
    <t>TUBO DE AÇO GALVANIZADO COM COSTURA, CLASSE MÉDIA, CONEXÃO ROSQUEADA, DN 15 (1/2"), INSTALADO EM RAMAIS E SUB-RAMAIS DE GÁS - FORNECIMENTO E INSTALAÇÃO. AF_10/2020</t>
  </si>
  <si>
    <t>92688</t>
  </si>
  <si>
    <t>TUBO DE AÇO GALVANIZADO COM COSTURA, CLASSE MÉDIA, CONEXÃO ROSQUEADA, DN 20 (3/4"), INSTALADO EM RAMAIS E SUB-RAMAIS DE GÁS - FORNECIMENTO E INSTALAÇÃO. AF_10/2020</t>
  </si>
  <si>
    <t>92689</t>
  </si>
  <si>
    <t>TUBO DE AÇO PRETO SEM COSTURA, CLASSE MÉDIA, CONEXÃO SOLDADA, DN 15 (1/2"), INSTALADO EM RAMAIS E SUB-RAMAIS DE GÁS - FORNECIMENTO E INSTALAÇÃO. AF_10/2020</t>
  </si>
  <si>
    <t>92690</t>
  </si>
  <si>
    <t>TUBO DE AÇO PRETO SEM COSTURA, CLASSE MÉDIA, CONEXÃO SOLDADA, DN 20 (3/4"), INSTALADO EM RAMAIS E SUB-RAMAIS DE GÁS - FORNECIMENTO E INSTALAÇÃO. AF_10/2020</t>
  </si>
  <si>
    <t>92691</t>
  </si>
  <si>
    <t>TUBO DE AÇO PRETO SEM COSTURA, CLASSE MÉDIA, CONEXÃO SOLDADA, DN 25 (1"), INSTALADO EM RAMAIS E SUB-RAMAIS DE GÁS - FORNECIMENTO E INSTALAÇÃO. AF_10/2020</t>
  </si>
  <si>
    <t>94462</t>
  </si>
  <si>
    <t>TUBO DE AÇO GALVANIZADO COM COSTURA, CLASSE MÉDIA, DN 50 (2), CONEXÃO ROSQUEADA, INSTALADO EM RESERVAÇÃO DE ÁGUA DE EDIFICAÇÃO QUE POSSUA RESERVATÓRIO DE FIBRA/FIBROCIMENTO  FORNECIMENTO E INSTALAÇÃO. AF_06/2016</t>
  </si>
  <si>
    <t>94463</t>
  </si>
  <si>
    <t>TUBO DE AÇO GALVANIZADO COM COSTURA, CLASSE MÉDIA, DN 65 (2 1/2), CONEXÃO ROSQUEADA, INSTALADO EM RESERVAÇÃO DE ÁGUA DE EDIFICAÇÃO QUE POSSUA RESERVATÓRIO DE FIBRA/FIBROCIMENTO  FORNECIMENTO E INSTALAÇÃO. AF_06/2016</t>
  </si>
  <si>
    <t>94464</t>
  </si>
  <si>
    <t>TUBO DE AÇO GALVANIZADO COM COSTURA, CLASSE MÉDIA, DN 80 (3), CONEXÃO ROSQUEADA, INSTALADO EM RESERVAÇÃO DE ÁGUA DE EDIFICAÇÃO QUE POSSUA RESERVATÓRIO DE FIBRA/FIBROCIMENTO  FORNECIMENTO E INSTALAÇÃO. AF_06/2016</t>
  </si>
  <si>
    <t>94602</t>
  </si>
  <si>
    <t>TUBO EM COBRE RÍGIDO, DN 54 MM, CLASSE E, SEM ISOLAMENTO, INSTALADO EM RESERVAÇÃO DE ÁGUA DE EDIFICAÇÃO QUE POSSUA RESERVATÓRIO DE FIBRA/FIBROCIMENTO  FORNECIMENTO E INSTALAÇÃO. AF_06/2016</t>
  </si>
  <si>
    <t>94603</t>
  </si>
  <si>
    <t>TUBO EM COBRE RÍGIDO, DN 66 MM, CLASSE E, SEM ISOLAMENTO, INSTALADO EM RESERVAÇÃO DE ÁGUA DE EDIFICAÇÃO QUE POSSUA RESERVATÓRIO DE FIBRA/FIBROCIMENTO  FORNECIMENTO E INSTALAÇÃO. AF_06/2016</t>
  </si>
  <si>
    <t>94604</t>
  </si>
  <si>
    <t>TUBO EM COBRE RÍGIDO, DN 79 MM, CLASSE E, SEM ISOLAMENTO, INSTALADO EM RESERVAÇÃO DE ÁGUA DE EDIFICAÇÃO QUE POSSUA RESERVATÓRIO DE FIBRA/FIBROCIMENTO  FORNECIMENTO E INSTALAÇÃO. AF_06/2016</t>
  </si>
  <si>
    <t>94605</t>
  </si>
  <si>
    <t>TUBO EM COBRE RÍGIDO, DN 104 MM, CLASSE E, SEM ISOLAMENTO, INSTALADO EM RESERVAÇÃO DE ÁGUA DE EDIFICAÇÃO QUE POSSUA RESERVATÓRIO DE FIBRA/FIBROCIMENTO  FORNECIMENTO E INSTALAÇÃO. AF_06/2016</t>
  </si>
  <si>
    <t>94648</t>
  </si>
  <si>
    <t>TUBO, PVC, SOLDÁVEL, DN 25 MM, INSTALADO EM RESERVAÇÃO DE ÁGUA DE EDIFICAÇÃO QUE POSSUA RESERVATÓRIO DE FIBRA/FIBROCIMENTO FORNECIMENTO E INSTALAÇÃO. AF_06/2016</t>
  </si>
  <si>
    <t>94649</t>
  </si>
  <si>
    <t>TUBO, PVC, SOLDÁVEL, DN 32 MM, INSTALADO EM RESERVAÇÃO DE ÁGUA DE EDIFICAÇÃO QUE POSSUA RESERVATÓRIO DE FIBRA/FIBROCIMENTO FORNECIMENTO E INSTALAÇÃO. AF_06/2016</t>
  </si>
  <si>
    <t>94650</t>
  </si>
  <si>
    <t>TUBO, PVC, SOLDÁVEL, DN 40 MM, INSTALADO EM RESERVAÇÃO DE ÁGUA DE EDIFICAÇÃO QUE POSSUA RESERVATÓRIO DE FIBRA/FIBROCIMENTO FORNECIMENTO E INSTALAÇÃO. AF_06/2016</t>
  </si>
  <si>
    <t>94651</t>
  </si>
  <si>
    <t>TUBO, PVC, SOLDÁVEL, DN 50 MM, INSTALADO EM RESERVAÇÃO DE ÁGUA DE EDIFICAÇÃO QUE POSSUA RESERVATÓRIO DE FIBRA/FIBROCIMENTO FORNECIMENTO E INSTALAÇÃO. AF_06/2016</t>
  </si>
  <si>
    <t>94652</t>
  </si>
  <si>
    <t>TUBO, PVC, SOLDÁVEL, DN 60 MM, INSTALADO EM RESERVAÇÃO DE ÁGUA DE EDIFICAÇÃO QUE POSSUA RESERVATÓRIO DE FIBRA/FIBROCIMENTO FORNECIMENTO E INSTALAÇÃO. AF_06/2016</t>
  </si>
  <si>
    <t>94653</t>
  </si>
  <si>
    <t>TUBO, PVC, SOLDÁVEL, DN 75 MM, INSTALADO EM RESERVAÇÃO DE ÁGUA DE EDIFICAÇÃO QUE POSSUA RESERVATÓRIO DE FIBRA/FIBROCIMENTO FORNECIMENTO E INSTALAÇÃO. AF_06/2016</t>
  </si>
  <si>
    <t>94654</t>
  </si>
  <si>
    <t>TUBO, PVC, SOLDÁVEL, DN 85 MM, INSTALADO EM RESERVAÇÃO DE ÁGUA DE EDIFICAÇÃO QUE POSSUA RESERVATÓRIO DE FIBRA/FIBROCIMENTO FORNECIMENTO E INSTALAÇÃO. AF_06/2016</t>
  </si>
  <si>
    <t>94655</t>
  </si>
  <si>
    <t>TUBO, PVC, SOLDÁVEL, DN 110 MM, INSTALADO EM RESERVAÇÃO DE ÁGUA DE EDIFICAÇÃO QUE POSSUA RESERVATÓRIO DE FIBRA/FIBROCIMENTO FORNECIMENTO E INSTALAÇÃO. AF_06/2016</t>
  </si>
  <si>
    <t>94716</t>
  </si>
  <si>
    <t>TUBO, CPVC, SOLDÁVEL, DN 22 MM, INSTALADO EM RESERVAÇÃO DE ÁGUA DE EDIFICAÇÃO QUE POSSUA RESERVATÓRIO DE FIBRA/FIBROCIMENTO  FORNECIMENTO E INSTALAÇÃO. AF_06/2016</t>
  </si>
  <si>
    <t>94717</t>
  </si>
  <si>
    <t>TUBO, CPVC, SOLDÁVEL, DN 28 MM, INSTALADO EM RESERVAÇÃO DE ÁGUA DE EDIFICAÇÃO QUE POSSUA RESERVATÓRIO DE FIBRA/FIBROCIMENTO  FORNECIMENTO E INSTALAÇÃO. AF_06/2016</t>
  </si>
  <si>
    <t>94718</t>
  </si>
  <si>
    <t>TUBO, CPVC, SOLDÁVEL, DN 35 MM, INSTALADO EM RESERVAÇÃO DE ÁGUA DE EDIFICAÇÃO QUE POSSUA RESERVATÓRIO DE FIBRA/FIBROCIMENTO  FORNECIMENTO E INSTALAÇÃO. AF_06/2016</t>
  </si>
  <si>
    <t>94719</t>
  </si>
  <si>
    <t>TUBO, CPVC, SOLDÁVEL, DN 42 MM, INSTALADO EM RESERVAÇÃO DE ÁGUA DE EDIFICAÇÃO QUE POSSUA RESERVATÓRIO DE FIBRA/FIBROCIMENTO  FORNECIMENTO E INSTALAÇÃO. AF_06/2016</t>
  </si>
  <si>
    <t>94720</t>
  </si>
  <si>
    <t>TUBO, CPVC, SOLDÁVEL, DN 54 MM, INSTALADO EM RESERVAÇÃO DE ÁGUA DE EDIFICAÇÃO QUE POSSUA RESERVATÓRIO DE FIBRA/FIBROCIMENTO  FORNECIMENTO E INSTALAÇÃO. AF_06/2016</t>
  </si>
  <si>
    <t>94721</t>
  </si>
  <si>
    <t>TUBO, CPVC, SOLDÁVEL, DN 73 MM, INSTALADO EM RESERVAÇÃO DE ÁGUA DE EDIFICAÇÃO QUE POSSUA RESERVATÓRIO DE FIBRA/FIBROCIMENTO  FORNECIMENTO E INSTALAÇÃO. AF_06/2016</t>
  </si>
  <si>
    <t>94722</t>
  </si>
  <si>
    <t>TUBO, CPVC, SOLDÁVEL, DN 89 MM, INSTALADO EM RESERVAÇÃO DE ÁGUA DE EDIFICAÇÃO QUE POSSUA RESERVATÓRIO DE FIBRA/FIBROCIMENTO  FORNECIMENTO E INSTALAÇÃO. AF_06/2016</t>
  </si>
  <si>
    <t>94723</t>
  </si>
  <si>
    <t>TUBO, CPVC, SOLDÁVEL, DN 114 MM, INSTALADO EM RESERVAÇÃO DE ÁGUA DE EDIFICAÇÃO QUE POSSUA RESERVATÓRIO DE FIBRA/FIBROCIMENTO  FORNECIMENTO E INSTALAÇÃO. AF_06/2016</t>
  </si>
  <si>
    <t>95697</t>
  </si>
  <si>
    <t>TUBO DE AÇO PRETO SEM COSTURA, CONEXÃO SOLDADA, DN 40 (1 1/2"), INSTALADO EM REDE DE ALIMENTAÇÃO PARA HIDRANTE - FORNECIMENTO E INSTALAÇÃO. AF_10/2020</t>
  </si>
  <si>
    <t>96635</t>
  </si>
  <si>
    <t>TUBO, PPR, DN 25, CLASSE PN 20, INSTALADO EM RAMAL OU SUB-RAMAL DE ÁGUA FORNECIMENTO E INSTALAÇÃO. AF_08/2022</t>
  </si>
  <si>
    <t>96636</t>
  </si>
  <si>
    <t>TUBO, PPR, DN 25, CLASSE PN 25 INSTALADO EM RAMAL OU SUB-RAMAL DE ÁGUA FORNECIMENTO E INSTALAÇÃO. AF_08/2022</t>
  </si>
  <si>
    <t>96644</t>
  </si>
  <si>
    <t>TUBO, PPR, DN 25, CLASSE PN 20, INSTALADO EM RAMAL DE DISTRIBUIÇÃO DE ÁGUA FORNECIMENTO E INSTALAÇÃO. AF_08/2022</t>
  </si>
  <si>
    <t>96645</t>
  </si>
  <si>
    <t>TUBO, PPR, DN 32, CLASSE PN 12, INSTALADO EM RAMAL DE DISTRIBUIÇÃO DE ÁGUA FORNECIMENTO E INSTALAÇÃO. AF_08/2022</t>
  </si>
  <si>
    <t>96646</t>
  </si>
  <si>
    <t>TUBO, PPR, DN 40, CLASSE PN 12, INSTALADO EM RAMAL DE DISTRIBUIÇÃO DE ÁGUA FORNECIMENTO E INSTALAÇÃO. AF_08/2022</t>
  </si>
  <si>
    <t>96647</t>
  </si>
  <si>
    <t>TUBO, PPR, DN 25, CLASSE PN 25, INSTALADO EM RAMAL DE DISTRIBUIÇÃO DE ÁGUA FORNECIMENTO E INSTALAÇÃO. AF_08/2022</t>
  </si>
  <si>
    <t>96648</t>
  </si>
  <si>
    <t>TUBO, PPR, DN 32, CLASSE PN 25, INSTALADO EM RAMAL DE DISTRIBUIÇÃO DE ÁGUA FORNECIMENTO E INSTALAÇÃO. AF_08/2022</t>
  </si>
  <si>
    <t>96649</t>
  </si>
  <si>
    <t>TUBO, PPR, DN 40, CLASSE PN 25, INSTALADO EM RAMAL DE DISTRIBUIÇÃO DE ÁGUA FORNECIMENTO E INSTALAÇÃO. AF_08/2022</t>
  </si>
  <si>
    <t>96668</t>
  </si>
  <si>
    <t>TUBO, PPR, DN 25, CLASSE PN 20, INSTALADO EM PRUMADA DE ÁGUA FORNECIMENTO E INSTALAÇÃO. AF_08/2022</t>
  </si>
  <si>
    <t>96669</t>
  </si>
  <si>
    <t>TUBO, PPR, DN 32, CLASSE PN 12, INSTALADO EM PRUMADA DE ÁGUA FORNECIMENTO E INSTALAÇÃO. AF_08/2022</t>
  </si>
  <si>
    <t>96670</t>
  </si>
  <si>
    <t>TUBO, PPR, DN 40, CLASSE PN 12, INSTALADO EM PRUMADA DE ÁGUA FORNECIMENTO E INSTALAÇÃO. AF_08/2022</t>
  </si>
  <si>
    <t>96671</t>
  </si>
  <si>
    <t>TUBO, PPR, DN 50, CLASSE PN 12, INSTALADO EM PRUMADA DE ÁGUA FORNECIMENTO E INSTALAÇÃO. AF_08/2022</t>
  </si>
  <si>
    <t>96672</t>
  </si>
  <si>
    <t>TUBO, PPR, DN 63, CLASSE PN 12, INSTALADO EM PRUMADA DE ÁGUA FORNECIMENTO E INSTALAÇÃO. AF_08/2022</t>
  </si>
  <si>
    <t>96673</t>
  </si>
  <si>
    <t>TUBO, PPR, DN 75, CLASSE PN 12, INSTALADO EM PRUMADA DE ÁGUA FORNECIMENTO E INSTALAÇÃO. AF_08/2022</t>
  </si>
  <si>
    <t>96674</t>
  </si>
  <si>
    <t>TUBO, PPR, DN 90, CLASSE PN 12, INSTALADO EM PRUMADA DE ÁGUA FORNECIMENTO E INSTALAÇÃO. AF_08/2022</t>
  </si>
  <si>
    <t>96675</t>
  </si>
  <si>
    <t>TUBO, PPR, DN 110, CLASSE PN 12, INSTALADO EM PRUMADA DE ÁGUA FORNECIMENTO E INSTALAÇÃO. AF_08/2022</t>
  </si>
  <si>
    <t>96676</t>
  </si>
  <si>
    <t>TUBO, PPR, DN 25, CLASSE PN 25, INSTALADO EM PRUMADA DE ÁGUA FORNECIMENTO E INSTALAÇÃO. AF_08/2022</t>
  </si>
  <si>
    <t>96677</t>
  </si>
  <si>
    <t>TUBO, PPR, DN 32, CLASSE PN 25, INSTALADO EM PRUMADA DE ÁGUA FORNECIMENTO E INSTALAÇÃO. AF_08/2022</t>
  </si>
  <si>
    <t>96678</t>
  </si>
  <si>
    <t>TUBO, PPR, DN 40, CLASSE PN 25, INSTALADO EM PRUMADA DE ÁGUA FORNECIMENTO E INSTALAÇÃO. AF_08/2022</t>
  </si>
  <si>
    <t>96679</t>
  </si>
  <si>
    <t>TUBO, PPR, DN 50, CLASSE PN 25, INSTALADO EM PRUMADA DE ÁGUA FORNECIMENTO E INSTALAÇÃO. AF_08/2022</t>
  </si>
  <si>
    <t>96680</t>
  </si>
  <si>
    <t>TUBO, PPR, DN 63, CLASSE PN 25, INSTALADO EM PRUMADA DE ÁGUA FORNECIMENTO E INSTALAÇÃO. AF_08/2022</t>
  </si>
  <si>
    <t>96681</t>
  </si>
  <si>
    <t>TUBO, PPR, DN 75, CLASSE PN 25, INSTALADO EM PRUMADA DE ÁGUA FORNECIMENTO E INSTALAÇÃO. AF_08/2022</t>
  </si>
  <si>
    <t>96682</t>
  </si>
  <si>
    <t>TUBO, PPR, DN 90, CLASSE PN 25, INSTALADO EM PRUMADA DE ÁGUA FORNECIMENTO E INSTALAÇÃO. AF_08/2022</t>
  </si>
  <si>
    <t>96683</t>
  </si>
  <si>
    <t>TUBO, PPR, DN 110, CLASSE PN 25, INSTALADO EM PRUMADA DE ÁGUA FORNECIMENTO E INSTALAÇÃO. AF_08/2022</t>
  </si>
  <si>
    <t>96718</t>
  </si>
  <si>
    <t>TUBO, PPR, DN 20, CLASSE PN 20, INSTALADO EM RESERVAÇÃO DE ÁGUA DE EDIFICAÇÃO QUE POSSUA RESERVATÓRIO DE FIBRA/FIBROCIMENTO  FORNECIMENTO E INSTALAÇÃO. AF_06/2016</t>
  </si>
  <si>
    <t>96719</t>
  </si>
  <si>
    <t>TUBO, PPR, DN 25, CLASSE PN 20, INSTALADO EM RESERVAÇÃO DE ÁGUA DE EDIFICAÇÃO QUE POSSUA RESERVATÓRIO DE FIBRA/FIBROCIMENTO  FORNECIMENTO E INSTALAÇÃO. AF_06/2016</t>
  </si>
  <si>
    <t>96720</t>
  </si>
  <si>
    <t>TUBO, PPR, DN 32, CLASSE PN 12, INSTALADO EM RESERVAÇÃO DE ÁGUA DE EDIFICAÇÃO QUE POSSUA RESERVATÓRIO DE FIBRA/FIBROCIMENTO  FORNECIMENTO E INSTALAÇÃO. AF_06/2016</t>
  </si>
  <si>
    <t>96721</t>
  </si>
  <si>
    <t>TUBO, PPR, DN 40, CLASSE PN 12, INSTALADO EM RESERVAÇÃO DE ÁGUA DE EDIFICAÇÃO QUE POSSUA RESERVATÓRIO DE FIBRA/FIBROCIMENTO  FORNECIMENTO E INSTALAÇÃO. AF_06/2016</t>
  </si>
  <si>
    <t>96722</t>
  </si>
  <si>
    <t>TUBO, PPR, DN 50, CLASSE PN 12, INSTALADO EM RESERVAÇÃO DE ÁGUA DE EDIFICAÇÃO QUE POSSUA RESERVATÓRIO DE FIBRA/FIBROCIMENTO  FORNECIMENTO E INSTALAÇÃO. AF_06/2016</t>
  </si>
  <si>
    <t>96723</t>
  </si>
  <si>
    <t>TUBO, PPR, DN 63, CLASSE PN 12, INSTALADO EM RESERVAÇÃO DE ÁGUA DE EDIFICAÇÃO QUE POSSUA RESERVATÓRIO DE FIBRA/FIBROCIMENTO  FORNECIMENTO E INSTALAÇÃO. AF_06/2016</t>
  </si>
  <si>
    <t>96724</t>
  </si>
  <si>
    <t>TUBO, PPR, DN 75, CLASSE PN 12, INSTALADO EM RESERVAÇÃO DE ÁGUA DE EDIFICAÇÃO QUE POSSUA RESERVATÓRIO DE FIBRA/FIBROCIMENTO  FORNECIMENTO E INSTALAÇÃO. AF_06/2016</t>
  </si>
  <si>
    <t>96725</t>
  </si>
  <si>
    <t>TUBO, PPR, DN 90, CLASSE PN 12, INSTALADO EM RESERVAÇÃO DE ÁGUA DE EDIFICAÇÃO QUE POSSUA RESERVATÓRIO DE FIBRA/FIBROCIMENTO  FORNECIMENTO E INSTALAÇÃO. AF_06/2016</t>
  </si>
  <si>
    <t>96726</t>
  </si>
  <si>
    <t>TUBO, PPR, DN 110, CLASSE PN 12, INSTALADO EM RESERVAÇÃO DE ÁGUA DE EDIFICAÇÃO QUE POSSUA RESERVATÓRIO DE FIBRA/FIBROCIMENTO  FORNECIMENTO E INSTALAÇÃO. AF_06/2016</t>
  </si>
  <si>
    <t>96727</t>
  </si>
  <si>
    <t>TUBO, PPR, DN 20, CLASSE PN 25, INSTALADO EM RESERVAÇÃO DE ÁGUA DE EDIFICAÇÃO QUE POSSUA RESERVATÓRIO DE FIBRA/FIBROCIMENTO  FORNECIMENTO E INSTALAÇÃO. AF_06/2016</t>
  </si>
  <si>
    <t>96728</t>
  </si>
  <si>
    <t>TUBO, PPR, DN 25, CLASSE PN 25, INSTALADO EM RESERVAÇÃO DE ÁGUA DE EDIFICAÇÃO QUE POSSUA RESERVATÓRIO DE FIBRA/FIBROCIMENTO  FORNECIMENTO E INSTALAÇÃO. AF_06/2016</t>
  </si>
  <si>
    <t>96729</t>
  </si>
  <si>
    <t>TUBO, PPR, DN 32, CLASSE PN 25, INSTALADO EM RESERVAÇÃO DE ÁGUA DE EDIFICAÇÃO QUE POSSUA RESERVATÓRIO DE FIBRA/FIBROCIMENTO  FORNECIMENTO E INSTALAÇÃO. AF_06/2016</t>
  </si>
  <si>
    <t>96730</t>
  </si>
  <si>
    <t>TUBO, PPR, DN 40, CLASSE PN 25, INSTALADO EM RESERVAÇÃO DE ÁGUA DE EDIFICAÇÃO QUE POSSUA RESERVATÓRIO DE FIBRA/FIBROCIMENTO  FORNECIMENTO E INSTALAÇÃO. AF_06/2016</t>
  </si>
  <si>
    <t>96731</t>
  </si>
  <si>
    <t>TUBO, PPR, DN 50, CLASSE PN 25, INSTALADO EM RESERVAÇÃO DE ÁGUA DE EDIFICAÇÃO QUE POSSUA RESERVATÓRIO DE FIBRA/FIBROCIMENTO  FORNECIMENTO E INSTALAÇÃO. AF_06/2016</t>
  </si>
  <si>
    <t>96732</t>
  </si>
  <si>
    <t>TUBO, PPR, DN 63, CLASSE PN 25, INSTALADO EM RESERVAÇÃO DE ÁGUA DE EDIFICAÇÃO QUE POSSUA RESERVATÓRIO DE FIBRA/FIBROCIMENTO  FORNECIMENTO E INSTALAÇÃO. AF_06/2016</t>
  </si>
  <si>
    <t>96733</t>
  </si>
  <si>
    <t>TUBO, PPR, DN 75, CLASSE PN 25, INSTALADO EM RESERVAÇÃO DE ÁGUA DE EDIFICAÇÃO QUE POSSUA RESERVATÓRIO DE FIBRA/FIBROCIMENTO  FORNECIMENTO E INSTALAÇÃO. AF_06/2016</t>
  </si>
  <si>
    <t>96734</t>
  </si>
  <si>
    <t>TUBO, PPR, DN 90, CLASSE PN 25, INSTALADO EM RESERVAÇÃO DE ÁGUA DE EDIFICAÇÃO QUE POSSUA RESERVATÓRIO DE FIBRA/FIBROCIMENTO  FORNECIMENTO E INSTALAÇÃO. AF_06/2016</t>
  </si>
  <si>
    <t>96735</t>
  </si>
  <si>
    <t>TUBO, PPR, DN 110, CLASSE PN 25, INSTALADO EM RESERVAÇÃO DE ÁGUA DE EDIFICAÇÃO QUE POSSUA RESERVATÓRIO DE FIBRA/FIBROCIMENTO  FORNECIMENTO E INSTALAÇÃO. AF_06/2016</t>
  </si>
  <si>
    <t>96798</t>
  </si>
  <si>
    <t>TUBO, PEX, MONOCAMADA, DN 16, INSTALADO EM RAMAL/SUB-RAMAL OU DISTRIBUIÇÃO DE ÁGUA - FORNECIMENTO E INSTALAÇÃO. AF_02/2023</t>
  </si>
  <si>
    <t>96799</t>
  </si>
  <si>
    <t>TUBO, PEX, MONOCAMADA, DN 20, INSTALADO EM RAMAL/SUB-RAMAL OU DISTRIBUIÇÃO DE ÁGUA - FORNECIMENTO E INSTALAÇÃO. AF_02/2023</t>
  </si>
  <si>
    <t>96800</t>
  </si>
  <si>
    <t>TUBO, PEX, MONOCAMADA, DN 25, INSTALADO EM RAMAL/SUB-RAMAL OU DISTRIBUIÇÃO DE ÁGUA - FORNECIMENTO E INSTALAÇÃO. AF_02/2023</t>
  </si>
  <si>
    <t>96801</t>
  </si>
  <si>
    <t>TUBO, PEX, MONOCAMADA, DN 32, INSTALADO EM RAMAL/SUB-RAMAL OU DISTRIBUIÇÃO DE ÁGUA - FORNECIMENTO E INSTALAÇÃO. AF_02/2023</t>
  </si>
  <si>
    <t>97327</t>
  </si>
  <si>
    <t>TUBO EM COBRE FLEXÍVEL, DN 1/4, COM ISOLAMENTO, INSTALADO EM RAMAL DE ALIMENTAÇÃO DE AR CONDICIONADO COM CONDENSADORA INDIVIDUAL FORNECIMENTO E INSTALAÇÃO. AF_12/2015</t>
  </si>
  <si>
    <t>97328</t>
  </si>
  <si>
    <t>TUBO EM COBRE FLEXÍVEL, DN 3/8", COM ISOLAMENTO, INSTALADO EM RAMAL DE ALIMENTAÇÃO DE AR CONDICIONADO COM CONDENSADORA INDIVIDUAL  FORNECIMENTO E INSTALAÇÃO. AF_12/2015</t>
  </si>
  <si>
    <t>97329</t>
  </si>
  <si>
    <t>TUBO EM COBRE FLEXÍVEL, DN 1/2", COM ISOLAMENTO, INSTALADO EM RAMAL DE ALIMENTAÇÃO DE AR CONDICIONADO COM CONDENSADORA INDIVIDUAL  FORNECIMENTO E INSTALAÇÃO. AF_12/2015</t>
  </si>
  <si>
    <t>97330</t>
  </si>
  <si>
    <t>TUBO EM COBRE FLEXÍVEL, DN 5/8", COM ISOLAMENTO, INSTALADO EM RAMAL DE ALIMENTAÇÃO DE AR CONDICIONADO COM CONDENSADORA INDIVIDUAL  FORNECIMENTO E INSTALAÇÃO. AF_12/2015</t>
  </si>
  <si>
    <t>97331</t>
  </si>
  <si>
    <t>TUBO EM COBRE FLEXÍVEL, DN 1/4", COM ISOLAMENTO, INSTALADO EM RAMAL DE ALIMENTAÇÃO DE AR CONDICIONADO COM CONDENSADORA CENTRAL  FORNECIMENTO E INSTALAÇÃO. AF_12/2015</t>
  </si>
  <si>
    <t>97332</t>
  </si>
  <si>
    <t>TUBO EM COBRE FLEXÍVEL, DN 3/8", COM ISOLAMENTO, INSTALADO EM RAMAL DE ALIMENTAÇÃO DE AR CONDICIONADO COM CONDENSADORA CENTRAL  FORNECIMENTO E INSTALAÇÃO. AF_12/2015</t>
  </si>
  <si>
    <t>97333</t>
  </si>
  <si>
    <t>TUBO EM COBRE FLEXÍVEL, DN 1/2", COM ISOLAMENTO, INSTALADO EM RAMAL DE ALIMENTAÇÃO DE AR CONDICIONADO COM CONDENSADORA CENTRAL  FORNECIMENTO E INSTALAÇÃO. AF_12/2015</t>
  </si>
  <si>
    <t>97334</t>
  </si>
  <si>
    <t>TUBO EM COBRE FLEXÍVEL, DN 5/8, COM ISOLAMENTO, INSTALADO EM RAMAL DE ALIMENTAÇÃO DE AR CONDICIONADO COM CONDENSADORA CENTRAL FORNECIMENTO E INSTALAÇÃO. AF_12/2015</t>
  </si>
  <si>
    <t>97335</t>
  </si>
  <si>
    <t>TUBO EM COBRE RÍGIDO, DN 22 MM, CLASSE A, SEM ISOLAMENTO, INSTALADO EM PRUMADA DE GÁS COMBUSTÍVEL - FORNECIMENTO E INSTALAÇÃO. AF_04/2022</t>
  </si>
  <si>
    <t>97336</t>
  </si>
  <si>
    <t>TUBO EM COBRE RÍGIDO, DN 28 MM, CLASSE A, SEM ISOLAMENTO, INSTALADO EM PRUMADA DE GÁS COMBUSTÍVEL - FORNECIMENTO E INSTALAÇÃO. AF_04/2022</t>
  </si>
  <si>
    <t>97337</t>
  </si>
  <si>
    <t>TUBO EM COBRE RÍGIDO, DN 35 MM, CLASSE A, SEM ISOLAMENTO, INSTALADO EM PRUMADA DE GÁS COMBUSTÍVEL - FORNECIMENTO E INSTALAÇÃO. AF_04/2022</t>
  </si>
  <si>
    <t>97338</t>
  </si>
  <si>
    <t>TUBO EM COBRE RÍGIDO, DN 42 MM, CLASSE A, SEM ISOLAMENTO, INSTALADO EM PRUMADA DE GÁS COMBUSTÍVEL - FORNECIMENTO E INSTALAÇÃO. AF_04/2022</t>
  </si>
  <si>
    <t>97339</t>
  </si>
  <si>
    <t>TUBO EM COBRE RÍGIDO, DN 54 MM, CLASSE A, SEM ISOLAMENTO, INSTALADO EM PRUMADA DE GÁS COMBUSTÍVEL - FORNECIMENTO E INSTALAÇÃO. AF_04/2022</t>
  </si>
  <si>
    <t>97340</t>
  </si>
  <si>
    <t>TUBO EM COBRE RÍGIDO, DN 66 MM, CLASSE A, SEM ISOLAMENTO, INSTALADO EM PRUMADA DE GÁS COMBUSTÍVEL - FORNECIMENTO E INSTALAÇÃO. AF_04/2022</t>
  </si>
  <si>
    <t>97347</t>
  </si>
  <si>
    <t>TUBO EM COBRE RÍGIDO, DN 22 MM, CLASSE I, SEM ISOLAMENTO, INSTALADO EM PRUMADA  FORNECIMENTO E INSTALAÇÃO. AF_12/2015</t>
  </si>
  <si>
    <t>97348</t>
  </si>
  <si>
    <t>TUBO EM COBRE RÍGIDO, DN 28 MM, CLASSE I, SEM ISOLAMENTO, INSTALADO EM PRUMADA  FORNECIMENTO E INSTALAÇÃO. AF_12/2015</t>
  </si>
  <si>
    <t>97349</t>
  </si>
  <si>
    <t>TUBO EM COBRE RÍGIDO, DN 35 MM, CLASSE I, SEM ISOLAMENTO, INSTALADO EM PRUMADA  FORNECIMENTO E INSTALAÇÃO. AF_12/2015</t>
  </si>
  <si>
    <t>97350</t>
  </si>
  <si>
    <t>TUBO EM COBRE RÍGIDO, DN 42 MM, CLASSE I, SEM ISOLAMENTO, INSTALADO EM PRUMADA  FORNECIMENTO E INSTALAÇÃO. AF_12/2015</t>
  </si>
  <si>
    <t>97351</t>
  </si>
  <si>
    <t>TUBO EM COBRE RÍGIDO, DN 54 MM, CLASSE I, SEM ISOLAMENTO, INSTALADO EM PRUMADA  FORNECIMENTO E INSTALAÇÃO. AF_12/2015</t>
  </si>
  <si>
    <t>97352</t>
  </si>
  <si>
    <t>TUBO EM COBRE RÍGIDO, DN 66 MM, CLASSE I, SEM ISOLAMENTO, INSTALADO EM PRUMADA  FORNECIMENTO E INSTALAÇÃO. AF_12/2015</t>
  </si>
  <si>
    <t>97353</t>
  </si>
  <si>
    <t>TUBO EM COBRE RÍGIDO, DN 15 MM, CLASSE I, SEM ISOLAMENTO, INSTALADO EM RAMAL DE DISTRIBUIÇÃO  FORNECIMENTO E INSTALAÇÃO. AF_12/2015</t>
  </si>
  <si>
    <t>97354</t>
  </si>
  <si>
    <t>TUBO EM COBRE RÍGIDO, DN 22 MM, CLASSE I, SEM ISOLAMENTO, INSTALADO EM RAMAL DE DISTRIBUIÇÃO FORNECIMENTO E INSTALAÇÃO. AF_12/2015</t>
  </si>
  <si>
    <t>97355</t>
  </si>
  <si>
    <t>TUBO EM COBRE RÍGIDO, DN 28 MM, CLASSE I, SEM ISOLAMENTO, INSTALADO EM RAMAL DE DISTRIBUIÇÃO FORNECIMENTO E INSTALAÇÃO. AF_12/2015</t>
  </si>
  <si>
    <t>97356</t>
  </si>
  <si>
    <t>TUBO EM COBRE RÍGIDO, DN 15 MM, CLASSE I, SEM ISOLAMENTO, INSTALADO EM RAMAL E SUB-RAMAL  FORNECIMENTO E INSTALAÇÃO. AF_12/2015</t>
  </si>
  <si>
    <t>97357</t>
  </si>
  <si>
    <t>TUBO EM COBRE RÍGIDO, DN 22 MM, CLASSE I, SEM ISOLAMENTO, INSTALADO EM RAMAL E SUB-RAMAL  FORNECIMENTO E INSTALAÇÃO. AF_12/2015</t>
  </si>
  <si>
    <t>97358</t>
  </si>
  <si>
    <t>TUBO EM COBRE RÍGIDO, DN 28 MM, CLASSE I, SEM ISOLAMENTO, INSTALADO EM RAMAL E SUB-RAMAL  FORNECIMENTO E INSTALAÇÃO. AF_12/2015</t>
  </si>
  <si>
    <t>97498</t>
  </si>
  <si>
    <t>TUBO DE AÇO GALVANIZADO COM COSTURA, CLASSE MÉDIA, DN 25 (1"), CONEXÃO ROSQUEADA, INSTALADO EM REDE DE ALIMENTAÇÃO PARA HIDRANTE - FORNECIMENTO E INSTALAÇÃO. AF_10/2020</t>
  </si>
  <si>
    <t>97535</t>
  </si>
  <si>
    <t>TUBO DE AÇO GALVANIZADO COM COSTURA, CLASSE MÉDIA, CONEXÃO ROSQUEADA, DN 25 (1"), INSTALADO EM REDE DE ALIMENTAÇÃO PARA SPRINKLER - FORNECIMENTO E INSTALAÇÃO. AF_10/2020</t>
  </si>
  <si>
    <t>97536</t>
  </si>
  <si>
    <t>TUBO DE AÇO GALVANIZADO COM COSTURA, CLASSE MÉDIA, CONEXÃO ROSQUEADA, DN 25 (1"), INSTALADO EM RAMAIS E SUB-RAMAIS DE GÁS - FORNECIMENTO E INSTALAÇÃO. AF_10/2020</t>
  </si>
  <si>
    <t>100788</t>
  </si>
  <si>
    <t>KIT CAVALETE PARA GÁS - SEM MEDIDOR OU REGULADOR - ENTRADA INDIVIDUAL PRINCIPAL, EM AÇO GALVANIZADO DN 15 E 25 MM (1/2" E 1") - FORNECIMENTO E INSTALAÇÃO. AF_01/2020</t>
  </si>
  <si>
    <t>100791</t>
  </si>
  <si>
    <t>TUBO, PEX, MULTICAMADA, DN 16, INSTALADO EM IMPLANTAÇÃO DE INSTALAÇÕES DE GÁS - FORNECIMENTO E INSTALAÇÃO. AF_01/2020</t>
  </si>
  <si>
    <t>100792</t>
  </si>
  <si>
    <t>TUBO, PEX, MULTICAMADA, DN 20, INSTALADO EM IMPLANTAÇÃO DE INSTALAÇÕES DE GÁS - FORNECIMENTO E INSTALAÇÃO. AF_01/2020</t>
  </si>
  <si>
    <t>100793</t>
  </si>
  <si>
    <t>TUBO, PEX, MULTICAMADA, DN 26, INSTALADO EM IMPLANTAÇÃO DE INSTALAÇÕES DE GÁS - FORNECIMENTO E INSTALAÇÃO. AF_01/2020</t>
  </si>
  <si>
    <t>100794</t>
  </si>
  <si>
    <t>TUBO, PEX, MULTICAMADA, DN 32, INSTALADO EM IMPLANTAÇÃO DE INSTALAÇÕES DE GÁS - FORNECIMENTO E INSTALAÇÃO. AF_01/2020</t>
  </si>
  <si>
    <t>100799</t>
  </si>
  <si>
    <t>TUBO, PEX, MULTICAMADA, COM TUBO LUVA, DN 16, INSTALADO EM IMPLANTAÇÃO DE INSTALAÇÕES DE GÁS - FORNECIMENTO E INSTALAÇÃO. AF_01/2020</t>
  </si>
  <si>
    <t>100800</t>
  </si>
  <si>
    <t>TUBO, PEX, MULTICAMADA, COM TUBO LUVA, DN 20, INSTALADO EM IMPLANTAÇÃO DE INSTALAÇÕES DE GÁS - FORNECIMENTO E INSTALAÇÃO. AF_01/2020</t>
  </si>
  <si>
    <t>100801</t>
  </si>
  <si>
    <t>TUBO, PEX, MULTICAMADA, COM TUBO LUVA, DN 26, INSTALADO EM IMPLANTAÇÃO DE INSTALAÇÕES DE GÁS - FORNECIMENTO E INSTALAÇÃO. AF_01/2020</t>
  </si>
  <si>
    <t>100802</t>
  </si>
  <si>
    <t>TUBO, PEX, MULTICAMADA, COM TUBO LUVA, DN 32, INSTALADO EM IMPLANTAÇÃO DE INSTALAÇÕES DE GÁS - FORNECIMENTO E INSTALAÇÃO. AF_01/2020</t>
  </si>
  <si>
    <t>100803</t>
  </si>
  <si>
    <t>TUBO, PEX, MULTICAMADA, DN 16, INSTALADO EM RAMAL INTERNO DE INSTALAÇÕES DE GÁS - FORNECIMENTO E INSTALAÇÃO. AF_01/2020</t>
  </si>
  <si>
    <t>100804</t>
  </si>
  <si>
    <t>TUBO, PEX, MULTICAMADA, DN 20, INSTALADO EM RAMAL INTERNO DE INSTALAÇÕES DE GÁS - FORNECIMENTO E INSTALAÇÃO. AF_01/2020</t>
  </si>
  <si>
    <t>100805</t>
  </si>
  <si>
    <t>TUBO, PEX, MULTICAMADA, DN 26, INSTALADO EM RAMAL INTERNO DE INSTALAÇÕES DE GÁS - FORNECIMENTO E INSTALAÇÃO. AF_01/2020</t>
  </si>
  <si>
    <t>100806</t>
  </si>
  <si>
    <t>TUBO, PEX, MULTICAMADA, DN 32, INSTALADO EM RAMAL INTERNO DE INSTALAÇÕES DE GÁS - FORNECIMENTO E INSTALAÇÃO. AF_01/2020</t>
  </si>
  <si>
    <t>100807</t>
  </si>
  <si>
    <t>TUBO, PEX, MULTICAMADA, COM TUBO LUVA, DN 16, INSTALADO EM RAMAL INTERNO DE INSTALAÇÕES DE GÁS - FORNECIMENTO E INSTALAÇÃO. AF_01/2020</t>
  </si>
  <si>
    <t>100808</t>
  </si>
  <si>
    <t>TUBO, PEX, MULTICAMADA, COM TUBO LUVA, DN 20, INSTALADO EM RAMAL INTERNO DE INSTALAÇÕES DE GÁS - FORNECIMENTO E INSTALAÇÃO. AF_01/2020</t>
  </si>
  <si>
    <t>100809</t>
  </si>
  <si>
    <t>TUBO, PEX, MULTICAMADA, COM TUBO LUVA, DN 26, INSTALADO EM RAMAL INTERNO DE INSTALAÇÕES DE GÁS - FORNECIMENTO E INSTALAÇÃO. AF_01/2020</t>
  </si>
  <si>
    <t>100810</t>
  </si>
  <si>
    <t>TUBO, PEX, MULTICAMADA, COM TUBO LUVA, DN 32, INSTALADO EM RAMAL INTERNO DE INSTALAÇÕES DE GÁS - FORNECIMENTO E INSTALAÇÃO. AF_01/2020</t>
  </si>
  <si>
    <t>101918</t>
  </si>
  <si>
    <t>TUBO DE AÇO GALVANIZADO COM COSTURA, CLASSE MÉDIA, DN 100 (4"), CONEXÃO ROSQUEADA, INSTALADO EM PRUMADAS - FORNECIMENTO E INSTALAÇÃO. AF_10/2020</t>
  </si>
  <si>
    <t>101919</t>
  </si>
  <si>
    <t>UNIÃO, EM FERRO GALVANIZADO, 4", CONEXÃO ROSQUEADA, INSTALADO EM PRUMADAS - FORNECIMENTO E INSTALAÇÃO. AF_10/2020</t>
  </si>
  <si>
    <t>101920</t>
  </si>
  <si>
    <t>LUVA, EM FERRO GALVANIZADO, 4", CONEXÃO ROSQUEADA, INSTALADO EM PRUMADAS - FORNECIMENTO E INSTALAÇÃO. AF_10/2020</t>
  </si>
  <si>
    <t>101921</t>
  </si>
  <si>
    <t>LUVA DE REDUÇÃO, EM FERRO GALVANIZADO, 4" X 2 1/2", CONEXÃO ROSQUEADA, INSTALADO EM PRUMADAS - FORNECIMENTO E INSTALAÇÃO. AF_10/2020</t>
  </si>
  <si>
    <t>101922</t>
  </si>
  <si>
    <t>LUVA DE REDUÇÃO, EM FERRO GALVANIZADO, 4" X 2", CONEXÃO ROSQUEADA, INSTALADO EM PRUMADAS - FORNECIMENTO E INSTALAÇÃO. AF_10/2020</t>
  </si>
  <si>
    <t>101923</t>
  </si>
  <si>
    <t>LUVA DE REDUÇÃO, EM FERRO GALVANIZADO, 4" X 3", CONEXÃO ROSQUEADA, INSTALADO EM PRUMADAS - FORNECIMENTO E INSTALAÇÃO. AF_10/2020</t>
  </si>
  <si>
    <t>101924</t>
  </si>
  <si>
    <t>NIPLE, EM FERRO GALVANIZADO, 4", CONEXÃO ROSQUEADA, INSTALADO EM PRUMADAS - FORNECIMENTO E INSTALAÇÃO. AF_10/2020</t>
  </si>
  <si>
    <t>101925</t>
  </si>
  <si>
    <t>JOELHO 90°, EM FERRO GALVANIZADO, 4", CONEXÃO ROSQUEADA, INSTALADO EM PRUMADAS - FORNECIMENTO E INSTALAÇÃO. AF_10/2020</t>
  </si>
  <si>
    <t>101926</t>
  </si>
  <si>
    <t>TÊ, EM FERRO GALVANIZADO, 4", CONEXÃO ROSQUEADA, INSTALADO EM PRUMADAS - FORNECIMENTO E INSTALAÇÃO. AF_10/2020</t>
  </si>
  <si>
    <t>101927</t>
  </si>
  <si>
    <t>TUBO DE AÇO GALVANIZADO COM COSTURA, CLASSE MÉDIA, DN 100 (4"), CONEXÃO ROSQUEADA, INSTALADO EM REDE DE ALIMENTAÇÃO PARA HIDRANTE - FORNECIMENTO E INSTALAÇÃO. AF_10/2020</t>
  </si>
  <si>
    <t>101928</t>
  </si>
  <si>
    <t>UNIÃO, EM FERRO GALVANIZADO, 4", CONEXÃO ROSQUEADA, INSTALADO EM REDE DE ALIMENTAÇÃO PARA HIDRANTE - FORNECIMENTO E INSTALAÇÃO. AF_10/2020</t>
  </si>
  <si>
    <t>101929</t>
  </si>
  <si>
    <t>LUVA, EM FERRO GALVANIZADO, 4", CONEXÃO ROSQUEADA, INSTALADO EM REDE DE ALIMENTAÇÃO PARA HIDRANTE - FORNECIMENTO E INSTALAÇÃO. AF_10/2020</t>
  </si>
  <si>
    <t>101930</t>
  </si>
  <si>
    <t>LUVA DE REDUÇÃO, EM FERRO GALVANIZADO, 4" X 2 1/2", CONEXÃO ROSQUEADA, INSTALADO EM REDE DE ALIMENTAÇÃO PARA HIDRANTE - FORNECIMENTO E INSTALAÇÃO. AF_10/2020</t>
  </si>
  <si>
    <t>101931</t>
  </si>
  <si>
    <t>LUVA DE REDUÇÃO, EM FERRO GALVANIZADO, 4" X 2", CONEXÃO ROSQUEADA, INSTALADO EM REDE DE ALIMENTAÇÃO PARA HIDRANTE - FORNECIMENTO E INSTALAÇÃO. AF_10/2020</t>
  </si>
  <si>
    <t>101932</t>
  </si>
  <si>
    <t>LUVA DE REDUÇÃO, EM FERRO GALVANIZADO, 4" X 3", CONEXÃO ROSQUEADA, INSTALADO EM REDE DE ALIMENTAÇÃO PARA HIDRANTE - FORNECIMENTO E INSTALAÇÃO. AF_10/2020</t>
  </si>
  <si>
    <t>101933</t>
  </si>
  <si>
    <t>NIPLE, EM FERRO GALVANIZADO, 4", CONEXÃO ROSQUEADA, INSTALADO EM REDE DE ALIMENTAÇÃO PARA HIDRANTE - FORNECIMENTO E INSTALAÇÃO. AF_10/2020</t>
  </si>
  <si>
    <t>101934</t>
  </si>
  <si>
    <t>JOELHO 90°, EM FERRO GALVANIZADO, 4", CONEXÃO ROSQUEADA, INSTALADO EM REDE DE ALIMENTAÇÃO PARA HIDRANTE - FORNECIMENTO E INSTALAÇÃO. AF_10/2020</t>
  </si>
  <si>
    <t>101935</t>
  </si>
  <si>
    <t>TÊ, EM FERRO GALVANIZADO, 4", CONEXÃO ROSQUEADA, INSTALADO EM REDE DE ALIMENTAÇÃO PARA HIDRANTE - FORNECIMENTO E INSTALAÇÃO. AF_10/2020</t>
  </si>
  <si>
    <t>103802</t>
  </si>
  <si>
    <t>TUBO EM COBRE RÍGIDO, DN 15 MM, CLASSE E, SEM ISOLAMENTO, INSTALADO EM RAMAL E SUB-RAMAL DE GÁS COMBUSTÍVEL - FORNECIMENTO E INSTALAÇÃO. AF_04/2022</t>
  </si>
  <si>
    <t>103803</t>
  </si>
  <si>
    <t>TUBO EM COBRE RÍGIDO, DN 22 MM, CLASSE E, SEM ISOLAMENTO, INSTALADO EM RAMAL E SUB-RAMAL DE GÁS COMBUSTÍVEL - FORNECIMENTO E INSTALAÇÃO. AF_04/2022</t>
  </si>
  <si>
    <t>103804</t>
  </si>
  <si>
    <t>TUBO EM COBRE RÍGIDO, DN 28 MM, CLASSE E, SEM ISOLAMENTO, INSTALADO EM RAMAL E SUB-RAMAL DE GÁS COMBUSTÍVEL - FORNECIMENTO E INSTALAÇÃO. AF_04/2022</t>
  </si>
  <si>
    <t>103835</t>
  </si>
  <si>
    <t>TUBO EM COBRE RÍGIDO, DN 15 MM, CLASSE A, SEM ISOLAMENTO, INSTALADO EM RAMAL E SUB-RAMAL DE GÁS MEDICINAL - FORNECIMENTO E INSTALAÇÃO. AF_04/2022</t>
  </si>
  <si>
    <t>103836</t>
  </si>
  <si>
    <t>TUBO EM COBRE RÍGIDO, DN 22 MM, CLASSE A, SEM ISOLAMENTO, INSTALADO EM RAMAL E SUB-RAMAL DE GÁS MEDICINAL - FORNECIMENTO E INSTALAÇÃO. AF_04/2022</t>
  </si>
  <si>
    <t>103837</t>
  </si>
  <si>
    <t>TUBO EM COBRE RÍGIDO, DN 28 MM, CLASSE A, SEM ISOLAMENTO, INSTALADO EM RAMAL E SUB-RAMAL DE GÁS MEDICINAL - FORNECIMENTO E INSTALAÇÃO. AF_04/2022</t>
  </si>
  <si>
    <t>103868</t>
  </si>
  <si>
    <t>TUBO EM COBRE RÍGIDO, DN 15 MM, CLASSE E, SEM ISOLAMENTO, INSTALADO EM RAMAL E SUB-RAMAL DE AQUECIMENTO SOLAR - FORNECIMENTO E INSTALAÇÃO. AF_04/2022</t>
  </si>
  <si>
    <t>103869</t>
  </si>
  <si>
    <t>TUBO EM COBRE RÍGIDO, DN 22 MM, CLASSE E, SEM ISOLAMENTO, INSTALADO EM RAMAL E SUB-RAMAL DE AQUECIMENTO SOLAR - FORNECIMENTO E INSTALAÇÃO. AF_04/2022</t>
  </si>
  <si>
    <t>103870</t>
  </si>
  <si>
    <t>TUBO EM COBRE RÍGIDO, DN 28 MM, CLASSE E, SEM ISOLAMENTO, INSTALADO EM RAMAL E SUB-RAMAL DE AQUECIMENTO SOLAR - FORNECIMENTO E INSTALAÇÃO. AF_04/2022</t>
  </si>
  <si>
    <t>103871</t>
  </si>
  <si>
    <t>TUBO EM COBRE RÍGIDO, DN 15 MM, CLASSE E, COM ISOLAMENTO, INSTALADO EM RAMAL E SUB-RAMAL DE AQUECIMENTO SOLAR - FORNECIMENTO E INSTALAÇÃO. AF_04/2022</t>
  </si>
  <si>
    <t>103872</t>
  </si>
  <si>
    <t>TUBO EM COBRE RÍGIDO, DN 22 MM, CLASSE E, COM ISOLAMENTO, INSTALADO EM RAMAL E SUB-RAMAL DE AQUECIMENTO SOLAR - FORNECIMENTO E INSTALAÇÃO. AF_04/2022</t>
  </si>
  <si>
    <t>103873</t>
  </si>
  <si>
    <t>TUBO EM COBRE RÍGIDO, DN 28 MM, CLASSE E, COM ISOLAMENTO, INSTALADO EM RAMAL E SUB-RAMAL DE AQUECIMENTO SOLAR - FORNECIMENTO E INSTALAÇÃO. AF_04/2022</t>
  </si>
  <si>
    <t>103978</t>
  </si>
  <si>
    <t>TUBO, PVC, SOLDÁVEL, DN 40MM, INSTALADO EM RAMAL DE DISTRIBUIÇÃO DE ÁGUA - FORNECIMENTO E INSTALAÇÃO. AF_06/2022</t>
  </si>
  <si>
    <t>103979</t>
  </si>
  <si>
    <t>TUBO, PVC, SOLDÁVEL, DN 50MM, INSTALADO EM RAMAL DE DISTRIBUIÇÃO DE ÁGUA - FORNECIMENTO E INSTALAÇÃO. AF_06/2022</t>
  </si>
  <si>
    <t>104021</t>
  </si>
  <si>
    <t>TUBO, CPVC, SOLDÁVEL, DN 42MM, INSTALADO EM RAMAL DE DISTRIBUIÇÃO DE ÁGUA - FORNECIMENTO E INSTALAÇÃO. AF_06/2022</t>
  </si>
  <si>
    <t>104166</t>
  </si>
  <si>
    <t>TUBO PVC, SÉRIE R, ÁGUA PLUVIAL, DN 150 MM, FORNECIDO E INSTALADO EM RAMAL DE ENCAMINHAMENTO. AF_06/2022</t>
  </si>
  <si>
    <t>104194</t>
  </si>
  <si>
    <t>TUBO, PPR, DN 20, CLASSE PN20, INSTALADO EM RAMAL OU SUB-RAMAL DE ÁGUA - FORNECIMENTO E INSTALAÇÃO. AF_08/2022</t>
  </si>
  <si>
    <t>104195</t>
  </si>
  <si>
    <t>TUBO, PPR, DN 20, CLASSE PN25, INSTALADO EM RAMAL OU SUB-RAMAL DE ÁGUA - FORNECIMENTO E INSTALAÇÃO. AF_08/2022</t>
  </si>
  <si>
    <t>104315</t>
  </si>
  <si>
    <t>TUBO, PVC, SOLDÁVEL, DN 20 MM, INSTALADO EM DRENO DE AR CONDICIONADO - FORNECIMENTO E INSTALAÇÃO. AF_08/2022</t>
  </si>
  <si>
    <t>104316</t>
  </si>
  <si>
    <t>TUBO, PVC, SOLDÁVEL, DN 32 MM, INSTALADO EM DRENO DE AR CONDICIONADO - FORNECIMENTO E INSTALAÇÃO. AF_08/2022</t>
  </si>
  <si>
    <t>89358</t>
  </si>
  <si>
    <t>JOELHO 90 GRAUS, PVC, SOLDÁVEL, DN 20MM, INSTALADO EM RAMAL OU SUB-RAMAL DE ÁGUA - FORNECIMENTO E INSTALAÇÃO. AF_06/2022</t>
  </si>
  <si>
    <t>89359</t>
  </si>
  <si>
    <t>JOELHO 45 GRAUS, PVC, SOLDÁVEL, DN 20MM, INSTALADO EM RAMAL OU SUB-RAMAL DE ÁGUA - FORNECIMENTO E INSTALAÇÃO. AF_06/2022</t>
  </si>
  <si>
    <t>89360</t>
  </si>
  <si>
    <t>CURVA 90 GRAUS, PVC, SOLDÁVEL, DN 20MM, INSTALADO EM RAMAL OU SUB-RAMAL DE ÁGUA - FORNECIMENTO E INSTALAÇÃO. AF_06/2022</t>
  </si>
  <si>
    <t>89361</t>
  </si>
  <si>
    <t>CURVA 45 GRAUS, PVC, SOLDÁVEL, DN 20MM, INSTALADO EM RAMAL OU SUB-RAMAL DE ÁGUA - FORNECIMENTO E INSTALAÇÃO. AF_06/2022</t>
  </si>
  <si>
    <t>89362</t>
  </si>
  <si>
    <t>JOELHO 90 GRAUS, PVC, SOLDÁVEL, DN 25MM, INSTALADO EM RAMAL OU SUB-RAMAL DE ÁGUA - FORNECIMENTO E INSTALAÇÃO. AF_06/2022</t>
  </si>
  <si>
    <t>89363</t>
  </si>
  <si>
    <t>JOELHO 45 GRAUS, PVC, SOLDÁVEL, DN 25MM, INSTALADO EM RAMAL OU SUB-RAMAL DE ÁGUA - FORNECIMENTO E INSTALAÇÃO. AF_06/2022</t>
  </si>
  <si>
    <t>89364</t>
  </si>
  <si>
    <t>CURVA 90 GRAUS, PVC, SOLDÁVEL, DN 25MM, INSTALADO EM RAMAL OU SUB-RAMAL DE ÁGUA - FORNECIMENTO E INSTALAÇÃO. AF_06/2022</t>
  </si>
  <si>
    <t>89365</t>
  </si>
  <si>
    <t>CURVA 45 GRAUS, PVC, SOLDÁVEL, DN 25MM, INSTALADO EM RAMAL OU SUB-RAMAL DE ÁGUA - FORNECIMENTO E INSTALAÇÃO. AF_06/2022</t>
  </si>
  <si>
    <t>89366</t>
  </si>
  <si>
    <t>JOELHO 90 GRAUS COM BUCHA DE LATÃO, PVC, SOLDÁVEL, DN 25MM, X 3/4 INSTALADO EM RAMAL OU SUB-RAMAL DE ÁGUA - FORNECIMENTO E INSTALAÇÃO. AF_06/2022</t>
  </si>
  <si>
    <t>89367</t>
  </si>
  <si>
    <t>JOELHO 90 GRAUS, PVC, SOLDÁVEL, DN 32MM, INSTALADO EM RAMAL OU SUB-RAMAL DE ÁGUA - FORNECIMENTO E INSTALAÇÃO. AF_06/2022</t>
  </si>
  <si>
    <t>89368</t>
  </si>
  <si>
    <t>JOELHO 45 GRAUS, PVC, SOLDÁVEL, DN 32MM, INSTALADO EM RAMAL OU SUB-RAMAL DE ÁGUA - FORNECIMENTO E INSTALAÇÃO. AF_06/2022</t>
  </si>
  <si>
    <t>89369</t>
  </si>
  <si>
    <t>CURVA 90 GRAUS, PVC, SOLDÁVEL, DN 32MM, INSTALADO EM RAMAL OU SUB-RAMAL DE ÁGUA - FORNECIMENTO E INSTALAÇÃO. AF_06/2022</t>
  </si>
  <si>
    <t>89370</t>
  </si>
  <si>
    <t>CURVA 45 GRAUS, PVC, SOLDÁVEL, DN 32MM, INSTALADO EM RAMAL OU SUB-RAMAL DE ÁGUA - FORNECIMENTO E INSTALAÇÃO. AF_06/2022</t>
  </si>
  <si>
    <t>89371</t>
  </si>
  <si>
    <t>LUVA, PVC, SOLDÁVEL, DN 20MM, INSTALADO EM RAMAL OU SUB-RAMAL DE ÁGUA - FORNECIMENTO E INSTALAÇÃO. AF_06/2022</t>
  </si>
  <si>
    <t>89372</t>
  </si>
  <si>
    <t>LUVA DE CORRER, PVC, SOLDÁVEL, DN 20MM, INSTALADO EM RAMAL OU SUB-RAMAL DE ÁGUA - FORNECIMENTO E INSTALAÇÃO. AF_06/2022</t>
  </si>
  <si>
    <t>89373</t>
  </si>
  <si>
    <t>LUVA DE REDUÇÃO, PVC, SOLDÁVEL, DN 25MM X 20MM, INSTALADO EM RAMAL OU SUB-RAMAL DE ÁGUA - FORNECIMENTO E INSTALAÇÃO. AF_06/2022</t>
  </si>
  <si>
    <t>89374</t>
  </si>
  <si>
    <t>LUVA COM BUCHA DE LATÃO, PVC, SOLDÁVEL, DN 20MM X 1/2", INSTALADO EM RAMAL OU SUB-RAMAL DE ÁGUA - FORNECIMENTO E INSTALAÇÃO. AF_06/2022</t>
  </si>
  <si>
    <t>89375</t>
  </si>
  <si>
    <t>UNIÃO, PVC, SOLDÁVEL, DN 20MM, INSTALADO EM RAMAL OU SUB-RAMAL DE ÁGUA - FORNECIMENTO E INSTALAÇÃO. AF_06/2022</t>
  </si>
  <si>
    <t>89376</t>
  </si>
  <si>
    <t>ADAPTADOR CURTO COM BOLSA E ROSCA PARA REGISTRO, PVC, SOLDÁVEL, DN 20MM X 1/2 , INSTALADO EM RAMAL OU SUB-RAMAL DE ÁGUA - FORNECIMENTO E INSTALAÇÃO. AF_06/2022</t>
  </si>
  <si>
    <t>89377</t>
  </si>
  <si>
    <t>CURVA DE TRANSPOSIÇÃO, PVC, SOLDÁVEL, DN 20MM, INSTALADO EM RAMAL OU SUB-RAMAL DE ÁGUA - FORNECIMENTO E INSTALAÇÃO. AF_06/2022</t>
  </si>
  <si>
    <t>89378</t>
  </si>
  <si>
    <t>LUVA, PVC, SOLDÁVEL, DN 25MM, INSTALADO EM RAMAL OU SUB-RAMAL DE ÁGUA - FORNECIMENTO E INSTALAÇÃO. AF_06/2022</t>
  </si>
  <si>
    <t>89379</t>
  </si>
  <si>
    <t>LUVA DE CORRER, PVC, SOLDÁVEL, DN 25MM, INSTALADO EM RAMAL OU SUB-RAMAL DE ÁGUA - FORNECIMENTO E INSTALAÇÃO. AF_12/2014</t>
  </si>
  <si>
    <t>89380</t>
  </si>
  <si>
    <t>LUVA DE REDUÇÃO, PVC, SOLDÁVEL, DN 32MM X 25MM, INSTALADO EM RAMAL OU SUB-RAMAL DE ÁGUA - FORNECIMENTO E INSTALAÇÃO. AF_06/2022</t>
  </si>
  <si>
    <t>89381</t>
  </si>
  <si>
    <t>LUVA COM BUCHA DE LATÃO, PVC, SOLDÁVEL, DN 25MM X 3/4 , INSTALADO EM RAMAL OU SUB-RAMAL DE ÁGUA - FORNECIMENTO E INSTALAÇÃO. AF_06/2022</t>
  </si>
  <si>
    <t>89382</t>
  </si>
  <si>
    <t>UNIÃO, PVC, SOLDÁVEL, DN 25MM, INSTALADO EM RAMAL OU SUB-RAMAL DE ÁGUA - FORNECIMENTO E INSTALAÇÃO. AF_06/2022</t>
  </si>
  <si>
    <t>89383</t>
  </si>
  <si>
    <t>ADAPTADOR CURTO COM BOLSA E ROSCA PARA REGISTRO, PVC, SOLDÁVEL, DN 25MM X 3/4 , INSTALADO EM RAMAL OU SUB-RAMAL DE ÁGUA - FORNECIMENTO E INSTALAÇÃO. AF_06/2022</t>
  </si>
  <si>
    <t>89384</t>
  </si>
  <si>
    <t>CURVA DE TRANSPOSIÇÃO, PVC, SOLDÁVEL, DN 25MM, INSTALADO EM RAMAL OU SUB-RAMAL DE ÁGUA FORNECIMENTO E INSTALAÇÃO. AF_06/2022</t>
  </si>
  <si>
    <t>89385</t>
  </si>
  <si>
    <t>LUVA SOLDÁVEL E COM ROSCA, PVC, SOLDÁVEL, DN 25MM X 3/4 , INSTALADO EM RAMAL OU SUB-RAMAL DE ÁGUA - FORNECIMENTO E INSTALAÇÃO. AF_06/2022</t>
  </si>
  <si>
    <t>89386</t>
  </si>
  <si>
    <t>LUVA, PVC, SOLDÁVEL, DN 32MM, INSTALADO EM RAMAL OU SUB-RAMAL DE ÁGUA - FORNECIMENTO E INSTALAÇÃO. AF_06/2022</t>
  </si>
  <si>
    <t>89387</t>
  </si>
  <si>
    <t>LUVA DE CORRER, PVC, SOLDÁVEL, DN 32MM, INSTALADO EM RAMAL OU SUB-RAMAL DE ÁGUA FORNECIMENTO E INSTALAÇÃO. AF_06/2022</t>
  </si>
  <si>
    <t>89389</t>
  </si>
  <si>
    <t>LUVA SOLDÁVEL E COM ROSCA, PVC, SOLDÁVEL, DN 32MM X 1 , INSTALADO EM RAMAL OU SUB-RAMAL DE ÁGUA - FORNECIMENTO E INSTALAÇÃO. AF_06/2022</t>
  </si>
  <si>
    <t>89390</t>
  </si>
  <si>
    <t>UNIÃO, PVC, SOLDÁVEL, DN 32MM, INSTALADO EM RAMAL OU SUB-RAMAL DE ÁGUA - FORNECIMENTO E INSTALAÇÃO. AF_06/2022</t>
  </si>
  <si>
    <t>89391</t>
  </si>
  <si>
    <t>ADAPTADOR CURTO COM BOLSA E ROSCA PARA REGISTRO, PVC, SOLDÁVEL, DN 32MM X 1 , INSTALADO EM RAMAL OU SUB-RAMAL DE ÁGUA - FORNECIMENTO E INSTALAÇÃO. AF_06/2022</t>
  </si>
  <si>
    <t>89392</t>
  </si>
  <si>
    <t>CURVA DE TRANSPOSIÇÃO, PVC, SOLDÁVEL, DN 32MM, INSTALADO EM RAMAL OU SUB-RAMAL DE ÁGUA FORNECIMENTO E INSTALAÇÃO. AF_06/2022</t>
  </si>
  <si>
    <t>89393</t>
  </si>
  <si>
    <t>TE, PVC, SOLDÁVEL, DN 20MM, INSTALADO EM RAMAL OU SUB-RAMAL DE ÁGUA - FORNECIMENTO E INSTALAÇÃO. AF_06/2022</t>
  </si>
  <si>
    <t>89394</t>
  </si>
  <si>
    <t>TÊ COM BUCHA DE LATÃO NA BOLSA CENTRAL, PVC, SOLDÁVEL, DN 20MM X 1/2 , INSTALADO EM RAMAL OU SUB-RAMAL DE ÁGUA - FORNECIMENTO E INSTALAÇÃO. AF_06/2022</t>
  </si>
  <si>
    <t>89395</t>
  </si>
  <si>
    <t>TE, PVC, SOLDÁVEL, DN 25MM, INSTALADO EM RAMAL OU SUB-RAMAL DE ÁGUA - FORNECIMENTO E INSTALAÇÃO. AF_06/2022</t>
  </si>
  <si>
    <t>89396</t>
  </si>
  <si>
    <t>TÊ COM BUCHA DE LATÃO NA BOLSA CENTRAL, PVC, SOLDÁVEL, DN 25MM X 1/2 , INSTALADO EM RAMAL OU SUB-RAMAL DE ÁGUA - FORNECIMENTO E INSTALAÇÃO. AF_06/2022</t>
  </si>
  <si>
    <t>89397</t>
  </si>
  <si>
    <t>TÊ DE REDUÇÃO, PVC, SOLDÁVEL, DN 25MM X 20MM, INSTALADO EM RAMAL OU SUB-RAMAL DE ÁGUA - FORNECIMENTO E INSTALAÇÃO. AF_06/2022</t>
  </si>
  <si>
    <t>89398</t>
  </si>
  <si>
    <t>TE, PVC, SOLDÁVEL, DN 32MM, INSTALADO EM RAMAL OU SUB-RAMAL DE ÁGUA - FORNECIMENTO E INSTALAÇÃO. AF_06/2022</t>
  </si>
  <si>
    <t>89399</t>
  </si>
  <si>
    <t>TÊ COM BUCHA DE LATÃO NA BOLSA CENTRAL, PVC, SOLDÁVEL, DN 32MM X 3/4 , INSTALADO EM RAMAL OU SUB-RAMAL DE ÁGUA - FORNECIMENTO E INSTALAÇÃO. AF_06/2022</t>
  </si>
  <si>
    <t>89400</t>
  </si>
  <si>
    <t>TÊ DE REDUÇÃO, PVC, SOLDÁVEL, DN 32MM X 25MM, INSTALADO EM RAMAL OU SUB-RAMAL DE ÁGUA - FORNECIMENTO E INSTALAÇÃO. AF_06/2022</t>
  </si>
  <si>
    <t>89404</t>
  </si>
  <si>
    <t>JOELHO 90 GRAUS, PVC, SOLDÁVEL, DN 20MM, INSTALADO EM RAMAL DE DISTRIBUIÇÃO DE ÁGUA - FORNECIMENTO E INSTALAÇÃO. AF_06/2022</t>
  </si>
  <si>
    <t>89405</t>
  </si>
  <si>
    <t>JOELHO 45 GRAUS, PVC, SOLDÁVEL, DN 20MM, INSTALADO EM RAMAL DE DISTRIBUIÇÃO DE ÁGUA - FORNECIMENTO E INSTALAÇÃO. AF_06/2022</t>
  </si>
  <si>
    <t>89406</t>
  </si>
  <si>
    <t>CURVA 90 GRAUS, PVC, SOLDÁVEL, DN 20MM, INSTALADO EM RAMAL DE DISTRIBUIÇÃO DE ÁGUA - FORNECIMENTO E INSTALAÇÃO. AF_06/2022</t>
  </si>
  <si>
    <t>89407</t>
  </si>
  <si>
    <t>CURVA 45 GRAUS, PVC, SOLDÁVEL, DN 20MM, INSTALADO EM RAMAL DE DISTRIBUIÇÃO DE ÁGUA - FORNECIMENTO E INSTALAÇÃO. AF_06/2022</t>
  </si>
  <si>
    <t>89408</t>
  </si>
  <si>
    <t>JOELHO 90 GRAUS, PVC, SOLDÁVEL, DN 25MM, INSTALADO EM RAMAL DE DISTRIBUIÇÃO DE ÁGUA - FORNECIMENTO E INSTALAÇÃO. AF_06/2022</t>
  </si>
  <si>
    <t>89409</t>
  </si>
  <si>
    <t>JOELHO 45 GRAUS, PVC, SOLDÁVEL, DN 25MM, INSTALADO EM RAMAL DE DISTRIBUIÇÃO DE ÁGUA - FORNECIMENTO E INSTALAÇÃO. AF_06/2022</t>
  </si>
  <si>
    <t>89410</t>
  </si>
  <si>
    <t>CURVA 90 GRAUS, PVC, SOLDÁVEL, DN 25MM, INSTALADO EM RAMAL DE DISTRIBUIÇÃO DE ÁGUA - FORNECIMENTO E INSTALAÇÃO. AF_06/2022</t>
  </si>
  <si>
    <t>89411</t>
  </si>
  <si>
    <t>CURVA 45 GRAUS, PVC, SOLDÁVEL, DN 25MM, INSTALADO EM RAMAL DE DISTRIBUIÇÃO DE ÁGUA - FORNECIMENTO E INSTALAÇÃO. AF_06/2022</t>
  </si>
  <si>
    <t>89412</t>
  </si>
  <si>
    <t>JOELHO 90 GRAUS, PVC, SOLDÁVEL, DN 25MM, X 3/4 INSTALADO EM RAMAL DE DISTRIBUIÇÃO DE ÁGUA - FORNECIMENTO E INSTALAÇÃO. AF_06/2022</t>
  </si>
  <si>
    <t>89413</t>
  </si>
  <si>
    <t>JOELHO 90 GRAUS, PVC, SOLDÁVEL, DN 32MM, INSTALADO EM RAMAL DE DISTRIBUIÇÃO DE ÁGUA - FORNECIMENTO E INSTALAÇÃO. AF_06/2022</t>
  </si>
  <si>
    <t>89414</t>
  </si>
  <si>
    <t>JOELHO 45 GRAUS, PVC, SOLDÁVEL, DN 32MM, INSTALADO EM RAMAL DE DISTRIBUIÇÃO DE ÁGUA - FORNECIMENTO E INSTALAÇÃO. AF_06/2022</t>
  </si>
  <si>
    <t>89415</t>
  </si>
  <si>
    <t>CURVA 90 GRAUS, PVC, SOLDÁVEL, DN 32MM, INSTALADO EM RAMAL DE DISTRIBUIÇÃO DE ÁGUA - FORNECIMENTO E INSTALAÇÃO. AF_06/2022</t>
  </si>
  <si>
    <t>89416</t>
  </si>
  <si>
    <t>CURVA 45 GRAUS, PVC, SOLDÁVEL, DN 32MM, INSTALADO EM RAMAL DE DISTRIBUIÇÃO DE ÁGUA - FORNECIMENTO E INSTALAÇÃO. AF_06/2022</t>
  </si>
  <si>
    <t>89417</t>
  </si>
  <si>
    <t>LUVA, PVC, SOLDÁVEL, DN 20MM, INSTALADO EM RAMAL DE DISTRIBUIÇÃO DE ÁGUA - FORNECIMENTO E INSTALAÇÃO. AF_06/2022</t>
  </si>
  <si>
    <t>89418</t>
  </si>
  <si>
    <t>LUVA DE CORRER, PVC, SOLDÁVEL, DN 20MM, INSTALADO EM RAMAL DE DISTRIBUIÇÃO DE ÁGUA - FORNECIMENTO E INSTALAÇÃO. AF_06/2022</t>
  </si>
  <si>
    <t>89419</t>
  </si>
  <si>
    <t>LUVA DE REDUÇÃO, PVC, SOLDÁVEL, DN 25MM X 20MM, INSTALADO EM RAMAL DE DISTRIBUIÇÃO DE ÁGUA - FORNECIMENTO E INSTALAÇÃO. AF_06/2022</t>
  </si>
  <si>
    <t>89421</t>
  </si>
  <si>
    <t>UNIÃO, PVC, SOLDÁVEL, DN 20MM, INSTALADO EM RAMAL DE DISTRIBUIÇÃO DE ÁGUA - FORNECIMENTO E INSTALAÇÃO. AF_06/2022</t>
  </si>
  <si>
    <t>89423</t>
  </si>
  <si>
    <t>CURVA DE TRANSPOSIÇÃO, PVC, SOLDÁVEL, DN 20MM, INSTALADO EM RAMAL DE DISTRIBUIÇÃO DE ÁGUA FORNECIMENTO E INSTALAÇÃO. AF_06/2022</t>
  </si>
  <si>
    <t>89424</t>
  </si>
  <si>
    <t>LUVA, PVC, SOLDÁVEL, DN 25MM, INSTALADO EM RAMAL DE DISTRIBUIÇÃO DE ÁGUA - FORNECIMENTO E INSTALAÇÃO. AF_06/2022</t>
  </si>
  <si>
    <t>89425</t>
  </si>
  <si>
    <t>LUVA DE CORRER, PVC, SOLDÁVEL, DN 25MM, INSTALADO EM RAMAL DE DISTRIBUIÇÃO DE ÁGUA - FORNECIMENTO E INSTALAÇÃO. AF_06/2022</t>
  </si>
  <si>
    <t>89426</t>
  </si>
  <si>
    <t>LUVA DE REDUÇÃO, PVC, SOLDÁVEL, DN 32MM X 25MM, INSTALADO EM RAMAL DE DISTRIBUIÇÃO DE ÁGUA - FORNECIMENTO E INSTALAÇÃO. AF_06/2022</t>
  </si>
  <si>
    <t>89427</t>
  </si>
  <si>
    <t>LUVA COM BUCHA DE LATÃO, PVC, SOLDÁVEL, DN 25MM X 3/4 , INSTALADO EM RAMAL DE DISTRIBUIÇÃO DE ÁGUA - FORNECIMENTO E INSTALAÇÃO. AF_06/2022</t>
  </si>
  <si>
    <t>89428</t>
  </si>
  <si>
    <t>UNIÃO, PVC, SOLDÁVEL, DN 25MM, INSTALADO EM RAMAL DE DISTRIBUIÇÃO DE ÁGUA - FORNECIMENTO E INSTALAÇÃO. AF_06/2022</t>
  </si>
  <si>
    <t>89429</t>
  </si>
  <si>
    <t>ADAPTADOR CURTO COM BOLSA E ROSCA PARA REGISTRO, PVC, SOLDÁVEL, DN 25MM X 3/4 , INSTALADO EM RAMAL DE DISTRIBUIÇÃO DE ÁGUA - FORNECIMENTO E INSTALAÇÃO. AF_06/2022</t>
  </si>
  <si>
    <t>89430</t>
  </si>
  <si>
    <t>CURVA DE TRANSPOSIÇÃO, PVC, SOLDÁVEL, DN 25MM, INSTALADO EM RAMAL DE DISTRIBUIÇÃO DE ÁGUA FORNECIMENTO E INSTALAÇÃO. AF_06/2022</t>
  </si>
  <si>
    <t>89431</t>
  </si>
  <si>
    <t>LUVA, PVC, SOLDÁVEL, DN 32MM, INSTALADO EM RAMAL DE DISTRIBUIÇÃO DE ÁGUA - FORNECIMENTO E INSTALAÇÃO. AF_06/2022</t>
  </si>
  <si>
    <t>89432</t>
  </si>
  <si>
    <t>LUVA DE CORRER, PVC, SOLDÁVEL, DN 32MM, INSTALADO EM RAMAL DE DISTRIBUIÇÃO DE ÁGUA FORNECIMENTO E INSTALAÇÃO. AF_06/2022</t>
  </si>
  <si>
    <t>89433</t>
  </si>
  <si>
    <t>LUVA DE REDUÇÃO, PVC, SOLDÁVEL, DN 40MM X 32MM, INSTALADO EM RAMAL DE DISTRIBUIÇÃO DE ÁGUA - FORNECIMENTO E INSTALAÇÃO. AF_06/2022</t>
  </si>
  <si>
    <t>89434</t>
  </si>
  <si>
    <t>LUVA SOLDÁVEL E COM ROSCA, PVC, SOLDÁVEL, DN 32MM X 1 , INSTALADO EM RAMAL DE DISTRIBUIÇÃO DE ÁGUA - FORNECIMENTO E INSTALAÇÃO. AF_06/2022</t>
  </si>
  <si>
    <t>89435</t>
  </si>
  <si>
    <t>UNIÃO, PVC, SOLDÁVEL, DN 32MM, INSTALADO EM RAMAL DE DISTRIBUIÇÃO DE ÁGUA - FORNECIMENTO E INSTALAÇÃO. AF_06/2022</t>
  </si>
  <si>
    <t>89436</t>
  </si>
  <si>
    <t>ADAPTADOR CURTO COM BOLSA E ROSCA PARA REGISTRO, PVC, SOLDÁVEL, DN 32MM X 1 , INSTALADO EM RAMAL DE DISTRIBUIÇÃO DE ÁGUA - FORNECIMENTO E INSTALAÇÃO. AF_06/2022</t>
  </si>
  <si>
    <t>89437</t>
  </si>
  <si>
    <t>CURVA DE TRANSPOSIÇÃO, PVC, SOLDÁVEL, DN 32MM, INSTALADO EM RAMAL DE DISTRIBUIÇÃO DE ÁGUA FORNECIMENTO E INSTALAÇÃO. AF_06/2022</t>
  </si>
  <si>
    <t>89438</t>
  </si>
  <si>
    <t>TE, PVC, SOLDÁVEL, DN 20MM, INSTALADO EM RAMAL DE DISTRIBUIÇÃO DE ÁGUA - FORNECIMENTO E INSTALAÇÃO. AF_06/2022</t>
  </si>
  <si>
    <t>89439</t>
  </si>
  <si>
    <t>TÊ SOLDÁVEL E COM ROSCA NA BOLSA CENTRAL, PVC, SOLDÁVEL, DN 20MM X 1/2 , INSTALADO EM RAMAL DE DISTRIBUIÇÃO DE ÁGUA - FORNECIMENTO E INSTALAÇÃO. AF_06/2022</t>
  </si>
  <si>
    <t>89440</t>
  </si>
  <si>
    <t>TE, PVC, SOLDÁVEL, DN 25MM, INSTALADO EM RAMAL DE DISTRIBUIÇÃO DE ÁGUA - FORNECIMENTO E INSTALAÇÃO. AF_06/2022</t>
  </si>
  <si>
    <t>89442</t>
  </si>
  <si>
    <t>TÊ DE REDUÇÃO, PVC, SOLDÁVEL, DN 25MM X 20MM, INSTALADO EM RAMAL DE DISTRIBUIÇÃO DE ÁGUA - FORNECIMENTO E INSTALAÇÃO. AF_06/2022</t>
  </si>
  <si>
    <t>89443</t>
  </si>
  <si>
    <t>TE, PVC, SOLDÁVEL, DN 32MM, INSTALADO EM RAMAL DE DISTRIBUIÇÃO DE ÁGUA - FORNECIMENTO E INSTALAÇÃO. AF_06/2022</t>
  </si>
  <si>
    <t>89444</t>
  </si>
  <si>
    <t>TÊ COM BUCHA DE LATÃO NA BOLSA CENTRAL, PVC, SOLDÁVEL, DN 32MM X 3/4 , INSTALADO EM RAMAL DE DISTRIBUIÇÃO DE ÁGUA - FORNECIMENTO E INSTALAÇÃO. AF_06/2022</t>
  </si>
  <si>
    <t>89445</t>
  </si>
  <si>
    <t>TÊ DE REDUÇÃO, PVC, SOLDÁVEL, DN 32MM X 25MM, INSTALADO EM RAMAL DE DISTRIBUIÇÃO DE ÁGUA - FORNECIMENTO E INSTALAÇÃO. AF_06/2022</t>
  </si>
  <si>
    <t>89481</t>
  </si>
  <si>
    <t>JOELHO 90 GRAUS, PVC, SOLDÁVEL, DN 25MM, INSTALADO EM PRUMADA DE ÁGUA - FORNECIMENTO E INSTALAÇÃO. AF_06/2022</t>
  </si>
  <si>
    <t>89485</t>
  </si>
  <si>
    <t>JOELHO 45 GRAUS, PVC, SOLDÁVEL, DN 25MM, INSTALADO EM PRUMADA DE ÁGUA - FORNECIMENTO E INSTALAÇÃO. AF_06/2022</t>
  </si>
  <si>
    <t>89489</t>
  </si>
  <si>
    <t>CURVA 90 GRAUS, PVC, SOLDÁVEL, DN 25MM, INSTALADO EM PRUMADA DE ÁGUA - FORNECIMENTO E INSTALAÇÃO. AF_06/2022</t>
  </si>
  <si>
    <t>89490</t>
  </si>
  <si>
    <t>CURVA 45 GRAUS, PVC, SOLDÁVEL, DN 25MM, INSTALADO EM PRUMADA DE ÁGUA - FORNECIMENTO E INSTALAÇÃO. AF_06/2022</t>
  </si>
  <si>
    <t>89492</t>
  </si>
  <si>
    <t>JOELHO 90 GRAUS, PVC, SOLDÁVEL, DN 32MM, INSTALADO EM PRUMADA DE ÁGUA - FORNECIMENTO E INSTALAÇÃO. AF_06/2022</t>
  </si>
  <si>
    <t>89493</t>
  </si>
  <si>
    <t>JOELHO 45 GRAUS, PVC, SOLDÁVEL, DN 32MM, INSTALADO EM PRUMADA DE ÁGUA - FORNECIMENTO E INSTALAÇÃO. AF_06/2022</t>
  </si>
  <si>
    <t>89494</t>
  </si>
  <si>
    <t>CURVA 90 GRAUS, PVC, SOLDÁVEL, DN 32MM, INSTALADO EM PRUMADA DE ÁGUA - FORNECIMENTO E INSTALAÇÃO. AF_06/2022</t>
  </si>
  <si>
    <t>89496</t>
  </si>
  <si>
    <t>CURVA 45 GRAUS, PVC, SOLDÁVEL, DN 32MM, INSTALADO EM PRUMADA DE ÁGUA - FORNECIMENTO E INSTALAÇÃO. AF_06/2022</t>
  </si>
  <si>
    <t>89497</t>
  </si>
  <si>
    <t>JOELHO 90 GRAUS, PVC, SOLDÁVEL, DN 40MM, INSTALADO EM PRUMADA DE ÁGUA - FORNECIMENTO E INSTALAÇÃO. AF_06/2022</t>
  </si>
  <si>
    <t>89498</t>
  </si>
  <si>
    <t>JOELHO 45 GRAUS, PVC, SOLDÁVEL, DN 40MM, INSTALADO EM PRUMADA DE ÁGUA - FORNECIMENTO E INSTALAÇÃO. AF_06/2022</t>
  </si>
  <si>
    <t>89499</t>
  </si>
  <si>
    <t>CURVA 90 GRAUS, PVC, SOLDÁVEL, DN 40MM, INSTALADO EM PRUMADA DE ÁGUA - FORNECIMENTO E INSTALAÇÃO. AF_06/2022</t>
  </si>
  <si>
    <t>89500</t>
  </si>
  <si>
    <t>CURVA 45 GRAUS, PVC, SOLDÁVEL, DN 40MM, INSTALADO EM PRUMADA DE ÁGUA - FORNECIMENTO E INSTALAÇÃO. AF_06/2022</t>
  </si>
  <si>
    <t>89501</t>
  </si>
  <si>
    <t>JOELHO 90 GRAUS, PVC, SOLDÁVEL, DN 50MM, INSTALADO EM PRUMADA DE ÁGUA - FORNECIMENTO E INSTALAÇÃO. AF_06/2022</t>
  </si>
  <si>
    <t>89502</t>
  </si>
  <si>
    <t>JOELHO 45 GRAUS, PVC, SOLDÁVEL, DN 50MM, INSTALADO EM PRUMADA DE ÁGUA - FORNECIMENTO E INSTALAÇÃO. AF_06/2022</t>
  </si>
  <si>
    <t>89503</t>
  </si>
  <si>
    <t>CURVA 90 GRAUS, PVC, SOLDÁVEL, DN 50MM, INSTALADO EM PRUMADA DE ÁGUA - FORNECIMENTO E INSTALAÇÃO. AF_06/2022</t>
  </si>
  <si>
    <t>89504</t>
  </si>
  <si>
    <t>CURVA 45 GRAUS, PVC, SOLDÁVEL, DN 50MM, INSTALADO EM PRUMADA DE ÁGUA - FORNECIMENTO E INSTALAÇÃO. AF_06/2022</t>
  </si>
  <si>
    <t>89505</t>
  </si>
  <si>
    <t>JOELHO 90 GRAUS, PVC, SOLDÁVEL, DN 60MM, INSTALADO EM PRUMADA DE ÁGUA - FORNECIMENTO E INSTALAÇÃO. AF_06/2022</t>
  </si>
  <si>
    <t>89506</t>
  </si>
  <si>
    <t>JOELHO 45 GRAUS, PVC, SOLDÁVEL, DN 60MM, INSTALADO EM PRUMADA DE ÁGUA - FORNECIMENTO E INSTALAÇÃO. AF_06/2022</t>
  </si>
  <si>
    <t>89507</t>
  </si>
  <si>
    <t>CURVA 90 GRAUS, PVC, SOLDÁVEL, DN 60MM, INSTALADO EM PRUMADA DE ÁGUA - FORNECIMENTO E INSTALAÇÃO. AF_06/2022</t>
  </si>
  <si>
    <t>89510</t>
  </si>
  <si>
    <t>CURVA 45 GRAUS, PVC, SOLDÁVEL, DN 60MM, INSTALADO EM PRUMADA DE ÁGUA - FORNECIMENTO E INSTALAÇÃO. AF_06/2022</t>
  </si>
  <si>
    <t>89513</t>
  </si>
  <si>
    <t>JOELHO 90 GRAUS, PVC, SOLDÁVEL, DN 75MM, INSTALADO EM PRUMADA DE ÁGUA - FORNECIMENTO E INSTALAÇÃO. AF_06/2022</t>
  </si>
  <si>
    <t>89514</t>
  </si>
  <si>
    <t>JOELHO 90 GRAUS, PVC, SERIE R, ÁGUA PLUVIAL, DN 40 MM, JUNTA SOLDÁVEL, FORNECIDO E INSTALADO EM RAMAL DE ENCAMINHAMENTO. AF_06/2022</t>
  </si>
  <si>
    <t>89515</t>
  </si>
  <si>
    <t>JOELHO 45 GRAUS, PVC, SOLDÁVEL, DN 75MM, INSTALADO EM PRUMADA DE ÁGUA - FORNECIMENTO E INSTALAÇÃO. AF_06/2022</t>
  </si>
  <si>
    <t>89516</t>
  </si>
  <si>
    <t>JOELHO 45 GRAUS, PVC, SERIE R, ÁGUA PLUVIAL, DN 40 MM, JUNTA SOLDÁVEL, FORNECIDO E INSTALADO EM RAMAL DE ENCAMINHAMENTO. AF_06/2022</t>
  </si>
  <si>
    <t>89517</t>
  </si>
  <si>
    <t>CURVA 90 GRAUS, PVC, SOLDÁVEL, DN 75MM, INSTALADO EM PRUMADA DE ÁGUA - FORNECIMENTO E INSTALAÇÃO. AF_06/2022</t>
  </si>
  <si>
    <t>89518</t>
  </si>
  <si>
    <t>JOELHO 90 GRAUS, PVC, SERIE R, ÁGUA PLUVIAL, DN 50 MM, JUNTA ELÁSTICA, FORNECIDO E INSTALADO EM RAMAL DE ENCAMINHAMENTO. AF_06/2022</t>
  </si>
  <si>
    <t>89519</t>
  </si>
  <si>
    <t>CURVA 45 GRAUS, PVC, SOLDÁVEL, DN 75MM, INSTALADO EM PRUMADA DE ÁGUA - FORNECIMENTO E INSTALAÇÃO. AF_06/2022</t>
  </si>
  <si>
    <t>89520</t>
  </si>
  <si>
    <t>JOELHO 45 GRAUS, PVC, SERIE R, ÁGUA PLUVIAL, DN 50 MM, JUNTA ELÁSTICA, FORNECIDO E INSTALADO EM RAMAL DE ENCAMINHAMENTO. AF_06/2022</t>
  </si>
  <si>
    <t>89521</t>
  </si>
  <si>
    <t>JOELHO 90 GRAUS, PVC, SOLDÁVEL, DN 85MM, INSTALADO EM PRUMADA DE ÁGUA - FORNECIMENTO E INSTALAÇÃO. AF_06/2022</t>
  </si>
  <si>
    <t>89522</t>
  </si>
  <si>
    <t>JOELHO 90 GRAUS, PVC, SERIE R, ÁGUA PLUVIAL, DN 75 MM, JUNTA ELÁSTICA, FORNECIDO E INSTALADO EM RAMAL DE ENCAMINHAMENTO. AF_06/2022</t>
  </si>
  <si>
    <t>89523</t>
  </si>
  <si>
    <t>JOELHO 45 GRAUS, PVC, SOLDÁVEL, DN 85MM, INSTALADO EM PRUMADA DE ÁGUA - FORNECIMENTO E INSTALAÇÃO. AF_06/2022</t>
  </si>
  <si>
    <t>89524</t>
  </si>
  <si>
    <t>JOELHO 45 GRAUS, PVC, SERIE R, ÁGUA PLUVIAL, DN 75 MM, JUNTA ELÁSTICA, FORNECIDO E INSTALADO EM RAMAL DE ENCAMINHAMENTO. AF_06/2022</t>
  </si>
  <si>
    <t>89525</t>
  </si>
  <si>
    <t>CURVA 90 GRAUS, PVC, SOLDÁVEL, DN 85MM, INSTALADO EM PRUMADA DE ÁGUA - FORNECIMENTO E INSTALAÇÃO. AF_06/2022</t>
  </si>
  <si>
    <t>89526</t>
  </si>
  <si>
    <t>CURVA 87 GRAUS E 30 MINUTOS, PVC, SERIE R, ÁGUA PLUVIAL, DN 75 MM, JUNTA ELÁSTICA, FORNECIDO E INSTALADO EM RAMAL DE ENCAMINHAMENTO. AF_06/2022</t>
  </si>
  <si>
    <t>89527</t>
  </si>
  <si>
    <t>CURVA 45 GRAUS, PVC, SOLDÁVEL, DN 85MM, INSTALADO EM PRUMADA DE ÁGUA - FORNECIMENTO E INSTALAÇÃO. AF_06/2022</t>
  </si>
  <si>
    <t>89528</t>
  </si>
  <si>
    <t>LUVA, PVC, SOLDÁVEL, DN 25MM, INSTALADO EM PRUMADA DE ÁGUA - FORNECIMENTO E INSTALAÇÃO. AF_06/2022</t>
  </si>
  <si>
    <t>89529</t>
  </si>
  <si>
    <t>JOELHO 90 GRAUS, PVC, SERIE R, ÁGUA PLUVIAL, DN 100 MM, JUNTA ELÁSTICA, FORNECIDO E INSTALADO EM RAMAL DE ENCAMINHAMENTO. AF_06/2022</t>
  </si>
  <si>
    <t>89530</t>
  </si>
  <si>
    <t>LUVA DE CORRER, PVC, SOLDÁVEL, DN 25MM, INSTALADO EM PRUMADA DE ÁGUA - FORNECIMENTO E INSTALAÇÃO. AF_06/2022</t>
  </si>
  <si>
    <t>89531</t>
  </si>
  <si>
    <t>JOELHO 45 GRAUS, PVC, SERIE R, ÁGUA PLUVIAL, DN 100 MM, JUNTA ELÁSTICA, FORNECIDO E INSTALADO EM RAMAL DE ENCAMINHAMENTO. AF_06/2022</t>
  </si>
  <si>
    <t>89532</t>
  </si>
  <si>
    <t>LUVA DE REDUÇÃO, PVC, SOLDÁVEL, DN 32MM X 25MM, INSTALADO EM PRUMADA DE ÁGUA - FORNECIMENTO E INSTALAÇÃO. AF_06/2022</t>
  </si>
  <si>
    <t>89535</t>
  </si>
  <si>
    <t>CURVA 87 GRAUS E 30 MINUTOS, PVC, SERIE R, ÁGUA PLUVIAL, DN 100 MM, JUNTA ELÁSTICA, FORNECIDO E INSTALADO EM RAMAL DE ENCAMINHAMENTO. AF_06/2022</t>
  </si>
  <si>
    <t>89536</t>
  </si>
  <si>
    <t>UNIÃO, PVC, SOLDÁVEL, DN 25MM, INSTALADO EM PRUMADA DE ÁGUA - FORNECIMENTO E INSTALAÇÃO. AF_06/2022</t>
  </si>
  <si>
    <t>89540</t>
  </si>
  <si>
    <t>CURVA DE TRANSPOSIÇÃO, PVC, SOLDÁVEL, DN 25MM, INSTALADO EM PRUMADA DE ÁGUA - FORNECIMENTO E INSTALAÇÃO. AF_06/2022</t>
  </si>
  <si>
    <t>89541</t>
  </si>
  <si>
    <t>LUVA, PVC, SOLDÁVEL, DN 32MM, INSTALADO EM PRUMADA DE ÁGUA - FORNECIMENTO E INSTALAÇÃO. AF_06/2022</t>
  </si>
  <si>
    <t>89542</t>
  </si>
  <si>
    <t>LUVA DE CORRER, PVC, SOLDÁVEL, DN 32MM, INSTALADO EM PRUMADA DE ÁGUA - FORNECIMENTO E INSTALAÇÃO. AF_06/2022</t>
  </si>
  <si>
    <t>89544</t>
  </si>
  <si>
    <t>LUVA SIMPLES, PVC, SERIE R, ÁGUA PLUVIAL, DN 40 MM, JUNTA SOLDÁVEL, FORNECIDO E INSTALADO EM RAMAL DE ENCAMINHAMENTO. AF_06/2022</t>
  </si>
  <si>
    <t>89545</t>
  </si>
  <si>
    <t>LUVA SIMPLES, PVC, SERIE R, ÁGUA PLUVIAL, DN 50 MM, JUNTA ELÁSTICA, FORNECIDO E INSTALADO EM RAMAL DE ENCAMINHAMENTO. AF_06/2022</t>
  </si>
  <si>
    <t>89546</t>
  </si>
  <si>
    <t>BUCHA DE REDUÇÃO LONGA, PVC, SERIE R, ÁGUA PLUVIAL, DN 50 X 40 MM, JUNTA ELÁSTICA, FORNECIDO E INSTALADO EM RAMAL DE ENCAMINHAMENTO. AF_06/2022</t>
  </si>
  <si>
    <t>89547</t>
  </si>
  <si>
    <t>LUVA SIMPLES, PVC, SERIE R, ÁGUA PLUVIAL, DN 75 MM, JUNTA ELÁSTICA, FORNECIDO E INSTALADO EM RAMAL DE ENCAMINHAMENTO. AF_06/2022</t>
  </si>
  <si>
    <t>89548</t>
  </si>
  <si>
    <t>LUVA DE CORRER, PVC, SERIE R, ÁGUA PLUVIAL, DN 75 MM, JUNTA ELÁSTICA, FORNECIDO E INSTALADO EM RAMAL DE ENCAMINHAMENTO. AF_06/2022</t>
  </si>
  <si>
    <t>89549</t>
  </si>
  <si>
    <t>REDUÇÃO EXCÊNTRICA, PVC, SERIE R, ÁGUA PLUVIAL, DN 75 X 50 MM, JUNTA ELÁSTICA, FORNECIDO E INSTALADO EM RAMAL DE ENCAMINHAMENTO. AF_06/2022</t>
  </si>
  <si>
    <t>89550</t>
  </si>
  <si>
    <t>TÊ DE INSPEÇÃO, PVC, SERIE R, ÁGUA PLUVIAL, DN 75 MM, JUNTA ELÁSTICA, FORNECIDO E INSTALADO EM RAMAL DE ENCAMINHAMENTO. AF_06/2022</t>
  </si>
  <si>
    <t>89551</t>
  </si>
  <si>
    <t>LUVA SOLDÁVEL E COM ROSCA, PVC, SOLDÁVEL, DN 32MM X 1 , INSTALADO EM PRUMADA DE ÁGUA - FORNECIMENTO E INSTALAÇÃO. AF_06/2022</t>
  </si>
  <si>
    <t>89552</t>
  </si>
  <si>
    <t>UNIÃO, PVC, SOLDÁVEL, DN 32MM, INSTALADO EM PRUMADA DE ÁGUA - FORNECIMENTO E INSTALAÇÃO. AF_06/2022</t>
  </si>
  <si>
    <t>89553</t>
  </si>
  <si>
    <t>ADAPTADOR CURTO COM BOLSA E ROSCA PARA REGISTRO, PVC, SOLDÁVEL, DN 32MM X 1 , INSTALADO EM PRUMADA DE ÁGUA - FORNECIMENTO E INSTALAÇÃO. AF_06/2022</t>
  </si>
  <si>
    <t>89554</t>
  </si>
  <si>
    <t>LUVA SIMPLES, PVC, SERIE R, ÁGUA PLUVIAL, DN 100 MM, JUNTA ELÁSTICA, FORNECIDO E INSTALADO EM RAMAL DE ENCAMINHAMENTO. AF_06/2022</t>
  </si>
  <si>
    <t>89555</t>
  </si>
  <si>
    <t>CURVA DE TRANSPOSIÇÃO, PVC, SOLDÁVEL, DN 32MM, INSTALADO EM PRUMADA DE ÁGUA FORNECIMENTO E INSTALAÇÃO. AF_06/2022</t>
  </si>
  <si>
    <t>89556</t>
  </si>
  <si>
    <t>LUVA DE CORRER, PVC, SERIE R, ÁGUA PLUVIAL, DN 100 MM, JUNTA ELÁSTICA, FORNECIDO E INSTALADO EM RAMAL DE ENCAMINHAMENTO. AF_06/2022</t>
  </si>
  <si>
    <t>89557</t>
  </si>
  <si>
    <t>REDUÇÃO EXCÊNTRICA, PVC, SERIE R, ÁGUA PLUVIAL, DN 100 X 75 MM, JUNTA ELÁSTICA, FORNECIDO E INSTALADO EM RAMAL DE ENCAMINHAMENTO. AF_06/2022</t>
  </si>
  <si>
    <t>89558</t>
  </si>
  <si>
    <t>LUVA, PVC, SOLDÁVEL, DN 40MM, INSTALADO EM PRUMADA DE ÁGUA - FORNECIMENTO E INSTALAÇÃO. AF_06/2022</t>
  </si>
  <si>
    <t>89559</t>
  </si>
  <si>
    <t>TÊ DE INSPEÇÃO, PVC, SERIE R, ÁGUA PLUVIAL, DN 100 MM, JUNTA ELÁSTICA, FORNECIDO E INSTALADO EM RAMAL DE ENCAMINHAMENTO. AF_06/2022</t>
  </si>
  <si>
    <t>89560</t>
  </si>
  <si>
    <t>LUVA DE CORRER, PVC, SOLDÁVEL, DN 40MM, INSTALADO EM PRUMADA DE ÁGUA FORNECIMENTO E INSTALAÇÃO. AF_06/2022</t>
  </si>
  <si>
    <t>89561</t>
  </si>
  <si>
    <t>JUNÇÃO SIMPLES, PVC, SERIE R, ÁGUA PLUVIAL, DN 40 MM, JUNTA SOLDÁVEL, FORNECIDO E INSTALADO EM RAMAL DE ENCAMINHAMENTO. AF_06/2022</t>
  </si>
  <si>
    <t>89562</t>
  </si>
  <si>
    <t>LUVA DE REDUÇÃO, PVC, SOLDÁVEL, DN 40MM X 32MM, INSTALADO EM PRUMADA DE ÁGUA - FORNECIMENTO E INSTALAÇÃO. AF_06/2022</t>
  </si>
  <si>
    <t>89563</t>
  </si>
  <si>
    <t>JUNÇÃO SIMPLES, PVC, SERIE R, ÁGUA PLUVIAL, DN 50 MM, JUNTA ELÁSTICA, FORNECIDO E INSTALADO EM RAMAL DE ENCAMINHAMENTO. AF_06/2022</t>
  </si>
  <si>
    <t>89564</t>
  </si>
  <si>
    <t>LUVA COM ROSCA, PVC, SOLDÁVEL, DN 40MM X 1.1/4 , INSTALADO EM PRUMADA DE ÁGUA - FORNECIMENTO E INSTALAÇÃO. AF_06/2022</t>
  </si>
  <si>
    <t>89565</t>
  </si>
  <si>
    <t>JUNÇÃO SIMPLES, PVC, SERIE R, ÁGUA PLUVIAL, DN 75 X 75 MM, JUNTA ELÁSTICA, FORNECIDO E INSTALADO EM RAMAL DE ENCAMINHAMENTO. AF_06/2022</t>
  </si>
  <si>
    <t>89566</t>
  </si>
  <si>
    <t>TÊ, PVC, SERIE R, ÁGUA PLUVIAL, DN 75 MM, JUNTA ELÁSTICA, FORNECIDO E INSTALADO EM RAMAL DE ENCAMINHAMENTO. AF_06/2022</t>
  </si>
  <si>
    <t>89567</t>
  </si>
  <si>
    <t>JUNÇÃO SIMPLES, PVC, SERIE R, ÁGUA PLUVIAL, DN 100 X 100 MM, JUNTA ELÁSTICA, FORNECIDO E INSTALADO EM RAMAL DE ENCAMINHAMENTO. AF_06/2022</t>
  </si>
  <si>
    <t>89568</t>
  </si>
  <si>
    <t>UNIÃO, PVC, SOLDÁVEL, DN 40MM, INSTALADO EM PRUMADA DE ÁGUA - FORNECIMENTO E INSTALAÇÃO. AF_06/2022</t>
  </si>
  <si>
    <t>89569</t>
  </si>
  <si>
    <t>JUNÇÃO SIMPLES, PVC, SERIE R, ÁGUA PLUVIAL, DN 100 X 75 MM, JUNTA ELÁSTICA, FORNECIDO E INSTALADO EM RAMAL DE ENCAMINHAMENTO. AF_06/2022</t>
  </si>
  <si>
    <t>89570</t>
  </si>
  <si>
    <t>ADAPTADOR CURTO COM BOLSA E ROSCA PARA REGISTRO, PVC, SOLDÁVEL, DN 40MM X 1.1/2 , INSTALADO EM PRUMADA DE ÁGUA - FORNECIMENTO E INSTALAÇÃO. AF_06/2022</t>
  </si>
  <si>
    <t>89571</t>
  </si>
  <si>
    <t>TÊ, PVC, SERIE R, ÁGUA PLUVIAL, DN 100 X 100 MM, JUNTA ELÁSTICA, FORNECIDO E INSTALADO EM RAMAL DE ENCAMINHAMENTO. AF_06/2022</t>
  </si>
  <si>
    <t>89572</t>
  </si>
  <si>
    <t>ADAPTADOR CURTO COM BOLSA E ROSCA PARA REGISTRO, PVC, SOLDÁVEL, DN 40MM X 1.1/4 , INSTALADO EM PRUMADA DE ÁGUA - FORNECIMENTO E INSTALAÇÃO. AF_06/2022</t>
  </si>
  <si>
    <t>89573</t>
  </si>
  <si>
    <t>TÊ, PVC, SERIE R, ÁGUA PLUVIAL, DN 100 X 75 MM, JUNTA ELÁSTICA, FORNECIDO E INSTALADO EM RAMAL DE ENCAMINHAMENTO. AF_06/2022</t>
  </si>
  <si>
    <t>89574</t>
  </si>
  <si>
    <t>JUNÇÃO DUPLA, PVC, SERIE R, ÁGUA PLUVIAL, DN 100 X 100 X 100 MM, JUNTA ELÁSTICA, FORNECIDO E INSTALADO EM RAMAL DE ENCAMINHAMENTO. AF_06/2022</t>
  </si>
  <si>
    <t>89575</t>
  </si>
  <si>
    <t>LUVA, PVC, SOLDÁVEL, DN 50MM, INSTALADO EM PRUMADA DE ÁGUA - FORNECIMENTO E INSTALAÇÃO. AF_06/2022</t>
  </si>
  <si>
    <t>89577</t>
  </si>
  <si>
    <t>LUVA DE CORRER, PVC, SOLDÁVEL, DN 50MM, INSTALADO EM PRUMADA DE ÁGUA - FORNECIMENTO E INSTALAÇÃO. AF_06/2022</t>
  </si>
  <si>
    <t>89579</t>
  </si>
  <si>
    <t>LUVA DE REDUÇÃO, PVC, SOLDÁVEL, DN 50MM X 25MM, INSTALADO EM PRUMADA DE ÁGUA FORNECIMENTO E INSTALAÇÃO. AF_06/2022</t>
  </si>
  <si>
    <t>89581</t>
  </si>
  <si>
    <t>JOELHO 90 GRAUS, PVC, SERIE R, ÁGUA PLUVIAL, DN 75 MM, JUNTA ELÁSTICA, FORNECIDO E INSTALADO EM CONDUTORES VERTICAIS DE ÁGUAS PLUVIAIS. AF_06/2022</t>
  </si>
  <si>
    <t>89582</t>
  </si>
  <si>
    <t>JOELHO 45 GRAUS, PVC, SERIE R, ÁGUA PLUVIAL, DN 75 MM, JUNTA ELÁSTICA, FORNECIDO E INSTALADO EM CONDUTORES VERTICAIS DE ÁGUAS PLUVIAIS. AF_06/2022</t>
  </si>
  <si>
    <t>89583</t>
  </si>
  <si>
    <t>CURVA 87 GRAUS E 30 MINUTOS, PVC, SERIE R, ÁGUA PLUVIAL, DN 75 MM, JUNTA ELÁSTICA, FORNECIDO E INSTALADO EM CONDUTORES VERTICAIS DE ÁGUAS PLUVIAIS. AF_06/2022</t>
  </si>
  <si>
    <t>89584</t>
  </si>
  <si>
    <t>JOELHO 90 GRAUS, PVC, SERIE R, ÁGUA PLUVIAL, DN 100 MM, JUNTA ELÁSTICA, FORNECIDO E INSTALADO EM CONDUTORES VERTICAIS DE ÁGUAS PLUVIAIS. AF_06/2022</t>
  </si>
  <si>
    <t>89585</t>
  </si>
  <si>
    <t>JOELHO 45 GRAUS, PVC, SERIE R, ÁGUA PLUVIAL, DN 100 MM, JUNTA ELÁSTICA, FORNECIDO E INSTALADO EM CONDUTORES VERTICAIS DE ÁGUAS PLUVIAIS. AF_06/2022</t>
  </si>
  <si>
    <t>89587</t>
  </si>
  <si>
    <t>CURVA 87 GRAUS E 30 MINUTOS, PVC, SERIE R, ÁGUA PLUVIAL, DN 100 MM, JUNTA ELÁSTICA, FORNECIDO E INSTALADO EM CONDUTORES VERTICAIS DE ÁGUAS PLUVIAIS. AF_06/2022</t>
  </si>
  <si>
    <t>89590</t>
  </si>
  <si>
    <t>JOELHO 90 GRAUS, PVC, SERIE R, ÁGUA PLUVIAL, DN 150 MM, JUNTA ELÁSTICA, FORNECIDO E INSTALADO EM CONDUTORES VERTICAIS DE ÁGUAS PLUVIAIS. AF_06/2022</t>
  </si>
  <si>
    <t>89591</t>
  </si>
  <si>
    <t>JOELHO 45 GRAUS, PVC, SERIE R, ÁGUA PLUVIAL, DN 150 MM, JUNTA ELÁSTICA, FORNECIDO E INSTALADO EM CONDUTORES VERTICAIS DE ÁGUAS PLUVIAIS. AF_06/2022</t>
  </si>
  <si>
    <t>89592</t>
  </si>
  <si>
    <t>CURVA 87 GRAUS E 30 MINUTOS, PVC, SERIE R, ÁGUA PLUVIAL, DN 150 MM, JUNTA ELÁSTICA, FORNECIDO E INSTALADO EM CONDUTORES VERTICAIS DE ÁGUAS PLUVIAIS. AF_06/2022</t>
  </si>
  <si>
    <t>89593</t>
  </si>
  <si>
    <t>LUVA COM ROSCA, PVC, SOLDÁVEL, DN 50MM X 1.1/2 , INSTALADO EM PRUMADA DE ÁGUA - FORNECIMENTO E INSTALAÇÃO. AF_06/2022</t>
  </si>
  <si>
    <t>89594</t>
  </si>
  <si>
    <t>UNIÃO, PVC, SOLDÁVEL, DN 50MM, INSTALADO EM PRUMADA DE ÁGUA - FORNECIMENTO E INSTALAÇÃO. AF_06/2022</t>
  </si>
  <si>
    <t>89595</t>
  </si>
  <si>
    <t>ADAPTADOR CURTO COM BOLSA E ROSCA PARA REGISTRO, PVC, SOLDÁVEL, DN 50MM X 1.1/4 , INSTALADO EM PRUMADA DE ÁGUA - FORNECIMENTO E INSTALAÇÃO. AF_06/2022</t>
  </si>
  <si>
    <t>89596</t>
  </si>
  <si>
    <t>ADAPTADOR CURTO COM BOLSA E ROSCA PARA REGISTRO, PVC, SOLDÁVEL, DN 50MM X 1.1/2 , INSTALADO EM PRUMADA DE ÁGUA - FORNECIMENTO E INSTALAÇÃO. AF_06/2022</t>
  </si>
  <si>
    <t>89597</t>
  </si>
  <si>
    <t>LUVA, PVC, SOLDÁVEL, DN 60MM, INSTALADO EM PRUMADA DE ÁGUA - FORNECIMENTO E INSTALAÇÃO. AF_06/2022</t>
  </si>
  <si>
    <t>89598</t>
  </si>
  <si>
    <t>LUVA DE CORRER, PVC, SOLDÁVEL, DN 60MM, INSTALADO EM PRUMADA DE ÁGUA FORNECIMENTO E INSTALAÇÃO. AF_06/2022</t>
  </si>
  <si>
    <t>89599</t>
  </si>
  <si>
    <t>LUVA SIMPLES, PVC, SERIE R, ÁGUA PLUVIAL, DN 75 MM, JUNTA ELÁSTICA, FORNECIDO E INSTALADO EM CONDUTORES VERTICAIS DE ÁGUAS PLUVIAIS. AF_06/2022</t>
  </si>
  <si>
    <t>89600</t>
  </si>
  <si>
    <t>LUVA DE CORRER, PVC, SERIE R, ÁGUA PLUVIAL, DN 75 MM, JUNTA ELÁSTICA, FORNECIDO E INSTALADO EM CONDUTORES VERTICAIS DE ÁGUAS PLUVIAIS. AF_06/2022</t>
  </si>
  <si>
    <t>89605</t>
  </si>
  <si>
    <t>LUVA DE REDUÇÃO, PVC, SOLDÁVEL, DN 60MM X 50MM, INSTALADO EM PRUMADA DE ÁGUA - FORNECIMENTO E INSTALAÇÃO. AF_06/2022</t>
  </si>
  <si>
    <t>89609</t>
  </si>
  <si>
    <t>UNIÃO, PVC, SOLDÁVEL, DN 60MM, INSTALADO EM PRUMADA DE ÁGUA - FORNECIMENTO E INSTALAÇÃO. AF_06/2022</t>
  </si>
  <si>
    <t>89610</t>
  </si>
  <si>
    <t>ADAPTADOR CURTO COM BOLSA E ROSCA PARA REGISTRO, PVC, SOLDÁVEL, DN 60MM X 2 , INSTALADO EM PRUMADA DE ÁGUA - FORNECIMENTO E INSTALAÇÃO. AF_06/2022</t>
  </si>
  <si>
    <t>89611</t>
  </si>
  <si>
    <t>LUVA, PVC, SOLDÁVEL, DN 75MM, INSTALADO EM PRUMADA DE ÁGUA - FORNECIMENTO E INSTALAÇÃO. AF_06/2022</t>
  </si>
  <si>
    <t>89612</t>
  </si>
  <si>
    <t>UNIÃO, PVC, SOLDÁVEL, DN 75MM, INSTALADO EM PRUMADA DE ÁGUA - FORNECIMENTO E INSTALAÇÃO. AF_06/2022</t>
  </si>
  <si>
    <t>89613</t>
  </si>
  <si>
    <t>ADAPTADOR CURTO COM BOLSA E ROSCA PARA REGISTRO, PVC, SOLDÁVEL, DN 75MM X 2.1/2, INSTALADO EM PRUMADA DE ÁGUA - FORNECIMENTO E INSTALAÇÃO. AF_12/2014</t>
  </si>
  <si>
    <t>89614</t>
  </si>
  <si>
    <t>LUVA, PVC, SOLDÁVEL, DN 85MM, INSTALADO EM PRUMADA DE ÁGUA - FORNECIMENTO E INSTALAÇÃO. AF_06/2022</t>
  </si>
  <si>
    <t>89615</t>
  </si>
  <si>
    <t>UNIÃO, PVC, SOLDÁVEL, DN 85MM, INSTALADO EM PRUMADA DE ÁGUA - FORNECIMENTO E INSTALAÇÃO. AF_06/2022</t>
  </si>
  <si>
    <t>89616</t>
  </si>
  <si>
    <t>ADAPTADOR CURTO COM BOLSA E ROSCA PARA REGISTRO, PVC, SOLDÁVEL, DN 85MM X 3 , INSTALADO EM PRUMADA DE ÁGUA - FORNECIMENTO E INSTALAÇÃO. AF_06/2022</t>
  </si>
  <si>
    <t>89617</t>
  </si>
  <si>
    <t>TE, PVC, SOLDÁVEL, DN 25MM, INSTALADO EM PRUMADA DE ÁGUA - FORNECIMENTO E INSTALAÇÃO. AF_06/2022</t>
  </si>
  <si>
    <t>89620</t>
  </si>
  <si>
    <t>TE, PVC, SOLDÁVEL, DN 32MM, INSTALADO EM PRUMADA DE ÁGUA - FORNECIMENTO E INSTALAÇÃO. AF_06/2022</t>
  </si>
  <si>
    <t>89622</t>
  </si>
  <si>
    <t>TÊ DE REDUÇÃO, PVC, SOLDÁVEL, DN 32MM X 25MM, INSTALADO EM PRUMADA DE ÁGUA - FORNECIMENTO E INSTALAÇÃO. AF_06/2022</t>
  </si>
  <si>
    <t>89623</t>
  </si>
  <si>
    <t>TE, PVC, SOLDÁVEL, DN 40MM, INSTALADO EM PRUMADA DE ÁGUA - FORNECIMENTO E INSTALAÇÃO. AF_06/2022</t>
  </si>
  <si>
    <t>89624</t>
  </si>
  <si>
    <t>TÊ DE REDUÇÃO, PVC, SOLDÁVEL, DN 40MM X 32MM, INSTALADO EM PRUMADA DE ÁGUA - FORNECIMENTO E INSTALAÇÃO. AF_06/2022</t>
  </si>
  <si>
    <t>89625</t>
  </si>
  <si>
    <t>TE, PVC, SOLDÁVEL, DN 50MM, INSTALADO EM PRUMADA DE ÁGUA - FORNECIMENTO E INSTALAÇÃO. AF_06/2022</t>
  </si>
  <si>
    <t>89626</t>
  </si>
  <si>
    <t>TÊ DE REDUÇÃO, PVC, SOLDÁVEL, DN 50MM X 40MM, INSTALADO EM PRUMADA DE ÁGUA - FORNECIMENTO E INSTALAÇÃO. AF_06/2022</t>
  </si>
  <si>
    <t>89627</t>
  </si>
  <si>
    <t>TÊ DE REDUÇÃO, PVC, SOLDÁVEL, DN 50MM X 25MM, INSTALADO EM PRUMADA DE ÁGUA - FORNECIMENTO E INSTALAÇÃO. AF_06/2022</t>
  </si>
  <si>
    <t>89628</t>
  </si>
  <si>
    <t>TE, PVC, SOLDÁVEL, DN 60MM, INSTALADO EM PRUMADA DE ÁGUA - FORNECIMENTO E INSTALAÇÃO. AF_06/2022</t>
  </si>
  <si>
    <t>89629</t>
  </si>
  <si>
    <t>TE, PVC, SOLDÁVEL, DN 75MM, INSTALADO EM PRUMADA DE ÁGUA - FORNECIMENTO E INSTALAÇÃO. AF_06/2022</t>
  </si>
  <si>
    <t>89630</t>
  </si>
  <si>
    <t>TE DE REDUÇÃO, PVC, SOLDÁVEL, DN 75MM X 50MM, INSTALADO EM PRUMADA DE ÁGUA - FORNECIMENTO E INSTALAÇÃO. AF_06/2022</t>
  </si>
  <si>
    <t>89631</t>
  </si>
  <si>
    <t>TE, PVC, SOLDÁVEL, DN 85MM, INSTALADO EM PRUMADA DE ÁGUA - FORNECIMENTO E INSTALAÇÃO. AF_06/2022</t>
  </si>
  <si>
    <t>89632</t>
  </si>
  <si>
    <t>TE DE REDUÇÃO, PVC, SOLDÁVEL, DN 85MM X 60MM, INSTALADO EM PRUMADA DE ÁGUA - FORNECIMENTO E INSTALAÇÃO. AF_06/2022</t>
  </si>
  <si>
    <t>89637</t>
  </si>
  <si>
    <t>JOELHO 90 GRAUS, CPVC, SOLDÁVEL, DN 15MM, INSTALADO EM RAMAL OU SUB-RAMAL DE ÁGUA - FORNECIMENTO E INSTALAÇÃO. AF_06/2022</t>
  </si>
  <si>
    <t>89638</t>
  </si>
  <si>
    <t>JOELHO 45 GRAUS, CPVC, SOLDÁVEL, DN 15MM, INSTALADO EM RAMAL OU SUB-RAMAL DE ÁGUA - FORNECIMENTO E INSTALAÇÃO. AF_06/2022</t>
  </si>
  <si>
    <t>89639</t>
  </si>
  <si>
    <t>CURVA 90 GRAUS, CPVC, SOLDÁVEL, DN 15MM, INSTALADO EM RAMAL OU SUB-RAMAL DE ÁGUA - FORNECIMENTO E INSTALAÇÃO. AF_06/2022</t>
  </si>
  <si>
    <t>89640</t>
  </si>
  <si>
    <t>JOELHO DE TRANSIÇÃO, 90 GRAUS, CPVC, SOLDÁVEL, DN 15MM X 1/2, INSTALADO EM RAMAL OU SUB-RAMAL DE ÁGUA - FORNECIMENTO E INSTALAÇÃO. AF_06/2022</t>
  </si>
  <si>
    <t>89641</t>
  </si>
  <si>
    <t>JOELHO 90 GRAUS, CPVC, SOLDÁVEL, DN 22MM, INSTALADO EM RAMAL OU SUB-RAMAL DE ÁGUA - FORNECIMENTO E INSTALAÇÃO. AF_06/2022</t>
  </si>
  <si>
    <t>89642</t>
  </si>
  <si>
    <t>JOELHO 45 GRAUS, CPVC, SOLDÁVEL, DN 22MM, INSTALADO EM RAMAL OU SUB-RAMAL DE ÁGUA - FORNECIMENTO E INSTALAÇÃO. AF_06/2022</t>
  </si>
  <si>
    <t>89643</t>
  </si>
  <si>
    <t>CURVA 90 GRAUS, CPVC, SOLDÁVEL, DN 22MM, INSTALADO EM RAMAL OU SUB-RAMAL DE ÁGUA - FORNECIMENTO E INSTALAÇÃO. AF_06/2022</t>
  </si>
  <si>
    <t>89644</t>
  </si>
  <si>
    <t>JOELHO DE TRANSIÇÃO, 90 GRAUS, CPVC, SOLDÁVEL, DN 22MM X 1/2, INSTALADO EM RAMAL OU SUB-RAMAL DE ÁGUA - FORNECIMENTO E INSTALAÇÃO. AF_06/2022</t>
  </si>
  <si>
    <t>89645</t>
  </si>
  <si>
    <t>JOELHO DE TRANSIÇÃO, 90 GRAUS, CPVC, SOLDÁVEL, DN 22MM X 3/4, INSTALADO EM RAMAL OU SUB-RAMAL DE ÁGUA - FORNECIMENTO E INSTALAÇÃO. AF_06/2022</t>
  </si>
  <si>
    <t>89646</t>
  </si>
  <si>
    <t>JOELHO 90 GRAUS, CPVC, SOLDÁVEL, DN 28MM, INSTALADO EM RAMAL OU SUB-RAMAL DE ÁGUA - FORNECIMENTO E INSTALAÇÃO. AF_06/2022</t>
  </si>
  <si>
    <t>89647</t>
  </si>
  <si>
    <t>JOELHO 45 GRAUS, CPVC, SOLDÁVEL, DN 28MM, INSTALADO EM RAMAL OU SUB-RAMAL DE ÁGUA FORNECIMENTO E INSTALAÇÃO. AF_06/2022</t>
  </si>
  <si>
    <t>89648</t>
  </si>
  <si>
    <t>CURVA 90 GRAUS, CPVC, SOLDÁVEL, DN 28MM, INSTALADO EM RAMAL OU SUB-RAMAL DE ÁGUA FORNECIMENTO E INSTALAÇÃO. AF_06/2022</t>
  </si>
  <si>
    <t>89649</t>
  </si>
  <si>
    <t>JOELHO 90 GRAUS, CPVC, SOLDÁVEL, DN 35MM, INSTALADO EM RAMAL OU SUB-RAMAL DE ÁGUA FORNECIMENTO E INSTALAÇÃO. AF_06/2022</t>
  </si>
  <si>
    <t>89650</t>
  </si>
  <si>
    <t>JOELHO 45 GRAUS, CPVC, SOLDÁVEL, DN 35MM, INSTALADO EM RAMAL OU SUB-RAMAL DE ÁGUA FORNECIMENTO E INSTALAÇÃO. AF_06/2022</t>
  </si>
  <si>
    <t>89651</t>
  </si>
  <si>
    <t>LUVA, CPVC, SOLDÁVEL, DN 15MM, INSTALADO EM RAMAL OU SUB-RAMAL DE ÁGUA - FORNECIMENTO E INSTALAÇÃO. AF_06/2022</t>
  </si>
  <si>
    <t>89652</t>
  </si>
  <si>
    <t>LUVA DE CORRER, CPVC, SOLDÁVEL, DN 15MM, INSTALADO EM RAMAL OU SUB-RAMAL DE ÁGUA FORNECIMENTO E INSTALAÇÃO. AF_06/2022</t>
  </si>
  <si>
    <t>89653</t>
  </si>
  <si>
    <t>LUVA DE TRANSIÇÃO, CPVC, SOLDÁVEL, DN15MM X 1/2, INSTALADO EM RAMAL OU SUB-RAMAL DE ÁGUA - FORNECIMENTO E INSTALAÇÃO. AF_06/2022</t>
  </si>
  <si>
    <t>89654</t>
  </si>
  <si>
    <t>UNIÃO, CPVC, SOLDÁVEL, DN15MM, INSTALADO EM RAMAL OU SUB-RAMAL DE ÁGUA FORNECIMENTO E INSTALAÇÃO. AF_06/2022</t>
  </si>
  <si>
    <t>89655</t>
  </si>
  <si>
    <t>CONECTOR, CPVC, SOLDÁVEL, DN 15MM X 1/2 , INSTALADO EM RAMAL OU SUB-RAMAL DE ÁGUA FORNECIMENTO E INSTALAÇÃO. AF_06/2022</t>
  </si>
  <si>
    <t>89656</t>
  </si>
  <si>
    <t>ADAPTADOR, CPVC, SOLDÁVEL, DN15MM, INSTALADO EM RAMAL OU SUB-RAMAL DE ÁGUA FORNECIMENTO E INSTALAÇÃO. AF_06/2022</t>
  </si>
  <si>
    <t>89657</t>
  </si>
  <si>
    <t>CURVA DE TRANSPOSIÇÃO, CPVC, SOLDÁVEL, DN15MM, INSTALADO EM RAMAL OU SUB-RAMAL DE ÁGUA FORNECIMENTO E INSTALAÇÃO. AF_06/2022</t>
  </si>
  <si>
    <t>89658</t>
  </si>
  <si>
    <t>LUVA, CPVC, SOLDÁVEL, DN 22MM, INSTALADO EM RAMAL OU SUB-RAMAL DE ÁGUA FORNECIMENTO E INSTALAÇÃO. AF_06/2022</t>
  </si>
  <si>
    <t>89659</t>
  </si>
  <si>
    <t>LUVA DE CORRER, CPVC, SOLDÁVEL, DN 22MM, INSTALADO EM RAMAL OU SUB-RAMAL DE ÁGUA FORNECIMENTO E INSTALAÇÃO. AF_06/2022</t>
  </si>
  <si>
    <t>89660</t>
  </si>
  <si>
    <t>LUVA DE TRANSIÇÃO, CPVC, SOLDÁVEL, DN22MM X 25MM, INSTALADO EM RAMAL OU SUB-RAMAL DE ÁGUA - FORNECIMENTO E INSTALAÇÃO. AF_06/2022</t>
  </si>
  <si>
    <t>89661</t>
  </si>
  <si>
    <t>UNIÃO, CPVC, SOLDÁVEL, DN22MM, INSTALADO EM RAMAL OU SUB-RAMAL DE ÁGUA FORNECIMENTO E INSTALAÇÃO. AF_06/2022</t>
  </si>
  <si>
    <t>89662</t>
  </si>
  <si>
    <t>CONECTOR, CPVC, SOLDÁVEL, DN 22MM X 1/2 , INSTALADO EM RAMAL OU SUB-RAMAL DE ÁGUA FORNECIMENTO E INSTALAÇÃO. AF_06/2022</t>
  </si>
  <si>
    <t>89663</t>
  </si>
  <si>
    <t>ADAPTADOR, CPVC, SOLDÁVEL, DN22MM, INSTALADO EM RAMAL OU SUB-RAMAL DE ÁGUA FORNECIMENTO E INSTALAÇÃO. AF_06/2022</t>
  </si>
  <si>
    <t>89664</t>
  </si>
  <si>
    <t>CURVA DE TRANSPOSIÇÃO, CPVC, SOLDÁVEL, DN22MM, INSTALADO EM RAMAL OU SUB-RAMAL DE ÁGUA FORNECIMENTO E INSTALAÇÃO. AF_06/2022</t>
  </si>
  <si>
    <t>89666</t>
  </si>
  <si>
    <t>BUCHA DE REDUÇÃO, CPVC, SOLDÁVEL, DN22MM X 15MM, INSTALADO EM RAMAL OU SUB-RAMAL DE ÁGUA FORNECIMENTO E INSTALAÇÃO. AF_06/2022</t>
  </si>
  <si>
    <t>89667</t>
  </si>
  <si>
    <t>TÊ DE INSPEÇÃO, PVC, SERIE R, ÁGUA PLUVIAL, DN 75 MM, JUNTA ELÁSTICA, FORNECIDO E INSTALADO EM CONDUTORES VERTICAIS DE ÁGUAS PLUVIAIS. AF_06/2022</t>
  </si>
  <si>
    <t>89668</t>
  </si>
  <si>
    <t>CONECTOR, CPVC, SOLDÁVEL, DN22MM X 3/4, INSTALADO EM RAMAL OU SUB-RAMAL DE ÁGUA - FORNECIMENTO E INSTALAÇÃO. AF_06/2022</t>
  </si>
  <si>
    <t>89669</t>
  </si>
  <si>
    <t>LUVA SIMPLES, PVC, SERIE R, ÁGUA PLUVIAL, DN 100 MM, JUNTA ELÁSTICA, FORNECIDO E INSTALADO EM CONDUTORES VERTICAIS DE ÁGUAS PLUVIAIS. AF_06/2022</t>
  </si>
  <si>
    <t>89670</t>
  </si>
  <si>
    <t>LUVA, CPVC, SOLDÁVEL, DN 28MM, INSTALADO EM RAMAL OU SUB-RAMAL DE ÁGUA FORNECIMENTO E INSTALAÇÃO. AF_06/2022</t>
  </si>
  <si>
    <t>89671</t>
  </si>
  <si>
    <t>LUVA DE CORRER, PVC, SERIE R, ÁGUA PLUVIAL, DN 100 MM, JUNTA ELÁSTICA, FORNECIDO E INSTALADO EM CONDUTORES VERTICAIS DE ÁGUAS PLUVIAIS. AF_06/2022</t>
  </si>
  <si>
    <t>89672</t>
  </si>
  <si>
    <t>LUVA DE CORRER, CPVC, SOLDÁVEL, DN 28MM, INSTALADO EM RAMAL OU SUB-RAMAL DE ÁGUA FORNECIMENTO E INSTALAÇÃO. AF_06/2022</t>
  </si>
  <si>
    <t>89673</t>
  </si>
  <si>
    <t>REDUÇÃO EXCÊNTRICA, PVC, SERIE R, ÁGUA PLUVIAL, DN 100 X 75 MM, JUNTA ELÁSTICA, FORNECIDO E INSTALADO EM CONDUTORES VERTICAIS DE ÁGUAS PLUVIAIS. AF_06/2022</t>
  </si>
  <si>
    <t>89674</t>
  </si>
  <si>
    <t>UNIÃO, CPVC, SOLDÁVEL, DN28MM, INSTALADO EM RAMAL OU SUB-RAMAL DE ÁGUA FORNECIMENTO E INSTALAÇÃO. AF_06/2022</t>
  </si>
  <si>
    <t>89675</t>
  </si>
  <si>
    <t>TÊ DE INSPEÇÃO, PVC, SERIE R, ÁGUA PLUVIAL, DN 100 MM, JUNTA ELÁSTICA, FORNECIDO E INSTALADO EM CONDUTORES VERTICAIS DE ÁGUAS PLUVIAIS. AF_06/2022</t>
  </si>
  <si>
    <t>89676</t>
  </si>
  <si>
    <t>CONECTOR, CPVC, SOLDÁVEL, DN 28MM X 1 , INSTALADO EM RAMAL OU SUB-RAMAL DE ÁGUA FORNECIMENTO E INSTALAÇÃO. AF_06/2022</t>
  </si>
  <si>
    <t>89677</t>
  </si>
  <si>
    <t>LUVA SIMPLES, PVC, SERIE R, ÁGUA PLUVIAL, DN 150 MM, JUNTA ELÁSTICA, FORNECIDO E INSTALADO EM CONDUTORES VERTICAIS DE ÁGUAS PLUVIAIS. AF_06/2022</t>
  </si>
  <si>
    <t>89678</t>
  </si>
  <si>
    <t>BUCHA DE REDUÇÃO, CPVC, SOLDÁVEL, DN28MM X 22MM, INSTALADO EM RAMAL OU SUB-RAMAL DE ÁGUA FORNECIMENTO E INSTALAÇÃO. AF_06/2022</t>
  </si>
  <si>
    <t>89679</t>
  </si>
  <si>
    <t>LUVA DE CORRER, PVC, SERIE R, ÁGUA PLUVIAL, DN 150 MM, JUNTA ELÁSTICA, FORNECIDO E INSTALADO EM CONDUTORES VERTICAIS DE ÁGUAS PLUVIAIS. AF_06/2022</t>
  </si>
  <si>
    <t>89680</t>
  </si>
  <si>
    <t>LUVA, CPVC, SOLDÁVEL, DN 35MM, INSTALADO EM RAMAL OU SUB-RAMAL DE ÁGUA FORNECIMENTO E INSTALAÇÃO. AF_06/2022</t>
  </si>
  <si>
    <t>89681</t>
  </si>
  <si>
    <t>REDUÇÃO EXCÊNTRICA, PVC, SERIE R, ÁGUA PLUVIAL, DN 150 X 100 MM, JUNTA ELÁSTICA, FORNECIDO E INSTALADO EM CONDUTORES VERTICAIS DE ÁGUAS PLUVIAIS. AF_06/2022</t>
  </si>
  <si>
    <t>89682</t>
  </si>
  <si>
    <t>LUVA DE CORRER, CPVC, SOLDÁVEL, DN 35MM, INSTALADO EM RAMAL OU SUB-RAMAL DE ÁGUA FORNECIMENTO E INSTALAÇÃO. AF_06/2022</t>
  </si>
  <si>
    <t>89683</t>
  </si>
  <si>
    <t>TÊ DE INSPEÇÃO, PVC, SERIE R, ÁGUA PLUVIAL, DN 150 X 100 MM, JUNTA ELÁSTICA, FORNECIDO E INSTALADO EM CONDUTORES VERTICAIS DE ÁGUAS PLUVIAIS. AF_06/2022</t>
  </si>
  <si>
    <t>89684</t>
  </si>
  <si>
    <t>UNIÃO, CPVC, SOLDÁVEL, DN35MM, INSTALADO EM RAMAL OU SUB-RAMAL DE ÁGUA FORNECIMENTO E INSTALAÇÃO. AF_06/2022</t>
  </si>
  <si>
    <t>89685</t>
  </si>
  <si>
    <t>JUNÇÃO SIMPLES, PVC, SERIE R, ÁGUA PLUVIAL, DN 75 X 75 MM, JUNTA ELÁSTICA, FORNECIDO E INSTALADO EM CONDUTORES VERTICAIS DE ÁGUAS PLUVIAIS. AF_06/2022</t>
  </si>
  <si>
    <t>89686</t>
  </si>
  <si>
    <t>CONECTOR, CPVC, SOLDÁVEL, DN 35MM X 1 1/4 , INSTALADO EM RAMAL OU SUB-RAMAL DE ÁGUA FORNECIMENTO E INSTALAÇÃO. AF_06/2022</t>
  </si>
  <si>
    <t>89687</t>
  </si>
  <si>
    <t>TÊ, PVC, SERIE R, ÁGUA PLUVIAL, DN 75 X 75 MM, JUNTA ELÁSTICA, FORNECIDO E INSTALADO EM CONDUTORES VERTICAIS DE ÁGUAS PLUVIAIS. AF_06/2022</t>
  </si>
  <si>
    <t>89689</t>
  </si>
  <si>
    <t>BUCHA DE REDUÇÃO, CPVC, SOLDÁVEL, DN35MM X 28MM, INSTALADO EM RAMAL OU SUB-RAMAL DE ÁGUA FORNECIMENTO E INSTALAÇÃO. AF_06/2022</t>
  </si>
  <si>
    <t>89690</t>
  </si>
  <si>
    <t>JUNÇÃO SIMPLES, PVC, SERIE R, ÁGUA PLUVIAL, DN 100 X 100 MM, JUNTA ELÁSTICA, FORNECIDO E INSTALADO EM CONDUTORES VERTICAIS DE ÁGUAS PLUVIAIS. AF_06/2022</t>
  </si>
  <si>
    <t>89691</t>
  </si>
  <si>
    <t>TE, CPVC, SOLDÁVEL, DN 15MM, INSTALADO EM RAMAL OU SUB-RAMAL DE ÁGUA - FORNECIMENTO E INSTALAÇÃO. AF_06/2022</t>
  </si>
  <si>
    <t>89692</t>
  </si>
  <si>
    <t>JUNÇÃO SIMPLES, PVC, SERIE R, ÁGUA PLUVIAL, DN 100 X 75 MM, JUNTA ELÁSTICA, FORNECIDO E INSTALADO EM CONDUTORES VERTICAIS DE ÁGUAS PLUVIAIS. AF_06/2022</t>
  </si>
  <si>
    <t>89693</t>
  </si>
  <si>
    <t>TÊ, PVC, SERIE R, ÁGUA PLUVIAL, DN 100 X 100 MM, JUNTA ELÁSTICA, FORNECIDO E INSTALADO EM CONDUTORES VERTICAIS DE ÁGUAS PLUVIAIS. AF_06/2022</t>
  </si>
  <si>
    <t>89694</t>
  </si>
  <si>
    <t>TE DE TRANSIÇÃO, CPVC, SOLDÁVEL, DN 15MM X 1/2 , INSTALADO EM RAMAL OU SUB-RAMAL DE ÁGUA FORNECIMENTO E INSTALAÇÃO. AF_06/2022</t>
  </si>
  <si>
    <t>89695</t>
  </si>
  <si>
    <t>TÊ MISTURADOR, CPVC, SOLDÁVEL, DN15MM, INSTALADO EM RAMAL OU SUB-RAMAL DE ÁGUA FORNECIMENTO E INSTALAÇÃO. AF_06/2022</t>
  </si>
  <si>
    <t>89696</t>
  </si>
  <si>
    <t>TÊ, PVC, SERIE R, ÁGUA PLUVIAL, DN 100 X 75 MM, JUNTA ELÁSTICA, FORNECIDO E INSTALADO EM CONDUTORES VERTICAIS DE ÁGUAS PLUVIAIS. AF_06/2022</t>
  </si>
  <si>
    <t>89697</t>
  </si>
  <si>
    <t>TE, CPVC, SOLDÁVEL, DN 22MM, INSTALADO EM RAMAL OU SUB-RAMAL DE ÁGUA - FORNECIMENTO E INSTALAÇÃO. AF_06/2022</t>
  </si>
  <si>
    <t>89698</t>
  </si>
  <si>
    <t>JUNÇÃO SIMPLES, PVC, SERIE R, ÁGUA PLUVIAL, DN 150 X 150 MM, JUNTA ELÁSTICA, FORNECIDO E INSTALADO EM CONDUTORES VERTICAIS DE ÁGUAS PLUVIAIS. AF_06/2022</t>
  </si>
  <si>
    <t>89699</t>
  </si>
  <si>
    <t>JUNÇÃO SIMPLES, PVC, SERIE R, ÁGUA PLUVIAL, DN 150 X 100 MM, JUNTA ELÁSTICA, FORNECIDO E INSTALADO EM CONDUTORES VERTICAIS DE ÁGUAS PLUVIAIS. AF_06/2022</t>
  </si>
  <si>
    <t>89700</t>
  </si>
  <si>
    <t>TE DE TRANSIÇÃO, CPVC, SOLDÁVEL, DN 22MM X 1/2 , INSTALADO EM RAMAL OU SUB-RAMAL DE ÁGUA FORNECIMENTO E INSTALAÇÃO. AF_06/2022</t>
  </si>
  <si>
    <t>89701</t>
  </si>
  <si>
    <t>TÊ, PVC, SERIE R, ÁGUA PLUVIAL, DN 150 X 150 MM, JUNTA ELÁSTICA, FORNECIDO E INSTALADO EM CONDUTORES VERTICAIS DE ÁGUAS PLUVIAIS. AF_06/2022</t>
  </si>
  <si>
    <t>89702</t>
  </si>
  <si>
    <t>TÊ MISTURADOR, CPVC, SOLDÁVEL, DN22MM, INSTALADO EM RAMAL OU SUB-RAMAL DE ÁGUA FORNECIMENTO E INSTALAÇÃO. AF_06/2022</t>
  </si>
  <si>
    <t>89703</t>
  </si>
  <si>
    <t>TE MISTURADOR DE TRANSIÇÃO, CPVC, SOLDÁVEL, DN 22MM X 3/4, INSTALADO EM RAMAL OU SUB-RAMAL DE ÁGUA - FORNECIMENTO E INSTALAÇÃO. AF_06/2022</t>
  </si>
  <si>
    <t>89704</t>
  </si>
  <si>
    <t>TÊ, PVC, SERIE R, ÁGUA PLUVIAL, DN 150 X 100 MM, JUNTA ELÁSTICA, FORNECIDO E INSTALADO EM CONDUTORES VERTICAIS DE ÁGUAS PLUVIAIS. AF_06/2022</t>
  </si>
  <si>
    <t>89705</t>
  </si>
  <si>
    <t>TÊ, CPVC, SOLDÁVEL, DN28MM, INSTALADO EM RAMAL OU SUB-RAMAL DE ÁGUA FORNECIMENTO E INSTALAÇÃO. AF_06/2022</t>
  </si>
  <si>
    <t>89706</t>
  </si>
  <si>
    <t>TÊ, CPVC, SOLDÁVEL, DN35MM, INSTALADO EM RAMAL OU SUB-RAMAL DE ÁGUA FORNECIMENTO E INSTALAÇÃO. AF_06/2022</t>
  </si>
  <si>
    <t>89718</t>
  </si>
  <si>
    <t>TUBO, CPVC, SOLDÁVEL, DN 35MM, INSTALADO EM RAMAL DE DISTRIBUIÇÃO DE ÁGUA FORNECIMENTO E INSTALAÇÃO. AF_06/2022</t>
  </si>
  <si>
    <t>89719</t>
  </si>
  <si>
    <t>JOELHO 90 GRAUS, CPVC, SOLDÁVEL, DN 22MM, INSTALADO EM RAMAL DE DISTRIBUIÇÃO DE ÁGUA FORNECIMENTO E INSTALAÇÃO. AF_06/2022</t>
  </si>
  <si>
    <t>89720</t>
  </si>
  <si>
    <t>JOELHO 45 GRAUS, CPVC, SOLDÁVEL, DN 22MM, INSTALADO EM RAMAL DE DISTRIBUIÇÃO DE ÁGUA FORNECIMENTO E INSTALAÇÃO. AF_06/2022</t>
  </si>
  <si>
    <t>89721</t>
  </si>
  <si>
    <t>CURVA 90 GRAUS, CPVC, SOLDÁVEL, DN 22MM, INSTALADO EM RAMAL DE DISTRIBUIÇÃO DE ÁGUA - FORNECIMENTO E INSTALAÇÃO. AF_06/2022</t>
  </si>
  <si>
    <t>89723</t>
  </si>
  <si>
    <t>JOELHO 90 GRAUS, CPVC, SOLDÁVEL, DN 28MM, INSTALADO EM RAMAL DE DISTRIBUIÇÃO DE ÁGUA FORNECIMENTO E INSTALAÇÃO. AF_06/2022</t>
  </si>
  <si>
    <t>89724</t>
  </si>
  <si>
    <t>JOELHO 90 GRAUS, PVC, SERIE NORMAL, ESGOTO PREDIAL, DN 40 MM, JUNTA SOLDÁVEL, FORNECIDO E INSTALADO EM RAMAL DE DESCARGA OU RAMAL DE ESGOTO SANITÁRIO. AF_08/2022</t>
  </si>
  <si>
    <t>89725</t>
  </si>
  <si>
    <t>JOELHO 45 GRAUS, CPVC, SOLDÁVEL, DN 28MM, INSTALADO EM RAMAL DE DISTRIBUIÇÃO DE ÁGUA FORNECIMENTO E INSTALAÇÃO. AF_06/2022</t>
  </si>
  <si>
    <t>89726</t>
  </si>
  <si>
    <t>JOELHO 45 GRAUS, PVC, SERIE NORMAL, ESGOTO PREDIAL, DN 40 MM, JUNTA SOLDÁVEL, FORNECIDO E INSTALADO EM RAMAL DE DESCARGA OU RAMAL DE ESGOTO SANITÁRIO. AF_08/2022</t>
  </si>
  <si>
    <t>89727</t>
  </si>
  <si>
    <t>CURVA 90 GRAUS, CPVC, SOLDÁVEL, DN 28MM, INSTALADO EM RAMAL DE DISTRIBUIÇÃO DE ÁGUA FORNECIMENTO E INSTALAÇÃO. AF_06/2022</t>
  </si>
  <si>
    <t>89728</t>
  </si>
  <si>
    <t>CURVA CURTA 90 GRAUS, PVC, SERIE NORMAL, ESGOTO PREDIAL, DN 40 MM, JUNTA SOLDÁVEL, FORNECIDO E INSTALADO EM RAMAL DE DESCARGA OU RAMAL DE ESGOTO SANITÁRIO. AF_08/2022</t>
  </si>
  <si>
    <t>89729</t>
  </si>
  <si>
    <t>JOELHO 90 GRAUS, CPVC, SOLDÁVEL, DN 35MM, INSTALADO EM RAMAL DE DISTRIBUIÇÃO DE ÁGUA FORNECIMENTO E INSTALAÇÃO. AF_06/2022</t>
  </si>
  <si>
    <t>89730</t>
  </si>
  <si>
    <t>CURVA LONGA 90 GRAUS, PVC, SERIE NORMAL, ESGOTO PREDIAL, DN 40 MM, JUNTA SOLDÁVEL, FORNECIDO E INSTALADO EM RAMAL DE DESCARGA OU RAMAL DE ESGOTO SANITÁRIO. AF_08/2022</t>
  </si>
  <si>
    <t>89731</t>
  </si>
  <si>
    <t>JOELHO 90 GRAUS, PVC, SERIE NORMAL, ESGOTO PREDIAL, DN 50 MM, JUNTA ELÁSTICA, FORNECIDO E INSTALADO EM RAMAL DE DESCARGA OU RAMAL DE ESGOTO SANITÁRIO. AF_08/2022</t>
  </si>
  <si>
    <t>89732</t>
  </si>
  <si>
    <t>JOELHO 45 GRAUS, PVC, SERIE NORMAL, ESGOTO PREDIAL, DN 50 MM, JUNTA ELÁSTICA, FORNECIDO E INSTALADO EM RAMAL DE DESCARGA OU RAMAL DE ESGOTO SANITÁRIO. AF_08/2022</t>
  </si>
  <si>
    <t>89733</t>
  </si>
  <si>
    <t>CURVA CURTA 90 GRAUS, PVC, SERIE NORMAL, ESGOTO PREDIAL, DN 50 MM, JUNTA ELÁSTICA, FORNECIDO E INSTALADO EM RAMAL DE DESCARGA OU RAMAL DE ESGOTO SANITÁRIO. AF_08/2022</t>
  </si>
  <si>
    <t>89734</t>
  </si>
  <si>
    <t>JOELHO 45 GRAUS, CPVC, SOLDÁVEL, DN 35MM, INSTALADO EM RAMAL DE DISTRIBUIÇÃO DE ÁGUA FORNECIMENTO E INSTALAÇÃO. AF_06/2022</t>
  </si>
  <si>
    <t>89735</t>
  </si>
  <si>
    <t>CURVA LONGA 90 GRAUS, PVC, SERIE NORMAL, ESGOTO PREDIAL, DN 50 MM, JUNTA ELÁSTICA, FORNECIDO E INSTALADO EM RAMAL DE DESCARGA OU RAMAL DE ESGOTO SANITÁRIO. AF_08/2022</t>
  </si>
  <si>
    <t>89736</t>
  </si>
  <si>
    <t>LUVA, CPVC, SOLDÁVEL, DN 22MM, INSTALADO EM RAMAL DE DISTRIBUIÇÃO DE ÁGUA FORNECIMENTO E INSTALAÇÃO. AF_06/2022</t>
  </si>
  <si>
    <t>89737</t>
  </si>
  <si>
    <t>JOELHO 90 GRAUS, PVC, SERIE NORMAL, ESGOTO PREDIAL, DN 75 MM, JUNTA ELÁSTICA, FORNECIDO E INSTALADO EM RAMAL DE DESCARGA OU RAMAL DE ESGOTO SANITÁRIO. AF_08/2022</t>
  </si>
  <si>
    <t>89738</t>
  </si>
  <si>
    <t>LUVA DE CORRER, CPVC, SOLDÁVEL, DN 22MM, INSTALADO EM RAMAL DE DISTRIBUIÇÃO DE ÁGUA FORNECIMENTO E INSTALAÇÃO. AF_12/2014</t>
  </si>
  <si>
    <t>89739</t>
  </si>
  <si>
    <t>JOELHO 45 GRAUS, PVC, SERIE NORMAL, ESGOTO PREDIAL, DN 75 MM, JUNTA ELÁSTICA, FORNECIDO E INSTALADO EM RAMAL DE DESCARGA OU RAMAL DE ESGOTO SANITÁRIO. AF_08/2022</t>
  </si>
  <si>
    <t>89740</t>
  </si>
  <si>
    <t>LUVA DE TRANSIÇÃO, CPVC, SOLDÁVEL, DN 22MM X 25MM, INSTALADO EM RAMAL DE DISTRIBUIÇÃO DE ÁGUA FORNECIMENTO E INSTALAÇÃO. AF_06/2022</t>
  </si>
  <si>
    <t>89741</t>
  </si>
  <si>
    <t>UNIÃO, CPVC, SOLDÁVEL, DN 22MM, INSTALADO EM RAMAL DE DISTRIBUIÇÃO DE ÁGUA FORNECIMENTO E INSTALAÇÃO. AF_06/2022</t>
  </si>
  <si>
    <t>89742</t>
  </si>
  <si>
    <t>CURVA CURTA 90 GRAUS, PVC, SERIE NORMAL, ESGOTO PREDIAL, DN 75 MM, JUNTA ELÁSTICA, FORNECIDO E INSTALADO EM RAMAL DE DESCARGA OU RAMAL DE ESGOTO SANITÁRIO. AF_08/2022</t>
  </si>
  <si>
    <t>89743</t>
  </si>
  <si>
    <t>CURVA LONGA 90 GRAUS, PVC, SERIE NORMAL, ESGOTO PREDIAL, DN 75 MM, JUNTA ELÁSTICA, FORNECIDO E INSTALADO EM RAMAL DE DESCARGA OU RAMAL DE ESGOTO SANITÁRIO. AF_08/2022</t>
  </si>
  <si>
    <t>89744</t>
  </si>
  <si>
    <t>JOELHO 90 GRAUS, PVC, SERIE NORMAL, ESGOTO PREDIAL, DN 100 MM, JUNTA ELÁSTICA, FORNECIDO E INSTALADO EM RAMAL DE DESCARGA OU RAMAL DE ESGOTO SANITÁRIO. AF_08/2022</t>
  </si>
  <si>
    <t>89746</t>
  </si>
  <si>
    <t>JOELHO 45 GRAUS, PVC, SERIE NORMAL, ESGOTO PREDIAL, DN 100 MM, JUNTA ELÁSTICA, FORNECIDO E INSTALADO EM RAMAL DE DESCARGA OU RAMAL DE ESGOTO SANITÁRIO. AF_08/2022</t>
  </si>
  <si>
    <t>89747</t>
  </si>
  <si>
    <t>ADAPTADOR, CPVC, SOLDÁVEL, DN 22MM, INSTALADO EM RAMAL DE DISTRIBUIÇÃO DE ÁGUA FORNECIMENTO E INSTALAÇÃO. AF_06/2022</t>
  </si>
  <si>
    <t>89748</t>
  </si>
  <si>
    <t>CURVA CURTA 90 GRAUS, PVC, SERIE NORMAL, ESGOTO PREDIAL, DN 100 MM, JUNTA ELÁSTICA, FORNECIDO E INSTALADO EM RAMAL DE DESCARGA OU RAMAL DE ESGOTO SANITÁRIO. AF_08/2022</t>
  </si>
  <si>
    <t>89749</t>
  </si>
  <si>
    <t>CURVA DE TRANSPOSIÇÃO, CPVC, SOLDÁVEL, DN 22MM, INSTALADO EM RAMAL DE DISTRIBUIÇÃO DE ÁGUA FORNECIMENTO E INSTALAÇÃO. AF_06/2022</t>
  </si>
  <si>
    <t>89750</t>
  </si>
  <si>
    <t>CURVA LONGA 90 GRAUS, PVC, SERIE NORMAL, ESGOTO PREDIAL, DN 100 MM, JUNTA ELÁSTICA, FORNECIDO E INSTALADO EM RAMAL DE DESCARGA OU RAMAL DE ESGOTO SANITÁRIO. AF_08/2022</t>
  </si>
  <si>
    <t>89752</t>
  </si>
  <si>
    <t>LUVA SIMPLES, PVC, SERIE NORMAL, ESGOTO PREDIAL, DN 40 MM, JUNTA SOLDÁVEL, FORNECIDO E INSTALADO EM RAMAL DE DESCARGA OU RAMAL DE ESGOTO SANITÁRIO. AF_08/2022</t>
  </si>
  <si>
    <t>89753</t>
  </si>
  <si>
    <t>LUVA SIMPLES, PVC, SERIE NORMAL, ESGOTO PREDIAL, DN 50 MM, JUNTA ELÁSTICA, FORNECIDO E INSTALADO EM RAMAL DE DESCARGA OU RAMAL DE ESGOTO SANITÁRIO. AF_08/2022</t>
  </si>
  <si>
    <t>89754</t>
  </si>
  <si>
    <t>LUVA DE CORRER, PVC, SERIE NORMAL, ESGOTO PREDIAL, DN 50 MM, JUNTA ELÁSTICA, FORNECIDO E INSTALADO EM RAMAL DE DESCARGA OU RAMAL DE ESGOTO SANITÁRIO. AF_08/2022</t>
  </si>
  <si>
    <t>89755</t>
  </si>
  <si>
    <t>LUVA, CPVC, SOLDÁVEL, DN 28MM, INSTALADO EM RAMAL DE DISTRIBUIÇÃO DE ÁGUA FORNECIMENTO E INSTALAÇÃO. AF_06/2022</t>
  </si>
  <si>
    <t>89756</t>
  </si>
  <si>
    <t>LUVA DE CORRER, CPVC, SOLDÁVEL, DN 28MM, INSTALADO EM RAMAL DE DISTRIBUIÇÃO DE ÁGUA FORNECIMENTO E INSTALAÇÃO. AF_06/2022</t>
  </si>
  <si>
    <t>89757</t>
  </si>
  <si>
    <t>UNIÃO, CPVC, SOLDÁVEL, DN 28MM, INSTALADO EM RAMAL DE DISTRIBUIÇÃO DE ÁGUA FORNECIMENTO E INSTALAÇÃO. AF_06/2022</t>
  </si>
  <si>
    <t>89758</t>
  </si>
  <si>
    <t>CONECTOR, CPVC, SOLDÁVEL, DN 28MM X 1 , INSTALADO EM RAMAL DE DISTRIBUIÇÃO DE ÁGUA FORNECIMENTO E INSTALAÇÃO. AF_06/2022</t>
  </si>
  <si>
    <t>89759</t>
  </si>
  <si>
    <t>BUCHA DE REDUÇÃO, CPVC, SOLDÁVEL, DN 28MM X 22MM, INSTALADO EM RAMAL DE DISTRIBUIÇÃO DE ÁGUA - FORNECIMENTO E INSTALAÇÃO. AF_06/2022</t>
  </si>
  <si>
    <t>89760</t>
  </si>
  <si>
    <t>LUVA, CPVC, SOLDÁVEL, DN 35MM, INSTALADO EM RAMAL DE DISTRIBUIÇÃO DE ÁGUA - FORNECIMENTO E INSTALAÇÃO. AF_06/2022</t>
  </si>
  <si>
    <t>89761</t>
  </si>
  <si>
    <t>LUVA DE CORRER, CPVC, SOLDÁVEL, DN 35MM, INSTALADO EM RAMAL DE DISTRIBUIÇÃO DE ÁGUA - FORNECIMENTO E INSTALAÇÃO. AF_06/2022</t>
  </si>
  <si>
    <t>89762</t>
  </si>
  <si>
    <t>UNIÃO, CPVC, SOLDÁVEL, DN35MM, INSTALADO EM RAMAL DE DISTRIBUIÇÃO DE ÁGUA - FORNECIMENTO E INSTALAÇÃO. AF_06/2022</t>
  </si>
  <si>
    <t>89763</t>
  </si>
  <si>
    <t>CONECTOR, CPVC, SOLDÁVEL, DN 35MM X 1 1/4 , INSTALADO EM RAMAL DE DISTRIBUIÇÃO DE ÁGUA - FORNECIMENTO E INSTALAÇÃO. AF_06/2022</t>
  </si>
  <si>
    <t>89764</t>
  </si>
  <si>
    <t>BUCHA DE REDUÇÃO, CPVC, SOLDÁVEL, DN35MM X 28MM, INSTALADO EM RAMAL DE DISTRIBUIÇÃO DE ÁGUA - FORNECIMENTO E INSTALAÇÃO. AF_06/2022</t>
  </si>
  <si>
    <t>89765</t>
  </si>
  <si>
    <t>TE, CPVC, SOLDÁVEL, DN 22MM, INSTALADO EM RAMAL DE DISTRIBUIÇÃO DE ÁGUA - FORNECIMENTO E INSTALAÇÃO. AF_06/2022</t>
  </si>
  <si>
    <t>89767</t>
  </si>
  <si>
    <t>TÊ MISTURADOR, CPVC, SOLDÁVEL, DN 22MM, INSTALADO EM RAMAL DE DISTRIBUIÇÃO DE ÁGUA - FORNECIMENTO E INSTALAÇÃO. AF_06/2022</t>
  </si>
  <si>
    <t>89768</t>
  </si>
  <si>
    <t>TÊ, CPVC, SOLDÁVEL, DN 28MM, INSTALADO EM RAMAL DE DISTRIBUIÇÃO DE ÁGUA - FORNECIMENTO E INSTALAÇÃO. AF_06/2022</t>
  </si>
  <si>
    <t>89769</t>
  </si>
  <si>
    <t>TÊ, CPVC, SOLDÁVEL, DN35MM, INSTALADO EM RAMAL DE DISTRIBUIÇÃO DE ÁGUA - FORNECIMENTO E INSTALAÇÃO. AF_06/2022</t>
  </si>
  <si>
    <t>89772</t>
  </si>
  <si>
    <t>TUBO, CPVC, SOLDÁVEL, DN 54MM, INSTALADO EM PRUMADA DE ÁGUA FORNECIMENTO E INSTALAÇÃO. AF_06/2022</t>
  </si>
  <si>
    <t>89774</t>
  </si>
  <si>
    <t>LUVA SIMPLES, PVC, SERIE NORMAL, ESGOTO PREDIAL, DN 75 MM, JUNTA ELÁSTICA, FORNECIDO E INSTALADO EM RAMAL DE DESCARGA OU RAMAL DE ESGOTO SANITÁRIO. AF_08/2022</t>
  </si>
  <si>
    <t>89776</t>
  </si>
  <si>
    <t>LUVA DE CORRER, PVC, SERIE NORMAL, ESGOTO PREDIAL, DN 75 MM, JUNTA ELÁSTICA, FORNECIDO E INSTALADO EM RAMAL DE DESCARGA OU RAMAL DE ESGOTO SANITÁRIO. AF_08/2022</t>
  </si>
  <si>
    <t>89777</t>
  </si>
  <si>
    <t>JOELHO 90 GRAUS, CPVC, SOLDÁVEL, DN 35MM, INSTALADO EM PRUMADA DE ÁGUA FORNECIMENTO E INSTALAÇÃO. AF_06/2022</t>
  </si>
  <si>
    <t>89778</t>
  </si>
  <si>
    <t>LUVA SIMPLES, PVC, SERIE NORMAL, ESGOTO PREDIAL, DN 100 MM, JUNTA ELÁSTICA, FORNECIDO E INSTALADO EM RAMAL DE DESCARGA OU RAMAL DE ESGOTO SANITÁRIO. AF_08/2022</t>
  </si>
  <si>
    <t>89779</t>
  </si>
  <si>
    <t>LUVA DE CORRER, PVC, SERIE NORMAL, ESGOTO PREDIAL, DN 100 MM, JUNTA ELÁSTICA, FORNECIDO E INSTALADO EM RAMAL DE DESCARGA OU RAMAL DE ESGOTO SANITÁRIO. AF_08/2022</t>
  </si>
  <si>
    <t>89780</t>
  </si>
  <si>
    <t>JOELHO 45 GRAUS, CPVC, SOLDÁVEL, DN 35MM, INSTALADO EM PRUMADA DE ÁGUA - FORNECIMENTO E INSTALAÇÃO. AF_06/2022</t>
  </si>
  <si>
    <t>89781</t>
  </si>
  <si>
    <t>JOELHO 90 GRAUS, CPVC, SOLDÁVEL, DN 42MM, INSTALADO EM PRUMADA DE ÁGUA FORNECIMENTO E INSTALAÇÃO. AF_06/2022</t>
  </si>
  <si>
    <t>89782</t>
  </si>
  <si>
    <t>TE, PVC, SERIE NORMAL, ESGOTO PREDIAL, DN 40 X 40 MM, JUNTA SOLDÁVEL, FORNECIDO E INSTALADO EM RAMAL DE DESCARGA OU RAMAL DE ESGOTO SANITÁRIO. AF_08/2022</t>
  </si>
  <si>
    <t>89783</t>
  </si>
  <si>
    <t>JUNÇÃO SIMPLES, PVC, SERIE NORMAL, ESGOTO PREDIAL, DN 40 MM, JUNTA SOLDÁVEL, FORNECIDO E INSTALADO EM RAMAL DE DESCARGA OU RAMAL DE ESGOTO SANITÁRIO. AF_08/2022</t>
  </si>
  <si>
    <t>89784</t>
  </si>
  <si>
    <t>TE, PVC, SERIE NORMAL, ESGOTO PREDIAL, DN 50 X 50 MM, JUNTA ELÁSTICA, FORNECIDO E INSTALADO EM RAMAL DE DESCARGA OU RAMAL DE ESGOTO SANITÁRIO. AF_08/2022</t>
  </si>
  <si>
    <t>89785</t>
  </si>
  <si>
    <t>JUNÇÃO SIMPLES, PVC, SERIE NORMAL, ESGOTO PREDIAL, DN 50 X 50 MM, JUNTA ELÁSTICA, FORNECIDO E INSTALADO EM RAMAL DE DESCARGA OU RAMAL DE ESGOTO SANITÁRIO. AF_08/2022</t>
  </si>
  <si>
    <t>89786</t>
  </si>
  <si>
    <t>TE, PVC, SERIE NORMAL, ESGOTO PREDIAL, DN 75 X 75 MM, JUNTA ELÁSTICA, FORNECIDO E INSTALADO EM RAMAL DE DESCARGA OU RAMAL DE ESGOTO SANITÁRIO. AF_08/2022</t>
  </si>
  <si>
    <t>89787</t>
  </si>
  <si>
    <t>JOELHO 45 GRAUS, CPVC, SOLDÁVEL, DN 42MM, INSTALADO EM PRUMADA DE ÁGUA FORNECIMENTO E INSTALAÇÃO. AF_06/2022</t>
  </si>
  <si>
    <t>89788</t>
  </si>
  <si>
    <t>JOELHO 90 GRAUS, CPVC, SOLDÁVEL, DN 54MM, INSTALADO EM PRUMADA DE ÁGUA FORNECIMENTO E INSTALAÇÃO. AF_06/2022</t>
  </si>
  <si>
    <t>89789</t>
  </si>
  <si>
    <t>JOELHO 45 GRAUS, CPVC, SOLDÁVEL, DN 54MM, INSTALADO EM PRUMADA DE ÁGUA FORNECIMENTO E INSTALAÇÃO. AF_06/2022</t>
  </si>
  <si>
    <t>89790</t>
  </si>
  <si>
    <t>JOELHO 90 GRAUS, CPVC, SOLDÁVEL, DN 73MM, INSTALADO EM PRUMADA DE ÁGUA FORNECIMENTO E INSTALAÇÃO. AF_06/2022</t>
  </si>
  <si>
    <t>89791</t>
  </si>
  <si>
    <t>JOELHO 45 GRAUS, CPVC, SOLDÁVEL, DN 73MM, INSTALADO EM PRUMADA DE ÁGUA FORNECIMENTO E INSTALAÇÃO. AF_06/2022</t>
  </si>
  <si>
    <t>89792</t>
  </si>
  <si>
    <t>JOELHO 90 GRAUS, CPVC, SOLDÁVEL, DN 89MM, INSTALADO EM PRUMADA DE ÁGUA FORNECIMENTO E INSTALAÇÃO. AF_06/2022</t>
  </si>
  <si>
    <t>89793</t>
  </si>
  <si>
    <t>JOELHO 45 GRAUS, CPVC, SOLDÁVEL, DN 89MM, INSTALADO EM PRUMADA DE ÁGUA FORNECIMENTO E INSTALAÇÃO. AF_06/2022</t>
  </si>
  <si>
    <t>89794</t>
  </si>
  <si>
    <t>LUVA, CPVC, SOLDÁVEL, DN 35MM, INSTALADO EM PRUMADA DE ÁGUA FORNECIMENTO E INSTALAÇÃO. AF_06/2022</t>
  </si>
  <si>
    <t>89795</t>
  </si>
  <si>
    <t>JUNÇÃO SIMPLES, PVC, SERIE NORMAL, ESGOTO PREDIAL, DN 75 X 75 MM, JUNTA ELÁSTICA, FORNECIDO E INSTALADO EM RAMAL DE DESCARGA OU RAMAL DE ESGOTO SANITÁRIO. AF_08/2022</t>
  </si>
  <si>
    <t>89796</t>
  </si>
  <si>
    <t>TE, PVC, SERIE NORMAL, ESGOTO PREDIAL, DN 100 X 100 MM, JUNTA ELÁSTICA, FORNECIDO E INSTALADO EM RAMAL DE DESCARGA OU RAMAL DE ESGOTO SANITÁRIO. AF_08/2022</t>
  </si>
  <si>
    <t>89797</t>
  </si>
  <si>
    <t>JUNÇÃO SIMPLES, PVC, SERIE NORMAL, ESGOTO PREDIAL, DN 100 X 100 MM, JUNTA ELÁSTICA, FORNECIDO E INSTALADO EM RAMAL DE DESCARGA OU RAMAL DE ESGOTO SANITÁRIO. AF_08/2022</t>
  </si>
  <si>
    <t>89801</t>
  </si>
  <si>
    <t>JOELHO 90 GRAUS, PVC, SERIE NORMAL, ESGOTO PREDIAL, DN 50 MM, JUNTA ELÁSTICA, FORNECIDO E INSTALADO EM PRUMADA DE ESGOTO SANITÁRIO OU VENTILAÇÃO. AF_08/2022</t>
  </si>
  <si>
    <t>89802</t>
  </si>
  <si>
    <t>JOELHO 45 GRAUS, PVC, SERIE NORMAL, ESGOTO PREDIAL, DN 50 MM, JUNTA ELÁSTICA, FORNECIDO E INSTALADO EM PRUMADA DE ESGOTO SANITÁRIO OU VENTILAÇÃO. AF_08/2022</t>
  </si>
  <si>
    <t>89803</t>
  </si>
  <si>
    <t>CURVA CURTA 90 GRAUS, PVC, SERIE NORMAL, ESGOTO PREDIAL, DN 50 MM, JUNTA ELÁSTICA, FORNECIDO E INSTALADO EM PRUMADA DE ESGOTO SANITÁRIO OU VENTILAÇÃO. AF_08/2022</t>
  </si>
  <si>
    <t>89804</t>
  </si>
  <si>
    <t>CURVA LONGA 90 GRAUS, PVC, SERIE NORMAL, ESGOTO PREDIAL, DN 50 MM, JUNTA ELÁSTICA, FORNECIDO E INSTALADO EM PRUMADA DE ESGOTO SANITÁRIO OU VENTILAÇÃO. AF_08/2022</t>
  </si>
  <si>
    <t>89805</t>
  </si>
  <si>
    <t>JOELHO 90 GRAUS, PVC, SERIE NORMAL, ESGOTO PREDIAL, DN 75 MM, JUNTA ELÁSTICA, FORNECIDO E INSTALADO EM PRUMADA DE ESGOTO SANITÁRIO OU VENTILAÇÃO. AF_08/2022</t>
  </si>
  <si>
    <t>89806</t>
  </si>
  <si>
    <t>JOELHO 45 GRAUS, PVC, SERIE NORMAL, ESGOTO PREDIAL, DN 75 MM, JUNTA ELÁSTICA, FORNECIDO E INSTALADO EM PRUMADA DE ESGOTO SANITÁRIO OU VENTILAÇÃO. AF_08/2022</t>
  </si>
  <si>
    <t>89807</t>
  </si>
  <si>
    <t>CURVA CURTA 90 GRAUS, PVC, SERIE NORMAL, ESGOTO PREDIAL, DN 75 MM, JUNTA ELÁSTICA, FORNECIDO E INSTALADO EM PRUMADA DE ESGOTO SANITÁRIO OU VENTILAÇÃO. AF_08/2022</t>
  </si>
  <si>
    <t>89808</t>
  </si>
  <si>
    <t>CURVA LONGA 90 GRAUS, PVC, SERIE NORMAL, ESGOTO PREDIAL, DN 75 MM, JUNTA ELÁSTICA, FORNECIDO E INSTALADO EM PRUMADA DE ESGOTO SANITÁRIO OU VENTILAÇÃO. AF_08/2022</t>
  </si>
  <si>
    <t>89809</t>
  </si>
  <si>
    <t>JOELHO 90 GRAUS, PVC, SERIE NORMAL, ESGOTO PREDIAL, DN 100 MM, JUNTA ELÁSTICA, FORNECIDO E INSTALADO EM PRUMADA DE ESGOTO SANITÁRIO OU VENTILAÇÃO. AF_08/2022</t>
  </si>
  <si>
    <t>89810</t>
  </si>
  <si>
    <t>JOELHO 45 GRAUS, PVC, SERIE NORMAL, ESGOTO PREDIAL, DN 100 MM, JUNTA ELÁSTICA, FORNECIDO E INSTALADO EM PRUMADA DE ESGOTO SANITÁRIO OU VENTILAÇÃO. AF_08/2022</t>
  </si>
  <si>
    <t>89811</t>
  </si>
  <si>
    <t>CURVA CURTA 90 GRAUS, PVC, SERIE NORMAL, ESGOTO PREDIAL, DN 100 MM, JUNTA ELÁSTICA, FORNECIDO E INSTALADO EM PRUMADA DE ESGOTO SANITÁRIO OU VENTILAÇÃO. AF_08/2022</t>
  </si>
  <si>
    <t>89812</t>
  </si>
  <si>
    <t>CURVA LONGA 90 GRAUS, PVC, SERIE NORMAL, ESGOTO PREDIAL, DN 100 MM, JUNTA ELÁSTICA, FORNECIDO E INSTALADO EM PRUMADA DE ESGOTO SANITÁRIO OU VENTILAÇÃO. AF_08/2022</t>
  </si>
  <si>
    <t>89813</t>
  </si>
  <si>
    <t>LUVA SIMPLES, PVC, SERIE NORMAL, ESGOTO PREDIAL, DN 50 MM, JUNTA ELÁSTICA, FORNECIDO E INSTALADO EM PRUMADA DE ESGOTO SANITÁRIO OU VENTILAÇÃO. AF_08/2022</t>
  </si>
  <si>
    <t>89814</t>
  </si>
  <si>
    <t>LUVA DE CORRER, PVC, SERIE NORMAL, ESGOTO PREDIAL, DN 50 MM, JUNTA ELÁSTICA, FORNECIDO E INSTALADO EM PRUMADA DE ESGOTO SANITÁRIO OU VENTILAÇÃO. AF_08/2022</t>
  </si>
  <si>
    <t>89815</t>
  </si>
  <si>
    <t>LUVA DE CORRER, CPVC, SOLDÁVEL, DN 35MM, INSTALADO EM PRUMADA DE ÁGUA FORNECIMENTO E INSTALAÇÃO. AF_06/2022</t>
  </si>
  <si>
    <t>89816</t>
  </si>
  <si>
    <t>UNIÃO, CPVC, SOLDÁVEL, DN35MM, INSTALADO EM PRUMADA DE ÁGUA FORNECIMENTO E INSTALAÇÃO. AF_06/2022</t>
  </si>
  <si>
    <t>89817</t>
  </si>
  <si>
    <t>LUVA SIMPLES, PVC, SERIE NORMAL, ESGOTO PREDIAL, DN 75 MM, JUNTA ELÁSTICA, FORNECIDO E INSTALADO EM PRUMADA DE ESGOTO SANITÁRIO OU VENTILAÇÃO. AF_08/2022</t>
  </si>
  <si>
    <t>89818</t>
  </si>
  <si>
    <t>CONECTOR, CPVC, SOLDÁVEL, DN 35MM X 1 1/4 , INSTALADO EM PRUMADA DE ÁGUA FORNECIMENTO E INSTALAÇÃO. AF_06/2022</t>
  </si>
  <si>
    <t>89819</t>
  </si>
  <si>
    <t>LUVA DE CORRER, PVC, SERIE NORMAL, ESGOTO PREDIAL, DN 75 MM, JUNTA ELÁSTICA, FORNECIDO E INSTALADO EM PRUMADA DE ESGOTO SANITÁRIO OU VENTILAÇÃO. AF_08/2022</t>
  </si>
  <si>
    <t>89821</t>
  </si>
  <si>
    <t>LUVA SIMPLES, PVC, SERIE NORMAL, ESGOTO PREDIAL, DN 100 MM, JUNTA ELÁSTICA, FORNECIDO E INSTALADO EM PRUMADA DE ESGOTO SANITÁRIO OU VENTILAÇÃO. AF_08/2022</t>
  </si>
  <si>
    <t>89822</t>
  </si>
  <si>
    <t>LUVA, CPVC, SOLDÁVEL, DN 42MM, INSTALADO EM PRUMADA DE ÁGUA FORNECIMENTO E INSTALAÇÃO. AF_06/2022</t>
  </si>
  <si>
    <t>89823</t>
  </si>
  <si>
    <t>LUVA DE CORRER, PVC, SERIE NORMAL, ESGOTO PREDIAL, DN 100 MM, JUNTA ELÁSTICA, FORNECIDO E INSTALADO EM PRUMADA DE ESGOTO SANITÁRIO OU VENTILAÇÃO. AF_08/2022</t>
  </si>
  <si>
    <t>89824</t>
  </si>
  <si>
    <t>LUVA DE CORRER, CPVC, SOLDÁVEL, DN 42MM, INSTALADO EM PRUMADA DE ÁGUA FORNECIMENTO E INSTALAÇÃO. AF_06/2022</t>
  </si>
  <si>
    <t>89825</t>
  </si>
  <si>
    <t>TE, PVC, SERIE NORMAL, ESGOTO PREDIAL, DN 50 X 50 MM, JUNTA ELÁSTICA, FORNECIDO E INSTALADO EM PRUMADA DE ESGOTO SANITÁRIO OU VENTILAÇÃO. AF_08/2022</t>
  </si>
  <si>
    <t>89826</t>
  </si>
  <si>
    <t>LUVA DE TRANSIÇÃO, CPVC, SOLDÁVEL, DN42MM X 1.1/2 , INSTALADO EM PRUMADA DE ÁGUA FORNECIMENTO E INSTALAÇÃO. AF_06/2022</t>
  </si>
  <si>
    <t>89827</t>
  </si>
  <si>
    <t>JUNÇÃO SIMPLES, PVC, SERIE NORMAL, ESGOTO PREDIAL, DN 50 X 50 MM, JUNTA ELÁSTICA, FORNECIDO E INSTALADO EM PRUMADA DE ESGOTO SANITÁRIO OU VENTILAÇÃO. AF_08/2022</t>
  </si>
  <si>
    <t>89828</t>
  </si>
  <si>
    <t>UNIÃO, CPVC, SOLDÁVEL, DN42MM, INSTALADO EM PRUMADA DE ÁGUA FORNECIMENTO E INSTALAÇÃO. AF_06/2022</t>
  </si>
  <si>
    <t>89829</t>
  </si>
  <si>
    <t>TE, PVC, SERIE NORMAL, ESGOTO PREDIAL, DN 75 X 75 MM, JUNTA ELÁSTICA, FORNECIDO E INSTALADO EM PRUMADA DE ESGOTO SANITÁRIO OU VENTILAÇÃO. AF_08/2022</t>
  </si>
  <si>
    <t>89830</t>
  </si>
  <si>
    <t>JUNÇÃO SIMPLES, PVC, SERIE NORMAL, ESGOTO PREDIAL, DN 75 X 75 MM, JUNTA ELÁSTICA, FORNECIDO E INSTALADO EM PRUMADA DE ESGOTO SANITÁRIO OU VENTILAÇÃO. AF_08/2022</t>
  </si>
  <si>
    <t>89831</t>
  </si>
  <si>
    <t>CONECTOR, CPVC, SOLDÁVEL, DN 42MM X 1.1/2 , INSTALADO EM PRUMADA DE ÁGUA FORNECIMENTO E INSTALAÇÃO. AF_06/2022</t>
  </si>
  <si>
    <t>89832</t>
  </si>
  <si>
    <t>BUCHA DE REDUÇÃO, CPVC, SOLDÁVEL, DN 42MM X 22MM, INSTALADO EM RAMAL DE DISTRIBUIÇÃO DE ÁGUA - FORNECIMENTO E INSTALAÇÃO. AF_06/2022</t>
  </si>
  <si>
    <t>89833</t>
  </si>
  <si>
    <t>TE, PVC, SERIE NORMAL, ESGOTO PREDIAL, DN 100 X 100 MM, JUNTA ELÁSTICA, FORNECIDO E INSTALADO EM PRUMADA DE ESGOTO SANITÁRIO OU VENTILAÇÃO. AF_08/2022</t>
  </si>
  <si>
    <t>89834</t>
  </si>
  <si>
    <t>JUNÇÃO SIMPLES, PVC, SERIE NORMAL, ESGOTO PREDIAL, DN 100 X 100 MM, JUNTA ELÁSTICA, FORNECIDO E INSTALADO EM PRUMADA DE ESGOTO SANITÁRIO OU VENTILAÇÃO. AF_08/2022</t>
  </si>
  <si>
    <t>89835</t>
  </si>
  <si>
    <t>LUVA, CPVC, SOLDÁVEL, DN 54MM, INSTALADO EM PRUMADA DE ÁGUA FORNECIMENTO E INSTALAÇÃO. AF_06/2022</t>
  </si>
  <si>
    <t>89836</t>
  </si>
  <si>
    <t>LUVA DE TRANSIÇÃO, CPVC, SOLDÁVEL, DN 54MM X 2 , INSTALADO EM PRUMADA DE ÁGUA FORNECIMENTO E INSTALAÇÃO. AF_06/2022</t>
  </si>
  <si>
    <t>89837</t>
  </si>
  <si>
    <t>UNIÃO, CPVC, SOLDÁVEL, DN 54MM, INSTALADO EM PRUMADA DE ÁGUA FORNECIMENTO E INSTALAÇÃO. AF_06/2022</t>
  </si>
  <si>
    <t>89838</t>
  </si>
  <si>
    <t>LUVA, CPVC, SOLDÁVEL, DN 73MM, INSTALADO EM PRUMADA DE ÁGUA FORNECIMENTO E INSTALAÇÃO. AF_06/2022</t>
  </si>
  <si>
    <t>89839</t>
  </si>
  <si>
    <t>UNIÃO, CPVC, SOLDÁVEL, DN 73MM, INSTALADO EM PRUMADA DE ÁGUA FORNECIMENTO E INSTALAÇÃO. AF_06/2022</t>
  </si>
  <si>
    <t>89840</t>
  </si>
  <si>
    <t>LUVA, CPVC, SOLDÁVEL, DN 89MM, INSTALADO EM PRUMADA DE ÁGUA FORNECIMENTO E INSTALAÇÃO. AF_06/2022</t>
  </si>
  <si>
    <t>89841</t>
  </si>
  <si>
    <t>UNIÃO, CPVC, SOLDÁVEL, DN 89MM, INSTALADO EM PRUMADA DE ÁGUA FORNECIMENTO E INSTALAÇÃO. AF_06/2022</t>
  </si>
  <si>
    <t>89842</t>
  </si>
  <si>
    <t>TÊ, CPVC, SOLDÁVEL, DN 35MM, INSTALADO EM PRUMADA DE ÁGUA FORNECIMENTO E INSTALAÇÃO. AF_06/2022</t>
  </si>
  <si>
    <t>89844</t>
  </si>
  <si>
    <t>TE, CPVC, SOLDÁVEL, DN 42MM, INSTALADO EM PRUMADA DE ÁGUA FORNECIMENTO E INSTALAÇÃO. AF_06/2022</t>
  </si>
  <si>
    <t>89845</t>
  </si>
  <si>
    <t>TÊ, CPVC, SOLDÁVEL, DN 54 MM, INSTALADO EM PRUMADA DE ÁGUA FORNECIMENTO E INSTALAÇÃO. AF_06/2022</t>
  </si>
  <si>
    <t>89846</t>
  </si>
  <si>
    <t>TÊ, CPVC, SOLDÁVEL, DN 73MM, INSTALADO EM PRUMADA DE ÁGUA FORNECIMENTO E INSTALAÇÃO. AF_06/2022</t>
  </si>
  <si>
    <t>89847</t>
  </si>
  <si>
    <t>TÊ, CPVC, SOLDÁVEL, DN 89MM, INSTALADO EM PRUMADA DE ÁGUA FORNECIMENTO E INSTALAÇÃO. AF_06/2022</t>
  </si>
  <si>
    <t>89850</t>
  </si>
  <si>
    <t>JOELHO 90 GRAUS, PVC, SERIE NORMAL, ESGOTO PREDIAL, DN 100 MM, JUNTA ELÁSTICA, FORNECIDO E INSTALADO EM SUBCOLETOR AÉREO DE ESGOTO SANITÁRIO. AF_08/2022</t>
  </si>
  <si>
    <t>89851</t>
  </si>
  <si>
    <t>JOELHO 45 GRAUS, PVC, SERIE NORMAL, ESGOTO PREDIAL, DN 100 MM, JUNTA ELÁSTICA, FORNECIDO E INSTALADO EM SUBCOLETOR AÉREO DE ESGOTO SANITÁRIO. AF_08/2022</t>
  </si>
  <si>
    <t>89852</t>
  </si>
  <si>
    <t>CURVA CURTA 90 GRAUS, PVC, SERIE NORMAL, ESGOTO PREDIAL, DN 100 MM, JUNTA ELÁSTICA, FORNECIDO E INSTALADO EM SUBCOLETOR AÉREO DE ESGOTO SANITÁRIO. AF_08/2022</t>
  </si>
  <si>
    <t>89853</t>
  </si>
  <si>
    <t>CURVA LONGA 90 GRAUS, PVC, SERIE NORMAL, ESGOTO PREDIAL, DN 100 MM, JUNTA ELÁSTICA, FORNECIDO E INSTALADO EM SUBCOLETOR AÉREO DE ESGOTO SANITÁRIO. AF_08/2022</t>
  </si>
  <si>
    <t>89854</t>
  </si>
  <si>
    <t>JOELHO 90 GRAUS, PVC, SERIE NORMAL, ESGOTO PREDIAL, DN 150 MM, JUNTA ELÁSTICA, FORNECIDO E INSTALADO EM SUBCOLETOR AÉREO DE ESGOTO SANITÁRIO. AF_08/2022</t>
  </si>
  <si>
    <t>89855</t>
  </si>
  <si>
    <t>JOELHO 45 GRAUS, PVC, SERIE NORMAL, ESGOTO PREDIAL, DN 150 MM, JUNTA ELÁSTICA, FORNECIDO E INSTALADO EM SUBCOLETOR AÉREO DE ESGOTO SANITÁRIO. AF_08/2022</t>
  </si>
  <si>
    <t>89856</t>
  </si>
  <si>
    <t>LUVA SIMPLES, PVC, SERIE NORMAL, ESGOTO PREDIAL, DN 100 MM, JUNTA ELÁSTICA, FORNECIDO E INSTALADO EM SUBCOLETOR AÉREO DE ESGOTO SANITÁRIO. AF_08/2022</t>
  </si>
  <si>
    <t>89857</t>
  </si>
  <si>
    <t>LUVA DE CORRER, PVC, SERIE NORMAL, ESGOTO PREDIAL, DN 100 MM, JUNTA ELÁSTICA, FORNECIDO E INSTALADO EM SUBCOLETOR AÉREO DE ESGOTO SANITÁRIO. AF_08/2022</t>
  </si>
  <si>
    <t>89860</t>
  </si>
  <si>
    <t>TE, PVC, SERIE NORMAL, ESGOTO PREDIAL, DN 100 X 100 MM, JUNTA ELÁSTICA, FORNECIDO E INSTALADO EM SUBCOLETOR AÉREO DE ESGOTO SANITÁRIO. AF_08/2022</t>
  </si>
  <si>
    <t>89861</t>
  </si>
  <si>
    <t>JUNÇÃO SIMPLES, PVC, SERIE NORMAL, ESGOTO PREDIAL, DN 100 X 100 MM, JUNTA ELÁSTICA, FORNECIDO E INSTALADO EM SUBCOLETOR AÉREO DE ESGOTO SANITÁRIO. AF_08/2022</t>
  </si>
  <si>
    <t>89866</t>
  </si>
  <si>
    <t>JOELHO 90 GRAUS, PVC, SOLDÁVEL, DN 25MM, INSTALADO EM DRENO DE AR-CONDICIONADO - FORNECIMENTO E INSTALAÇÃO. AF_08/2022</t>
  </si>
  <si>
    <t>89867</t>
  </si>
  <si>
    <t>JOELHO 45 GRAUS, PVC, SOLDÁVEL, DN 25MM, INSTALADO EM DRENO DE AR-CONDICIONADO - FORNECIMENTO E INSTALAÇÃO. AF_08/2022</t>
  </si>
  <si>
    <t>89868</t>
  </si>
  <si>
    <t>LUVA, PVC, SOLDÁVEL, DN 25MM, INSTALADO EM DRENO DE AR-CONDICIONADO - FORNECIMENTO E INSTALAÇÃO. AF_08/2022</t>
  </si>
  <si>
    <t>89869</t>
  </si>
  <si>
    <t>TE, PVC, SOLDÁVEL, DN 25MM, INSTALADO EM DRENO DE AR-CONDICIONADO - FORNECIMENTO E INSTALAÇÃO. AF_08/2022</t>
  </si>
  <si>
    <t>89979</t>
  </si>
  <si>
    <t>LUVA COM BUCHA DE LATÃO, PVC, SOLDÁVEL, DN 32MM X 1 , INSTALADO EM RAMAL OU SUB-RAMAL DE ÁGUA FORNECIMENTO E INSTALAÇÃO. AF_06/2022</t>
  </si>
  <si>
    <t>89981</t>
  </si>
  <si>
    <t>LUVA SOLDÁVEL E COM BUCHA DE LATÃO, PVC, SOLDÁVEL, DN 32MM X 1 , INSTALADO EM PRUMADA DE ÁGUA FORNECIMENTO E INSTALAÇÃO. AF_06/2022</t>
  </si>
  <si>
    <t>90373</t>
  </si>
  <si>
    <t>JOELHO 90 GRAUS COM BUCHA DE LATÃO, PVC, SOLDÁVEL, DN 25MM, X 1/2 INSTALADO EM RAMAL OU SUB-RAMAL DE ÁGUA - FORNECIMENTO E INSTALAÇÃO. AF_06/2022</t>
  </si>
  <si>
    <t>90374</t>
  </si>
  <si>
    <t>TÊ COM BUCHA DE LATÃO NA BOLSA CENTRAL, PVC, SOLDÁVEL, DN 25MM X 3/4 , INSTALADO EM RAMAL OU SUB-RAMAL DE ÁGUA - FORNECIMENTO E INSTALAÇÃO. AF_06/2022</t>
  </si>
  <si>
    <t>92287</t>
  </si>
  <si>
    <t>COTOVELO EM COBRE, DN 22 MM, 90 GRAUS, SEM ANEL DE SOLDA, INSTALADO EM PRUMADA DE HIDRÁULICA PREDIAL - FORNECIMENTO E INSTALAÇÃO. AF_04/2022</t>
  </si>
  <si>
    <t>92288</t>
  </si>
  <si>
    <t>COTOVELO EM COBRE, DN 28 MM, 90 GRAUS, SEM ANEL DE SOLDA, INSTALADO EM PRUMADA DE HIDRÁULICA PREDIAL - FORNECIMENTO E INSTALAÇÃO. AF_04/2022</t>
  </si>
  <si>
    <t>92289</t>
  </si>
  <si>
    <t>COTOVELO EM COBRE, DN 35 MM, 90 GRAUS, SEM ANEL DE SOLDA, INSTALADO EM PRUMADA DE HIDRÁULICA PREDIAL - FORNECIMENTO E INSTALAÇÃO. AF_04/2022</t>
  </si>
  <si>
    <t>92290</t>
  </si>
  <si>
    <t>COTOVELO EM COBRE, DN 42 MM, 90 GRAUS, SEM ANEL DE SOLDA, INSTALADO EM PRUMADA DE HIDRÁULICA PREDIAL - FORNECIMENTO E INSTALAÇÃO. AF_04/2022</t>
  </si>
  <si>
    <t>92291</t>
  </si>
  <si>
    <t>COTOVELO EM COBRE, DN 54 MM, 90 GRAUS, SEM ANEL DE SOLDA, INSTALADO EM PRUMADA DE HIDRÁULICA PREDIAL - FORNECIMENTO E INSTALAÇÃO. AF_04/2022</t>
  </si>
  <si>
    <t>92292</t>
  </si>
  <si>
    <t>COTOVELO EM COBRE, DN 66 MM, 90 GRAUS, SEM ANEL DE SOLDA, INSTALADO EM PRUMADA DE HIDRÁULICA PREDIAL - FORNECIMENTO E INSTALAÇÃO. AF_04/2022</t>
  </si>
  <si>
    <t>92293</t>
  </si>
  <si>
    <t>LUVA EM COBRE, DN 22 MM, SEM ANEL DE SOLDA, INSTALADO EM PRUMADA DE HIDRÁULICA PREDIAL - FORNECIMENTO E INSTALAÇÃO. AF_04/2022</t>
  </si>
  <si>
    <t>92294</t>
  </si>
  <si>
    <t>LUVA EM COBRE, DN 28 MM, SEM ANEL DE SOLDA, INSTALADO EM PRUMADA DE HIDRÁULICA PREDIAL - FORNECIMENTO E INSTALAÇÃO. AF_04/2022</t>
  </si>
  <si>
    <t>92295</t>
  </si>
  <si>
    <t>LUVA EM COBRE, DN 35 MM, SEM ANEL DE SOLDA, INSTALADO EM PRUMADA DE HIDRÁULICA PREDIAL - FORNECIMENTO E INSTALAÇÃO. AF_04/2022</t>
  </si>
  <si>
    <t>92296</t>
  </si>
  <si>
    <t>LUVA EM COBRE, DN 42 MM, SEM ANEL DE SOLDA, INSTALADO EM PRUMADA DE HIDRÁULICA PREDIAL - FORNECIMENTO E INSTALAÇÃO. AF_04/2022</t>
  </si>
  <si>
    <t>92297</t>
  </si>
  <si>
    <t>LUVA EM COBRE, DN 54 MM, SEM ANEL DE SOLDA, INSTALADO EM PRUMADA DE HIDRÁULICA PREDIAL - FORNECIMENTO E INSTALAÇÃO. AF_04/2022</t>
  </si>
  <si>
    <t>92298</t>
  </si>
  <si>
    <t>LUVA EM COBRE, DN 66 MM, SEM ANEL DE SOLDA, INSTALADO EM PRUMADA DE HIDRÁULICA PREDIAL - FORNECIMENTO E INSTALAÇÃO. AF_04/2022</t>
  </si>
  <si>
    <t>92299</t>
  </si>
  <si>
    <t>TE EM COBRE, DN 22 MM, SEM ANEL DE SOLDA, INSTALADO EM PRUMADA DE HIDRÁULICA PREDIAL - FORNECIMENTO E INSTALAÇÃO. AF_04/2022</t>
  </si>
  <si>
    <t>92300</t>
  </si>
  <si>
    <t>TE EM COBRE, DN 28 MM, SEM ANEL DE SOLDA, INSTALADO EM PRUMADA DE HIDRÁULICA PREDIAL - FORNECIMENTO E INSTALAÇÃO. AF_04/2022</t>
  </si>
  <si>
    <t>92301</t>
  </si>
  <si>
    <t>TE EM COBRE, DN 35 MM, SEM ANEL DE SOLDA, INSTALADO EM PRUMADA DE HIDRÁULICA PREDIAL - FORNECIMENTO E INSTALAÇÃO. AF_04/2022</t>
  </si>
  <si>
    <t>92302</t>
  </si>
  <si>
    <t>TE EM COBRE, DN 42 MM, SEM ANEL DE SOLDA, INSTALADO EM PRUMADA DE HIDRÁULICA PREDIAL - FORNECIMENTO E INSTALAÇÃO. AF_04/2022</t>
  </si>
  <si>
    <t>92303</t>
  </si>
  <si>
    <t>TE EM COBRE, DN 54 MM, SEM ANEL DE SOLDA, INSTALADO EM PRUMADA DE HIDRÁULICA PREDIAL - FORNECIMENTO E INSTALAÇÃO. AF_04/2022</t>
  </si>
  <si>
    <t>92304</t>
  </si>
  <si>
    <t>TE EM COBRE, DN 66 MM, SEM ANEL DE SOLDA, INSTALADO EM PRUMADA DE HIDRÁULICA PREDIAL - FORNECIMENTO E INSTALAÇÃO. AF_04/2022</t>
  </si>
  <si>
    <t>92311</t>
  </si>
  <si>
    <t>COTOVELO EM COBRE, DN 15 MM, 90 GRAUS, SEM ANEL DE SOLDA, INSTALADO EM RAMAL DE DISTRIBUIÇÃO FORNECIMENTO E INSTALAÇÃO. AF_04/2022</t>
  </si>
  <si>
    <t>92312</t>
  </si>
  <si>
    <t>COTOVELO EM COBRE, DN 22 MM, 90 GRAUS, SEM ANEL DE SOLDA, INSTALADO EM RAMAL DE DISTRIBUIÇÃO DE HIDRÁULICA PREDIAL - FORNECIMENTO E INSTALAÇÃO. AF_04/2022</t>
  </si>
  <si>
    <t>92313</t>
  </si>
  <si>
    <t>COTOVELO EM COBRE, DN 28 MM, 90 GRAUS, SEM ANEL DE SOLDA, INSTALADO EM RAMAL DE DISTRIBUIÇÃO DE HIDRÁULICA PREDIAL - FORNECIMENTO E INSTALAÇÃO. AF_04/2022</t>
  </si>
  <si>
    <t>92314</t>
  </si>
  <si>
    <t>LUVA EM COBRE, DN 15 MM, SEM ANEL DE SOLDA, INSTALADO EM RAMAL DE DISTRIBUIÇÃO DE HIDRÁULICA PREDIAL - FORNECIMENTO E INSTALAÇÃO. AF_04/2022</t>
  </si>
  <si>
    <t>92315</t>
  </si>
  <si>
    <t>LUVA EM COBRE, DN 22 MM, SEM ANEL DE SOLDA, INSTALADO EM RAMAL DE DISTRIBUIÇÃO DE HIDRÁULICA PREDIAL - FORNECIMENTO E INSTALAÇÃO. AF_04/2022</t>
  </si>
  <si>
    <t>92316</t>
  </si>
  <si>
    <t>LUVA EM COBRE, DN 28 MM, SEM ANEL DE SOLDA, INSTALADO EM RAMAL DE DISTRIBUIÇÃO DE HIDRÁULICA PREDIAL - FORNECIMENTO E INSTALAÇÃO. AF_04/2022</t>
  </si>
  <si>
    <t>92317</t>
  </si>
  <si>
    <t>TE EM COBRE, DN 15 MM, SEM ANEL DE SOLDA, INSTALADO EM RAMAL DE DISTRIBUIÇÃO DE HIDRÁULICA PREDIAL - FORNECIMENTO E INSTALAÇÃO. AF_04/2022</t>
  </si>
  <si>
    <t>92318</t>
  </si>
  <si>
    <t>TE EM COBRE, DN 22 MM, SEM ANEL DE SOLDA, INSTALADO EM RAMAL DE DISTRIBUIÇÃO DE HIDRÁULICA PREDIAL - FORNECIMENTO E INSTALAÇÃO. AF_04/2022</t>
  </si>
  <si>
    <t>92319</t>
  </si>
  <si>
    <t>TE EM COBRE, DN 28 MM, SEM ANEL DE SOLDA, INSTALADO EM RAMAL DE DISTRIBUIÇÃO DE HIDRÁULICA PREDIAL - FORNECIMENTO E INSTALAÇÃO. AF_04/2022</t>
  </si>
  <si>
    <t>92326</t>
  </si>
  <si>
    <t>COTOVELO EM COBRE, DN 15 MM, 90 GRAUS, SEM ANEL DE SOLDA, INSTALADO EM RAMAL E SUB-RAMAL DE HIDRÁULICA PREDIAL - FORNECIMENTO E INSTALAÇÃO. AF_04/2022</t>
  </si>
  <si>
    <t>92327</t>
  </si>
  <si>
    <t>COTOVELO EM COBRE, DN 22 MM, 90 GRAUS, SEM ANEL DE SOLDA, INSTALADO EM RAMAL E SUB-RAMAL DE HIDRÁULICA PREDIAL - FORNECIMENTO E INSTALAÇÃO. AF_04/2022</t>
  </si>
  <si>
    <t>92328</t>
  </si>
  <si>
    <t>COTOVELO EM COBRE, DN 28 MM, 90 GRAUS, SEM ANEL DE SOLDA, INSTALADO EM RAMAL E SUB-RAMAL DE HIDRÁULICA PREDIAL - FORNECIMENTO E INSTALAÇÃO. AF_04/2022</t>
  </si>
  <si>
    <t>92329</t>
  </si>
  <si>
    <t>LUVA EM COBRE, DN 15 MM, SEM ANEL DE SOLDA, INSTALADO EM RAMAL E SUB-RAMAL DE HIDRÁULICA PREDIAL - FORNECIMENTO E INSTALAÇÃO. AF_04/2022</t>
  </si>
  <si>
    <t>92330</t>
  </si>
  <si>
    <t>LUVA EM COBRE, DN 22 MM, SEM ANEL DE SOLDA, INSTALADO EM RAMAL E SUB-RAMAL DE HIDRÁULICA PREDIAL - FORNECIMENTO E INSTALAÇÃO. AF_04/2022</t>
  </si>
  <si>
    <t>92331</t>
  </si>
  <si>
    <t>LUVA EM COBRE, DN 28 MM, SEM ANEL DE SOLDA, INSTALADO EM RAMAL E SUB-RAMAL DE HIDRÁULICA PREDIAL - FORNECIMENTO E INSTALAÇÃO. AF_04/2022</t>
  </si>
  <si>
    <t>92332</t>
  </si>
  <si>
    <t>TE EM COBRE, DN 15 MM, SEM ANEL DE SOLDA, INSTALADO EM RAMAL E SUB-RAMAL DE HIDRÁULICA PREDIAL - FORNECIMENTO E INSTALAÇÃO. AF_04/2022</t>
  </si>
  <si>
    <t>92333</t>
  </si>
  <si>
    <t>TE EM COBRE, DN 22 MM, SEM ANEL DE SOLDA, INSTALADO EM RAMAL E SUB-RAMAL DE HIDRÁULICA PREDIAL - FORNECIMENTO E INSTALAÇÃO. AF_04/2022</t>
  </si>
  <si>
    <t>92334</t>
  </si>
  <si>
    <t>TE EM COBRE, DN 28 MM, SEM ANEL DE SOLDA, INSTALADO EM RAMAL E SUB-RAMAL DE HIDRÁULICA PREDIAL - FORNECIMENTO E INSTALAÇÃO. AF_04/2022</t>
  </si>
  <si>
    <t>92344</t>
  </si>
  <si>
    <t>NIPLE, EM FERRO GALVANIZADO, DN 50 (2"), CONEXÃO ROSQUEADA, INSTALADO EM PRUMADAS - FORNECIMENTO E INSTALAÇÃO. AF_10/2020</t>
  </si>
  <si>
    <t>92345</t>
  </si>
  <si>
    <t>LUVA, EM FERRO GALVANIZADO, DN 50 (2"), CONEXÃO ROSQUEADA, INSTALADO EM PRUMADAS - FORNECIMENTO E INSTALAÇÃO. AF_10/2020</t>
  </si>
  <si>
    <t>92346</t>
  </si>
  <si>
    <t>NIPLE, EM FERRO GALVANIZADO, DN 65 (2 1/2"), CONEXÃO ROSQUEADA, INSTALADO EM PRUMADAS - FORNECIMENTO E INSTALAÇÃO. AF_10/2020</t>
  </si>
  <si>
    <t>92347</t>
  </si>
  <si>
    <t>LUVA, EM FERRO GALVANIZADO, DN 65 (2 1/2"), CONEXÃO ROSQUEADA, INSTALADO EM PRUMADAS - FORNECIMENTO E INSTALAÇÃO. AF_10/2020</t>
  </si>
  <si>
    <t>92348</t>
  </si>
  <si>
    <t>NIPLE, EM FERRO GALVANIZADO, DN 80 (3"), CONEXÃO ROSQUEADA, INSTALADO EM PRUMADAS - FORNECIMENTO E INSTALAÇÃO. AF_10/2020</t>
  </si>
  <si>
    <t>92349</t>
  </si>
  <si>
    <t>LUVA, EM FERRO GALVANIZADO, DN 80 (3"), CONEXÃO ROSQUEADA, INSTALADO EM PRUMADAS - FORNECIMENTO E INSTALAÇÃO. AF_10/2020</t>
  </si>
  <si>
    <t>92350</t>
  </si>
  <si>
    <t>JOELHO 45 GRAUS, EM FERRO GALVANIZADO, DN 50 (2"), CONEXÃO ROSQUEADA, INSTALADO EM PRUMADAS - FORNECIMENTO E INSTALAÇÃO. AF_10/2020</t>
  </si>
  <si>
    <t>92351</t>
  </si>
  <si>
    <t>JOELHO 90 GRAUS, EM FERRO GALVANIZADO, DN 50 (2"), CONEXÃO ROSQUEADA, INSTALADO EM PRUMADAS - FORNECIMENTO E INSTALAÇÃO. AF_10/2020</t>
  </si>
  <si>
    <t>92352</t>
  </si>
  <si>
    <t>JOELHO 45 GRAUS, EM FERRO GALVANIZADO, DN 65 (2 1/2"), CONEXÃO ROSQUEADA, INSTALADO EM PRUMADAS - FORNECIMENTO E INSTALAÇÃO. AF_10/2020</t>
  </si>
  <si>
    <t>92353</t>
  </si>
  <si>
    <t>JOELHO 90 GRAUS, EM FERRO GALVANIZADO, DN 65 (2 1/2"), CONEXÃO ROSQUEADA, INSTALADO EM PRUMADAS - FORNECIMENTO E INSTALAÇÃO. AF_10/2020</t>
  </si>
  <si>
    <t>92354</t>
  </si>
  <si>
    <t>JOELHO 45 GRAUS, EM FERRO GALVANIZADO, DN 80 (3"), CONEXÃO ROSQUEADA, INSTALADO EM PRUMADAS - FORNECIMENTO E INSTALAÇÃO. AF_10/2020</t>
  </si>
  <si>
    <t>92355</t>
  </si>
  <si>
    <t>JOELHO 90 GRAUS, EM FERRO GALVANIZADO, DN 80 (3"), CONEXÃO ROSQUEADA, INSTALADO EM PRUMADAS - FORNECIMENTO E INSTALAÇÃO. AF_10/2020</t>
  </si>
  <si>
    <t>92356</t>
  </si>
  <si>
    <t>TÊ, EM FERRO GALVANIZADO, DN 50 (2"), CONEXÃO ROSQUEADA, INSTALADO EM PRUMADAS - FORNECIMENTO E INSTALAÇÃO. AF_10/2020</t>
  </si>
  <si>
    <t>92357</t>
  </si>
  <si>
    <t>TÊ, EM FERRO GALVANIZADO, DN 65 (2 1/2"), CONEXÃO ROSQUEADA, INSTALADO EM PRUMADAS - FORNECIMENTO E INSTALAÇÃO. AF_10/2020</t>
  </si>
  <si>
    <t>92358</t>
  </si>
  <si>
    <t>TÊ, EM FERRO GALVANIZADO, DN 80 (3"), CONEXÃO ROSQUEADA, INSTALADO EM PRUMADAS - FORNECIMENTO E INSTALAÇÃO. AF_10/2020</t>
  </si>
  <si>
    <t>92369</t>
  </si>
  <si>
    <t>NIPLE, EM FERRO GALVANIZADO, DN 25 (1"), CONEXÃO ROSQUEADA, INSTALADO EM REDE DE ALIMENTAÇÃO PARA HIDRANTE - FORNECIMENTO E INSTALAÇÃO. AF_10/2020</t>
  </si>
  <si>
    <t>92370</t>
  </si>
  <si>
    <t>LUVA, EM FERRO GALVANIZADO, DN 25 (1"), CONEXÃO ROSQUEADA, INSTALADO EM REDE DE ALIMENTAÇÃO PARA HIDRANTE - FORNECIMENTO E INSTALAÇÃO. AF_10/2020</t>
  </si>
  <si>
    <t>92371</t>
  </si>
  <si>
    <t>NIPLE, EM FERRO GALVANIZADO, DN 32 (1 1/4"), CONEXÃO ROSQUEADA, INSTALADO EM REDE DE ALIMENTAÇÃO PARA HIDRANTE - FORNECIMENTO E INSTALAÇÃO. AF_10/2020</t>
  </si>
  <si>
    <t>92372</t>
  </si>
  <si>
    <t>LUVA, EM FERRO GALVANIZADO, DN 32 (1 1/4"), CONEXÃO ROSQUEADA, INSTALADO EM REDE DE ALIMENTAÇÃO PARA HIDRANTE - FORNECIMENTO E INSTALAÇÃO. AF_10/2020</t>
  </si>
  <si>
    <t>92373</t>
  </si>
  <si>
    <t>NIPLE, EM FERRO GALVANIZADO, DN 40 (1 1/2"), CONEXÃO ROSQUEADA, INSTALADO EM REDE DE ALIMENTAÇÃO PARA HIDRANTE - FORNECIMENTO E INSTALAÇÃO. AF_10/2020</t>
  </si>
  <si>
    <t>92374</t>
  </si>
  <si>
    <t>LUVA, EM FERRO GALVANIZADO, DN 40 (1 1/2"), CONEXÃO ROSQUEADA, INSTALADO EM REDE DE ALIMENTAÇÃO PARA HIDRANTE - FORNECIMENTO E INSTALAÇÃO. AF_10/2020</t>
  </si>
  <si>
    <t>92375</t>
  </si>
  <si>
    <t>NIPLE, EM FERRO GALVANIZADO, DN 50 (2"), CONEXÃO ROSQUEADA, INSTALADO EM REDE DE ALIMENTAÇÃO PARA HIDRANTE - FORNECIMENTO E INSTALAÇÃO. AF_10/2020</t>
  </si>
  <si>
    <t>92376</t>
  </si>
  <si>
    <t>LUVA, EM FERRO GALVANIZADO, DN 50 (2"), CONEXÃO ROSQUEADA, INSTALADO EM REDE DE ALIMENTAÇÃO PARA HIDRANTE - FORNECIMENTO E INSTALAÇÃO. AF_10/2020</t>
  </si>
  <si>
    <t>92377</t>
  </si>
  <si>
    <t>NIPLE, EM FERRO GALVANIZADO, DN 65 (2 1/2"), CONEXÃO ROSQUEADA, INSTALADO EM REDE DE ALIMENTAÇÃO PARA HIDRANTE - FORNECIMENTO E INSTALAÇÃO. AF_10/2020</t>
  </si>
  <si>
    <t>92378</t>
  </si>
  <si>
    <t>LUVA, EM FERRO GALVANIZADO, DN 65 (2 1/2"), CONEXÃO ROSQUEADA, INSTALADO EM REDE DE ALIMENTAÇÃO PARA HIDRANTE - FORNECIMENTO E INSTALAÇÃO. AF_10/2020</t>
  </si>
  <si>
    <t>92379</t>
  </si>
  <si>
    <t>NIPLE, EM FERRO GALVANIZADO, DN 80 (3"), CONEXÃO ROSQUEADA, INSTALADO EM REDE DE ALIMENTAÇÃO PARA HIDRANTE - FORNECIMENTO E INSTALAÇÃO. AF_10/2020</t>
  </si>
  <si>
    <t>92380</t>
  </si>
  <si>
    <t>LUVA, EM FERRO GALVANIZADO, DN 80 (3"), CONEXÃO ROSQUEADA, INSTALADO EM REDE DE ALIMENTAÇÃO PARA HIDRANTE - FORNECIMENTO E INSTALAÇÃO. AF_10/2020</t>
  </si>
  <si>
    <t>92381</t>
  </si>
  <si>
    <t>JOELHO 45 GRAUS, EM FERRO GALVANIZADO, DN 25 (1"), CONEXÃO ROSQUEADA, INSTALADO EM REDE DE ALIMENTAÇÃO PARA HIDRANTE - FORNECIMENTO E INSTALAÇÃO. AF_10/2020</t>
  </si>
  <si>
    <t>92382</t>
  </si>
  <si>
    <t>JOELHO 90 GRAUS, EM FERRO GALVANIZADO, DN 25 (1"), CONEXÃO ROSQUEADA, INSTALADO EM REDE DE ALIMENTAÇÃO PARA HIDRANTE - FORNECIMENTO E INSTALAÇÃO. AF_10/2020</t>
  </si>
  <si>
    <t>92383</t>
  </si>
  <si>
    <t>JOELHO 45 GRAUS, EM FERRO GALVANIZADO, DN 32 (1 1/4"), CONEXÃO ROSQUEADA, INSTALADO EM REDE DE ALIMENTAÇÃO PARA HIDRANTE - FORNECIMENTO E INSTALAÇÃO. AF_10/2020</t>
  </si>
  <si>
    <t>92384</t>
  </si>
  <si>
    <t>JOELHO 90 GRAUS, EM FERRO GALVANIZADO, DN 32 (1 1/4"), CONEXÃO ROSQUEADA, INSTALADO EM REDE DE ALIMENTAÇÃO PARA HIDRANTE - FORNECIMENTO E INSTALAÇÃO. AF_10/2020</t>
  </si>
  <si>
    <t>92385</t>
  </si>
  <si>
    <t>JOELHO 45 GRAUS, EM FERRO GALVANIZADO, DN 40 (1 1/2"), CONEXÃO ROSQUEADA, INSTALADO EM REDE DE ALIMENTAÇÃO PARA HIDRANTE - FORNECIMENTO E INSTALAÇÃO. AF_10/2020</t>
  </si>
  <si>
    <t>92386</t>
  </si>
  <si>
    <t>JOELHO 90 GRAUS, EM FERRO GALVANIZADO, DN 40 (1 1/2"), CONEXÃO ROSQUEADA, INSTALADO EM REDE DE ALIMENTAÇÃO PARA HIDRANTE - FORNECIMENTO E INSTALAÇÃO. AF_10/2020</t>
  </si>
  <si>
    <t>92387</t>
  </si>
  <si>
    <t>JOELHO 45 GRAUS, EM FERRO GALVANIZADO, DN 50 (2"), CONEXÃO ROSQUEADA, INSTALADO EM REDE DE ALIMENTAÇÃO PARA HIDRANTE - FORNECIMENTO E INSTALAÇÃO. AF_10/2020</t>
  </si>
  <si>
    <t>92388</t>
  </si>
  <si>
    <t>JOELHO 90 GRAUS, EM FERRO GALVANIZADO, DN 50 (2"), CONEXÃO ROSQUEADA, INSTALADO EM REDE DE ALIMENTAÇÃO PARA HIDRANTE - FORNECIMENTO E INSTALAÇÃO. AF_10/2020</t>
  </si>
  <si>
    <t>92389</t>
  </si>
  <si>
    <t>JOELHO 45 GRAUS, EM FERRO GALVANIZADO, DN 65 (2 1/2"), CONEXÃO ROSQUEADA, INSTALADO EM REDE DE ALIMENTAÇÃO PARA HIDRANTE - FORNECIMENTO E INSTALAÇÃO. AF_10/2020</t>
  </si>
  <si>
    <t>92390</t>
  </si>
  <si>
    <t>JOELHO 90 GRAUS, EM FERRO GALVANIZADO, DN 65 (2 1/2"), CONEXÃO ROSQUEADA, INSTALADO EM REDE DE ALIMENTAÇÃO PARA HIDRANTE - FORNECIMENTO E INSTALAÇÃO. AF_10/2020</t>
  </si>
  <si>
    <t>92635</t>
  </si>
  <si>
    <t>JOELHO 45 GRAUS, EM FERRO GALVANIZADO, CONEXÃO ROSQUEADA, DN 80 (3"), INSTALADO EM REDE DE ALIMENTAÇÃO PARA HIDRANTE - FORNECIMENTO E INSTALAÇÃO. AF_10/2020</t>
  </si>
  <si>
    <t>92636</t>
  </si>
  <si>
    <t>JOELHO 90 GRAUS, EM FERRO GALVANIZADO, CONEXÃO ROSQUEADA, DN 80 (3"), INSTALADO EM REDE DE ALIMENTAÇÃO PARA HIDRANTE - FORNECIMENTO E INSTALAÇÃO. AF_10/2020</t>
  </si>
  <si>
    <t>92637</t>
  </si>
  <si>
    <t>TÊ, EM FERRO GALVANIZADO, CONEXÃO ROSQUEADA, DN 25 (1"), INSTALADO EM REDE DE ALIMENTAÇÃO PARA HIDRANTE - FORNECIMENTO E INSTALAÇÃO. AF_10/2020</t>
  </si>
  <si>
    <t>92638</t>
  </si>
  <si>
    <t>TÊ, EM FERRO GALVANIZADO, CONEXÃO ROSQUEADA, DN 32 (1 1/4"), INSTALADO EM REDE DE ALIMENTAÇÃO PARA HIDRANTE - FORNECIMENTO E INSTALAÇÃO. AF_10/2020</t>
  </si>
  <si>
    <t>92639</t>
  </si>
  <si>
    <t>TÊ, EM FERRO GALVANIZADO, CONEXÃO ROSQUEADA, DN 40 (1 1/2"), INSTALADO EM REDE DE ALIMENTAÇÃO PARA HIDRANTE - FORNECIMENTO E INSTALAÇÃO. AF_10/2020</t>
  </si>
  <si>
    <t>92640</t>
  </si>
  <si>
    <t>TÊ, EM FERRO GALVANIZADO, CONEXÃO ROSQUEADA, DN 50 (2"), INSTALADO EM REDE DE ALIMENTAÇÃO PARA HIDRANTE - FORNECIMENTO E INSTALAÇÃO. AF_10/2020</t>
  </si>
  <si>
    <t>92642</t>
  </si>
  <si>
    <t>TÊ, EM FERRO GALVANIZADO, CONEXÃO ROSQUEADA, DN 65 (2 1/2"), INSTALADO EM REDE DE ALIMENTAÇÃO PARA HIDRANTE - FORNECIMENTO E INSTALAÇÃO. AF_10/2020</t>
  </si>
  <si>
    <t>92644</t>
  </si>
  <si>
    <t>TÊ, EM FERRO GALVANIZADO, CONEXÃO ROSQUEADA, DN 80 (3"), INSTALADO EM REDE DE ALIMENTAÇÃO PARA HIDRANTE - FORNECIMENTO E INSTALAÇÃO. AF_10/2020</t>
  </si>
  <si>
    <t>92657</t>
  </si>
  <si>
    <t>NIPLE, EM FERRO GALVANIZADO, CONEXÃO ROSQUEADA, DN 25 (1"), INSTALADO EM REDE DE ALIMENTAÇÃO PARA SPRINKLER - FORNECIMENTO E INSTALAÇÃO. AF_10/2020</t>
  </si>
  <si>
    <t>92658</t>
  </si>
  <si>
    <t>LUVA, EM FERRO GALVANIZADO, CONEXÃO ROSQUEADA, DN 25 (1"), INSTALADO EM REDE DE ALIMENTAÇÃO PARA SPRINKLER - FORNECIMENTO E INSTALAÇÃO. AF_10/2020</t>
  </si>
  <si>
    <t>92659</t>
  </si>
  <si>
    <t>NIPLE, EM FERRO GALVANIZADO, CONEXÃO ROSQUEADA, DN 32 (1 1/4"), INSTALADO EM REDE DE ALIMENTAÇÃO PARA SPRINKLER - FORNECIMENTO E INSTALAÇÃO. AF_10/2020</t>
  </si>
  <si>
    <t>92660</t>
  </si>
  <si>
    <t>LUVA, EM FERRO GALVANIZADO, CONEXÃO ROSQUEADA, DN 32 (1 1/4"), INSTALADO EM REDE DE ALIMENTAÇÃO PARA SPRINKLER - FORNECIMENTO E INSTALAÇÃO. AF_10/2020</t>
  </si>
  <si>
    <t>92661</t>
  </si>
  <si>
    <t>NIPLE, EM FERRO GALVANIZADO, CONEXÃO ROSQUEADA, DN 40 (1 1/2"), INSTALADO EM REDE DE ALIMENTAÇÃO PARA SPRINKLER - FORNECIMENTO E INSTALAÇÃO. AF_10/2020</t>
  </si>
  <si>
    <t>92662</t>
  </si>
  <si>
    <t>LUVA, EM FERRO GALVANIZADO, CONEXÃO ROSQUEADA, DN 40 (1 1/2"), INSTALADO EM REDE DE ALIMENTAÇÃO PARA SPRINKLER - FORNECIMENTO E INSTALAÇÃO. AF_10/2020</t>
  </si>
  <si>
    <t>92663</t>
  </si>
  <si>
    <t>NIPLE, EM FERRO GALVANIZADO, CONEXÃO ROSQUEADA, DN 50 (2"), INSTALADO EM REDE DE ALIMENTAÇÃO PARA SPRINKLER - FORNECIMENTO E INSTALAÇÃO. AF_10/2020</t>
  </si>
  <si>
    <t>92664</t>
  </si>
  <si>
    <t>LUVA, EM FERRO GALVANIZADO, CONEXÃO ROSQUEADA, DN 50 (2"), INSTALADO EM REDE DE ALIMENTAÇÃO PARA SPRINKLER - FORNECIMENTO E INSTALAÇÃO. AF_10/2020</t>
  </si>
  <si>
    <t>92665</t>
  </si>
  <si>
    <t>NIPLE, EM FERRO GALVANIZADO, CONEXÃO ROSQUEADA, DN 65 (2 1/2"), INSTALADO EM REDE DE ALIMENTAÇÃO PARA SPRINKLER - FORNECIMENTO E INSTALAÇÃO. AF_10/2020</t>
  </si>
  <si>
    <t>92666</t>
  </si>
  <si>
    <t>LUVA, EM FERRO GALVANIZADO, CONEXÃO ROSQUEADA, DN 65 (2 1/2"), INSTALADO EM REDE DE ALIMENTAÇÃO PARA SPRINKLER - FORNECIMENTO E INSTALAÇÃO. AF_10/2020</t>
  </si>
  <si>
    <t>92667</t>
  </si>
  <si>
    <t>NIPLE, EM FERRO GALVANIZADO, CONEXÃO ROSQUEADA, DN 80 (3"), INSTALADO EM REDE DE ALIMENTAÇÃO PARA SPRINKLER - FORNECIMENTO E INSTALAÇÃO. AF_10/2020</t>
  </si>
  <si>
    <t>92668</t>
  </si>
  <si>
    <t>LUVA, EM FERRO GALVANIZADO, CONEXÃO ROSQUEADA, DN 80 (3"), INSTALADO EM REDE DE ALIMENTAÇÃO PARA SPRINKLER - FORNECIMENTO E INSTALAÇÃO. AF_10/2020</t>
  </si>
  <si>
    <t>92669</t>
  </si>
  <si>
    <t>JOELHO 45 GRAUS, EM FERRO GALVANIZADO, CONEXÃO ROSQUEADA, DN 25 (1"), INSTALADO EM REDE DE ALIMENTAÇÃO PARA SPRINKLER - FORNECIMENTO E INSTALAÇÃO. AF_10/2020</t>
  </si>
  <si>
    <t>92670</t>
  </si>
  <si>
    <t>JOELHO 90 GRAUS, EM FERRO GALVANIZADO, CONEXÃO ROSQUEADA, DN 25 (1"), INSTALADO EM REDE DE ALIMENTAÇÃO PARA SPRINKLER - FORNECIMENTO E INSTALAÇÃO. AF_10/2020</t>
  </si>
  <si>
    <t>92671</t>
  </si>
  <si>
    <t>JOELHO 45 GRAUS, EM FERRO GALVANIZADO, CONEXÃO ROSQUEADA, DN 32 (1 1/4"), INSTALADO EM REDE DE ALIMENTAÇÃO PARA SPRINKLER - FORNECIMENTO E INSTALAÇÃO. AF_10/2020</t>
  </si>
  <si>
    <t>92672</t>
  </si>
  <si>
    <t>JOELHO 90 GRAUS, EM FERRO GALVANIZADO, CONEXÃO ROSQUEADA, DN 32 (1 1/4"), INSTALADO EM REDE DE ALIMENTAÇÃO PARA SPRINKLER - FORNECIMENTO E INSTALAÇÃO. AF_10/2020</t>
  </si>
  <si>
    <t>92673</t>
  </si>
  <si>
    <t>JOELHO 45 GRAUS, EM FERRO GALVANIZADO, CONEXÃO ROSQUEADA, DN 40 (1 1/2"), INSTALADO EM REDE DE ALIMENTAÇÃO PARA SPRINKLER - FORNECIMENTO E INSTALAÇÃO. AF_10/2020</t>
  </si>
  <si>
    <t>92674</t>
  </si>
  <si>
    <t>JOELHO 90 GRAUS, EM FERRO GALVANIZADO, CONEXÃO ROSQUEADA, DN 40 (1 1/2"), INSTALADO EM REDE DE ALIMENTAÇÃO PARA SPRINKLER - FORNECIMENTO E INSTALAÇÃO. AF_10/2020</t>
  </si>
  <si>
    <t>92675</t>
  </si>
  <si>
    <t>JOELHO 45 GRAUS, EM FERRO GALVANIZADO, CONEXÃO ROSQUEADA, DN 50 (2"), INSTALADO EM REDE DE ALIMENTAÇÃO PARA SPRINKLER - FORNECIMENTO E INSTALAÇÃO. AF_10/2020</t>
  </si>
  <si>
    <t>92676</t>
  </si>
  <si>
    <t>JOELHO 90 GRAUS, EM FERRO GALVANIZADO, CONEXÃO ROSQUEADA, DN 50 (2"), INSTALADO EM REDE DE ALIMENTAÇÃO PARA SPRINKLER - FORNECIMENTO E INSTALAÇÃO. AF_10/2020</t>
  </si>
  <si>
    <t>92677</t>
  </si>
  <si>
    <t>JOELHO 45 GRAUS, EM FERRO GALVANIZADO, CONEXÃO ROSQUEADA, DN 65 (2 1/2"), INSTALADO EM REDE DE ALIMENTAÇÃO PARA SPRINKLER - FORNECIMENTO E INSTALAÇÃO. AF_10/2020</t>
  </si>
  <si>
    <t>92678</t>
  </si>
  <si>
    <t>JOELHO 90 GRAUS, EM FERRO GALVANIZADO, CONEXÃO ROSQUEADA, DN 65 (2 1/2"), INSTALADO EM REDE DE ALIMENTAÇÃO PARA SPRINKLER - FORNECIMENTO E INSTALAÇÃO. AF_10/2020</t>
  </si>
  <si>
    <t>92679</t>
  </si>
  <si>
    <t>JOELHO 45 GRAUS, EM FERRO GALVANIZADO, CONEXÃO ROSQUEADA, DN 80 (3"), INSTALADO EM REDE DE ALIMENTAÇÃO PARA SPRINKLER - FORNECIMENTO E INSTALAÇÃO. AF_10/2020</t>
  </si>
  <si>
    <t>92680</t>
  </si>
  <si>
    <t>JOELHO 90 GRAUS, EM FERRO GALVANIZADO, CONEXÃO ROSQUEADA, DN 80 (3"), INSTALADO EM REDE DE ALIMENTAÇÃO PARA SPRINKLER - FORNECIMENTO E INSTALAÇÃO. AF_10/2020</t>
  </si>
  <si>
    <t>92681</t>
  </si>
  <si>
    <t>TÊ, EM FERRO GALVANIZADO, CONEXÃO ROSQUEADA, DN 25 (1"), INSTALADO EM REDE DE ALIMENTAÇÃO PARA SPRINKLER - FORNECIMENTO E INSTALAÇÃO. AF_10/2020</t>
  </si>
  <si>
    <t>92682</t>
  </si>
  <si>
    <t>TÊ, EM FERRO GALVANIZADO, CONEXÃO ROSQUEADA, DN 32 (1 1/4"), INSTALADO EM REDE DE ALIMENTAÇÃO PARA SPRINKLER - FORNECIMENTO E INSTALAÇÃO. AF_10/2020</t>
  </si>
  <si>
    <t>92683</t>
  </si>
  <si>
    <t>TÊ, EM FERRO GALVANIZADO, CONEXÃO ROSQUEADA, DN 40 (1 1/2"), INSTALADO EM REDE DE ALIMENTAÇÃO PARA SPRINKLER - FORNECIMENTO E INSTALAÇÃO. AF_10/2020</t>
  </si>
  <si>
    <t>92684</t>
  </si>
  <si>
    <t>TÊ, EM FERRO GALVANIZADO, CONEXÃO ROSQUEADA, DN 50 (2"), INSTALADO EM REDE DE ALIMENTAÇÃO PARA SPRINKLER - FORNECIMENTO E INSTALAÇÃO. AF_10/2020</t>
  </si>
  <si>
    <t>92685</t>
  </si>
  <si>
    <t>TÊ, EM FERRO GALVANIZADO, CONEXÃO ROSQUEADA, DN 65 (2 1/2"), INSTALADO EM REDE DE ALIMENTAÇÃO PARA SPRINKLER - FORNECIMENTO E INSTALAÇÃO. AF_10/2020</t>
  </si>
  <si>
    <t>92686</t>
  </si>
  <si>
    <t>TÊ, EM FERRO GALVANIZADO, CONEXÃO ROSQUEADA, DN 80 (3"), INSTALADO EM REDE DE ALIMENTAÇÃO PARA SPRINKLER - FORNECIMENTO E INSTALAÇÃO. AF_10/2020</t>
  </si>
  <si>
    <t>92692</t>
  </si>
  <si>
    <t>NIPLE, EM FERRO GALVANIZADO, CONEXÃO ROSQUEADA, DN 15 (1/2"), INSTALADO EM RAMAIS E SUB-RAMAIS DE GÁS - FORNECIMENTO E INSTALAÇÃO. AF_10/2020</t>
  </si>
  <si>
    <t>92693</t>
  </si>
  <si>
    <t>LUVA, EM FERRO GALVANIZADO, CONEXÃO ROSQUEADA, DN 15 (1/2"), INSTALADO EM RAMAIS E SUB-RAMAIS DE GÁS - FORNECIMENTO E INSTALAÇÃO. AF_10/2020</t>
  </si>
  <si>
    <t>92694</t>
  </si>
  <si>
    <t>NIPLE, EM FERRO GALVANIZADO, CONEXÃO ROSQUEADA, DN 20 (3/4"), INSTALADO EM RAMAIS E SUB-RAMAIS DE GÁS - FORNECIMENTO E INSTALAÇÃO. AF_10/2020</t>
  </si>
  <si>
    <t>92695</t>
  </si>
  <si>
    <t>LUVA, EM FERRO GALVANIZADO, CONEXÃO ROSQUEADA, DN 20 (3/4"), INSTALADO EM RAMAIS E SUB-RAMAIS DE GÁS - FORNECIMENTO E INSTALAÇÃO. AF_10/2020</t>
  </si>
  <si>
    <t>92696</t>
  </si>
  <si>
    <t>NIPLE, EM FERRO GALVANIZADO, CONEXÃO ROSQUEADA, DN 25 (1"), INSTALADO EM RAMAIS E SUB-RAMAIS DE GÁS - FORNECIMENTO E INSTALAÇÃO. AF_10/2020</t>
  </si>
  <si>
    <t>92697</t>
  </si>
  <si>
    <t>LUVA, EM FERRO GALVANIZADO, CONEXÃO ROSQUEADA, DN 25 (1"), INSTALADO EM RAMAIS E SUB-RAMAIS DE GÁS - FORNECIMENTO E INSTALAÇÃO. AF_10/2020</t>
  </si>
  <si>
    <t>92698</t>
  </si>
  <si>
    <t>JOELHO 45 GRAUS, EM FERRO GALVANIZADO, CONEXÃO ROSQUEADA, DN 15 (1/2"), INSTALADO EM RAMAIS E SUB-RAMAIS DE GÁS - FORNECIMENTO E INSTALAÇÃO. AF_10/2020</t>
  </si>
  <si>
    <t>92699</t>
  </si>
  <si>
    <t>JOELHO 90 GRAUS, EM FERRO GALVANIZADO, CONEXÃO ROSQUEADA, DN 15 (1/2"), INSTALADO EM RAMAIS E SUB-RAMAIS DE GÁS - FORNECIMENTO E INSTALAÇÃO. AF_10/2020</t>
  </si>
  <si>
    <t>92700</t>
  </si>
  <si>
    <t>JOELHO 45 GRAUS, EM FERRO GALVANIZADO, CONEXÃO ROSQUEADA, DN 20 (3/4"), INSTALADO EM RAMAIS E SUB-RAMAIS DE GÁS - FORNECIMENTO E INSTALAÇÃO. AF_10/2020</t>
  </si>
  <si>
    <t>92701</t>
  </si>
  <si>
    <t>JOELHO 90 GRAUS, EM FERRO GALVANIZADO, CONEXÃO ROSQUEADA, DN 20 (3/4"), INSTALADO EM RAMAIS E SUB-RAMAIS DE GÁS - FORNECIMENTO E INSTALAÇÃO. AF_10/2020</t>
  </si>
  <si>
    <t>92702</t>
  </si>
  <si>
    <t>JOELHO 45 GRAUS, EM FERRO GALVANIZADO, CONEXÃO ROSQUEADA, DN 25 (1"), INSTALADO EM RAMAIS E SUB-RAMAIS DE GÁS - FORNECIMENTO E INSTALAÇÃO. AF_10/2020</t>
  </si>
  <si>
    <t>92703</t>
  </si>
  <si>
    <t>JOELHO 90 GRAUS, EM FERRO GALVANIZADO, CONEXÃO ROSQUEADA, DN 25 (1"), INSTALADO EM RAMAIS E SUB-RAMAIS DE GÁS - FORNECIMENTO E INSTALAÇÃO. AF_10/2020</t>
  </si>
  <si>
    <t>92704</t>
  </si>
  <si>
    <t>TÊ, EM FERRO GALVANIZADO, CONEXÃO ROSQUEADA, DN 15 (1/2"), INSTALADO EM RAMAIS E SUB-RAMAIS DE GÁS - FORNECIMENTO E INSTALAÇÃO. AF_10/2020</t>
  </si>
  <si>
    <t>92705</t>
  </si>
  <si>
    <t>TÊ, EM FERRO GALVANIZADO, CONEXÃO ROSQUEADA, DN 20 (3/4"), INSTALADO EM RAMAIS E SUB-RAMAIS DE GÁS - FORNECIMENTO E INSTALAÇÃO. AF_10/2020</t>
  </si>
  <si>
    <t>92706</t>
  </si>
  <si>
    <t>TÊ, EM FERRO GALVANIZADO, CONEXÃO ROSQUEADA, DN 25 (1"), INSTALADO EM RAMAIS E SUB-RAMAIS DE GÁS - FORNECIMENTO E INSTALAÇÃO. AF_10/2020</t>
  </si>
  <si>
    <t>92889</t>
  </si>
  <si>
    <t>UNIÃO, EM FERRO GALVANIZADO, DN 50 (2"), CONEXÃO ROSQUEADA, INSTALADO EM PRUMADAS - FORNECIMENTO E INSTALAÇÃO. AF_10/2020</t>
  </si>
  <si>
    <t>92890</t>
  </si>
  <si>
    <t>UNIÃO, EM FERRO GALVANIZADO, DN 65 (2 1/2"), CONEXÃO ROSQUEADA, INSTALADO EM PRUMADAS - FORNECIMENTO E INSTALAÇÃO. AF_10/2020</t>
  </si>
  <si>
    <t>92891</t>
  </si>
  <si>
    <t>UNIÃO, EM FERRO GALVANIZADO, DN 80 (3"), CONEXÃO ROSQUEADA, INSTALADO EM PRUMADAS - FORNECIMENTO E INSTALAÇÃO. AF_10/2020</t>
  </si>
  <si>
    <t>92892</t>
  </si>
  <si>
    <t>UNIÃO, EM FERRO GALVANIZADO, DN 25 (1"), CONEXÃO ROSQUEADA, INSTALADO EM REDE DE ALIMENTAÇÃO PARA HIDRANTE - FORNECIMENTO E INSTALAÇÃO. AF_10/2020</t>
  </si>
  <si>
    <t>92893</t>
  </si>
  <si>
    <t>UNIÃO, EM FERRO GALVANIZADO, DN 32 (1 1/4"), CONEXÃO ROSQUEADA, INSTALADO EM REDE DE ALIMENTAÇÃO PARA HIDRANTE - FORNECIMENTO E INSTALAÇÃO. AF_10/2020</t>
  </si>
  <si>
    <t>92894</t>
  </si>
  <si>
    <t>UNIÃO, EM FERRO GALVANIZADO, DN 40 (1 1/2"), CONEXÃO ROSQUEADA, INSTALADO EM REDE DE ALIMENTAÇÃO PARA HIDRANTE - FORNECIMENTO E INSTALAÇÃO. AF_10/2020</t>
  </si>
  <si>
    <t>92895</t>
  </si>
  <si>
    <t>UNIÃO, EM FERRO GALVANIZADO, DN 50 (2"), CONEXÃO ROSQUEADA, INSTALADO EM REDE DE ALIMENTAÇÃO PARA HIDRANTE - FORNECIMENTO E INSTALAÇÃO. AF_10/2020</t>
  </si>
  <si>
    <t>92896</t>
  </si>
  <si>
    <t>UNIÃO, EM FERRO GALVANIZADO, DN 65 (2 1/2"), CONEXÃO ROSQUEADA, INSTALADO EM REDE DE ALIMENTAÇÃO PARA HIDRANTE - FORNECIMENTO E INSTALAÇÃO. AF_10/2020</t>
  </si>
  <si>
    <t>92897</t>
  </si>
  <si>
    <t>UNIÃO, EM FERRO GALVANIZADO, DN 80 (3"), CONEXÃO ROSQUEADA, INSTALADO EM REDE DE ALIMENTAÇÃO PARA HIDRANTE - FORNECIMENTO E INSTALAÇÃO. AF_10/2020</t>
  </si>
  <si>
    <t>92898</t>
  </si>
  <si>
    <t>UNIÃO, EM FERRO GALVANIZADO, CONEXÃO ROSQUEADA, DN 25 (1"), INSTALADO EM REDE DE ALIMENTAÇÃO PARA SPRINKLER - FORNECIMENTO E INSTALAÇÃO. AF_10/2020</t>
  </si>
  <si>
    <t>92899</t>
  </si>
  <si>
    <t>UNIÃO, EM FERRO GALVANIZADO, CONEXÃO ROSQUEADA, DN 32 (1 1/4"), INSTALADO EM REDE DE ALIMENTAÇÃO PARA SPRINKLER - FORNECIMENTO E INSTALAÇÃO. AF_10/2020</t>
  </si>
  <si>
    <t>92900</t>
  </si>
  <si>
    <t>UNIÃO, EM FERRO GALVANIZADO, CONEXÃO ROSQUEADA, DN 40 (1 1/2"), INSTALADO EM REDE DE ALIMENTAÇÃO PARA SPRINKLER - FORNECIMENTO E INSTALAÇÃO. AF_10/2020</t>
  </si>
  <si>
    <t>92901</t>
  </si>
  <si>
    <t>UNIÃO, EM FERRO GALVANIZADO, CONEXÃO ROSQUEADA, DN 50 (2"), INSTALADO EM REDE DE ALIMENTAÇÃO PARA SPRINKLER - FORNECIMENTO E INSTALAÇÃO. AF_10/2020</t>
  </si>
  <si>
    <t>92902</t>
  </si>
  <si>
    <t>UNIÃO, EM FERRO GALVANIZADO, CONEXÃO ROSQUEADA, DN 65 (2 1/2"), INSTALADO EM REDE DE ALIMENTAÇÃO PARA SPRINKLER - FORNECIMENTO E INSTALAÇÃO. AF_10/2020</t>
  </si>
  <si>
    <t>92903</t>
  </si>
  <si>
    <t>UNIÃO, EM FERRO GALVANIZADO, CONEXÃO ROSQUEADA, DN 80 (3"), INSTALADO EM REDE DE ALIMENTAÇÃO PARA SPRINKLER - FORNECIMENTO E INSTALAÇÃO. AF_10/2020</t>
  </si>
  <si>
    <t>92904</t>
  </si>
  <si>
    <t>UNIÃO, EM FERRO GALVANIZADO, CONEXÃO ROSQUEADA, DN 15 (1/2"), INSTALADO EM RAMAIS E SUB-RAMAIS DE GÁS - FORNECIMENTO E INSTALAÇÃO. AF_10/2020</t>
  </si>
  <si>
    <t>92905</t>
  </si>
  <si>
    <t>UNIÃO, EM FERRO GALVANIZADO, CONEXÃO ROSQUEADA, DN 20 (3/4"), INSTALADO EM RAMAIS E SUB-RAMAIS DE GÁS - FORNECIMENTO E INSTALAÇÃO. AF_10/2020</t>
  </si>
  <si>
    <t>92906</t>
  </si>
  <si>
    <t>UNIÃO, EM FERRO GALVANIZADO, CONEXÃO ROSQUEADA, DN 25 (1"), INSTALADO EM RAMAIS E SUB-RAMAIS DE GÁS - FORNECIMENTO E INSTALAÇÃO. AF_10/2020</t>
  </si>
  <si>
    <t>92907</t>
  </si>
  <si>
    <t>LUVA DE REDUÇÃO, EM FERRO GALVANIZADO, 2" X 1 1/2", CONEXÃO ROSQUEADA, INSTALADO EM PRUMADAS - FORNECIMENTO E INSTALAÇÃO. AF_10/2020</t>
  </si>
  <si>
    <t>92908</t>
  </si>
  <si>
    <t>LUVA DE REDUÇÃO, EM FERRO GALVANIZADO, 2" X 1 1/4", CONEXÃO ROSQUEADA, INSTALADO EM PRUMADAS - FORNECIMENTO E INSTALAÇÃO. AF_10/2020</t>
  </si>
  <si>
    <t>92909</t>
  </si>
  <si>
    <t>LUVA DE REDUÇÃO, EM FERRO GALVANIZADO, 2" X 1", CONEXÃO ROSQUEADA, INSTALADO EM PRUMADAS - FORNECIMENTO E INSTALAÇÃO. AF_10/2020</t>
  </si>
  <si>
    <t>92910</t>
  </si>
  <si>
    <t>LUVA DE REDUÇÃO, EM FERRO GALVANIZADO, 2 1/2" X 1 1/2", CONEXÃO ROSQUEADA, INSTALADO EM PRUMADAS - FORNECIMENTO E INSTALAÇÃO. AF_10/2020</t>
  </si>
  <si>
    <t>92911</t>
  </si>
  <si>
    <t>LUVA DE REDUÇÃO, EM FERRO GALVANIZADO, 2 1/2" X 2", CONEXÃO ROSQUEADA, INSTALADO EM PRUMADAS - FORNECIMENTO E INSTALAÇÃO. AF_10/2020</t>
  </si>
  <si>
    <t>92912</t>
  </si>
  <si>
    <t>LUVA DE REDUÇÃO, EM FERRO GALVANIZADO, 3" X 1 1/2", CONEXÃO ROSQUEADA, INSTALADO EM PRUMADAS - FORNECIMENTO E INSTALAÇÃO. AF_10/2020</t>
  </si>
  <si>
    <t>92913</t>
  </si>
  <si>
    <t>LUVA DE REDUÇÃO, EM FERRO GALVANIZADO, 3" X 2 1/2", CONEXÃO ROSQUEADA, INSTALADO EM PRUMADAS - FORNECIMENTO E INSTALAÇÃO. AF_10/2020</t>
  </si>
  <si>
    <t>92914</t>
  </si>
  <si>
    <t>LUVA DE REDUÇÃO, EM FERRO GALVANIZADO, 3" X 2", CONEXÃO ROSQUEADA, INSTALADO EM PRUMADAS - FORNECIMENTO E INSTALAÇÃO. AF_10/2020</t>
  </si>
  <si>
    <t>92918</t>
  </si>
  <si>
    <t>LUVA DE REDUÇÃO, EM FERRO GALVANIZADO, 1" X 1/2", CONEXÃO ROSQUEADA, INSTALADO EM REDE DE ALIMENTAÇÃO PARA HIDRANTE - FORNECIMENTO E INSTALAÇÃO. AF_10/2020</t>
  </si>
  <si>
    <t>92920</t>
  </si>
  <si>
    <t>LUVA DE REDUÇÃO, EM FERRO GALVANIZADO, 1" X 3/4", CONEXÃO ROSQUEADA, INSTALADO EM REDE DE ALIMENTAÇÃO PARA HIDRANTE - FORNECIMENTO E INSTALAÇÃO. AF_10/2020</t>
  </si>
  <si>
    <t>92925</t>
  </si>
  <si>
    <t>LUVA DE REDUÇÃO, EM FERRO GALVANIZADO, 1 1/4" X 1", CONEXÃO ROSQUEADA, INSTALADO EM REDE DE ALIMENTAÇÃO PARA HIDRANTE - FORNECIMENTO E INSTALAÇÃO. AF_10/2020</t>
  </si>
  <si>
    <t>92926</t>
  </si>
  <si>
    <t>LUVA DE REDUÇÃO, EM FERRO GALVANIZADO, 1 1/4" X 1/2", CONEXÃO ROSQUEADA, INSTALADO EM REDE DE ALIMENTAÇÃO PARA HIDRANTE - FORNECIMENTO E INSTALAÇÃO. AF_10/2020</t>
  </si>
  <si>
    <t>92927</t>
  </si>
  <si>
    <t>LUVA DE REDUÇÃO, EM FERRO GALVANIZADO, 1 1/4" X 3/4", CONEXÃO ROSQUEADA, INSTALADO EM REDE DE ALIMENTAÇÃO PARA HIDRANTE - FORNECIMENTO E INSTALAÇÃO. AF_10/2020</t>
  </si>
  <si>
    <t>92928</t>
  </si>
  <si>
    <t>LUVA DE REDUÇÃO, EM FERRO GALVANIZADO, 1 1/2" X 1 1/4", CONEXÃO ROSQUEADA, INSTALADO EM REDE DE ALIMENTAÇÃO PARA HIDRANTE - FORNECIMENTO E INSTALAÇÃO. AF_10/2020</t>
  </si>
  <si>
    <t>92929</t>
  </si>
  <si>
    <t>LUVA DE REDUÇÃO, EM FERRO GALVANIZADO, 1 1/2" X 1", CONEXÃO ROSQUEADA, INSTALADO EM REDE DE ALIMENTAÇÃO PARA HIDRANTE - FORNECIMENTO E INSTALAÇÃO. AF_10/2020</t>
  </si>
  <si>
    <t>92930</t>
  </si>
  <si>
    <t>LUVA DE REDUÇÃO, EM FERRO GALVANIZADO, 1 1/2" X 3/4", CONEXÃO ROSQUEADA, INSTALADO EM REDE DE ALIMENTAÇÃO PARA HIDRANTE - FORNECIMENTO E INSTALAÇÃO. AF_10/2020</t>
  </si>
  <si>
    <t>92931</t>
  </si>
  <si>
    <t>LUVA DE REDUÇÃO, EM FERRO GALVANIZADO, 2" X 1 1/2", CONEXÃO ROSQUEADA, INSTALADO EM REDE DE ALIMENTAÇÃO PARA HIDRANTE - FORNECIMENTO E INSTALAÇÃO. AF_10/2020</t>
  </si>
  <si>
    <t>92932</t>
  </si>
  <si>
    <t>LUVA DE REDUÇÃO, EM FERRO GALVANIZADO, 2" X 1 1/4", CONEXÃO ROSQUEADA, INSTALADO EM REDE DE ALIMENTAÇÃO PARA HIDRANTE - FORNECIMENTO E INSTALAÇÃO. AF_10/2020</t>
  </si>
  <si>
    <t>92933</t>
  </si>
  <si>
    <t>LUVA DE REDUÇÃO, EM FERRO GALVANIZADO, 2" X 1", CONEXÃO ROSQUEADA, INSTALADO EM REDE DE ALIMENTAÇÃO PARA HIDRANTE - FORNECIMENTO E INSTALAÇÃO. AF_10/2020</t>
  </si>
  <si>
    <t>92934</t>
  </si>
  <si>
    <t>LUVA DE REDUÇÃO, EM FERRO GALVANIZADO, 2 1/2" X 1 1/2", CONEXÃO ROSQUEADA, INSTALADO EM REDE DE ALIMENTAÇÃO PARA HIDRANTE - FORNECIMENTO E INSTALAÇÃO. AF_10/2020</t>
  </si>
  <si>
    <t>92935</t>
  </si>
  <si>
    <t>LUVA DE REDUÇÃO, EM FERRO GALVANIZADO, 2 1/2" X 2", CONEXÃO ROSQUEADA, INSTALADO EM REDE DE ALIMENTAÇÃO PARA HIDRANTE - FORNECIMENTO E INSTALAÇÃO. AF_10/2020</t>
  </si>
  <si>
    <t>92936</t>
  </si>
  <si>
    <t>LUVA DE REDUÇÃO, EM FERRO GALVANIZADO, 3" X 2 1/2", CONEXÃO ROSQUEADA, INSTALADO EM REDE DE ALIMENTAÇÃO PARA HIDRANTE - FORNECIMENTO E INSTALAÇÃO. AF_10/2020</t>
  </si>
  <si>
    <t>92937</t>
  </si>
  <si>
    <t>LUVA DE REDUÇÃO, EM FERRO GALVANIZADO, 3" X 2", CONEXÃO ROSQUEADA, INSTALADO EM REDE DE ALIMENTAÇÃO PARA HIDRANTE - FORNECIMENTO E INSTALAÇÃO. AF_10/2020</t>
  </si>
  <si>
    <t>92938</t>
  </si>
  <si>
    <t>LUVA DE REDUÇÃO, EM FERRO GALVANIZADO, 1" X 1/2", CONEXÃO ROSQUEADA, INSTALADO EM REDE DE ALIMENTAÇÃO PARA SPRINKLER - FORNECIMENTO E INSTALAÇÃO. AF_10/2020</t>
  </si>
  <si>
    <t>92939</t>
  </si>
  <si>
    <t>LUVA DE REDUÇÃO, EM FERRO GALVANIZADO, 1" X 3/4", CONEXÃO ROSQUEADA, INSTALADO EM REDE DE ALIMENTAÇÃO PARA SPRINKLER - FORNECIMENTO E INSTALAÇÃO. AF_10/2020</t>
  </si>
  <si>
    <t>92940</t>
  </si>
  <si>
    <t>LUVA DE REDUÇÃO, EM FERRO GALVANIZADO, 1 1/4" X 1", CONEXÃO ROSQUEADA, INSTALADO EM REDE DE ALIMENTAÇÃO PARA SPRINKLER - FORNECIMENTO E INSTALAÇÃO. AF_10/2020</t>
  </si>
  <si>
    <t>92941</t>
  </si>
  <si>
    <t>LUVA DE REDUÇÃO, EM FERRO GALVANIZADO, 1 1/4" X 1/2", CONEXÃO ROSQUEADA, INSTALADO EM REDE DE ALIMENTAÇÃO PARA SPRINKLER - FORNECIMENTO E INSTALAÇÃO. AF_10/2020</t>
  </si>
  <si>
    <t>92942</t>
  </si>
  <si>
    <t>LUVA DE REDUÇÃO, EM FERRO GALVANIZADO, 1 1/4" X 3/4", CONEXÃO ROSQUEADA, INSTALADO EM REDE DE ALIMENTAÇÃO PARA SPRINKLER - FORNECIMENTO E INSTALAÇÃO. AF_10/2020</t>
  </si>
  <si>
    <t>92943</t>
  </si>
  <si>
    <t>LUVA DE REDUÇÃO, EM FERRO GALVANIZADO, 1 1/2" X 1 1/4", CONEXÃO ROSQUEADA, INSTALADO EM REDE DE ALIMENTAÇÃO PARA SPRINKLER - FORNECIMENTO E INSTALAÇÃO. AF_10/2020</t>
  </si>
  <si>
    <t>92944</t>
  </si>
  <si>
    <t>LUVA DE REDUÇÃO, EM FERRO GALVANIZADO, 1 1/2" X 1", CONEXÃO ROSQUEADA, INSTALADO EM REDE DE ALIMENTAÇÃO PARA SPRINKLER - FORNECIMENTO E INSTALAÇÃO. AF_10/2020</t>
  </si>
  <si>
    <t>92945</t>
  </si>
  <si>
    <t>LUVA DE REDUÇÃO, EM FERRO GALVANIZADO, 1 1/2" X 3/4", CONEXÃO ROSQUEADA, INSTALADO EM REDE DE ALIMENTAÇÃO PARA SPRINKLER - FORNECIMENTO E INSTALAÇÃO. AF_10/2020</t>
  </si>
  <si>
    <t>92946</t>
  </si>
  <si>
    <t>LUVA DE REDUÇÃO, EM FERRO GALVANIZADO, 2" X 1 1/2", CONEXÃO ROSQUEADA, INSTALADO EM REDE DE ALIMENTAÇÃO PARA SPRINKLER - FORNECIMENTO E INSTALAÇÃO. AF_10/2020</t>
  </si>
  <si>
    <t>92947</t>
  </si>
  <si>
    <t>LUVA DE REDUÇÃO, EM FERRO GALVANIZADO, 2" X 1 1/4", CONEXÃO ROSQUEADA, INSTALADO EM REDE DE ALIMENTAÇÃO PARA SPRINKLER - FORNECIMENTO E INSTALAÇÃO. AF_10/2020</t>
  </si>
  <si>
    <t>92948</t>
  </si>
  <si>
    <t>LUVA DE REDUÇÃO, EM FERRO GALVANIZADO, 2" X 1", CONEXÃO ROSQUEADA, INSTALADO EM REDE DE ALIMENTAÇÃO PARA SPRINKLER - FORNECIMENTO E INSTALAÇÃO. AF_10/2020</t>
  </si>
  <si>
    <t>92949</t>
  </si>
  <si>
    <t>LUVA DE REDUÇÃO, EM FERRO GALVANIZADO, 2 1/2" X 1 1/2", CONEXÃO ROSQUEADA, INSTALADO EM REDE DE ALIMENTAÇÃO PARA SPRINKLER - FORNECIMENTO E INSTALAÇÃO. AF_10/2020</t>
  </si>
  <si>
    <t>92950</t>
  </si>
  <si>
    <t>LUVA DE REDUÇÃO, EM FERRO GALVANIZADO, 2 1/2" X 2", CONEXÃO ROSQUEADA, INSTALADO EM REDE DE ALIMENTAÇÃO PARA SPRINKLER - FORNECIMENTO E INSTALAÇÃO. AF_10/2020</t>
  </si>
  <si>
    <t>92951</t>
  </si>
  <si>
    <t>LUVA DE REDUÇÃO, EM FERRO GALVANIZADO, 3" X 2 1/2", CONEXÃO ROSQUEADA, INSTALADO EM REDE DE ALIMENTAÇÃO PARA SPRINKLER - FORNECIMENTO E INSTALAÇÃO. AF_10/2020</t>
  </si>
  <si>
    <t>92952</t>
  </si>
  <si>
    <t>LUVA DE REDUÇÃO, EM FERRO GALVANIZADO, 3" X 2", CONEXÃO ROSQUEADA, INSTALADO EM REDE DE ALIMENTAÇÃO PARA SPRINKLER - FORNECIMENTO E INSTALAÇÃO. AF_10/2020</t>
  </si>
  <si>
    <t>92953</t>
  </si>
  <si>
    <t>LUVA DE REDUÇÃO, EM FERRO GALVANIZADO, 3/4" X 1/2", CONEXÃO ROSQUEADA, INSTALADO EM RAMAIS E SUB-RAMAIS DE GÁS - FORNECIMENTO E INSTALAÇÃO. AF_10/2020</t>
  </si>
  <si>
    <t>93050</t>
  </si>
  <si>
    <t>LUVA PASSANTE EM COBRE, DN 22 MM, SEM ANEL DE SOLDA, INSTALADO EM PRUMADA DE HIDRÁULICA PREDIAL - FORNECIMENTO E INSTALAÇÃO. AF_04/2022</t>
  </si>
  <si>
    <t>93052</t>
  </si>
  <si>
    <t>JUNTA DE EXPANSÃO EM COBRE, DN 22 MM, PONTA X PONTA, INSTALADO EM PRUMADA DE HIDRÁULICA PREDIAL - FORNECIMENTO E INSTALAÇÃO. AF_04/2022</t>
  </si>
  <si>
    <t>93054</t>
  </si>
  <si>
    <t>CONECTOR EM BRONZE/LATÃO, DN 22 MM X 3/4", SEM ANEL DE SOLDA, BOLSA X ROSCA F, INSTALADO EM PRUMADA DE HIDRÁULICA PREDIAL - FORNECIMENTO E INSTALAÇÃO. AF_04/2022</t>
  </si>
  <si>
    <t>93055</t>
  </si>
  <si>
    <t>CURVA DE TRANSPOSIÇÃO EM BRONZE/LATÃO, DN 22 MM, SEM ANEL DE SOLDA, BOLSA X BOLSA, INSTALADO EM PRUMADA DE HIDRÁULICA PREDIAL - FORNECIMENTO E INSTALAÇÃO. AF_04/2022</t>
  </si>
  <si>
    <t>93056</t>
  </si>
  <si>
    <t>LUVA PASSANTE EM COBRE, DN 28 MM, SEM ANEL DE SOLDA, INSTALADO EM PRUMADA DE HIDRÁULICA PREDIAL - FORNECIMENTO E INSTALAÇÃO. AF_04/2022</t>
  </si>
  <si>
    <t>93057</t>
  </si>
  <si>
    <t>BUCHA DE REDUÇÃO EM COBRE, DN 28 MM X 22 MM, SEM ANEL DE SOLDA, PONTA X BOLSA, INSTALADO EM PRUMADA DE HIDRÁULICA PREDIAL - FORNECIMENTO E INSTALAÇÃO. AF_04/2022</t>
  </si>
  <si>
    <t>93058</t>
  </si>
  <si>
    <t>JUNTA DE EXPANSÃO EM COBRE, DN 28 MM, PONTA X PONTA, INSTALADO EM PRUMADA DE HIDRÁULICA PREDIAL - FORNECIMENTO E INSTALAÇÃO. AF_04/2022</t>
  </si>
  <si>
    <t>93059</t>
  </si>
  <si>
    <t>CONECTOR EM BRONZE/LATÃO, DN 28 MM X 1/2", SEM ANEL DE SOLDA, BOLSA X ROSCA F, INSTALADO EM PRUMADA DE HIDRÁULICA PREDIAL - FORNECIMENTO E INSTALAÇÃO. AF_04/2022</t>
  </si>
  <si>
    <t>93060</t>
  </si>
  <si>
    <t>CURVA DE TRANSPOSIÇÃO EM BRONZE/LATÃO, DN 28 MM, SEM ANEL DE SOLDA, BOLSA X BOLSA, INSTALADO EM PRUMADA DE HIDRÁULICA PREDIAL - FORNECIMENTO E INSTALAÇÃO. AF_04/2022</t>
  </si>
  <si>
    <t>93061</t>
  </si>
  <si>
    <t>LUVA PASSANTE EM COBRE, DN 35 MM, SEM ANEL DE SOLDA, INSTALADO EM PRUMADA DE HIDRÁULICA PREDIAL - FORNECIMENTO E INSTALAÇÃO. AF_04/2022</t>
  </si>
  <si>
    <t>93062</t>
  </si>
  <si>
    <t>BUCHA DE REDUÇÃO EM COBRE, DN 35 MM X 28 MM, SEM ANEL DE SOLDA, PONTA X BOLSA, INSTALADO EM PRUMADA DE HIDRÁULICA PREDIAL - FORNECIMENTO E INSTALAÇÃO. AF_04/2022</t>
  </si>
  <si>
    <t>93063</t>
  </si>
  <si>
    <t>JUNTA DE EXPANSÃO EM BRONZE/LATÃO, DN 35 MM, PONTA X PONTA, INSTALADO EM PRUMADA DE HIDRÁULICA PREDIAL - FORNECIMENTO E INSTALAÇÃO. AF_04/2022</t>
  </si>
  <si>
    <t>93064</t>
  </si>
  <si>
    <t>LUVA PASSANTE EM COBRE, DN 42 MM, SEM ANEL DE SOLDA, INSTALADO EM PRUMADA DE HIDRÁULICA PREDIAL - FORNECIMENTO E INSTALAÇÃO. AF_04/2022</t>
  </si>
  <si>
    <t>93065</t>
  </si>
  <si>
    <t>BUCHA DE REDUÇÃO EM COBRE, DN 42 MM X 35 MM, SEM ANEL DE SOLDA, PONTA X BOLSA, INSTALADO EM PRUMADA DE HIDRÁULICA PREDIAL - FORNECIMENTO E INSTALAÇÃO. AF_04/2022</t>
  </si>
  <si>
    <t>93066</t>
  </si>
  <si>
    <t>JUNTA DE EXPANSÃO EM BRONZE/LATÃO, DN 42 MM, PONTA X PONTA, INSTALADO EM PRUMADA DE HIDRÁULICA PREDIAL - FORNECIMENTO E INSTALAÇÃO. AF_04/2022</t>
  </si>
  <si>
    <t>93067</t>
  </si>
  <si>
    <t>LUVA PASSANTE EM COBRE, DN 54 MM, SEM ANEL DE SOLDA, INSTALADO EM PRUMADA DE HIDRÁULICA PREDIAL - FORNECIMENTO E INSTALAÇÃO. AF_04/2022</t>
  </si>
  <si>
    <t>93068</t>
  </si>
  <si>
    <t>BUCHA DE REDUÇÃO EM COBRE, DN 54 MM X 42 MM, SEM ANEL DE SOLDA, PONTA X BOLSA, INSTALADO EM PRUMADA DE HIDRÁULICA PREDIAL - FORNECIMENTO E INSTALAÇÃO. AF_04/2022</t>
  </si>
  <si>
    <t>93069</t>
  </si>
  <si>
    <t>JUNTA DE EXPANSÃO EM BRONZE/LATÃO, DN 54 MM, PONTA X PONTA, INSTALADO EM PRUMADA DE HIDRÁULICA PREDIAL - FORNECIMENTO E INSTALAÇÃO. AF_04/2022</t>
  </si>
  <si>
    <t>93070</t>
  </si>
  <si>
    <t>LUVA PASSANTE EM COBRE, DN 66 MM, SEM ANEL DE SOLDA, INSTALADO EM PRUMADA DE HIDRÁULICA PREDIAL - FORNECIMENTO E INSTALAÇÃO. AF_04/2022</t>
  </si>
  <si>
    <t>93071</t>
  </si>
  <si>
    <t>BUCHA DE REDUÇÃO EM COBRE, DN 66 MM X 54 MM, SEM ANEL DE SOLDA, PONTA X BOLSA, INSTALADO EM PRUMADA DE HIDRÁULICA PREDIAL - FORNECIMENTO E INSTALAÇÃO. AF_04/2022</t>
  </si>
  <si>
    <t>93072</t>
  </si>
  <si>
    <t>JUNTA DE EXPANSÃO EM BRONZE/LATÃO, DN 66 MM, PONTA X PONTA, INSTALADO EM PRUMADA DE HIDRÁULICA PREDIAL - FORNECIMENTO E INSTALAÇÃO. AF_04/2022</t>
  </si>
  <si>
    <t>93074</t>
  </si>
  <si>
    <t>CURVA EM COBRE, DN 15 MM, 45 GRAUS, SEM ANEL DE SOLDA, BOLSA X BOLSA, INSTALADO EM RAMAL DE DISTRIBUIÇÃO DE HIDRÁULICA PREDIAL - FORNECIMENTO E INSTALAÇÃO. AF_04/2022</t>
  </si>
  <si>
    <t>93075</t>
  </si>
  <si>
    <t>COTOVELO EM BRONZE/LATÃO, DN 15 MM X 1/2", 90 GRAUS, SEM ANEL DE SOLDA, BOLSA X ROSCA F, INSTALADO EM RAMAL DE DISTRIBUIÇÃO DE HIDRÁULICA PREDIAL - FORNECIMENTO E INSTALAÇÃO. AF_04/2022</t>
  </si>
  <si>
    <t>93076</t>
  </si>
  <si>
    <t>CURVA EM COBRE, DN 22 MM, 45 GRAUS, SEM ANEL DE SOLDA, BOLSA X BOLSA, INSTALADO EM RAMAL DE DISTRIBUIÇÃO DE HIDRÁULICA PREDIAL - FORNECIMENTO E INSTALAÇÃO. AF_04/2022</t>
  </si>
  <si>
    <t>93077</t>
  </si>
  <si>
    <t>COTOVELO EM BRONZE/LATÃO, DN 22 MM X 1/2", 90 GRAUS, SEM ANEL DE SOLDA, BOLSA X ROSCA F, INSTALADO EM RAMAL DE DISTRIBUIÇÃO DE HIDRÁULICA PREDIAL - FORNECIMENTO E INSTALAÇÃO. AF_04/2022</t>
  </si>
  <si>
    <t>93078</t>
  </si>
  <si>
    <t>COTOVELO EM BRONZE/LATÃO, DN 22 MM X 3/4", 90 GRAUS, SEM ANEL DE SOLDA, BOLSA X ROSCA F, INSTALADO EM RAMAL DE DISTRIBUIÇÃO DE HIDRÁULICA PREDIAL - FORNECIMENTO E INSTALAÇÃO. AF_04/2022</t>
  </si>
  <si>
    <t>93079</t>
  </si>
  <si>
    <t>CURVA EM COBRE, DN 28 MM, 45 GRAUS, SEM ANEL DE SOLDA, BOLSA X BOLSA, INSTALADO EM RAMAL DE DISTRIBUIÇÃO DE HIDRÁULICA PREDIAL - FORNECIMENTO E INSTALAÇÃO. AF_04/2022</t>
  </si>
  <si>
    <t>93080</t>
  </si>
  <si>
    <t>LUVA PASSANTE EM COBRE, DN 15 MM, SEM ANEL DE SOLDA, INSTALADO EM RAMAL DE DISTRIBUIÇÃO DE HIDRÁULICA PREDIAL - FORNECIMENTO E INSTALAÇÃO. AF_04/2022</t>
  </si>
  <si>
    <t>93081</t>
  </si>
  <si>
    <t>CONECTOR EM BRONZE/LATÃO, DN 15 MM X 1/2", SEM ANEL DE SOLDA, BOLSA X ROSCA F, INSTALADO EM RAMAL DE DISTRIBUIÇÃO DE HIDRÁULICA PREDIAL - FORNECIMENTO E INSTALAÇÃO. AF_04/2022</t>
  </si>
  <si>
    <t>93082</t>
  </si>
  <si>
    <t>CURVA DE TRANSPOSIÇÃO EM BRONZE/LATÃO, DN 15 MM, SEM ANEL DE SOLDA, BOLSA X BOLSA, INSTALADO EM RAMAL DE DISTRIBUIÇÃO DE HIDRÁULICA PREDIAL - FORNECIMENTO E INSTALAÇÃO. AF_04/2022</t>
  </si>
  <si>
    <t>93083</t>
  </si>
  <si>
    <t>JUNTA DE EXPANSÃO EM COBRE, DN 15 MM, PONTA X PONTA, INSTALADO EM RAMAL DE DISTRIBUIÇÃO DE HIDRÁULICA PREDIAL - FORNECIMENTO E INSTALAÇÃO. AF_04/2022</t>
  </si>
  <si>
    <t>93084</t>
  </si>
  <si>
    <t>LUVA PASSANTE EM COBRE, DN 22 MM, SEM ANEL DE SOLDA, INSTALADO EM RAMAL DE DISTRIBUIÇÃO DE HIDRÁULICA PREDIAL - FORNECIMENTO E INSTALAÇÃO. AF_04/2022</t>
  </si>
  <si>
    <t>93085</t>
  </si>
  <si>
    <t>BUCHA DE REDUÇÃO EM COBRE, DN 22 MM X 15 MM, SEM ANEL DE SOLDA, PONTA X BOLSA, INSTALADO EM RAMAL DE DISTRIBUIÇÃO DE HIDRÁULICA PREDIAL - FORNECIMENTO E INSTALAÇÃO. AF_04/2022</t>
  </si>
  <si>
    <t>93086</t>
  </si>
  <si>
    <t>JUNTA DE EXPANSÃO EM COBRE, DN 22 MM, PONTA X PONTA, INSTALADO EM RAMAL DE DISTRIBUIÇÃO DE HIDRÁULICA PREDIAL - FORNECIMENTO E INSTALAÇÃO. AF_04/2022</t>
  </si>
  <si>
    <t>93087</t>
  </si>
  <si>
    <t>CONECTOR EM BRONZE/LATÃO, DN 22 MM X 1/2", SEM ANEL DE SOLDA, BOLSA X ROSCA F, INSTALADO EM RAMAL DE DISTRIBUIÇÃO DE HIDRÁULICA PREDIAL - FORNECIMENTO E INSTALAÇÃO. AF_04/2022</t>
  </si>
  <si>
    <t>93088</t>
  </si>
  <si>
    <t>CONECTOR EM BRONZE/LATÃO, DN 22 MM X 3/4", SEM ANEL DE SOLDA, BOLSA X ROSCA F, INSTALADO EM RAMAL DE DISTRIBUIÇÃO DE HIDRÁULICA PREDIAL - FORNECIMENTO E INSTALAÇÃO. AF_04/2022</t>
  </si>
  <si>
    <t>93089</t>
  </si>
  <si>
    <t>CURVA DE TRANSPOSIÇÃO EM BRONZE/LATÃO, DN 22 MM, SEM ANEL DE SOLDA, BOLSA X BOLSA, INSTALADO EM RAMAL DE DISTRIBUIÇÃO DE HIDRÁULICA PREDIAL - FORNECIMENTO E INSTALAÇÃO. AF_04/2022</t>
  </si>
  <si>
    <t>93090</t>
  </si>
  <si>
    <t>LUVA PASSANTE EM COBRE, DN 28 MM, SEM ANEL DE SOLDA, INSTALADO EM RAMAL DE DISTRIBUIÇÃO DE HIDRÁULICA PREDIAL - FORNECIMENTO E INSTALAÇÃO. AF_04/2022</t>
  </si>
  <si>
    <t>93091</t>
  </si>
  <si>
    <t>BUCHA DE REDUÇÃO EM COBRE, DN 28 MM X 22 MM, SEM ANEL DE SOLDA, INSTALADO EM RAMAL DE DISTRIBUIÇÃO DE HIDRÁULICA PREDIAL - FORNECIMENTO E INSTALAÇÃO. AF_04/2022</t>
  </si>
  <si>
    <t>93092</t>
  </si>
  <si>
    <t>JUNTA DE EXPANSÃO EM COBRE, DN 28 MM, PONTA X PONTA, INSTALADO EM RAMAL DE DISTRIBUIÇÃO DE HIDRÁULICA PREDIAL - FORNECIMENTO E INSTALAÇÃO. AF_04/2022</t>
  </si>
  <si>
    <t>93093</t>
  </si>
  <si>
    <t>CONECTOR EM BRONZE/LATÃO, DN 28 MM X 1/2", SEM ANEL DE SOLDA, BOLSA X ROSCA F, INSTALADO EM RAMAL DE DISTRIBUIÇÃO DE HIDRÁULICA PREDIAL - FORNECIMENTO E INSTALAÇÃO. AF_04/2022</t>
  </si>
  <si>
    <t>93094</t>
  </si>
  <si>
    <t>CURVA DE TRANSPOSIÇÃO EM BRONZE/LATÃO, DN 28 MM, SEM ANEL DE SOLDA, BOLSA X BOLSA, INSTALADO EM RAMAL DE DISTRIBUIÇÃO DE HIDRÁULICA PREDIAL - FORNECIMENTO E INSTALAÇÃO. AF_04/2022</t>
  </si>
  <si>
    <t>93097</t>
  </si>
  <si>
    <t>CURVA EM COBRE, DN 15 MM, 45 GRAUS, SEM ANEL DE SOLDA, BOLSA X BOLSA, INSTALADO EM RAMAL E SUB-RAMAL DE HIDRÁULICA PREDIAL - FORNECIMENTO E INSTALAÇÃO. AF_04/2022</t>
  </si>
  <si>
    <t>93098</t>
  </si>
  <si>
    <t>COTOVELO EM BRONZE/LATÃO, DN 15 MM X 1/2", 90 GRAUS, SEM ANEL DE SOLDA, BOLSA X ROSCA F, INSTALADO EM RAMAL E SUB-RAMAL DE HIDRÁULICA PREDIAL - FORNECIMENTO E INSTALAÇÃO. AF_04/2022</t>
  </si>
  <si>
    <t>93099</t>
  </si>
  <si>
    <t>CURVA EM COBRE, DN 22 MM, 45 GRAUS, SEM ANEL DE SOLDA, BOLSA X BOLSA, INSTALADO EM RAMAL E SUB-RAMAL DE HIDRÁULICA PREDIAL - FORNECIMENTO E INSTALAÇÃO. AF_04/2022</t>
  </si>
  <si>
    <t>93100</t>
  </si>
  <si>
    <t>COTOVELO EM BRONZE/LATÃO, DN 22 MM X 1/2", 90 GRAUS, SEM ANEL DE SOLDA, BOLSA X ROSCA F, INSTALADO EM RAMAL E SUB-RAMAL DE HIDRÁULICA PREDIAL - FORNECIMENTO E INSTALAÇÃO. AF_04/2022</t>
  </si>
  <si>
    <t>93101</t>
  </si>
  <si>
    <t>COTOVELO EM BRONZE/LATÃO, DN 22 MM X 3/4", 90 GRAUS, SEM ANEL DE SOLDA, BOLSA X ROSCA F, INSTALADO EM RAMAL E SUB-RAMAL DE HIDRÁULICA PREDIAL - FORNECIMENTO E INSTALAÇÃO. AF_04/2022</t>
  </si>
  <si>
    <t>93102</t>
  </si>
  <si>
    <t>CURVA EM COBRE, DN 28 MM, 45 GRAUS, SEM ANEL DE SOLDA, BOLSA X BOLSA, INSTALADO EM RAMAL E SUB-RAMAL DE HIDRÁULICA PREDIAL - FORNECIMENTO E INSTALAÇÃO. AF_04/2022</t>
  </si>
  <si>
    <t>93103</t>
  </si>
  <si>
    <t>LUVA PASSANTE EM COBRE, DN 15 MM, SEM ANEL DE SOLDA, INSTALADO EM RAMAL E SUB-RAMAL DE HIDRÁULICA PREDIAL - FORNECIMENTO E INSTALAÇÃO. AF_04/2022</t>
  </si>
  <si>
    <t>93104</t>
  </si>
  <si>
    <t>CONECTOR EM BRONZE/LATÃO, DN 15 MM X 1/2", SEM ANEL DE SOLDA, BOLSA X ROSCA F, INSTALADO EM RAMAL E SUB-RAMAL DE HIDRÁULICA PREDIAL - FORNECIMENTO E INSTALAÇÃO. AF_04/2022</t>
  </si>
  <si>
    <t>93105</t>
  </si>
  <si>
    <t>CURVA DE TRANSPOSIÇÃO EM BRONZE/LATÃO, DN 15 MM, SEM ANEL DE SOLDA, BOLSA X BOLSA, INSTALADO EM RAMAL E SUB-RAMAL DE HIDRÁULICA PREDIAL - FORNECIMENTO E INSTALAÇÃO. AF_04/2022</t>
  </si>
  <si>
    <t>93106</t>
  </si>
  <si>
    <t>JUNTA DE EXPANSÃO EM COBRE, DN 15 MM, PONTA X PONTA, INSTALADO EM RAMAL E SUB-RAMAL DE HIDRÁULICA PREDIAL - FORNECIMENTO E INSTALAÇÃO. AF_04/2022</t>
  </si>
  <si>
    <t>93107</t>
  </si>
  <si>
    <t>LUVA PASSANTE EM COBRE, DN 22 MM, SEM ANEL DE SOLDA, INSTALADO EM RAMAL E SUB-RAMAL DE HIDRÁULICA PREDIAL - FORNECIMENTO E INSTALAÇÃO. AF_04/2022</t>
  </si>
  <si>
    <t>93108</t>
  </si>
  <si>
    <t>BUCHA DE REDUÇÃO EM COBRE, DN 22 MM X 15 MM, SEM ANEL DE SOLDA, PONTA X BOLSA, INSTALADO EM RAMAL E SUB-RAMAL DE HIDRÁULICA PREDIAL - FORNECIMENTO E INSTALAÇÃO. AF_04/2022</t>
  </si>
  <si>
    <t>93109</t>
  </si>
  <si>
    <t>JUNTA DE EXPANSÃO EM COBRE, DN 22 MM, PONTA X PONTA, INSTALADO EM RAMAL E SUB-RAMAL DE HIDRÁULICA PREDIAL - FORNECIMENTO E INSTALAÇÃO. AF_04/2022</t>
  </si>
  <si>
    <t>93110</t>
  </si>
  <si>
    <t>CONECTOR EM BRONZE/LATÃO, DN 22 MM X 1/2", SEM ANEL DE SOLDA, BOLSA X ROSCA F, INSTALADO EM RAMAL E SUB-RAMAL DE HIDRÁULICA PREDIAL - FORNECIMENTO E INSTALAÇÃO. AF_04/2022</t>
  </si>
  <si>
    <t>93111</t>
  </si>
  <si>
    <t>CONECTOR EM BRONZE/LATÃO, DN 22 MM X 3/4", SEM ANEL DE SOLDA, BOLSA X ROSCA F, INSTALADO EM RAMAL E SUB-RAMAL DE HIDRÁULICA PREDIAL - FORNECIMENTO E INSTALAÇÃO. AF_04/2022</t>
  </si>
  <si>
    <t>93112</t>
  </si>
  <si>
    <t>CURVA DE TRANSPOSIÇÃO EM BRONZE/LATÃO, DN 22 MM, SEM ANEL DE SOLDA, BOLSA X BOLSA, INSTALADO EM RAMAL E SUB-RAMAL DE HIDRÁULICA PREDIAL - FORNECIMENTO E INSTALAÇÃO. AF_04/2022</t>
  </si>
  <si>
    <t>93113</t>
  </si>
  <si>
    <t>LUVA PASSANTE EM COBRE, DN 28 MM, SEM ANEL DE SOLDA, INSTALADO EM RAMAL E SUB-RAMAL DE HIDRÁULICA PREDIAL - FORNECIMENTO E INSTALAÇÃO. AF_04/2022</t>
  </si>
  <si>
    <t>93114</t>
  </si>
  <si>
    <t>CONECTOR EM BRONZE/LATÃO, DN 28 MM X 1/2", SEM ANEL DE SOLDA, BOLSA X ROSCA F, INSTALADO EM RAMAL E SUB-RAMAL DE HIDRÁULICA PREDIAL - FORNECIMENTO E INSTALAÇÃO. AF_04/2022</t>
  </si>
  <si>
    <t>93115</t>
  </si>
  <si>
    <t>CURVA DE TRANSPOSIÇÃO EM BRONZE/LATÃO, DN 28 MM, SEM ANEL DE SOLDA, BOLSA X BOLSA, INSTALADO EM RAMAL E SUB-RAMAL DE HIDRÁULICA PREDIAL - FORNECIMENTO E INSTALAÇÃO. AF_04/2022</t>
  </si>
  <si>
    <t>93116</t>
  </si>
  <si>
    <t>JUNTA DE EXPANSÃO EM COBRE, DN 28 MM, PONTA X PONTA, INSTALADO EM RAMAL E SUB-RAMAL DE HIDRÁULICA PREDIAL - FORNECIMENTO E INSTALAÇÃO. AF_04/2022</t>
  </si>
  <si>
    <t>93117</t>
  </si>
  <si>
    <t>TE DUPLA CURVA EM BRONZE/LATÃO, DN 1/2" X 15 MM X 1/2", SEM ANEL DE SOLDA, ROSCA F X BOLSA X ROSCA F, INSTALADO EM RAMAL E SUB-RAMAL DE HIDRÁULICA PREDIAL - FORNECIMENTO E INSTALAÇÃO. AF_04/2022</t>
  </si>
  <si>
    <t>93118</t>
  </si>
  <si>
    <t>TE DUPLA CURVA EM BRONZE/LATÃO, DN 3/4" X 22 MM X 3/4", SEM ANEL DE SOLDA, ROSCA F X BOLSA X ROSCA F, INSTALADO EM RAMAL E SUB-RAMAL DE HIDRÁULICA PREDIAL - FORNECIMENTO E INSTALAÇÃO. AF_04/2022</t>
  </si>
  <si>
    <t>93119</t>
  </si>
  <si>
    <t>CURVA EM COBRE, DN 22 MM, 45 GRAUS, SEM ANEL DE SOLDA, BOLSA X BOLSA, INSTALADO EM PRUMADA DE HIDRÁULICA PREDIAL - FORNECIMENTO E INSTALAÇÃO. AF_04/2022</t>
  </si>
  <si>
    <t>93120</t>
  </si>
  <si>
    <t>COTOVELO EM BRONZE/LATÃO, DN 22 MM X 1/2", 90 GRAUS, SEM ANEL DE SOLDA, BOLSA X ROSCA F, INSTALADO EM PRUMADA DE HIDRÁULICA PREDIAL - FORNECIMENTO E INSTALAÇÃO. AF_04/2022</t>
  </si>
  <si>
    <t>93121</t>
  </si>
  <si>
    <t>COTOVELO EM BRONZE/LATÃO, DN 22 MM X 3/4", 90 GRAUS, SEM ANEL DE SOLDA, BOLSA X ROSCA F, INSTALADO EM PRUMADA DE HIDRÁULICA PREDIAL - FORNECIMENTO E INSTALAÇÃO. AF_04/2022</t>
  </si>
  <si>
    <t>93122</t>
  </si>
  <si>
    <t>CURVA EM COBRE, DN 28 MM, 45 GRAUS, SEM ANEL DE SOLDA, BOLSA X BOLSA, INSTALADO EM PRUMADA DE HIDRÁULICA PREDIAL - FORNECIMENTO E INSTALAÇÃO. AF_04/2022</t>
  </si>
  <si>
    <t>93123</t>
  </si>
  <si>
    <t>CURVA EM COBRE, DN 35 MM, 45 GRAUS, SEM ANEL DE SOLDA, BOLSA X BOLSA, INSTALADO EM PRUMADA DE HIDRÁULICA PREDIAL - FORNECIMENTO E INSTALAÇÃO. AF_04/2022</t>
  </si>
  <si>
    <t>93124</t>
  </si>
  <si>
    <t>CURVA EM COBRE, DN 42 MM, 45 GRAUS, SEM ANEL DE SOLDA, BOLSA X BOLSA, INSTALADO EM PRUMADA DE HIDRÁULICA PREDIAL - FORNECIMENTO E INSTALAÇÃO. AF_04/2022</t>
  </si>
  <si>
    <t>93125</t>
  </si>
  <si>
    <t>CURVA EM COBRE, DN 54 MM, 45 GRAUS, SEM ANEL DE SOLDA, BOLSA X BOLSA, INSTALADO EM PRUMADA DE HIDRÁULICA PREDIAL - FORNECIMENTO E INSTALAÇÃO. AF_04/2022</t>
  </si>
  <si>
    <t>93126</t>
  </si>
  <si>
    <t>CURVA EM COBRE, DN 66 MM, 45 GRAUS, SEM ANEL DE SOLDA, BOLSA X BOLSA, INSTALADO EM PRUMADA DE HIDRÁULICA PREDIAL - FORNECIMENTO E INSTALAÇÃO. AF_04/2022</t>
  </si>
  <si>
    <t>93133</t>
  </si>
  <si>
    <t>BUCHA DE REDUÇÃO EM COBRE, DN 28 MM X 22 MM, SEM ANEL DE SOLDA, INSTALADO EM RAMAL E SUB-RAMAL DE HIDRÁULICA PREDIAL - FORNECIMENTO E INSTALAÇÃO. AF_04/2022</t>
  </si>
  <si>
    <t>94465</t>
  </si>
  <si>
    <t>LUVA, EM FERRO GALVANIZADO, CONEXÃO ROSQUEADA, DN 50 (2), INSTALADO EM RESERVAÇÃO DE ÁGUA DE EDIFICAÇÃO QUE POSSUA RESERVATÓRIO DE FIBRA/FIBROCIMENTO  FORNECIMENTO E INSTALAÇÃO. AF_06/2016</t>
  </si>
  <si>
    <t>94466</t>
  </si>
  <si>
    <t>NIPLE, EM FERRO GALVANIZADO, CONEXÃO ROSQUEADA, DN 50 (2), INSTALADO EM RESERVAÇÃO DE ÁGUA DE EDIFICAÇÃO QUE POSSUA RESERVATÓRIO DE FIBRA/FIBROCIMENTO  FORNECIMENTO E INSTALAÇÃO. AF_06/2016</t>
  </si>
  <si>
    <t>94467</t>
  </si>
  <si>
    <t>LUVA, EM FERRO GALVANIZADO, CONEXÃO ROSQUEADA, DN 65 (2 1/2), INSTALADO EM RESERVAÇÃO DE ÁGUA DE EDIFICAÇÃO QUE POSSUA RESERVATÓRIO DE FIBRA/FIBROCIMENTO  FORNECIMENTO E INSTALAÇÃO. AF_06/2016</t>
  </si>
  <si>
    <t>94468</t>
  </si>
  <si>
    <t>NIPLE, EM FERRO GALVANIZADO, CONEXÃO ROSQUEADA, DN 65 (2 1/2), INSTALADO EM RESERVAÇÃO DE ÁGUA DE EDIFICAÇÃO QUE POSSUA RESERVATÓRIO DE FIBRA/FIBROCIMENTO  FORNECIMENTO E INSTALAÇÃO. AF_06/2016</t>
  </si>
  <si>
    <t>94469</t>
  </si>
  <si>
    <t>LUVA, EM FERRO GALVANIZADO, CONEXÃO ROSQUEADA, DN 80 (3), INSTALADO EM RESERVAÇÃO DE ÁGUA DE EDIFICAÇÃO QUE POSSUA RESERVATÓRIO DE FIBRA/FIBROCIMENTO  FORNECIMENTO E INSTALAÇÃO. AF_06/2016</t>
  </si>
  <si>
    <t>94470</t>
  </si>
  <si>
    <t>NIPLE, EM FERRO GALVANIZADO, CONEXÃO ROSQUEADA, DN 80 (3), INSTALADO EM RESERVAÇÃO DE ÁGUA DE EDIFICAÇÃO QUE POSSUA RESERVATÓRIO DE FIBRA/FIBROCIMENTO  FORNECIMENTO E INSTALAÇÃO. AF_06/2016</t>
  </si>
  <si>
    <t>94471</t>
  </si>
  <si>
    <t>COTOVELO 90 GRAUS, EM FERRO GALVANIZADO, CONEXÃO ROSQUEADA, DN 50 (2), INSTALADO EM RESERVAÇÃO DE ÁGUA DE EDIFICAÇÃO QUE POSSUA RESERVATÓRIO DE FIBRA/FIBROCIMENTO  FORNECIMENTO E INSTALAÇÃO. AF_06/2016</t>
  </si>
  <si>
    <t>94472</t>
  </si>
  <si>
    <t>COTOVELO 45 GRAUS, EM FERRO GALVANIZADO, CONEXÃO ROSQUEADA, DN 50 (2), INSTALADO EM RESERVAÇÃO DE ÁGUA DE EDIFICAÇÃO QUE POSSUA RESERVATÓRIO DE FIBRA/FIBROCIMENTO  FORNECIMENTO E INSTALAÇÃO. AF_06/2016</t>
  </si>
  <si>
    <t>94473</t>
  </si>
  <si>
    <t>COTOVELO 90 GRAUS, EM FERRO GALVANIZADO, CONEXÃO ROSQUEADA, DN 65 (2 1/2), INSTALADO EM RESERVAÇÃO DE ÁGUA DE EDIFICAÇÃO QUE POSSUA RESERVATÓRIO DE FIBRA/FIBROCIMENTO  FORNECIMENTO E INSTALAÇÃO. AF_06/2016</t>
  </si>
  <si>
    <t>94474</t>
  </si>
  <si>
    <t>COTOVELO 45 GRAUS, EM FERRO GALVANIZADO, CONEXÃO ROSQUEADA, DN 65 (2 1/2), INSTALADO EM RESERVAÇÃO DE ÁGUA DE EDIFICAÇÃO QUE POSSUA RESERVATÓRIO DE FIBRA/FIBROCIMENTO  FORNECIMENTO E INSTALAÇÃO. AF_06/2016</t>
  </si>
  <si>
    <t>94475</t>
  </si>
  <si>
    <t>COTOVELO 90 GRAUS, EM FERRO GALVANIZADO, CONEXÃO ROSQUEADA, DN 80 (3), INSTALADO EM RESERVAÇÃO DE ÁGUA DE EDIFICAÇÃO QUE POSSUA RESERVATÓRIO DE FIBRA/FIBROCIMENTO  FORNECIMENTO E INSTALAÇÃO. AF_06/2016</t>
  </si>
  <si>
    <t>94476</t>
  </si>
  <si>
    <t>COTOVELO 45 GRAUS, EM FERRO GALVANIZADO, CONEXÃO ROSQUEADA, DN 80 (3), INSTALADO EM RESERVAÇÃO DE ÁGUA DE EDIFICAÇÃO QUE POSSUA RESERVATÓRIO DE FIBRA/FIBROCIMENTO  FORNECIMENTO E INSTALAÇÃO. AF_06/2016</t>
  </si>
  <si>
    <t>94477</t>
  </si>
  <si>
    <t>TÊ, EM FERRO GALVANIZADO, CONEXÃO ROSQUEADA, DN 50 (2), INSTALADO EM RESERVAÇÃO DE ÁGUA DE EDIFICAÇÃO QUE POSSUA RESERVATÓRIO DE FIBRA/FIBROCIMENTO  FORNECIMENTO E INSTALAÇÃO. AF_06/2016</t>
  </si>
  <si>
    <t>94478</t>
  </si>
  <si>
    <t>TÊ, EM FERRO GALVANIZADO, CONEXÃO ROSQUEADA, DN 65 (2 1/2), INSTALADO EM RESERVAÇÃO DE ÁGUA DE EDIFICAÇÃO QUE POSSUA RESERVATÓRIO DE FIBRA/FIBROCIMENTO  FORNECIMENTO E INSTALAÇÃO. AF_06/2016</t>
  </si>
  <si>
    <t>94479</t>
  </si>
  <si>
    <t>TÊ, EM FERRO GALVANIZADO, CONEXÃO ROSQUEADA, DN 80 (3), INSTALADO EM RESERVAÇÃO DE ÁGUA DE EDIFICAÇÃO QUE POSSUA RESERVATÓRIO DE FIBRA/FIBROCIMENTO  FORNECIMENTO E INSTALAÇÃO. AF_06/2016</t>
  </si>
  <si>
    <t>94606</t>
  </si>
  <si>
    <t>LUVA EM COBRE, DN 54 MM, SEM ANEL DE SOLDA, INSTALADO EM RESERVAÇÃO DE ÁGUA DE EDIFICAÇÃO QUE POSSUA RESERVATÓRIO DE FIBRA/FIBROCIMENTO  FORNECIMENTO E INSTALAÇÃO. AF_06/2016</t>
  </si>
  <si>
    <t>94608</t>
  </si>
  <si>
    <t>LUVA EM COBRE, DN 66 MM, SEM ANEL DE SOLDA, INSTALADO EM RESERVAÇÃO DE ÁGUA DE EDIFICAÇÃO QUE POSSUA RESERVATÓRIO DE FIBRA/FIBROCIMENTO  FORNECIMENTO E INSTALAÇÃO. AF_06/2016</t>
  </si>
  <si>
    <t>94610</t>
  </si>
  <si>
    <t>LUVA EM COBRE, DN 79 MM, SEM ANEL DE SOLDA, INSTALADO EM RESERVAÇÃO DE ÁGUA DE EDIFICAÇÃO QUE POSSUA RESERVATÓRIO DE FIBRA/FIBROCIMENTO  FORNECIMENTO E INSTALAÇÃO. AF_06/2016</t>
  </si>
  <si>
    <t>94612</t>
  </si>
  <si>
    <t>LUVA DE COBRE, DN 104 MM, SEM ANEL DE SOLDA, INSTALADO EM RESERVAÇÃO DE ÁGUA DE EDIFICAÇÃO QUE POSSUA RESERVATÓRIO DE FIBRA/FIBROCIMENTO  FORNECIMENTO E INSTALAÇÃO. AF_06/2016</t>
  </si>
  <si>
    <t>94614</t>
  </si>
  <si>
    <t>COTOVELO EM COBRE, DN 54 MM, 90 GRAUS, SEM ANEL DE SOLDA, INSTALADO EM RESERVAÇÃO DE ÁGUA DE EDIFICAÇÃO QUE POSSUA RESERVATÓRIO DE FIBRA/FIBROCIMENTO  FORNECIMENTO E INSTALAÇÃO. AF_06/2016</t>
  </si>
  <si>
    <t>94615</t>
  </si>
  <si>
    <t>CURVA EM COBRE, DN 54 MM, 45 GRAUS, SEM ANEL DE SOLDA, BOLSA X BOLSA, INSTALADO EM RESERVAÇÃO DE ÁGUA DE EDIFICAÇÃO QUE POSSUA RESERVATÓRIO DE FIBRA/FIBROCIMENTO  FORNECIMENTO E INSTALAÇÃO. AF_06/2016</t>
  </si>
  <si>
    <t>94616</t>
  </si>
  <si>
    <t>COTOVELO EM COBRE, DN 66 MM, 90 GRAUS, SEM ANEL DE SOLDA, INSTALADO EM RESERVAÇÃO DE ÁGUA DE EDIFICAÇÃO QUE POSSUA RESERVATÓRIO DE FIBRA/FIBROCIMENTO  FORNECIMENTO E INSTALAÇÃO. AF_06/2016</t>
  </si>
  <si>
    <t>94617</t>
  </si>
  <si>
    <t>CURVA EM COBRE, DN 66 MM, 45 GRAUS, SEM ANEL DE SOLDA, BOLSA X BOLSA, INSTALADO EM RESERVAÇÃO DE ÁGUA DE EDIFICAÇÃO QUE POSSUA RESERVATÓRIO DE FIBRA/FIBROCIMENTO  FORNECIMENTO E INSTALAÇÃO. AF_06/2016</t>
  </si>
  <si>
    <t>94618</t>
  </si>
  <si>
    <t>COTOVELO EM COBRE, DN 79 MM, 90 GRAUS, SEM ANEL DE SOLDA, INSTALADO EM RESERVAÇÃO DE ÁGUA DE EDIFICAÇÃO QUE POSSUA RESERVATÓRIO DE FIBRA/FIBROCIMENTO  FORNECIMENTO E INSTALAÇÃO. AF_06/2016</t>
  </si>
  <si>
    <t>94620</t>
  </si>
  <si>
    <t>COTOVELO EM COBRE, DN 104 MM, 90 GRAUS, SEM ANEL DE SOLDA, INSTALADO EM RESERVAÇÃO DE ÁGUA DE EDIFICAÇÃO QUE POSSUA RESERVATÓRIO DE FIBRA/FIBROCIMENTO  FORNECIMENTO E INSTALAÇÃO. AF_06/2016</t>
  </si>
  <si>
    <t>94622</t>
  </si>
  <si>
    <t>TE EM COBRE, DN 54 MM, SEM ANEL DE SOLDA, INSTALADO EM RESERVAÇÃO DE ÁGUA DE EDIFICAÇÃO QUE POSSUA RESERVATÓRIO DE FIBRA/FIBROCIMENTO  FORNECIMENTO E INSTALAÇÃO. AF_06/2016</t>
  </si>
  <si>
    <t>94623</t>
  </si>
  <si>
    <t>TE EM COBRE, DN 66 MM, SEM ANEL DE SOLDA, INSTALADO EM RESERVAÇÃO DE ÁGUA DE EDIFICAÇÃO QUE POSSUA RESERVATÓRIO DE FIBRA/FIBROCIMENTO  FORNECIMENTO E INSTALAÇÃO. AF_06/2016</t>
  </si>
  <si>
    <t>94624</t>
  </si>
  <si>
    <t>TE EM COBRE, DN 79 MM, SEM ANEL DE SOLDA, INSTALADO EM RESERVAÇÃO DE ÁGUA DE EDIFICAÇÃO QUE POSSUA RESERVATÓRIO DE FIBRA/FIBROCIMENTO  FORNECIMENTO E INSTALAÇÃO. AF_06/2016</t>
  </si>
  <si>
    <t>94625</t>
  </si>
  <si>
    <t>TE EM COBRE, DN 104 MM, SEM ANEL DE SOLDA, INSTALADO EM RESERVAÇÃO DE ÁGUA DE EDIFICAÇÃO QUE POSSUA RESERVATÓRIO DE FIBRA/FIBROCIMENTO  FORNECIMENTO E INSTALAÇÃO. AF_06/2016</t>
  </si>
  <si>
    <t>94656</t>
  </si>
  <si>
    <t>ADAPTADOR CURTO COM BOLSA E ROSCA PARA REGISTRO, PVC, SOLDÁVEL, DN 25 MM X 3/4 , INSTALADO EM RESERVAÇÃO DE ÁGUA DE EDIFICAÇÃO QUE POSSUA RESERVATÓRIO DE FIBRA/FIBROCIMENTO FORNECIMENTO E INSTALAÇÃO. AF_06/2016</t>
  </si>
  <si>
    <t>94657</t>
  </si>
  <si>
    <t>LUVA PVC, SOLDÁVEL, DN 25 MM, INSTALADA EM RESERVAÇÃO DE ÁGUA DE EDIFICAÇÃO QUE POSSUA RESERVATÓRIO DE FIBRA/FIBROCIMENTO FORNECIMENTO E INSTALAÇÃO. AF_06/2016</t>
  </si>
  <si>
    <t>94658</t>
  </si>
  <si>
    <t>ADAPTADOR CURTO COM BOLSA E ROSCA PARA REGISTRO, PVC, SOLDÁVEL, DN 32 MM X 1 , INSTALADO EM RESERVAÇÃO DE ÁGUA DE EDIFICAÇÃO QUE POSSUA RESERVATÓRIO DE FIBRA/FIBROCIMENTO FORNECIMENTO E INSTALAÇÃO. AF_06/2016</t>
  </si>
  <si>
    <t>94659</t>
  </si>
  <si>
    <t>LUVA PVC, SOLDÁVEL, DN 32 MM, INSTALADA EM RESERVAÇÃO DE ÁGUA DE EDIFICAÇÃO QUE POSSUA RESERVATÓRIO DE FIBRA/FIBROCIMENTO FORNECIMENTO E INSTALAÇÃO. AF_06/2016</t>
  </si>
  <si>
    <t>94660</t>
  </si>
  <si>
    <t>ADAPTADOR CURTO COM BOLSA E ROSCA PARA REGISTRO, PVC, SOLDÁVEL, DN 40 MM X 1 1/4 , INSTALADO EM RESERVAÇÃO DE ÁGUA DE EDIFICAÇÃO QUE POSSUA RESERVATÓRIO DE FIBRA/FIBROCIMENTO FORNECIMENTO E INSTALAÇÃO. AF_06/2016</t>
  </si>
  <si>
    <t>94661</t>
  </si>
  <si>
    <t>LUVA, PVC, SOLDÁVEL, DN 40 MM, INSTALADO EM RESERVAÇÃO DE ÁGUA DE EDIFICAÇÃO QUE POSSUA RESERVATÓRIO DE FIBRA/FIBROCIMENTO FORNECIMENTO E INSTALAÇÃO. AF_06/2016</t>
  </si>
  <si>
    <t>94662</t>
  </si>
  <si>
    <t>ADAPTADOR CURTO COM BOLSA E ROSCA PARA REGISTRO, PVC, SOLDÁVEL, DN 50 MM X 1 1/2 , INSTALADO EM RESERVAÇÃO DE ÁGUA DE EDIFICAÇÃO QUE POSSUA RESERVATÓRIO DE FIBRA/FIBROCIMENTO FORNECIMENTO E INSTALAÇÃO. AF_06/2016</t>
  </si>
  <si>
    <t>94663</t>
  </si>
  <si>
    <t>LUVA, PVC, SOLDÁVEL, DN 50 MM, INSTALADO EM RESERVAÇÃO DE ÁGUA DE EDIFICAÇÃO QUE POSSUA RESERVATÓRIO DE FIBRA/FIBROCIMENTO FORNECIMENTO E INSTALAÇÃO. AF_06/2016</t>
  </si>
  <si>
    <t>94664</t>
  </si>
  <si>
    <t>ADAPTADOR CURTO COM BOLSA E ROSCA PARA REGISTRO, PVC, SOLDÁVEL, DN 60 MM X 2 , INSTALADO EM RESERVAÇÃO DE ÁGUA DE EDIFICAÇÃO QUE POSSUA RESERVATÓRIO DE FIBRA/FIBROCIMENTO FORNECIMENTO E INSTALAÇÃO. AF_06/2016</t>
  </si>
  <si>
    <t>94665</t>
  </si>
  <si>
    <t>LUVA, PVC, SOLDÁVEL, DN 60 MM, INSTALADO EM RESERVAÇÃO DE ÁGUA DE EDIFICAÇÃO QUE POSSUA RESERVATÓRIO DE FIBRA/FIBROCIMENTO FORNECIMENTO E INSTALAÇÃO. AF_06/2016</t>
  </si>
  <si>
    <t>94666</t>
  </si>
  <si>
    <t>ADAPTADOR CURTO COM BOLSA E ROSCA PARA REGISTRO, PVC, SOLDÁVEL, DN 75 MM X 2 1/2 , INSTALADO EM RESERVAÇÃO DE ÁGUA DE EDIFICAÇÃO QUE POSSUA RESERVATÓRIO DE FIBRA/FIBROCIMENTO FORNECIMENTO E INSTALAÇÃO. AF_06/2016</t>
  </si>
  <si>
    <t>94667</t>
  </si>
  <si>
    <t>LUVA, PVC, SOLDÁVEL, DN 75 MM, INSTALADO EM RESERVAÇÃO DE ÁGUA DE EDIFICAÇÃO QUE POSSUA RESERVATÓRIO DE FIBRA/FIBROCIMENTO FORNECIMENTO E INSTALAÇÃO. AF_06/2016</t>
  </si>
  <si>
    <t>94668</t>
  </si>
  <si>
    <t>ADAPTADOR CURTO COM BOLSA E ROSCA PARA REGISTRO, PVC, SOLDÁVEL, DN 85 MM X 3 , INSTALADO EM RESERVAÇÃO DE ÁGUA DE EDIFICAÇÃO QUE POSSUA RESERVATÓRIO DE FIBRA/FIBROCIMENTO FORNECIMENTO E INSTALAÇÃO. AF_06/2016</t>
  </si>
  <si>
    <t>94669</t>
  </si>
  <si>
    <t>LUVA, PVC, SOLDÁVEL, DN 85 MM, INSTALADO EM RESERVAÇÃO DE ÁGUA DE EDIFICAÇÃO QUE POSSUA RESERVATÓRIO DE FIBRA/FIBROCIMENTO FORNECIMENTO E INSTALAÇÃO. AF_06/2016</t>
  </si>
  <si>
    <t>94670</t>
  </si>
  <si>
    <t>ADAPTADOR CURTO COM BOLSA E ROSCA PARA REGISTRO, PVC, SOLDÁVEL, DN 110 MM X 4 , INSTALADO EM RESERVAÇÃO DE ÁGUA DE EDIFICAÇÃO QUE POSSUA RESERVATÓRIO DE FIBRA/FIBROCIMENTO FORNECIMENTO E INSTALAÇÃO. AF_06/2016</t>
  </si>
  <si>
    <t>94671</t>
  </si>
  <si>
    <t>LUVA, PVC, SOLDÁVEL, DN 110 MM, INSTALADO EM RESERVAÇÃO DE ÁGUA DE EDIFICAÇÃO QUE POSSUA RESERVATÓRIO DE FIBRA/FIBROCIMENTO FORNECIMENTO E INSTALAÇÃO. AF_06/2016</t>
  </si>
  <si>
    <t>94672</t>
  </si>
  <si>
    <t>JOELHO 90 GRAUS COM BUCHA DE LATÃO, PVC, SOLDÁVEL, DN 25 MM, X 3/4 INSTALADO EM RESERVAÇÃO DE ÁGUA DE EDIFICAÇÃO QUE POSSUA RESERVATÓRIO DE FIBRA/FIBROCIMENTO FORNECIMENTO E INSTALAÇÃO. AF_06/2016</t>
  </si>
  <si>
    <t>94673</t>
  </si>
  <si>
    <t>CURVA 90 GRAUS, PVC, SOLDÁVEL, DN 25 MM, INSTALADO EM RESERVAÇÃO DE ÁGUA DE EDIFICAÇÃO QUE POSSUA RESERVATÓRIO DE FIBRA/FIBROCIMENTO FORNECIMENTO E INSTALAÇÃO. AF_06/2016</t>
  </si>
  <si>
    <t>94674</t>
  </si>
  <si>
    <t>JOELHO 90 GRAUS, PVC, SOLDÁVEL, DN 32 MM INSTALADO EM RESERVAÇÃO DE ÁGUA DE EDIFICAÇÃO QUE POSSUA RESERVATÓRIO DE FIBRA/FIBROCIMENTO FORNECIMENTO E INSTALAÇÃO. AF_06/2016</t>
  </si>
  <si>
    <t>94675</t>
  </si>
  <si>
    <t>CURVA 90 GRAUS, PVC, SOLDÁVEL, DN 32 MM, INSTALADO EM RESERVAÇÃO DE ÁGUA DE EDIFICAÇÃO QUE POSSUA RESERVATÓRIO DE FIBRA/FIBROCIMENTO FORNECIMENTO E INSTALAÇÃO. AF_06/2016</t>
  </si>
  <si>
    <t>94676</t>
  </si>
  <si>
    <t>JOELHO 90 GRAUS, PVC, SOLDÁVEL, DN 40 MM INSTALADO EM RESERVAÇÃO DE ÁGUA DE EDIFICAÇÃO QUE POSSUA RESERVATÓRIO DE FIBRA/FIBROCIMENTO FORNECIMENTO E INSTALAÇÃO. AF_06/2016</t>
  </si>
  <si>
    <t>94677</t>
  </si>
  <si>
    <t>CURVA 90 GRAUS, PVC, SOLDÁVEL, DN 40 MM, INSTALADO EM RESERVAÇÃO DE ÁGUA DE EDIFICAÇÃO QUE POSSUA RESERVATÓRIO DE FIBRA/FIBROCIMENTO FORNECIMENTO E INSTALAÇÃO. AF_06/2016</t>
  </si>
  <si>
    <t>94678</t>
  </si>
  <si>
    <t>JOELHO 90 GRAUS, PVC, SOLDÁVEL, DN 50 MM INSTALADO EM RESERVAÇÃO DE ÁGUA DE EDIFICAÇÃO QUE POSSUA RESERVATÓRIO DE FIBRA/FIBROCIMENTO FORNECIMENTO E INSTALAÇÃO. AF_06/2016</t>
  </si>
  <si>
    <t>94679</t>
  </si>
  <si>
    <t>CURVA 90 GRAUS, PVC, SOLDÁVEL, DN 50 MM, INSTALADO EM RESERVAÇÃO DE ÁGUA DE EDIFICAÇÃO QUE POSSUA RESERVATÓRIO DE FIBRA/FIBROCIMENTO FORNECIMENTO E INSTALAÇÃO. AF_06/2016</t>
  </si>
  <si>
    <t>94680</t>
  </si>
  <si>
    <t>JOELHO 90 GRAUS, PVC, SOLDÁVEL, DN 60 MM INSTALADO EM RESERVAÇÃO DE ÁGUA DE EDIFICAÇÃO QUE POSSUA RESERVATÓRIO DE FIBRA/FIBROCIMENTO FORNECIMENTO E INSTALAÇÃO. AF_06/2016</t>
  </si>
  <si>
    <t>94681</t>
  </si>
  <si>
    <t>CURVA 90 GRAUS, PVC, SOLDÁVEL, DN 60 MM, INSTALADO EM RESERVAÇÃO DE ÁGUA DE EDIFICAÇÃO QUE POSSUA RESERVATÓRIO DE FIBRA/FIBROCIMENTO FORNECIMENTO E INSTALAÇÃO. AF_06/2016</t>
  </si>
  <si>
    <t>94682</t>
  </si>
  <si>
    <t>JOELHO 90 GRAUS, PVC, SOLDÁVEL, DN 75 MM INSTALADO EM RESERVAÇÃO DE ÁGUA DE EDIFICAÇÃO QUE POSSUA RESERVATÓRIO DE FIBRA/FIBROCIMENTO FORNECIMENTO E INSTALAÇÃO. AF_06/2016</t>
  </si>
  <si>
    <t>94683</t>
  </si>
  <si>
    <t>CURVA 90 GRAUS, PVC, SOLDÁVEL, DN 75 MM, INSTALADO EM RESERVAÇÃO DE ÁGUA DE EDIFICAÇÃO QUE POSSUA RESERVATÓRIO DE FIBRA/FIBROCIMENTO FORNECIMENTO E INSTALAÇÃO. AF_06/2016</t>
  </si>
  <si>
    <t>94684</t>
  </si>
  <si>
    <t>JOELHO 90 GRAUS, PVC, SOLDÁVEL, DN 85 MM INSTALADO EM RESERVAÇÃO DE ÁGUA DE EDIFICAÇÃO QUE POSSUA RESERVATÓRIO DE FIBRA/FIBROCIMENTO FORNECIMENTO E INSTALAÇÃO. AF_06/2016</t>
  </si>
  <si>
    <t>94685</t>
  </si>
  <si>
    <t>CURVA 90 GRAUS, PVC, SOLDÁVEL, DN 85 MM, INSTALADO EM RESERVAÇÃO DE ÁGUA DE EDIFICAÇÃO QUE POSSUA RESERVATÓRIO DE FIBRA/FIBROCIMENTO FORNECIMENTO E INSTALAÇÃO. AF_06/2016</t>
  </si>
  <si>
    <t>94686</t>
  </si>
  <si>
    <t>JOELHO 90 GRAUS, PVC, SOLDÁVEL, DN 110 MM INSTALADO EM RESERVAÇÃO DE ÁGUA DE EDIFICAÇÃO QUE POSSUA RESERVATÓRIO DE FIBRA/FIBROCIMENTO FORNECIMENTO E INSTALAÇÃO. AF_06/2016</t>
  </si>
  <si>
    <t>94687</t>
  </si>
  <si>
    <t>CURVA 90 GRAUS, PVC, SOLDÁVEL, DN 110 MM, INSTALADO EM RESERVAÇÃO DE ÁGUA DE EDIFICAÇÃO QUE POSSUA RESERVATÓRIO DE FIBRA/FIBROCIMENTO FORNECIMENTO E INSTALAÇÃO. AF_06/2016</t>
  </si>
  <si>
    <t>94688</t>
  </si>
  <si>
    <t>TÊ, PVC, SOLDÁVEL, DN 25 MM INSTALADO EM RESERVAÇÃO DE ÁGUA DE EDIFICAÇÃO QUE POSSUA RESERVATÓRIO DE FIBRA/FIBROCIMENTO FORNECIMENTO E INSTALAÇÃO. AF_06/2016</t>
  </si>
  <si>
    <t>94689</t>
  </si>
  <si>
    <t>TÊ COM BUCHA DE LATÃO NA BOLSA CENTRAL, PVC, SOLDÁVEL, DN 25 MM X 3/4 , INSTALADO EM RESERVAÇÃO DE ÁGUA DE EDIFICAÇÃO QUE POSSUA RESERVATÓRIO DE FIBRA/FIBROCIMENTO FORNECIMENTO E INSTALAÇÃO. AF_06/2016</t>
  </si>
  <si>
    <t>94690</t>
  </si>
  <si>
    <t>TÊ, PVC, SOLDÁVEL, DN 32 MM INSTALADO EM RESERVAÇÃO DE ÁGUA DE EDIFICAÇÃO QUE POSSUA RESERVATÓRIO DE FIBRA/FIBROCIMENTO FORNECIMENTO E INSTALAÇÃO. AF_06/2016</t>
  </si>
  <si>
    <t>94691</t>
  </si>
  <si>
    <t>TÊ DE REDUÇÃO, PVC, SOLDÁVEL, DN 32 MM X 25 MM, INSTALADO EM RESERVAÇÃO DE ÁGUA DE EDIFICAÇÃO QUE POSSUA RESERVATÓRIO DE FIBRA/FIBROCIMENTO FORNECIMENTO E INSTALAÇÃO. AF_06/2016</t>
  </si>
  <si>
    <t>94692</t>
  </si>
  <si>
    <t>TÊ, PVC, SOLDÁVEL, DN 40 MM INSTALADO EM RESERVAÇÃO DE ÁGUA DE EDIFICAÇÃO QUE POSSUA RESERVATÓRIO DE FIBRA/FIBROCIMENTO FORNECIMENTO E INSTALAÇÃO. AF_06/2016</t>
  </si>
  <si>
    <t>94693</t>
  </si>
  <si>
    <t>TÊ DE REDUÇÃO, PVC, SOLDÁVEL, DN 40 MM X 32 MM, INSTALADO EM RESERVAÇÃO DE ÁGUA DE EDIFICAÇÃO QUE POSSUA RESERVATÓRIO DE FIBRA/FIBROCIMENTO FORNECIMENTO E INSTALAÇÃO. AF_06/2016</t>
  </si>
  <si>
    <t>94694</t>
  </si>
  <si>
    <t>TÊ, PVC, SOLDÁVEL, DN 50 MM INSTALADO EM RESERVAÇÃO DE ÁGUA DE EDIFICAÇÃO QUE POSSUA RESERVATÓRIO DE FIBRA/FIBROCIMENTO FORNECIMENTO E INSTALAÇÃO. AF_06/2016</t>
  </si>
  <si>
    <t>94695</t>
  </si>
  <si>
    <t>TÊ DE REDUÇÃO, PVC, SOLDÁVEL, DN 50 MM X 40 MM, INSTALADO EM RESERVAÇÃO DE ÁGUA DE EDIFICAÇÃO QUE POSSUA RESERVATÓRIO DE FIBRA/FIBROCIMENTO FORNECIMENTO E INSTALAÇÃO. AF_06/2016</t>
  </si>
  <si>
    <t>94696</t>
  </si>
  <si>
    <t>TÊ, PVC, SOLDÁVEL, DN 60 MM INSTALADO EM RESERVAÇÃO DE ÁGUA DE EDIFICAÇÃO QUE POSSUA RESERVATÓRIO DE FIBRA/FIBROCIMENTO FORNECIMENTO E INSTALAÇÃO. AF_06/2016</t>
  </si>
  <si>
    <t>94697</t>
  </si>
  <si>
    <t>TÊ, PVC, SOLDÁVEL, DN 75 MM INSTALADO EM RESERVAÇÃO DE ÁGUA DE EDIFICAÇÃO QUE POSSUA RESERVATÓRIO DE FIBRA/FIBROCIMENTO FORNECIMENTO E INSTALAÇÃO. AF_06/2016</t>
  </si>
  <si>
    <t>94698</t>
  </si>
  <si>
    <t>TÊ DE REDUÇÃO, PVC, SOLDÁVEL, DN 75 MM X 50 MM, INSTALADO EM RESERVAÇÃO DE ÁGUA DE EDIFICAÇÃO QUE POSSUA RESERVATÓRIO DE FIBRA/FIBROCIMENTO FORNECIMENTO E INSTALAÇÃO. AF_06/2016</t>
  </si>
  <si>
    <t>94699</t>
  </si>
  <si>
    <t>TÊ, PVC, SOLDÁVEL, DN 85 MM INSTALADO EM RESERVAÇÃO DE ÁGUA DE EDIFICAÇÃO QUE POSSUA RESERVATÓRIO DE FIBRA/FIBROCIMENTO FORNECIMENTO E INSTALAÇÃO. AF_06/2016</t>
  </si>
  <si>
    <t>94700</t>
  </si>
  <si>
    <t>TÊ DE REDUÇÃO, PVC, SOLDÁVEL, DN 85 MM X 60 MM, INSTALADO EM RESERVAÇÃO DE ÁGUA DE EDIFICAÇÃO QUE POSSUA RESERVATÓRIO DE FIBRA/FIBROCIMENTO FORNECIMENTO E INSTALAÇÃO. AF_06/2016</t>
  </si>
  <si>
    <t>94701</t>
  </si>
  <si>
    <t>TÊ, PVC, SOLDÁVEL, DN 110 MM INSTALADO EM RESERVAÇÃO DE ÁGUA DE EDIFICAÇÃO QUE POSSUA RESERVATÓRIO DE FIBRA/FIBROCIMENTO FORNECIMENTO E INSTALAÇÃO. AF_06/2016</t>
  </si>
  <si>
    <t>94702</t>
  </si>
  <si>
    <t>TÊ DE REDUÇÃO, PVC, SOLDÁVEL, DN 110 MM X 60 MM, INSTALADO EM RESERVAÇÃO DE ÁGUA DE EDIFICAÇÃO QUE POSSUA RESERVATÓRIO DE FIBRA/FIBROCIMENTO FORNECIMENTO E INSTALAÇÃO. AF_06/2016</t>
  </si>
  <si>
    <t>94703</t>
  </si>
  <si>
    <t>ADAPTADOR COM FLANGE E ANEL DE VEDAÇÃO, PVC, SOLDÁVEL, DN 25 MM X 3/4 , INSTALADO EM RESERVAÇÃO DE ÁGUA DE EDIFICAÇÃO QUE POSSUA RESERVATÓRIO DE FIBRA/FIBROCIMENTO FORNECIMENTO E INSTALAÇÃO. AF_06/2016</t>
  </si>
  <si>
    <t>94704</t>
  </si>
  <si>
    <t>ADAPTADOR COM FLANGE E ANEL DE VEDAÇÃO, PVC, SOLDÁVEL, DN 32 MM X 1 , INSTALADO EM RESERVAÇÃO DE ÁGUA DE EDIFICAÇÃO QUE POSSUA RESERVATÓRIO DE FIBRA/FIBROCIMENTO FORNECIMENTO E INSTALAÇÃO. AF_06/2016</t>
  </si>
  <si>
    <t>94705</t>
  </si>
  <si>
    <t>ADAPTADOR COM FLANGE E ANEL DE VEDAÇÃO, PVC, SOLDÁVEL, DN 40 MM X 1 1/4 , INSTALADO EM RESERVAÇÃO DE ÁGUA DE EDIFICAÇÃO QUE POSSUA RESERVATÓRIO DE FIBRA/FIBROCIMENTO FORNECIMENTO E INSTALAÇÃO. AF_06/2016</t>
  </si>
  <si>
    <t>94706</t>
  </si>
  <si>
    <t>ADAPTADOR COM FLANGE E ANEL DE VEDAÇÃO, PVC, SOLDÁVEL, DN 50 MM X 1 1/2 , INSTALADO EM RESERVAÇÃO DE ÁGUA DE EDIFICAÇÃO QUE POSSUA RESERVATÓRIO DE FIBRA/FIBROCIMENTO FORNECIMENTO E INSTALAÇÃO. AF_06/2016</t>
  </si>
  <si>
    <t>94707</t>
  </si>
  <si>
    <t>ADAPTADOR COM FLANGE E ANEL DE VEDAÇÃO, PVC, SOLDÁVEL, DN 60 MM X 2 , INSTALADO EM RESERVAÇÃO DE ÁGUA DE EDIFICAÇÃO QUE POSSUA RESERVATÓRIO DE FIBRA/FIBROCIMENTO FORNECIMENTO E INSTALAÇÃO. AF_06/2016</t>
  </si>
  <si>
    <t>94713</t>
  </si>
  <si>
    <t>ADAPTADOR COM FLANGES LIVRES, PVC, SOLDÁVEL, DN 75 MM X 2 1/2 , INSTALADO EM RESERVAÇÃO DE ÁGUA DE EDIFICAÇÃO QUE POSSUA RESERVATÓRIO DE FIBRA/FIBROCIMENTO FORNECIMENTO E INSTALAÇÃO. AF_06/2016</t>
  </si>
  <si>
    <t>94714</t>
  </si>
  <si>
    <t>ADAPTADOR COM FLANGES LIVRES, PVC, SOLDÁVEL, DN 85 MM X 3 , INSTALADO EM RESERVAÇÃO DE ÁGUA DE EDIFICAÇÃO QUE POSSUA RESERVATÓRIO DE FIBRA/FIBROCIMENTO FORNECIMENTO E INSTALAÇÃO. AF_06/2016</t>
  </si>
  <si>
    <t>94715</t>
  </si>
  <si>
    <t>ADAPTADOR COM FLANGES LIVRES, PVC, SOLDÁVEL, DN 110 MM X 4 , INSTALADO EM RESERVAÇÃO DE ÁGUA DE EDIFICAÇÃO QUE POSSUA RESERVATÓRIO DE FIBRA/FIBROCIMENTO FORNECIMENTO E INSTALAÇÃO. AF_06/2016</t>
  </si>
  <si>
    <t>94724</t>
  </si>
  <si>
    <t>CONECTOR, CPVC, SOLDÁVEL, DN 22 MM X 3/4, INSTALADO EM RESERVAÇÃO DE ÁGUA DE EDIFICAÇÃO QUE POSSUA RESERVATÓRIO DE FIBRA/FIBROCIMENTO  FORNECIMENTO E INSTALAÇÃO. AF_06/2016</t>
  </si>
  <si>
    <t>94725</t>
  </si>
  <si>
    <t>LUVA, CPVC, SOLDÁVEL, DN 22 MM, INSTALADO EM RESERVAÇÃO DE ÁGUA DE EDIFICAÇÃO QUE POSSUA RESERVATÓRIO DE FIBRA/FIBROCIMENTO  FORNECIMENTO E INSTALAÇÃO. AF_06/2016</t>
  </si>
  <si>
    <t>94726</t>
  </si>
  <si>
    <t>CONECTOR, CPVC, SOLDÁVEL, DN 28 MM X 1, INSTALADO EM RESERVAÇÃO DE ÁGUA DE EDIFICAÇÃO QUE POSSUA RESERVATÓRIO DE FIBRA/FIBROCIMENTO  FORNECIMENTO E INSTALAÇÃO. AF_06/2016</t>
  </si>
  <si>
    <t>94727</t>
  </si>
  <si>
    <t>LUVA, CPVC, SOLDÁVEL, DN 28 MM, INSTALADO EM RESERVAÇÃO DE ÁGUA DE EDIFICAÇÃO QUE POSSUA RESERVATÓRIO DE FIBRA/FIBROCIMENTO  FORNECIMENTO E INSTALAÇÃO. AF_06/2016</t>
  </si>
  <si>
    <t>94728</t>
  </si>
  <si>
    <t>CONECTOR, CPVC, SOLDÁVEL, DN 35 MM X 1 1/4, INSTALADO EM RESERVAÇÃO DE ÁGUA DE EDIFICAÇÃO QUE POSSUA RESERVATÓRIO DE FIBRA/FIBROCIMENTO  FORNECIMENTO E INSTALAÇÃO. AF_06/2016</t>
  </si>
  <si>
    <t>94729</t>
  </si>
  <si>
    <t>LUVA, CPVC, SOLDÁVEL, DN 35 MM, INSTALADO EM RESERVAÇÃO DE ÁGUA DE EDIFICAÇÃO QUE POSSUA RESERVATÓRIO DE FIBRA/FIBROCIMENTO  FORNECIMENTO E INSTALAÇÃO. AF_06/2016</t>
  </si>
  <si>
    <t>94730</t>
  </si>
  <si>
    <t>CONECTOR, CPVC, SOLDÁVEL, DN 42 MM X 1 1/2, INSTALADO EM RESERVAÇÃO DE ÁGUA DE EDIFICAÇÃO QUE POSSUA RESERVATÓRIO DE FIBRA/FIBROCIMENTO  FORNECIMENTO E INSTALAÇÃO. AF_06/2016</t>
  </si>
  <si>
    <t>94731</t>
  </si>
  <si>
    <t>LUVA, CPVC, SOLDÁVEL, DN 42 MM, INSTALADO EM RESERVAÇÃO DE ÁGUA DE EDIFICAÇÃO QUE POSSUA RESERVATÓRIO DE FIBRA/FIBROCIMENTO  FORNECIMENTO E INSTALAÇÃO. AF_06/2016</t>
  </si>
  <si>
    <t>94732</t>
  </si>
  <si>
    <t>CONECTOR, CPVC, SOLDÁVEL, DN 54 MM X 2", INSTALADO EM RESERVAÇÃO DE ÁGUA DE EDIFICAÇÃO QUE POSSUA RESERVATÓRIO DE FIBRA/FIBROCIMENTO - FORNECIMENTO E INSTALAÇÃO. AF_06/2016</t>
  </si>
  <si>
    <t>94733</t>
  </si>
  <si>
    <t>LUVA, CPVC, SOLDÁVEL, DN 54 MM, INSTALADO EM RESERVAÇÃO DE ÁGUA DE EDIFICAÇÃO QUE POSSUA RESERVATÓRIO DE FIBRA/FIBROCIMENTO  FORNECIMENTO E INSTALAÇÃO. AF_06/2016</t>
  </si>
  <si>
    <t>94734</t>
  </si>
  <si>
    <t>CONECTOR, CPVC, SOLDÁVEL, DN 73 MM X 2 1/2", INSTALADO EM RESERVAÇÃO DE ÁGUA DE EDIFICAÇÃO QUE POSSUA RESERVATÓRIO DE FIBRA/FIBROCIMENTO - FORNECIMENTO E INSTALAÇÃO. AF_06/2016</t>
  </si>
  <si>
    <t>94736</t>
  </si>
  <si>
    <t>CONECTOR, CPVC, SOLDÁVEL, DN 89 MM X 3", INSTALADO EM RESERVAÇÃO DE ÁGUA DE EDIFICAÇÃO QUE POSSUA RESERVATÓRIO DE FIBRA/FIBROCIMENTO - FORNECIMENTO E INSTALAÇÃO. AF_06/2016</t>
  </si>
  <si>
    <t>94737</t>
  </si>
  <si>
    <t>LUVA, CPVC, SOLDÁVEL, DN 89 MM, INSTALADO EM RESERVAÇÃO DE ÁGUA DE EDIFICAÇÃO QUE POSSUA RESERVATÓRIO DE FIBRA/FIBROCIMENTO  FORNECIMENTO E INSTALAÇÃO. AF_06/2016</t>
  </si>
  <si>
    <t>94738</t>
  </si>
  <si>
    <t>CONECTOR, CPVC, SOLDÁVEL, DN 114 MM X 4", INSTALADO EM RESERVAÇÃO DE ÁGUA DE EDIFICAÇÃO QUE POSSUA RESERVATÓRIO DE FIBRA/FIBROCIMENTO - FORNECIMENTO E INSTALAÇÃO. AF_06/2016</t>
  </si>
  <si>
    <t>94739</t>
  </si>
  <si>
    <t>LUVA, CPVC, SOLDÁVEL, DN 114 MM, INSTALADO EM RESERVAÇÃO DE ÁGUA DE EDIFICAÇÃO QUE POSSUA RESERVATÓRIO DE FIBRA/FIBROCIMENTO - FORNECIMENTO E INSTALAÇÃO. AF_06/2016</t>
  </si>
  <si>
    <t>94740</t>
  </si>
  <si>
    <t>JOELHO 90 GRAUS, CPVC, SOLDÁVEL, DN 22 MM, INSTALADO EM RESERVAÇÃO DE ÁGUA DE EDIFICAÇÃO QUE POSSUA RESERVATÓRIO DE FIBRA/FIBROCIMENTO  FORNECIMENTO E INSTALAÇÃO. AF_06/2016</t>
  </si>
  <si>
    <t>94741</t>
  </si>
  <si>
    <t>CURVA 90 GRAUS, CPVC, SOLDÁVEL, DN 22 MM, INSTALADO EM RESERVAÇÃO DE ÁGUA DE EDIFICAÇÃO QUE POSSUA RESERVATÓRIO DE FIBRA/FIBROCIMENTO  FORNECIMENTO E INSTALAÇÃO. AF_06/2016</t>
  </si>
  <si>
    <t>94742</t>
  </si>
  <si>
    <t>JOELHO 90 GRAUS, CPVC, SOLDÁVEL, DN 28 MM, INSTALADO EM RESERVAÇÃO DE ÁGUA DE EDIFICAÇÃO QUE POSSUA RESERVATÓRIO DE FIBRA/FIBROCIMENTO  FORNECIMENTO E INSTALAÇÃO. AF_06/2016</t>
  </si>
  <si>
    <t>94743</t>
  </si>
  <si>
    <t>CURVA 90 GRAUS, CPVC, SOLDÁVEL, DN 28 MM, INSTALADO EM RESERVAÇÃO DE ÁGUA DE EDIFICAÇÃO QUE POSSUA RESERVATÓRIO DE FIBRA/FIBROCIMENTO  FORNECIMENTO E INSTALAÇÃO. AF_06/2016</t>
  </si>
  <si>
    <t>94744</t>
  </si>
  <si>
    <t>JOELHO 90 GRAUS, CPVC, SOLDÁVEL, DN 35 MM, INSTALADO EM RESERVAÇÃO DE ÁGUA DE EDIFICAÇÃO QUE POSSUA RESERVATÓRIO DE FIBRA/FIBROCIMENTO  FORNECIMENTO E INSTALAÇÃO. AF_06/2016</t>
  </si>
  <si>
    <t>94746</t>
  </si>
  <si>
    <t>JOELHO 90 GRAUS, CPVC, SOLDÁVEL, DN 42 MM, INSTALADO EM RESERVAÇÃO DE ÁGUA DE EDIFICAÇÃO QUE POSSUA RESERVATÓRIO DE FIBRA/FIBROCIMENTO  FORNECIMENTO E INSTALAÇÃO. AF_06/2016</t>
  </si>
  <si>
    <t>94748</t>
  </si>
  <si>
    <t>JOELHO 90 GRAUS, CPVC, SOLDÁVEL, DN 54 MM, INSTALADO EM RESERVAÇÃO DE ÁGUA DE EDIFICAÇÃO QUE POSSUA RESERVATÓRIO DE FIBRA/FIBROCIMENTO  FORNECIMENTO E INSTALAÇÃO. AF_06/2016</t>
  </si>
  <si>
    <t>94750</t>
  </si>
  <si>
    <t>JOELHO 90 GRAUS, CPVC, SOLDÁVEL, DN 73 MM, INSTALADO EM RESERVAÇÃO DE ÁGUA DE EDIFICAÇÃO QUE POSSUA RESERVATÓRIO DE FIBRA/FIBROCIMENTO  FORNECIMENTO E INSTALAÇÃO. AF_06/2016</t>
  </si>
  <si>
    <t>94752</t>
  </si>
  <si>
    <t>JOELHO 90 GRAUS, CPVC, SOLDÁVEL, DN 89 MM, INSTALADO EM RESERVAÇÃO DE ÁGUA DE EDIFICAÇÃO QUE POSSUA RESERVATÓRIO DE FIBRA/FIBROCIMENTO  FORNECIMENTO E INSTALAÇÃO. AF_06/2016</t>
  </si>
  <si>
    <t>94754</t>
  </si>
  <si>
    <t>JOELHO 90 GRAUS, CPVC, SOLDÁVEL, DN 114 MM, INSTALADO EM RESERVAÇÃO DE ÁGUA DE EDIFICAÇÃO QUE POSSUA RESERVATÓRIO DE FIBRA/FIBROCIMENTO - FORNECIMENTO E INSTALAÇÃO. AF_06/2016</t>
  </si>
  <si>
    <t>94756</t>
  </si>
  <si>
    <t>TE, CPVC, SOLDÁVEL, DN 22 MM, INSTALADO EM RESERVAÇÃO DE ÁGUA DE EDIFICAÇÃO QUE POSSUA RESERVATÓRIO DE FIBRA/FIBROCIMENTO  FORNECIMENTO E INSTALAÇÃO. AF_06/2016</t>
  </si>
  <si>
    <t>94757</t>
  </si>
  <si>
    <t>TE, CPVC, SOLDÁVEL, DN 28 MM, INSTALADO EM RESERVAÇÃO DE ÁGUA DE EDIFICAÇÃO QUE POSSUA RESERVATÓRIO DE FIBRA/FIBROCIMENTO  FORNECIMENTO E INSTALAÇÃO. AF_06/2016</t>
  </si>
  <si>
    <t>94758</t>
  </si>
  <si>
    <t>TE, CPVC, SOLDÁVEL, DN 35 MM, INSTALADO EM RESERVAÇÃO DE ÁGUA DE EDIFICAÇÃO QUE POSSUA RESERVATÓRIO DE FIBRA/FIBROCIMENTO  FORNECIMENTO E INSTALAÇÃO. AF_06/2016</t>
  </si>
  <si>
    <t>94759</t>
  </si>
  <si>
    <t>TE, CPVC, SOLDÁVEL, DN 42 MM, INSTALADO EM RESERVAÇÃO DE ÁGUA DE EDIFICAÇÃO QUE POSSUA RESERVATÓRIO DE FIBRA/FIBROCIMENTO  FORNECIMENTO E INSTALAÇÃO. AF_06/2016</t>
  </si>
  <si>
    <t>94760</t>
  </si>
  <si>
    <t>TE, CPVC, SOLDÁVEL, DN 54 MM, INSTALADO EM RESERVAÇÃO DE ÁGUA DE EDIFICAÇÃO QUE POSSUA RESERVATÓRIO DE FIBRA/FIBROCIMENTO  FORNECIMENTO E INSTALAÇÃO. AF_06/2016</t>
  </si>
  <si>
    <t>94761</t>
  </si>
  <si>
    <t>TE, CPVC, SOLDÁVEL, DN 73 MM, INSTALADO EM RESERVAÇÃO DE ÁGUA DE EDIFICAÇÃO QUE POSSUA RESERVATÓRIO DE FIBRA/FIBROCIMENTO  FORNECIMENTO E INSTALAÇÃO. AF_06/2016</t>
  </si>
  <si>
    <t>94762</t>
  </si>
  <si>
    <t>TE, CPVC, SOLDÁVEL, DN 89 MM, INSTALADO EM RESERVAÇÃO DE ÁGUA DE EDIFICAÇÃO QUE POSSUA RESERVATÓRIO DE FIBRA/FIBROCIMENTO  FORNECIMENTO E INSTALAÇÃO. AF_06/2016</t>
  </si>
  <si>
    <t>94763</t>
  </si>
  <si>
    <t>TE, CPVC, SOLDÁVEL, DN 114 MM, INSTALADO EM RESERVAÇÃO DE ÁGUA DE EDIFICAÇÃO QUE POSSUA RESERVATÓRIO DE FIBRA/FIBROCIMENTO - FORNECIMENTO E INSTALAÇÃO. AF_06/2016</t>
  </si>
  <si>
    <t>94764</t>
  </si>
  <si>
    <t>ADAPTADOR COM FLANGE E ANEL DE VEDAÇÃO, CPVC, ROSCÁVEL, DN 15 MM, INSTALADO EM RESERVAÇÃO DE ÁGUA DE EDIFICAÇÃO QUE POSSUA RESERVATÓRIO DE FIBRA/FIBROCIMENTO - FORNECIMENTO E INSTALAÇÃO. AF_06/2016</t>
  </si>
  <si>
    <t>94765</t>
  </si>
  <si>
    <t>ADAPTADOR COM FLANGE E ANEL DE VEDAÇÃO, CPVC, ROSCÁVEL, DN 22 MM, INSTALADO EM RESERVAÇÃO DE ÁGUA DE EDIFICAÇÃO QUE POSSUA RESERVATÓRIO DE FIBRA/FIBROCIMENTO - FORNECIMENTO E INSTALAÇÃO. AF_06/2016</t>
  </si>
  <si>
    <t>94766</t>
  </si>
  <si>
    <t>ADAPTADOR COM FLANGE E ANEL DE VEDAÇÃO, CPVC, ROSCÁVEL, DN 28 MM, INSTALADO EM RESERVAÇÃO DE ÁGUA DE EDIFICAÇÃO QUE POSSUA RESERVATÓRIO DE FIBRA/FIBROCIMENTO - FORNECIMENTO E INSTALAÇÃO. AF_06/2016</t>
  </si>
  <si>
    <t>94767</t>
  </si>
  <si>
    <t>ADAPTADOR COM FLANGE E ANEL DE VEDAÇÃO, CPVC, ROSCÁVEL, DN 35 MM, INSTALADO EM RESERVAÇÃO DE ÁGUA DE EDIFICAÇÃO QUE POSSUA RESERVATÓRIO DE FIBRA/FIBROCIMENTO - FORNECIMENTO E INSTALAÇÃO. AF_06/2016</t>
  </si>
  <si>
    <t>94768</t>
  </si>
  <si>
    <t>ADAPTADOR COM FLANGE E ANEL DE VEDAÇÃO, CPVC, ROSCÁVEL, DN 42 MM, INSTALADO EM RESERVAÇÃO DE ÁGUA DE EDIFICAÇÃO QUE POSSUA RESERVATÓRIO DE FIBRA/FIBROCIMENTO - FORNECIMENTO E INSTALAÇÃO. AF_06/2016</t>
  </si>
  <si>
    <t>94769</t>
  </si>
  <si>
    <t>ADAPTADOR COM FLANGE E ANEL DE VEDAÇÃO, CPVC, ROSCÁVEL, DN 54 MM, INSTALADO EM RESERVAÇÃO DE ÁGUA DE EDIFICAÇÃO QUE POSSUA RESERVATÓRIO DE FIBRA/FIBROCIMENTO - FORNECIMENTO E INSTALAÇÃO. AF_06/2016</t>
  </si>
  <si>
    <t>94770</t>
  </si>
  <si>
    <t>ADAPTADOR COM FLANGES LIVRES, CPVC, ROSCÁVEL, DN 15 MM, INSTALADO EM RESERVAÇÃO DE ÁGUA DE EDIFICAÇÃO QUE POSSUA RESERVATÓRIO DE FIBRA/FIBROCIMENTO - FORNECIMENTO E INSTALAÇÃO. AF_06/2016</t>
  </si>
  <si>
    <t>94771</t>
  </si>
  <si>
    <t>ADAPTADOR COM FLANGES LIVRES, CPVC, ROSCÁVEL, DN 22 MM, INSTALADO EM RESERVAÇÃO DE ÁGUA DE EDIFICAÇÃO QUE POSSUA RESERVATÓRIO DE FIBRA/FIBROCIMENTO - FORNECIMENTO E INSTALAÇÃO. AF_06/2016</t>
  </si>
  <si>
    <t>94772</t>
  </si>
  <si>
    <t>ADAPTADOR COM FLANGES LIVRES, CPVC, ROSCÁVEL, DN 28 MM, INSTALADO EM RESERVAÇÃO DE ÁGUA DE EDIFICAÇÃO QUE POSSUA RESERVATÓRIO DE FIBRA/FIBROCIMENTO - FORNECIMENTO E INSTALAÇÃO. AF_06/2016</t>
  </si>
  <si>
    <t>94773</t>
  </si>
  <si>
    <t>ADAPTADOR COM FLANGES LIVRES, CPVC, ROSCÁVEL, DN 35 MM, INSTALADO EM RESERVAÇÃO DE ÁGUA DE EDIFICAÇÃO QUE POSSUA RESERVATÓRIO DE FIBRA/FIBROCIMENTO - FORNECIMENTO E INSTALAÇÃO. AF_06/2016</t>
  </si>
  <si>
    <t>94774</t>
  </si>
  <si>
    <t>ADAPTADOR COM FLANGES LIVRES, CPVC, ROSCÁVEL, DN 42 MM, INSTALADO EM RESERVAÇÃO DE ÁGUA DE EDIFICAÇÃO QUE POSSUA RESERVATÓRIO DE FIBRA/FIBROCIMENTO - FORNECIMENTO E INSTALAÇÃO. AF_06/2016</t>
  </si>
  <si>
    <t>94775</t>
  </si>
  <si>
    <t>ADAPTADOR COM FLANGES LIVRES, CPVC, ROSCÁVEL, DN 54 MM, INSTALADO EM RESERVAÇÃO DE ÁGUA DE EDIFICAÇÃO QUE POSSUA RESERVATÓRIO DE FIBRA/FIBROCIMENTO - FORNECIMENTO E INSTALAÇÃO. AF_06/2016</t>
  </si>
  <si>
    <t>94783</t>
  </si>
  <si>
    <t>ADAPTADOR COM FLANGE E ANEL DE VEDAÇÃO, PVC, SOLDÁVEL, DN 20 MM X 1/2 , INSTALADO EM RESERVAÇÃO DE ÁGUA DE EDIFICAÇÃO QUE POSSUA RESERVATÓRIO DE FIBRA/FIBROCIMENTO FORNECIMENTO E INSTALAÇÃO. AF_06/2016</t>
  </si>
  <si>
    <t>94785</t>
  </si>
  <si>
    <t>ADAPTADOR COM FLANGES LIVRES, PVC, SOLDÁVEL LONGO, DN 32 MM X 1 , INSTALADO EM RESERVAÇÃO DE ÁGUA DE EDIFICAÇÃO QUE POSSUA RESERVATÓRIO DE FIBRA/FIBROCIMENTO FORNECIMENTO E INSTALAÇÃO. AF_06/2016</t>
  </si>
  <si>
    <t>94789</t>
  </si>
  <si>
    <t>ADAPTADOR COM FLANGES LIVRES, PVC, SOLDÁVEL LONGO, DN 75 MM X 2 1/2 , INSTALADO EM RESERVAÇÃO DE ÁGUA DE EDIFICAÇÃO QUE POSSUA RESERVATÓRIO DE FIBRA/FIBROCIMENTO FORNECIMENTO E INSTALAÇÃO. AF_06/2016</t>
  </si>
  <si>
    <t>94790</t>
  </si>
  <si>
    <t>ADAPTADOR COM FLANGES LIVRES, PVC, SOLDÁVEL LONGO, DN 85 MM X 3 , INSTALADO EM RESERVAÇÃO DE ÁGUA DE EDIFICAÇÃO QUE POSSUA RESERVATÓRIO DE FIBRA/FIBROCIMENTO FORNECIMENTO E INSTALAÇÃO. AF_06/2016</t>
  </si>
  <si>
    <t>94791</t>
  </si>
  <si>
    <t>ADAPTADOR COM FLANGES LIVRES, PVC, SOLDÁVEL LONGO, DN 110 MM X 4 , INSTALADO EM RESERVAÇÃO DE ÁGUA DE EDIFICAÇÃO QUE POSSUA RESERVATÓRIO DE FIBRA/FIBROCIMENTO FORNECIMENTO E INSTALAÇÃO. AF_06/2016</t>
  </si>
  <si>
    <t>94863</t>
  </si>
  <si>
    <t>LUVA, CPVC, SOLDÁVEL, DN 73 MM, INSTALADO EM RESERVAÇÃO DE ÁGUA DE EDIFICAÇÃO QUE POSSUA RESERVATÓRIO DE FIBRA/FIBROCIMENTO  FORNECIMENTO E INSTALAÇÃO. AF_06/2016</t>
  </si>
  <si>
    <t>95237</t>
  </si>
  <si>
    <t>LUVA COM BUCHA DE LATÃO, PVC, SOLDÁVEL, DN 32MM X 1 , INSTALADO EM RAMAL DE DISTRIBUIÇÃO DE ÁGUA FORNECIMENTO E INSTALAÇÃO. AF_06/2022</t>
  </si>
  <si>
    <t>95693</t>
  </si>
  <si>
    <t>LUVA SIMPLES, PVC, SÉRIE NORMAL, ESGOTO PREDIAL, DN 150 MM, JUNTA ELÁSTICA, FORNECIDO E INSTALADO EM SUBCOLETOR AÉREO DE ESGOTO SANITÁRIO. AF_08/2022</t>
  </si>
  <si>
    <t>95694</t>
  </si>
  <si>
    <t>CURVA 90 GRAUS, PVC, SERIE R, ÁGUA PLUVIAL, DN 100 MM, JUNTA ELÁSTICA, FORNECIDO E INSTALADO EM RAMAL DE ENCAMINHAMENTO. AF_06/2022</t>
  </si>
  <si>
    <t>95695</t>
  </si>
  <si>
    <t>CURVA 90 GRAUS, PVC, SERIE R, ÁGUA PLUVIAL, DN 100 MM, JUNTA ELÁSTICA, FORNECIDO E INSTALADO EM CONDUTORES VERTICAIS DE ÁGUAS PLUVIAIS. AF_06/2022</t>
  </si>
  <si>
    <t>95696</t>
  </si>
  <si>
    <t>SPRINKLER TIPO PENDENTE, 68 °C, UNIÃO POR ROSCA DN 15 (1/2") - FORNECIMENTO E INSTALAÇÃO. AF_10/2020</t>
  </si>
  <si>
    <t>96637</t>
  </si>
  <si>
    <t>JOELHO 90 GRAUS, PPR, DN 25 MM, CLASSE PN 25, INSTALADO EM RAMAL OU SUB-RAMAL DE ÁGUA FORNECIMENTO E INSTALAÇÃO. AF_08/2022</t>
  </si>
  <si>
    <t>96638</t>
  </si>
  <si>
    <t>JOELHO 45 GRAUS, PPR, DN 25 MM, CLASSE PN 25, INSTALADO EM RAMAL OU SUB-RAMAL DE ÁGUA FORNECIMENTO E INSTALAÇÃO. AF_08/2022</t>
  </si>
  <si>
    <t>96639</t>
  </si>
  <si>
    <t>LUVA, PPR, DN 25 MM, CLASSE PN 25, INSTALADO EM RAMAL OU SUB-RAMAL DE ÁGUA FORNECIMENTO E INSTALAÇÃO. AF_08/2022</t>
  </si>
  <si>
    <t>96640</t>
  </si>
  <si>
    <t>CONECTOR MACHO, PPR, 25 X 1/2 , CLASSE PN 25, INSTALADO EM RAMAL OU SUB-RAMAL DE ÁGUA FORNECIMENTO E INSTALAÇÃO. AF_08/2022</t>
  </si>
  <si>
    <t>96641</t>
  </si>
  <si>
    <t>CONECTOR FÊMEA, PPR, 25 X 1/2 , CLASSE PN 25, INSTALADO EM RAMAL OU SUB-RAMAL DE ÁGUA FORNECIMENTO E INSTALAÇÃO. AF_08/2022</t>
  </si>
  <si>
    <t>96642</t>
  </si>
  <si>
    <t>TÊ NORMAL, PPR, DN 25 MM, CLASSE PN 25, INSTALADO EM RAMAL OU SUB-RAMAL DE ÁGUA FORNECIMENTO E INSTALAÇÃO. AF_08/2022</t>
  </si>
  <si>
    <t>96643</t>
  </si>
  <si>
    <t>TÊ MISTURADOR, PPR, 25 X 3/4 , CLASSE PN 25, INSTALADO EM RAMAL OU SUB-RAMAL DE ÁGUA FORNECIMENTO E INSTALAÇÃO. AF_08/2022</t>
  </si>
  <si>
    <t>96650</t>
  </si>
  <si>
    <t>JOELHO 90 GRAUS, PPR, DN 25 MM, CLASSE PN 25, INSTALADO EM RAMAL DE DISTRIBUIÇÃO FORNECIMENTO E INSTALAÇÃO. AF_08/2022</t>
  </si>
  <si>
    <t>96651</t>
  </si>
  <si>
    <t>JOELHO 45 GRAUS, PPR, DN 25 MM, CLASSE PN 25, INSTALADO EM RAMAL DE DISTRIBUIÇÃO DE ÁGUA FORNECIMENTO E INSTALAÇÃO. AF_08/2022</t>
  </si>
  <si>
    <t>96652</t>
  </si>
  <si>
    <t>JOELHO 90 GRAUS, PPR, DN 32 MM, CLASSE PN 25, INSTALADO EM RAMAL DE DISTRIBUIÇÃO - FORNECIMENTO E INSTALAÇÃO. AF_08/2022</t>
  </si>
  <si>
    <t>96653</t>
  </si>
  <si>
    <t>JOELHO 45 GRAUS, PPR, DN 32 MM, CLASSE PN 25, INSTALADO EM RAMAL DE DISTRIBUIÇÃO DE ÁGUA - FORNECIMENTO E INSTALAÇÃO. AF_08/2022</t>
  </si>
  <si>
    <t>96654</t>
  </si>
  <si>
    <t>JOELHO 90 GRAUS, PPR, DN 40 MM, CLASSE PN 25, INSTALADO EM RAMAL DE DISTRIBUIÇÃO - FORNECIMENTO E INSTALAÇÃO. AF_08/2022</t>
  </si>
  <si>
    <t>96655</t>
  </si>
  <si>
    <t>JOELHO 45 GRAUS, PPR, DN 40 MM, CLASSE PN 25, INSTALADO EM RAMAL DE DISTRIBUIÇÃO DE ÁGUA - FORNECIMENTO E INSTALAÇÃO. AF_08/2022</t>
  </si>
  <si>
    <t>96656</t>
  </si>
  <si>
    <t>LUVA, PPR, DN 25 MM, CLASSE PN 25, INSTALADO EM RAMAL DE DISTRIBUIÇÃO DE ÁGUA FORNECIMENTO E INSTALAÇÃO. AF_08/2022</t>
  </si>
  <si>
    <t>96657</t>
  </si>
  <si>
    <t>CONECTOR MACHO, PPR, 25 X 1/2, CLASSE PN 25, INSTALADO EM RAMAL DE DISTRIBUIÇÃO DE ÁGUA FORNECIMENTO E INSTALAÇÃO. AF_08/2022</t>
  </si>
  <si>
    <t>96658</t>
  </si>
  <si>
    <t>CONECTOR FÊMEA, PPR, 25 X 1/2 , CLASSE PN 25, INSTALADO EM RAMAL DE DISTRIBUIÇÃO DE ÁGUA FORNECIMENTO E INSTALAÇÃO. AF_08/2022</t>
  </si>
  <si>
    <t>96659</t>
  </si>
  <si>
    <t>LUVA, PPR, DN 32 MM, CLASSE PN 25, INSTALADO EM RAMAL DE DISTRIBUIÇÃO DE ÁGUA FORNECIMENTO E INSTALAÇÃO. AF_08/2022</t>
  </si>
  <si>
    <t>96660</t>
  </si>
  <si>
    <t>CONECTOR MACHO, PPR, 32 X 3/4, CLASSE PN 25, INSTALADO EM RAMAL DE DISTRIBUIÇÃO DE ÁGUA FORNECIMENTO E INSTALAÇÃO. AF_08/2022</t>
  </si>
  <si>
    <t>96661</t>
  </si>
  <si>
    <t>CONECTOR FÊMEA, PPR, 32 X 3/4, CLASSE PN 25, INSTALADO EM RAMAL DE DISTRIBUIÇÃO DE ÁGUA FORNECIMENTO E INSTALAÇÃO. AF_08/2022</t>
  </si>
  <si>
    <t>96662</t>
  </si>
  <si>
    <t>BUCHA DE REDUÇÃO, PPR, 32 X 25, CLASSE PN 25, INSTALADO EM RAMAL DE DISTRIBUIÇÃO DE ÁGUA FORNECIMENTO E INSTALAÇÃO. AF_08/2022</t>
  </si>
  <si>
    <t>96663</t>
  </si>
  <si>
    <t>LUVA, PPR, DN 40 MM, CLASSE PN 25, INSTALADO EM RAMAL DE DISTRIBUIÇÃO DE ÁGUA FORNECIMENTO E INSTALAÇÃO. AF_08/2022</t>
  </si>
  <si>
    <t>96664</t>
  </si>
  <si>
    <t>BUCHA DE REDUÇÃO, PPR, 40 X 25, CLASSE PN 25, INSTALADO EM RAMAL DE DISTRIBUIÇÃO DE ÁGUA FORNECIMENTO E INSTALAÇÃO. AF_08/2022</t>
  </si>
  <si>
    <t>96665</t>
  </si>
  <si>
    <t>TÊ NORMAL, PPR, DN 25 MM, CLASSE PN 25, INSTALADO EM RAMAL DE DISTRIBUIÇÃO DE ÁGUA FORNECIMENTO E INSTALAÇÃO. AF_08/2022</t>
  </si>
  <si>
    <t>96666</t>
  </si>
  <si>
    <t>TÊ NORMAL, PPR, DN 32 MM, CLASSE PN 25, INSTALADO EM RAMAL DE DISTRIBUIÇÃO DE ÁGUA FORNECIMENTO E INSTALAÇÃO. AF_08/2022</t>
  </si>
  <si>
    <t>96667</t>
  </si>
  <si>
    <t>TÊ NORMAL, PPR, DN 40 MM, CLASSE PN 25, INSTALADO EM RAMAL DE DISTRIBUIÇÃO DE ÁGUA FORNECIMENTO E INSTALAÇÃO. AF_08/2022</t>
  </si>
  <si>
    <t>96684</t>
  </si>
  <si>
    <t>JOELHO 90 GRAUS, PPR, DN 25 MM, CLASSE PN 25, INSTALADO EM PRUMADA DE ÁGUA FORNECIMENTO E INSTALAÇÃO . AF_08/2022</t>
  </si>
  <si>
    <t>96685</t>
  </si>
  <si>
    <t>JOELHO 45 GRAUS, PPR, DN 25 MM, CLASSE PN 25, INSTALADO EM PRUMADA DE ÁGUA FORNECIMENTO E INSTALAÇÃO . AF_08/2022</t>
  </si>
  <si>
    <t>96686</t>
  </si>
  <si>
    <t>JOELHO 90 GRAUS, PPR, DN 32 MM, CLASSE PN 25, INSTALADO EM PRUMADA DE ÁGUA FORNECIMENTO E INSTALAÇÃO . AF_08/2022</t>
  </si>
  <si>
    <t>96687</t>
  </si>
  <si>
    <t>JOELHO 45 GRAUS, PPR, DN 32 MM, CLASSE PN 25, INSTALADO EM PRUMADA DE ÁGUA FORNECIMENTO E INSTALAÇÃO . AF_08/2022</t>
  </si>
  <si>
    <t>96688</t>
  </si>
  <si>
    <t>JOELHO 90 GRAUS, PPR, DN 40 MM, CLASSE PN 25, INSTALADO EM PRUMADA DE ÁGUA FORNECIMENTO E INSTALAÇÃO . AF_08/2022</t>
  </si>
  <si>
    <t>96689</t>
  </si>
  <si>
    <t>JOELHO 45 GRAUS, PPR, DN 40 MM, CLASSE PN 25, INSTALADO EM PRUMADA DE ÁGUA FORNECIMENTO E INSTALAÇÃO . AF_08/2022</t>
  </si>
  <si>
    <t>96690</t>
  </si>
  <si>
    <t>JOELHO 90 GRAUS, PPR, DN 50 MM, CLASSE PN 25, INSTALADO EM PRUMADA DE ÁGUA FORNECIMENTO E INSTALAÇÃO . AF_08/2022</t>
  </si>
  <si>
    <t>96691</t>
  </si>
  <si>
    <t>JOELHO 45 GRAUS, PPR, DN 50 MM, CLASSE PN 25, INSTALADO EM PRUMADA DE ÁGUA FORNECIMENTO E INSTALAÇÃO . AF_08/2022</t>
  </si>
  <si>
    <t>96692</t>
  </si>
  <si>
    <t>JOELHO 90 GRAUS, PPR, DN 63 MM, CLASSE PN 25, INSTALADO EM PRUMADA DE ÁGUA FORNECIMENTO E INSTALAÇÃO . AF_08/2022</t>
  </si>
  <si>
    <t>96693</t>
  </si>
  <si>
    <t>JOELHO 45 GRAUS, PPR, DN 63 MM, CLASSE PN 25, INSTALADO EM PRUMADA DE ÁGUA FORNECIMENTO E INSTALAÇÃO . AF_08/2022</t>
  </si>
  <si>
    <t>96694</t>
  </si>
  <si>
    <t>JOELHO 90 GRAUS, PPR, DN 75 MM, CLASSE PN 25, INSTALADO EM PRUMADA DE ÁGUA FORNECIMENTO E INSTALAÇÃO . AF_08/2022</t>
  </si>
  <si>
    <t>96695</t>
  </si>
  <si>
    <t>JOELHO 45 GRAUS, PPR, DN 75 MM, CLASSE PN 25, INSTALADO EM PRUMADA DE ÁGUA FORNECIMENTO E INSTALAÇÃO . AF_08/2022</t>
  </si>
  <si>
    <t>96696</t>
  </si>
  <si>
    <t>JOELHO 90 GRAUS, PPR, DN 90 MM, CLASSE PN 25, INSTALADO EM PRUMADA DE ÁGUA FORNECIMENTO E INSTALAÇÃO . AF_08/2022</t>
  </si>
  <si>
    <t>96697</t>
  </si>
  <si>
    <t>JOELHO 90 GRAUS, PPR, DN 110 MM, CLASSE PN 25, INSTALADO EM PRUMADA DE ÁGUA FORNECIMENTO E INSTALAÇÃO . AF_08/2022</t>
  </si>
  <si>
    <t>96698</t>
  </si>
  <si>
    <t>LUVA, PPR, DN 25 MM, CLASSE PN 25, INSTALADO EM PRUMADA DE ÁGUA FORNECIMENTO E INSTALAÇÃO . AF_08/2022</t>
  </si>
  <si>
    <t>96699</t>
  </si>
  <si>
    <t>CONECTOR MACHO, PPR, 25 X 1/2, CLASSE PN 25, INSTALADO EM PRUMADA DE ÁGUA FORNECIMENTO E INSTALAÇÃO . AF_08/2022</t>
  </si>
  <si>
    <t>96700</t>
  </si>
  <si>
    <t>CONECTOR FÊMEA, PPR, 25 X 1/2, CLASSE PN 25, INSTALADO EM PRUMADA DE ÁGUA FORNECIMENTO E INSTALAÇÃO . AF_08/2022</t>
  </si>
  <si>
    <t>96701</t>
  </si>
  <si>
    <t>LUVA, PPR, DN 32 MM, CLASSE PN 25, INSTALADO EM PRUMADA DE ÁGUA FORNECIMENTO E INSTALAÇÃO. AF_08/2022</t>
  </si>
  <si>
    <t>96702</t>
  </si>
  <si>
    <t>BUCHA DE REDUÇÃO, PPR, 32 X 25, CLASSE PN 25, INSTALADO EM PRUMADA DE ÁGUA FORNECIMENTO E INSTALAÇÃO . AF_08/2022</t>
  </si>
  <si>
    <t>96703</t>
  </si>
  <si>
    <t>LUVA, PPR, DN 40 MM, CLASSE PN 25, INSTALADO EM PRUMADA DE ÁGUA FORNECIMENTO E INSTALAÇÃO. AF_08/2022</t>
  </si>
  <si>
    <t>96704</t>
  </si>
  <si>
    <t>BUCHA DE REDUÇÃO, PPR, 40 X 25, CLASSE PN 25, INSTALADO EM PRUMADA DE ÁGUA FORNECIMENTO E INSTALAÇÃO . AF_08/2022</t>
  </si>
  <si>
    <t>96705</t>
  </si>
  <si>
    <t>LUVA, PPR, DN 50 MM, CLASSE PN 25, INSTALADO EM PRUMADA DE ÁGUA FORNECIMENTO E INSTALAÇÃO. AF_08/2022</t>
  </si>
  <si>
    <t>96706</t>
  </si>
  <si>
    <t>LUVA, PPR, DN 63 MM, CLASSE PN 25, INSTALADO EM PRUMADA DE ÁGUA FORNECIMENTO E INSTALAÇÃO. AF_08/2022</t>
  </si>
  <si>
    <t>96707</t>
  </si>
  <si>
    <t>LUVA, PPR, DN 75 MM, CLASSE PN 25, INSTALADO EM PRUMADA DE ÁGUA FORNECIMENTO E INSTALAÇÃO. AF_08/2022</t>
  </si>
  <si>
    <t>96708</t>
  </si>
  <si>
    <t>LUVA, PPR, DN 90 MM, CLASSE PN 25, INSTALADO EM PRUMADA DE ÁGUA FORNECIMENTO E INSTALAÇÃO. AF_08/2022</t>
  </si>
  <si>
    <t>96709</t>
  </si>
  <si>
    <t>LUVA, PPR, DN 110 MM, CLASSE PN 25, INSTALADO EM PRUMADA DE ÁGUA FORNECIMENTO E INSTALAÇÃO. AF_08/2022</t>
  </si>
  <si>
    <t>96710</t>
  </si>
  <si>
    <t>TÊ NORMAL, PPR, DN 25 MM, CLASSE PN 25, INSTALADO EM PRUMADA DE ÁGUA FORNECIMENTO E INSTALAÇÃO . AF_08/2022</t>
  </si>
  <si>
    <t>96711</t>
  </si>
  <si>
    <t>TÊ NORMAL, PPR, DN 32 MM, CLASSE PN 25, INSTALADO EM PRUMADA DE ÁGUA FORNECIMENTO E INSTALAÇÃO . AF_08/2022</t>
  </si>
  <si>
    <t>96712</t>
  </si>
  <si>
    <t>TÊ NORMAL, PPR, DN 40 MM, CLASSE PN 25, INSTALADO EM PRUMADA DE ÁGUA FORNECIMENTO E INSTALAÇÃO . AF_08/2022</t>
  </si>
  <si>
    <t>96713</t>
  </si>
  <si>
    <t>TÊ NORMAL, PPR, DN 50 MM, CLASSE PN 25, INSTALADO EM PRUMADA DE ÁGUA FORNECIMENTO E INSTALAÇÃO . AF_08/2022</t>
  </si>
  <si>
    <t>96714</t>
  </si>
  <si>
    <t>TÊ NORMAL, PPR, DN 63 MM, CLASSE PN 25, INSTALADO EM PRUMADA DE ÁGUA FORNECIMENTO E INSTALAÇÃO . AF_08/2022</t>
  </si>
  <si>
    <t>96715</t>
  </si>
  <si>
    <t>TÊ NORMAL, PPR, DN 75 MM, CLASSE PN 25, INSTALADO EM PRUMADA DE ÁGUA FORNECIMENTO E INSTALAÇÃO . AF_08/2022</t>
  </si>
  <si>
    <t>96716</t>
  </si>
  <si>
    <t>TÊ NORMAL, PPR, DN 90 MM, CLASSE PN 25, INSTALADO EM PRUMADA DE ÁGUA FORNECIMENTO E INSTALAÇÃO . AF_08/2022</t>
  </si>
  <si>
    <t>96717</t>
  </si>
  <si>
    <t>TÊ NORMAL, PPR, DN 110 MM, CLASSE PN 25, INSTALADO EM PRUMADA DE ÁGUA FORNECIMENTO E INSTALAÇÃO . AF_08/2022</t>
  </si>
  <si>
    <t>96736</t>
  </si>
  <si>
    <t>LUVA, PPR, DN 20 MM, CLASSE PN 25, INSTALADO EM RESERVAÇÃO DE ÁGUA DE EDIFICAÇÃO QUE POSSUA RESERVATÓRIO DE FIBRA/FIBROCIMENTO  FORNECIMENTO E INSTALAÇÃO. AF_06/2016</t>
  </si>
  <si>
    <t>96737</t>
  </si>
  <si>
    <t>LUVA, PPR, DN 25 MM, CLASSE PN 25, INSTALADO EM RESERVAÇÃO DE ÁGUA DE EDIFICAÇÃO QUE POSSUA RESERVATÓRIO DE FIBRA/FIBROCIMENTO  FORNECIMENTO E INSTALAÇÃO. AF_06/2016</t>
  </si>
  <si>
    <t>96738</t>
  </si>
  <si>
    <t>CONECTOR MACHO, PPR, 25 X 1/2'', CLASSE PN 25, INSTALADO EM RESERVAÇÃO DE ÁGUA DE EDIFICAÇÃO QUE POSSUA RESERVATÓRIO DE FIBRA/FIBROCIMENTO FORNECIMENTO E INSTALAÇÃO. AF_06/2016</t>
  </si>
  <si>
    <t>96739</t>
  </si>
  <si>
    <t>LUVA, PPR, DN 32 MM, CLASSE PN 25, INSTALADO EM RESERVAÇÃO DE ÁGUA DE EDIFICAÇÃO QUE POSSUA RESERVATÓRIO DE FIBRA/FIBROCIMENTO  FORNECIMENTO E INSTALAÇÃO. AF_06/2016</t>
  </si>
  <si>
    <t>96740</t>
  </si>
  <si>
    <t>CONECTOR MACHO, PPR, 32 X 3/4'', CLASSE PN 25, INSTALADO EM RESERVAÇÃO DE ÁGUA DE EDIFICAÇÃO QUE POSSUA RESERVATÓRIO DE FIBRA/FIBROCIMENTO FORNECIMENTO E INSTALAÇÃO. AF_06/2016</t>
  </si>
  <si>
    <t>96741</t>
  </si>
  <si>
    <t>LUVA, PPR, DN 40 MM, CLASSE PN 25, INSTALADO EM RESERVAÇÃO DE ÁGUA DE EDIFICAÇÃO QUE POSSUA RESERVATÓRIO DE FIBRA/FIBROCIMENTO  FORNECIMENTO E INSTALAÇÃO. AF_06/2016</t>
  </si>
  <si>
    <t>96742</t>
  </si>
  <si>
    <t>LUVA, PPR, DN 50 MM, CLASSE PN 25, INSTALADO EM RESERVAÇÃO DE ÁGUA DE EDIFICAÇÃO QUE POSSUA RESERVATÓRIO DE FIBRA/FIBROCIMENTO  FORNECIMENTO E INSTALAÇÃO. AF_06/2016</t>
  </si>
  <si>
    <t>96743</t>
  </si>
  <si>
    <t>LUVA, PPR, DN 63 MM, CLASSE PN 25, INSTALADO EM RESERVAÇÃO DE ÁGUA DE EDIFICAÇÃO QUE POSSUA RESERVATÓRIO DE FIBRA/FIBROCIMENTO  FORNECIMENTO E INSTALAÇÃO. AF_06/2016</t>
  </si>
  <si>
    <t>96744</t>
  </si>
  <si>
    <t>LUVA, PPR, DN 75 MM, CLASSE PN 25, INSTALADO EM RESERVAÇÃO DE ÁGUA DE EDIFICAÇÃO QUE POSSUA RESERVATÓRIO DE FIBRA/FIBROCIMENTO  FORNECIMENTO E INSTALAÇÃO. AF_06/2016</t>
  </si>
  <si>
    <t>96745</t>
  </si>
  <si>
    <t>LUVA, PPR, DN 90 MM, CLASSE PN 25, INSTALADO EM RESERVAÇÃO DE ÁGUA DE EDIFICAÇÃO QUE POSSUA RESERVATÓRIO DE FIBRA/FIBROCIMENTO  FORNECIMENTO E INSTALAÇÃO. AF_06/2016</t>
  </si>
  <si>
    <t>96746</t>
  </si>
  <si>
    <t>LUVA, PPR, DN 110 MM, CLASSE PN 25, INSTALADO EM RESERVAÇÃO DE ÁGUA DE EDIFICAÇÃO QUE POSSUA RESERVATÓRIO DE FIBRA/FIBROCIMENTO  FORNECIMENTO E INSTALAÇÃO. AF_06/2016</t>
  </si>
  <si>
    <t>96747</t>
  </si>
  <si>
    <t>JOELHO 90 GRAUS, PPR, DN 20 MM, CLASSE PN 25, INSTALADO EM RESERVAÇÃO DE ÁGUA DE EDIFICAÇÃO QUE POSSUA RESERVATÓRIO DE FIBRA/FIBROCIMENTO  FORNECIMENTO E INSTALAÇÃO. AF_06/2016</t>
  </si>
  <si>
    <t>96748</t>
  </si>
  <si>
    <t>JOELHO 90 GRAUS, PPR, DN 25 MM, CLASSE PN 25, INSTALADO EM RESERVAÇÃO DE ÁGUA DE EDIFICAÇÃO QUE POSSUA RESERVATÓRIO DE FIBRA/FIBROCIMENTO  FORNECIMENTO E INSTALAÇÃO. AF_06/2016</t>
  </si>
  <si>
    <t>96749</t>
  </si>
  <si>
    <t>JOELHO 90 GRAUS, PPR, DN 32 MM, CLASSE PN 25, INSTALADO EM RESERVAÇÃO DE ÁGUA DE EDIFICAÇÃO QUE POSSUA RESERVATÓRIO DE FIBRA/FIBROCIMENTO  FORNECIMENTO E INSTALAÇÃO. AF_06/2016</t>
  </si>
  <si>
    <t>96750</t>
  </si>
  <si>
    <t>JOELHO 90 GRAUS, PPR, DN 40 MM, CLASSE PN 25, INSTALADO EM RESERVAÇÃO DE ÁGUA DE EDIFICAÇÃO QUE POSSUA RESERVATÓRIO DE FIBRA/FIBROCIMENTO  FORNECIMENTO E INSTALAÇÃO. AF_06/2016</t>
  </si>
  <si>
    <t>96751</t>
  </si>
  <si>
    <t>JOELHO 90 GRAUS, PPR, DN 50 MM, CLASSE PN 25, INSTALADO EM RESERVAÇÃO DE ÁGUA DE EDIFICAÇÃO QUE POSSUA RESERVATÓRIO DE FIBRA/FIBROCIMENTO  FORNECIMENTO E INSTALAÇÃO. AF_06/2016</t>
  </si>
  <si>
    <t>96752</t>
  </si>
  <si>
    <t>JOELHO 90 GRAUS, PPR, DN 63 MM, CLASSE PN 25, INSTALADO EM RESERVAÇÃO DE ÁGUA DE EDIFICAÇÃO QUE POSSUA RESERVATÓRIO DE FIBRA/FIBROCIMENTO  FORNECIMENTO E INSTALAÇÃO. AF_06/2016</t>
  </si>
  <si>
    <t>96753</t>
  </si>
  <si>
    <t>JOELHO 90 GRAUS, PPR, DN 75 MM, CLASSE PN 25, INSTALADO EM RESERVAÇÃO DE ÁGUA DE EDIFICAÇÃO QUE POSSUA RESERVATÓRIO DE FIBRA/FIBROCIMENTO  FORNECIMENTO E INSTALAÇÃO. AF_06/2016</t>
  </si>
  <si>
    <t>96754</t>
  </si>
  <si>
    <t>JOELHO 90 GRAUS, PPR, DN 90 MM, CLASSE PN 25, INSTALADO EM RESERVAÇÃO DE ÁGUA DE EDIFICAÇÃO QUE POSSUA RESERVATÓRIO DE FIBRA/FIBROCIMENTO  FORNECIMENTO E INSTALAÇÃO. AF_06/2016</t>
  </si>
  <si>
    <t>96755</t>
  </si>
  <si>
    <t>JOELHO 90 GRAUS, PPR, DN 110 MM, CLASSE PN 25, INSTALADO EM RESERVAÇÃO DE ÁGUA DE EDIFICAÇÃO QUE POSSUA RESERVATÓRIO DE FIBRA/FIBROCIMENTO  FORNECIMENTO E INSTALAÇÃO. AF_06/2016</t>
  </si>
  <si>
    <t>96756</t>
  </si>
  <si>
    <t>TÊ MISTURADOR, PPR, DN 20 MM, CLASSE PN 25, INSTALADO EM RESERVAÇÃO DE ÁGUA DE EDIFICAÇÃO QUE POSSUA RESERVATÓRIO DE FIBRA/FIBROCIMENTO  FORNECIMENTO E INSTALAÇÃO. AF_06/2016</t>
  </si>
  <si>
    <t>96757</t>
  </si>
  <si>
    <t>TÊ MISTURADOR, PPR, DN 25 MM, CLASSE PN 25, INSTALADO EM RESERVAÇÃO DE ÁGUA DE EDIFICAÇÃO QUE POSSUA RESERVATÓRIO DE FIBRA/FIBROCIMENTO  FORNECIMENTO E INSTALAÇÃO. AF_06/2016</t>
  </si>
  <si>
    <t>96758</t>
  </si>
  <si>
    <t>TÊ, PPR, DN 32 MM, CLASSE PN 25, INSTALADO EM RESERVAÇÃO DE ÁGUA DE EDIFICAÇÃO QUE POSSUA RESERVATÓRIO DE FIBRA/FIBROCIMENTO  FORNECIMENTO E INSTALAÇÃO. AF_06/2016</t>
  </si>
  <si>
    <t>96759</t>
  </si>
  <si>
    <t>TÊ, PPR, DN 40 MM, CLASSE PN 25, INSTALADO EM RESERVAÇÃO DE ÁGUA DE EDIFICAÇÃO QUE POSSUA RESERVATÓRIO DE FIBRA/FIBROCIMENTO  FORNECIMENTO E INSTALAÇÃO. AF_06/2016</t>
  </si>
  <si>
    <t>96760</t>
  </si>
  <si>
    <t>TÊ, PPR, DN 50 MM, CLASSE PN 25, INSTALADO EM RESERVAÇÃO DE ÁGUA DE EDIFICAÇÃO QUE POSSUA RESERVATÓRIO DE FIBRA/FIBROCIMENTO  FORNECIMENTO E INSTALAÇÃO. AF_06/2016</t>
  </si>
  <si>
    <t>96761</t>
  </si>
  <si>
    <t>TÊ, PPR, DN 63 MM, CLASSE PN 25, INSTALADO EM RESERVAÇÃO DE ÁGUA DE EDIFICAÇÃO QUE POSSUA RESERVATÓRIO DE FIBRA/FIBROCIMENTO  FORNECIMENTO E INSTALAÇÃO. AF_06/2016</t>
  </si>
  <si>
    <t>96762</t>
  </si>
  <si>
    <t>TÊ, PPR, DN 75 MM, CLASSE PN 25, INSTALADO EM RESERVAÇÃO DE ÁGUA DE EDIFICAÇÃO QUE POSSUA RESERVATÓRIO DE FIBRA/FIBROCIMENTO  FORNECIMENTO E INSTALAÇÃO. AF_06/2016</t>
  </si>
  <si>
    <t>96763</t>
  </si>
  <si>
    <t>TÊ, PPR, DN 90 MM, CLASSE PN 25, INSTALADO EM RESERVAÇÃO DE ÁGUA DE EDIFICAÇÃO QUE POSSUA RESERVATÓRIO DE FIBRA/FIBROCIMENTO  FORNECIMENTO E INSTALAÇÃO. AF_06/2016</t>
  </si>
  <si>
    <t>96764</t>
  </si>
  <si>
    <t>TÊ, PPR, DN 110 MM, CLASSE PN 25, INSTALADO EM RESERVAÇÃO DE ÁGUA DE EDIFICAÇÃO QUE POSSUA RESERVATÓRIO DE FIBRA/FIBROCIMENTO  FORNECIMENTO E INSTALAÇÃO. AF_06/2016</t>
  </si>
  <si>
    <t>96802</t>
  </si>
  <si>
    <t>KIT CHASSI PEX, PRÉ-FABRICADO, PARA CHUVEIRO, INCLUSO QUADRO METÁLICO, TUBOS, REGISTROS DE PRESSÃO E CONEXÕES POR CRIMPAGEM - FORNECIMENTO E INSTALAÇÃO. AF_02/2023</t>
  </si>
  <si>
    <t>96803</t>
  </si>
  <si>
    <t>KIT CHASSI PEX, PRÉ-FABRICADO, PARA COZINHA COM CUBA SIMPLES, INCLUSO QUADRO METÁLICO, TUBOS E CONEXÕES POR CRIMPAGEM - FORNECIMENTO E INSTALAÇÃO. AF_02/2023</t>
  </si>
  <si>
    <t>96804</t>
  </si>
  <si>
    <t>KIT CHASSI PEX, PRÉ-FABRICADO, PARA ÁREA DE SERVIÇO COM TANQUE E MÁQUINA DE LAVAR ROUPA, INCLUSO QUADRO METÁLICO, TUBOS E CONEXÕES POR CRIMPAGEM - FORNECIMENTO E INSTALAÇÃO. AF_02/2023</t>
  </si>
  <si>
    <t>96805</t>
  </si>
  <si>
    <t>KIT CHASSI PEX, PRÉ-FABRICADO, PARA CHUVEIRO, INCLUSO QUADRO METÁLICO, TUBOS, REGISTROS DE PRESSÃO E CONEXÕES POR ANEL DESLIZANTE - FORNECIMENTO E INSTALAÇÃO. AF_02/2023</t>
  </si>
  <si>
    <t>96806</t>
  </si>
  <si>
    <t>KIT CHASSI PEX, PRÉ-FABRICADO, PARA COZINHA COM CUBA SIMPLES, INCLUSO QUADRO METÁLICO, TUBOS E CONEXÕES POR ANEL DESLIZANTE - FORNECIMENTO E INSTALAÇÃO. AF_02/2023</t>
  </si>
  <si>
    <t>96807</t>
  </si>
  <si>
    <t>KIT CHASSI PEX, PRÉ-FABRICADO, PARA ÁREA DE SERVIÇO COM TANQUE E MÁQUINA DE LAVAR ROUPA, INCLUSO QUADRO METÁLICO, TUBOS E CONEXÕES POR ANEL DESLIZANTE - FORNECIMENTO E INSTALAÇÃO. AF_02/2023</t>
  </si>
  <si>
    <t>96808</t>
  </si>
  <si>
    <t>UNIÃO METÁLICA PARA INSTALAÇÕES EM PEX ÁGUA, DN 16 MM, COM ANEL DESLIZANTE - FORNECIMENTO E INSTALAÇÃO. AF_02/2023</t>
  </si>
  <si>
    <t>96809</t>
  </si>
  <si>
    <t>CONEXÃO FIXA, ROSCA FÊMEA, METÁLICA, PARA INSTALAÇÕES EM PEX ÁGUA, DN 16 MM X 1/2", COM ANEL DESLIZANTE. FORNECIMENTO E INSTALAÇÃO. AF_02/2023</t>
  </si>
  <si>
    <t>96810</t>
  </si>
  <si>
    <t>CONEXÃO MÓVEL, ROSCA FÊMEA, METÁLICA, PARA INSTALAÇÕES EM PEX ÁGUA, DN 16 MM X 3/4", COM ANEL DESLIZANTE. FORNECIMENTO E INSTALAÇÃO. AF_02/2023</t>
  </si>
  <si>
    <t>96811</t>
  </si>
  <si>
    <t>UNIÃO METÁLICA PARA INSTALAÇÕES EM PEX ÁGUA, DN 20 MM, COM ANEL DESLIZANTE - FORNECIMENTO E INSTALAÇÃO. AF_02/2023</t>
  </si>
  <si>
    <t>96812</t>
  </si>
  <si>
    <t>CONEXÃO FIXA, ROSCA FÊMEA, METÁLICA, PARA INSTALAÇÕES EM PEX ÁGUA, DN 20 MM X 1/2", COM ANEL DESLIZANTE. FORNECIMENTO E INSTALAÇÃO. AF_02/2023</t>
  </si>
  <si>
    <t>96813</t>
  </si>
  <si>
    <t>CONEXÃO FIXA, ROSCA FÊMEA, METÁLICA, PARA INSTALAÇÕES EM PEX ÁGUA, DN 20 MM X 3/4", COM ANEL DESLIZANTE. FORNECIMENTO E INSTALAÇÃO. AF_02/2023</t>
  </si>
  <si>
    <t>96814</t>
  </si>
  <si>
    <t>UNIÃO DE REDUÇÃO, METÁLICA, PARA INSTALAÇÕES EM PEX ÁGUA, DN 20 X 16 MM, CONEXÃO POR ANEL DESLIZANTE - FORNECIMENTO E INSTALAÇÃO. AF_02/2023</t>
  </si>
  <si>
    <t>96815</t>
  </si>
  <si>
    <t>UNIÃO METÁLICA PARA INSTALAÇÕES EM PEX ÁGUA, DN 25 MM, COM ANEL DESLIZANTE - FORNECIMENTO E INSTALAÇÃO. AF_02/2023</t>
  </si>
  <si>
    <t>96816</t>
  </si>
  <si>
    <t>CONEXÃO FIXA, ROSCA FÊMEA, METÁLICA, PARA INSTALAÇÕES EM PEX ÁGUA, DN 25 MM X 3/4", COM ANEL DESLIZANTE - FORNECIMENTO E INSTALAÇÃO. AF_02/2023</t>
  </si>
  <si>
    <t>96817</t>
  </si>
  <si>
    <t>CONEXÃO FIXA, ROSCA FÊMEA, METÁLICA, PARA INSTALAÇÕES EM PEX ÁGUA, DN 25 MM X 1", COM ANEL DESLIZANTE - FORNECIMENTO E INSTALAÇÃO. AF_02/2023</t>
  </si>
  <si>
    <t>96818</t>
  </si>
  <si>
    <t>UNIÃO DE REDUÇÃO, METÁLICA, PARA INSTALAÇÕES EM PEX ÁGUA, DN 25 X 16 MM, CONEXÃO POR ANEL DESLIZANTE - FORNECIMENTO E INSTALAÇÃO. AF_02/2023</t>
  </si>
  <si>
    <t>96819</t>
  </si>
  <si>
    <t>UNIÃO DE REDUÇÃO, METÁLICA, PARA INSTALAÇÕES EM PEX ÁGUA, DN 25 X 20 MM, CONEXÃO POR ANEL DESLIZANTE - FORNECIMENTO E INSTALAÇÃO. AF_02/2023</t>
  </si>
  <si>
    <t>96820</t>
  </si>
  <si>
    <t>UNIÃO METÁLICA PARA INSTALAÇÕES EM PEX ÁGUA, DN 32 MM, COM ANEL DESLIZANTE - FORNECIMENTO E INSTALAÇÃO. AF_02/2023</t>
  </si>
  <si>
    <t>96821</t>
  </si>
  <si>
    <t>CONEXÃO FIXA, ROSCA FÊMEA, METÁLICA, PARA INSTALAÇÕES EM PEX ÁGUA, DN 32 MM X 1", COM ANEL DESLIZANTE - FORNECIMENTO E INSTALAÇÃO. AF_02/2023</t>
  </si>
  <si>
    <t>96822</t>
  </si>
  <si>
    <t>UNIÃO DE REDUÇÃO, METÁLICA, PARA INSTALAÇÕES EM PEX ÁGUA, DN 32 X 25 MM, CONEXÃO POR ANEL DESLIZANTE - FORNECIMENTO E INSTALAÇÃO. AF_02/2023</t>
  </si>
  <si>
    <t>96823</t>
  </si>
  <si>
    <t>LUVA PARA INSTALAÇÕES EM PEX ÁGUA, DN 16 MM, CONEXÃO POR CRIMPAGEM - FORNECIMENTO E INSTALAÇÃO. AF_02/2023</t>
  </si>
  <si>
    <t>96824</t>
  </si>
  <si>
    <t>CONEXÃO FIXA, ROSCA FÊMEA, PARA INSTALAÇÕES EM PEX ÁGUA, DN 16MM X 1/2", CONEXÃO POR CRIMPAGEM - FORNECIMENTO E INSTALAÇÃO. AF_02/2023</t>
  </si>
  <si>
    <t>96826</t>
  </si>
  <si>
    <t>LUVA PARA INSTALAÇÕES EM PEX ÁGUA, DN 20 MM, CONEXÃO POR CRIMPAGEM - FORNECIMENTO E INSTALAÇÃO. AF_02/2023</t>
  </si>
  <si>
    <t>96827</t>
  </si>
  <si>
    <t>CONEXÃO FIXA, ROSCA FÊMEA, PARA INSTALAÇÕES EM PEX ÁGUA, DN 20MM X 1/2", CONEXÃO POR CRIMPAGEM - FORNECIMENTO E INSTALAÇÃO. AF_02/2023</t>
  </si>
  <si>
    <t>96828</t>
  </si>
  <si>
    <t>CONEXÃO FIXA, ROSCA FÊMEA, PARA INSTALAÇÕES EM PEX ÁGUA, DN 20MM X 3/4", CONEXÃO POR CRIMPAGEM - FORNECIMENTO E INSTALAÇÃO. AF_02/2023</t>
  </si>
  <si>
    <t>96829</t>
  </si>
  <si>
    <t>LUVA DE REDUÇÃO PARA INSTALAÇÕES EM PEX ÁGUA, DN 20 X 16 MM, CONEXÃO POR CRIMPAGEM - FORNECIMENTO E INSTALAÇÃO. AF_02/2023</t>
  </si>
  <si>
    <t>96830</t>
  </si>
  <si>
    <t>LUVA PARA INSTALAÇÕES EM PEX ÁGUA, DN 25 MM, CONEXÃO POR CRIMPAGEM - FORNECIMENTO E INSTALAÇÃO. AF_02/2023</t>
  </si>
  <si>
    <t>96832</t>
  </si>
  <si>
    <t>CONEXÃO FIXA, ROSCA FÊMEA, PARA INSTALAÇÕES EM PEX ÁGUA, DN 25MM X 3/4", CONEXÃO POR CRIMPAGEM - FORNECIMENTO E INSTALAÇÃO. AF_02/2023</t>
  </si>
  <si>
    <t>96833</t>
  </si>
  <si>
    <t>LUVA DE REDUÇÃO PARA INSTALAÇÕES EM PEX ÁGUA, DN 25 X 16 MM, CONEXÃO POR CRIMPAGEM - FORNECIMENTO E INSTALAÇÃO. AF_02/2023</t>
  </si>
  <si>
    <t>96834</t>
  </si>
  <si>
    <t>LUVA PARA INSTALAÇÕES EM PEX ÁGUA, DN 32 MM, CONEXÃO POR CRIMPAGEM - FORNECIMENTO E INSTALAÇÃO. AF_02/2023</t>
  </si>
  <si>
    <t>96836</t>
  </si>
  <si>
    <t>LUVA DE REDUÇÃO PARA INSTALAÇÕES EM PEX ÁGUA, DN 32 X 25 MM, CONEXÃO POR CRIMPAGEM - FORNECIMENTO E INSTALAÇÃO. AF_02/2023</t>
  </si>
  <si>
    <t>96837</t>
  </si>
  <si>
    <t>JOELHO 90 GRAUS, METÁLICO, PARA INSTALAÇÕES EM PEX ÁGUA, DN 16 MM, CONEXÃO POR ANEL DESLIZANTE - FORNECIMENTO E INSTALAÇÃO. AF_02/2023</t>
  </si>
  <si>
    <t>96838</t>
  </si>
  <si>
    <t>JOELHO 90 GRAUS, ROSCA FÊMEA TERMINAL, METÁLICO, PARA INSTALAÇÕES EM PEX ÁGUA, DN 16MM X 1/2", CONEXÃO POR ANEL DESLIZANTE - FORNECIMENTO E INSTALAÇÃO. AF_02/2023</t>
  </si>
  <si>
    <t>96839</t>
  </si>
  <si>
    <t>JOELHO, ROSCA FÊMEA, COM BASE FIXA, METÁLICO, PARA INSTALAÇÕES EM PEX ÁGUA, DN 16MM X 1/2", CONEXÃO POR ANEL DESLIZANTE - FORNECIMENTO E INSTALAÇÃO. AF_02/2023</t>
  </si>
  <si>
    <t>96840</t>
  </si>
  <si>
    <t>JOELHO 90 GRAUS, METÁLICO, PARA INSTALAÇÕES EM PEX ÁGUA, DN 20 MM, CONEXÃO POR ANEL DESLIZANTE - FORNECIMENTO E INSTALAÇÃO. AF_02/2023</t>
  </si>
  <si>
    <t>96841</t>
  </si>
  <si>
    <t>JOELHO 90 GRAUS, ROSCA FÊMEA TERMINAL, METÁLICO, PARA INSTALAÇÕES EM PEX ÁGUA, DN 20 MM X 1/2", CONEXÃO POR ANEL DESLIZANTE - FORNECIMENTO E INSTALAÇÃO. AF_02/2023</t>
  </si>
  <si>
    <t>96842</t>
  </si>
  <si>
    <t>JOELHO 90 GRAUS, ROSCA FÊMEA TERMINAL, METÁLICO, PARA INSTALAÇÕES EM PEX ÁGUA, DN 20 MM X 3/4", CONEXÃO POR ANEL DESLIZANTE - FORNECIMENTO E INSTALAÇÃO. AF_02/2023</t>
  </si>
  <si>
    <t>96843</t>
  </si>
  <si>
    <t>JOELHO ROSCA FÊMEA, COM BASE FIXA, METÁLICO, PARA INSTALAÇÕES EM PEX ÁGUA, DN 20MM X 1/2", CONEXÃO POR ANEL DESLIZANTE - FORNECIMENTO E INSTALAÇÃO. AF_02/2023</t>
  </si>
  <si>
    <t>96844</t>
  </si>
  <si>
    <t>JOELHO ROSCA FÊMEA, MÓVEL, METÁLICO, PARA INSTALAÇÕES EM PEX ÁGUA, DN 20MM X 3/4", CONEXÃO POR ANEL DESLIZANTE - FORNECIMENTO E INSTALAÇÃO. AF_02/2023</t>
  </si>
  <si>
    <t>96845</t>
  </si>
  <si>
    <t>JOELHO 90 GRAUS, METÁLICO, PARA INSTALAÇÕES EM PEX ÁGUA, DN 25 MM, CONEXÃO POR ANEL DESLIZANTE - FORNECIMENTO E INSTALAÇÃO. AF_02/2023</t>
  </si>
  <si>
    <t>96846</t>
  </si>
  <si>
    <t>JOELHO 90 GRAUS, ROSCA FÊMEA TERMINAL, METÁLICO, PARA INSTALAÇÕES EM PEX ÁGUA, DN 25 MM X 3/4", CONEXÃO POR ANEL DESLIZANTE - FORNECIMENTO E INSTALAÇÃO. AF_02/2023</t>
  </si>
  <si>
    <t>96847</t>
  </si>
  <si>
    <t>JOELHO ROSCA FÊMEA, COM BASE FIXA, METÁLICO, PARA INSTALAÇÕES EM PEX ÁGUA, DN 25MM X 3/4", CONEXÃO POR ANEL DESLIZANTE - FORNECIMENTO E INSTALAÇÃO. AF_02/2023</t>
  </si>
  <si>
    <t>96848</t>
  </si>
  <si>
    <t>JOELHO 90 GRAUS, METÁLICO, PARA INSTALAÇÕES EM PEX ÁGUA, DN 32 MM, CONEXÃO POR ANEL DESLIZANTE - FORNECIMENTO E INSTALAÇÃO. AF_02/2023</t>
  </si>
  <si>
    <t>96849</t>
  </si>
  <si>
    <t>JOELHO 90 GRAUS, PARA INSTALAÇÕES EM PEX ÁGUA, DN 16 MM, CONEXÃO POR CRIMPAGEM - FORNECIMENTO E INSTALAÇÃO. AF_02/2023</t>
  </si>
  <si>
    <t>96850</t>
  </si>
  <si>
    <t>JOELHO 90 GRAUS, ROSCA FÊMEA TERMINAL, PARA INSTALAÇÕES EM PEX ÁGUA, DN 16MM X 1/2", CONEXÃO POR CRIMPAGEM - FORNECIMENTO E INSTALAÇÃO. AF_02/2023</t>
  </si>
  <si>
    <t>96852</t>
  </si>
  <si>
    <t>JOELHO 90 GRAUS, PARA INSTALAÇÕES EM PEX ÁGUA, DN 20 MM, CONEXÃO POR CRIMPAGEM - FORNECIMENTO E INSTALAÇÃO. AF_02/2023</t>
  </si>
  <si>
    <t>96853</t>
  </si>
  <si>
    <t>JOELHO 90 GRAUS, ROSCA FÊMEA TERMINAL, PARA INSTALAÇÕES EM PEX ÁGUA, DN 20MM X 1/2", CONEXÃO POR CRIMPAGEM - FORNECIMENTO E INSTALAÇÃO. AF_02/2023</t>
  </si>
  <si>
    <t>96854</t>
  </si>
  <si>
    <t>JOELHO 90 GRAUS, ROSCA FÊMEA TERMINAL, PARA INSTALAÇÕES EM PEX ÁGUA, DN 20MM X 3/4", CONEXÃO POR CRIMPAGEM - FORNECIMENTO E INSTALAÇÃO. AF_02/2023</t>
  </si>
  <si>
    <t>96855</t>
  </si>
  <si>
    <t>JOELHO 90 GRAUS, PARA INSTALAÇÕES EM PEX ÁGUA, DN 25 MM, CONEXÃO POR CRIMPAGEM - FORNECIMENTO E INSTALAÇÃO. AF_02/2023</t>
  </si>
  <si>
    <t>96856</t>
  </si>
  <si>
    <t>JOELHO 90 GRAUS, ROSCA FÊMEA TERMINAL, PARA INSTALAÇÕES EM PEX ÁGUA, DN 25MM X 1/2", CONEXÃO POR CRIMPAGEM - FORNECIMENTO E INSTALAÇÃO. AF_02/2023</t>
  </si>
  <si>
    <t>96860</t>
  </si>
  <si>
    <t>TÊ, METÁLICO, PARA INSTALAÇÕES EM PEX ÁGUA, DN 16 MM, CONEXÃO POR ANEL DESLIZANTE - FORNECIMENTO E INSTALAÇÃO. AF_02/2023</t>
  </si>
  <si>
    <t>96861</t>
  </si>
  <si>
    <t>TÊ, ROSCA FÊMEA, METÁLICO, PARA INSTALAÇÕES EM PEX ÁGUA, DN 16 MM X ½, CONEXÃO POR ANEL DESLIZANTE - FORNECIMENTO E INSTALAÇÃO. AF_02/2023</t>
  </si>
  <si>
    <t>96862</t>
  </si>
  <si>
    <t>TÊ, METÁLICO, PARA INSTALAÇÕES EM PEX ÁGUA, DN 20 MM, CONEXÃO POR ANEL DESLIZANTE - FORNECIMENTO E INSTALAÇÃO. AF_02/2023</t>
  </si>
  <si>
    <t>96863</t>
  </si>
  <si>
    <t>TÊ, ROSCA FÊMEA, METÁLICO, PARA INSTALAÇÕES EM PEX ÁGUA, DN 20 MM X 1/2", CONEXÃO POR ANEL DESLIZANTE - FORNECIMENTO E INSTALAÇÃO. AF_02/2023</t>
  </si>
  <si>
    <t>96864</t>
  </si>
  <si>
    <t>TÊ, METÁLICO, PARA INSTALAÇÕES EM PEX ÁGUA, DN 25 MM, CONEXÃO POR ANEL DESLIZANTE - FORNECIMENTO E INSTALAÇÃO. AF_02/2023</t>
  </si>
  <si>
    <t>96865</t>
  </si>
  <si>
    <t>TÊ, ROSCA FÊMEA, METÁLICO, PARA INSTALAÇÕES EM PEX ÁGUA, DN 25 MM X 3/4", CONEXÃO POR ANEL DESLIZANTE - FORNECIMENTO E INSTALAÇÃO. AF_02/2023</t>
  </si>
  <si>
    <t>96866</t>
  </si>
  <si>
    <t>TÊ, METÁLICO, PARA INSTALAÇÕES EM PEX ÁGUA, DN 32 MM, CONEXÃO POR ANEL DESLIZANTE - FORNECIMENTO E INSTALAÇÃO. AF_02/2023</t>
  </si>
  <si>
    <t>96868</t>
  </si>
  <si>
    <t>TÊ, PARA INSTALAÇÕES EM PEX ÁGUA, DN 16 MM, CONEXÃO POR CRIMPAGEM - FORNECIMENTO E INSTALAÇÃO. AF_02/2023</t>
  </si>
  <si>
    <t>96869</t>
  </si>
  <si>
    <t>TÊ, PARA INSTALAÇÕES EM PEX ÁGUA, DN 20 MM, CONEXÃO POR CRIMPAGEM - FORNECIMENTO E INSTALAÇÃO. AF_02/2023</t>
  </si>
  <si>
    <t>96870</t>
  </si>
  <si>
    <t>TÊ, PARA INSTALAÇÕES EM PEX ÁGUA, DN 25 MM, CONEXÃO POR CRIMPAGEM - FORNECIMENTO E INSTALAÇÃO. AF_02/2023</t>
  </si>
  <si>
    <t>96871</t>
  </si>
  <si>
    <t>TÊ, PARA INSTALAÇÕES EM PEX ÁGUA, DN 32 MM, CONEXÃO POR CRIMPAGEM - FORNECIMENTO E INSTALAÇÃO. AF_02/2023</t>
  </si>
  <si>
    <t>96872</t>
  </si>
  <si>
    <t>DISTRIBUIDOR 2 SAÍDAS, METÁLICO, PARA INSTALAÇÕES EM PEX ÁGUA, ENTRADA DE 3/4" X 2 SAÍDAS DE 1/2", CONEXÃO POR ANEL DESLIZANTE - FORNECIMENTO E INSTALAÇÃO. AF_02/2023</t>
  </si>
  <si>
    <t>96873</t>
  </si>
  <si>
    <t>DISTRIBUIDOR 2 SAÍDAS, METÁLICO, PARA INSTALAÇÕES EM PEX ÁGUA, ENTRADA DE 1" X 2 SAÍDAS DE 1/2", CONEXÃO POR ANEL DESLIZANTE - FORNECIMENTO E INSTALAÇÃO. AF_02/2023</t>
  </si>
  <si>
    <t>96874</t>
  </si>
  <si>
    <t>DISTRIBUIDOR 3 SAÍDAS, METÁLICO, PARA INSTALAÇÕES EM PEX ÁGUA, ENTRADA DE 3/4" X 3 SAÍDAS DE 1/2", CONEXÃO POR ANEL DESLIZANTE - FORNECIMENTO E INSTALAÇÃO. AF_02/2023</t>
  </si>
  <si>
    <t>96875</t>
  </si>
  <si>
    <t>DISTRIBUIDOR 3 SAÍDAS, METÁLICO, PARA INSTALAÇÕES EM PEX ÁGUA, ENTRADA DE 1" X 3 SAÍDAS DE 1/2", CONEXÃO POR ANEL DESLIZANTE - FORNECIMENTO E INSTALAÇÃO. AF_02/2023</t>
  </si>
  <si>
    <t>96876</t>
  </si>
  <si>
    <t>DISTRIBUIDOR 2 SAÍDAS, PARA INSTALAÇÕES EM PEX ÁGUA, ENTRADA DE 32 MM X 2 SAÍDAS DE 16 MM, CONEXÃO POR CRIMPAGEM FORNECIMENTO E INSTALAÇÃO. AF_02/2023</t>
  </si>
  <si>
    <t>96878</t>
  </si>
  <si>
    <t>DISTRIBUIDOR 2 SAÍDAS, PARA INSTALAÇÕES EM PEX ÁGUA, ENTRADA DE 32 MM X 2 SAÍDAS DE 25 MM, CONEXÃO POR CRIMPAGEM - FORNECIMENTO E INSTALAÇÃO. AF_02/2023</t>
  </si>
  <si>
    <t>96879</t>
  </si>
  <si>
    <t>DISTRIBUIDOR 3 SAÍDAS, PARA INSTALAÇÕES EM PEX ÁGUA, ENTRADA DE 32 MM X 3 SAÍDAS DE 16 MM, CONEXÃO POR CRIMPAGEM - FORNECIMENTO E INSTALAÇÃO. AF_02/2023</t>
  </si>
  <si>
    <t>96881</t>
  </si>
  <si>
    <t>DISTRIBUIDOR 3 SAÍDAS, PARA INSTALAÇÕES EM PEX ÁGUA, ENTRADA DE 32 MM X 3 SAÍDAS DE 25 MM, CONEXÃO POR CRIMPAGEM - FORNECIMENTO E INSTALAÇÃO. AF_02/2023</t>
  </si>
  <si>
    <t>97425</t>
  </si>
  <si>
    <t>FLANGE EM AÇO, DN 15 MM X 1/2'', INSTALADO EM RESERVAÇÃO DE ÁGUA DE EDIFICAÇÃO QUE POSSUA RESERVATÓRIO DE FIBRA/FIBROCIMENTO - FORNECIMENTO E INSTALAÇÃO. AF_06/2016</t>
  </si>
  <si>
    <t>97426</t>
  </si>
  <si>
    <t>FLANGE EM AÇO, DN 20 MM X 3/4'', INSTALADO EM RESERVAÇÃO DE ÁGUA DE EDIFICAÇÃO QUE POSSUA RESERVATÓRIO DE FIBRA/FIBROCIMENTO - FORNECIMENTO E INSTALAÇÃO. AF_06/2016</t>
  </si>
  <si>
    <t>97427</t>
  </si>
  <si>
    <t>FLANGE EM AÇO, DN 25 MM X 1'', INSTALADO EM RESERVAÇÃO DE ÁGUA DE EDIFICAÇÃO QUE POSSUA RESERVATÓRIO DE FIBRA/FIBROCIMENTO - FORNECIMENTO E INSTALAÇÃO. AF_06/2016</t>
  </si>
  <si>
    <t>97428</t>
  </si>
  <si>
    <t>FLANGE EM AÇO, DN 32 MM X 1 1/4'', INSTALADO EM RESERVAÇÃO DE ÁGUA DE EDIFICAÇÃO QUE POSSUA RESERVATÓRIO DE FIBRA/FIBROCIMENTO - FORNECIMENTO E INSTALAÇÃO. AF_06/2016</t>
  </si>
  <si>
    <t>97429</t>
  </si>
  <si>
    <t>FLANGE EM AÇO, DN 40 MM X 1 1/2'', INSTALADO EM RESERVAÇÃO DE ÁGUA DE EDIFICAÇÃO QUE POSSUA RESERVATÓRIO DE FIBRA/FIBROCIMENTO - FORNECIMENTO E INSTALAÇÃO. AF_06/2016</t>
  </si>
  <si>
    <t>97430</t>
  </si>
  <si>
    <t>ACOPLAMENTO RÍGIDO EM AÇO, CONEXÃO RANHURADA, DN 50 (2"), INSTALADO EM PRUMADAS - FORNECIMENTO E INSTALAÇÃO. AF_10/2020</t>
  </si>
  <si>
    <t>97431</t>
  </si>
  <si>
    <t>ACOPLAMENTO RÍGIDO EM AÇO, CONEXÃO RANHURADA, DN 65 (2 1/2"), INSTALADO EM PRUMADAS - FORNECIMENTO E INSTALAÇÃO. AF_10/2020</t>
  </si>
  <si>
    <t>97432</t>
  </si>
  <si>
    <t>ACOPLAMENTO RÍGIDO EM AÇO, CONEXÃO RANHURADA, DN 80 (3"), INSTALADO EM PRUMADAS - FORNECIMENTO E INSTALAÇÃO. AF_10/2020</t>
  </si>
  <si>
    <t>97433</t>
  </si>
  <si>
    <t>CURVA 45 GRAUS, EM AÇO, CONEXÃO RANHURADA, DN 50 (2"), INSTALADO EM PRUMADAS - FORNECIMENTO E INSTALAÇÃO. AF_10/2020</t>
  </si>
  <si>
    <t>97434</t>
  </si>
  <si>
    <t>CURVA 90 GRAUS, EM AÇO, CONEXÃO RANHURADA, DN 50 (2"), INSTALADO EM PRUMADAS - FORNECIMENTO E INSTALAÇÃO. AF_10/2020</t>
  </si>
  <si>
    <t>97435</t>
  </si>
  <si>
    <t>CURVA 45 GRAUS, EM AÇO, CONEXÃO RANHURADA, DN 65 (2 1/2"), INSTALADO EM PRUMADAS - FORNECIMENTO E INSTALAÇÃO. AF_10/2020</t>
  </si>
  <si>
    <t>97436</t>
  </si>
  <si>
    <t>CURVA 90 GRAUS, EM AÇO, CONEXÃO RANHURADA, DN 65 (2 1/2"), INSTALADO EM PRUMADAS - FORNECIMENTO E INSTALAÇÃO. AF_10/2020</t>
  </si>
  <si>
    <t>97437</t>
  </si>
  <si>
    <t>CURVA 45 GRAUS, EM AÇO, CONEXÃO RANHURADA, DN 80 (3), INSTALADO EM PRUMADAS - FORNECIMENTO E INSTALAÇÃO. AF_10/2020</t>
  </si>
  <si>
    <t>97438</t>
  </si>
  <si>
    <t>CURVA 90 GRAUS, EM AÇO, CONEXÃO RANHURADA, DN 80 (3"), INSTALADO EM PRUMADAS - FORNECIMENTO E INSTALAÇÃO. AF_10/2020</t>
  </si>
  <si>
    <t>97439</t>
  </si>
  <si>
    <t>TÊ, EM AÇO, CONEXÃO RANHURADA, DN 50 (2"), INSTALADO EM PRUMADAS - FORNECIMENTO E INSTALAÇÃO. AF_10/2020</t>
  </si>
  <si>
    <t>97440</t>
  </si>
  <si>
    <t>TÊ, EM AÇO, CONEXÃO RANHURADA, DN 65 (2 1/2"), INSTALADO EM PRUMADAS - FORNECIMENTO E INSTALAÇÃO. AF_10/2020</t>
  </si>
  <si>
    <t>97442</t>
  </si>
  <si>
    <t>TÊ, EM AÇO, CONEXÃO RANHURADA, DN 80 (3"), INSTALADO EM PRUMADAS - FORNECIMENTO E INSTALAÇÃO. AF_10/2020</t>
  </si>
  <si>
    <t>97443</t>
  </si>
  <si>
    <t>LUVA, EM AÇO, CONEXÃO SOLDADA, DN 50 (2"), INSTALADO EM PRUMADAS - FORNECIMENTO E INSTALAÇÃO. AF_10/2020</t>
  </si>
  <si>
    <t>97444</t>
  </si>
  <si>
    <t>LUVA COM REDUÇÃO, EM AÇO, CONEXÃO SOLDADA, DN 50 X 40 MM (2 X 1 1/2"), INSTALADO EM PRUMADAS - FORNECIMENTO E INSTALAÇÃO. AF_10/2020</t>
  </si>
  <si>
    <t>97446</t>
  </si>
  <si>
    <t>LUVA, EM AÇO, CONEXÃO SOLDADA, DN 65 (2 1/2"), INSTALADO EM PRUMADAS - FORNECIMENTO E INSTALAÇÃO. AF_10/2020</t>
  </si>
  <si>
    <t>97447</t>
  </si>
  <si>
    <t>LUVA COM REDUÇÃO, EM AÇO, CONEXÃO SOLDADA, DN 65 X 50 MM (2 1/2" X 2"), INSTALADO EM PRUMADAS - FORNECIMENTO E INSTALAÇÃO. AF_10/2020</t>
  </si>
  <si>
    <t>97449</t>
  </si>
  <si>
    <t>LUVA, EM AÇO, CONEXÃO SOLDADA, DN 80 (3"), INSTALADO EM PRUMADAS - FORNECIMENTO E INSTALAÇÃO. AF_10/2020</t>
  </si>
  <si>
    <t>97450</t>
  </si>
  <si>
    <t>LUVA COM REDUÇÃO, EM AÇO, CONEXÃO SOLDADA, DN 80 X 65 MM (3" X 2 1/2"), INSTALADO EM PRUMADAS - FORNECIMENTO E INSTALAÇÃO. AF_10/2020</t>
  </si>
  <si>
    <t>97452</t>
  </si>
  <si>
    <t>CURVA 45 GRAUS, EM AÇO, CONEXÃO SOLDADA, DN 50 (2"), INSTALADO EM PRUMADAS - FORNECIMENTO E INSTALAÇÃO. AF_10/2020</t>
  </si>
  <si>
    <t>97453</t>
  </si>
  <si>
    <t>CURVA 90 GRAUS, EM AÇO, CONEXÃO SOLDADA, DN 50 (2"), INSTALADO EM PRUMADAS - FORNECIMENTO E INSTALAÇÃO. AF_10/2020</t>
  </si>
  <si>
    <t>97454</t>
  </si>
  <si>
    <t>CURVA 45 GRAUS, EM AÇO, CONEXÃO SOLDADA, DN 65 (2 1/2"), INSTALADO EM PRUMADAS - FORNECIMENTO E INSTALAÇÃO. AF_10/2020</t>
  </si>
  <si>
    <t>97455</t>
  </si>
  <si>
    <t>CURVA 90 GRAUS, EM AÇO, CONEXÃO SOLDADA, DN 65 (2 1/2"), INSTALADO EM PRUMADAS - FORNECIMENTO E INSTALAÇÃO. AF_10/2020</t>
  </si>
  <si>
    <t>97456</t>
  </si>
  <si>
    <t>CURVA 45 GRAUS, EM AÇO, CONEXÃO SOLDADA, DN 80 (3"), INSTALADO EM PRUMADAS - FORNECIMENTO E INSTALAÇÃO. AF_10/2020</t>
  </si>
  <si>
    <t>97457</t>
  </si>
  <si>
    <t>CURVA 90 GRAUS, EM AÇO, CONEXÃO SOLDADA, DN 80 (3"), INSTALADO EM PRUMADAS - FORNECIMENTO E INSTALAÇÃO. AF_10/2020</t>
  </si>
  <si>
    <t>97458</t>
  </si>
  <si>
    <t>TÊ, EM AÇO, CONEXÃO SOLDADA, DN 50 (2"), INSTALADO EM PRUMADAS - FORNECIMENTO E INSTALAÇÃO. AF_10/2020</t>
  </si>
  <si>
    <t>97459</t>
  </si>
  <si>
    <t>TÊ, EM AÇO, CONEXÃO SOLDADA, DN 65 (2 1/2"), INSTALADO EM PRUMADAS - FORNECIMENTO E INSTALAÇÃO. AF_10/2020</t>
  </si>
  <si>
    <t>97460</t>
  </si>
  <si>
    <t>TÊ, EM AÇO, CONEXÃO SOLDADA, DN 80 (3"), INSTALADO EM PRUMADAS - FORNECIMENTO E INSTALAÇÃO. AF_10/2020</t>
  </si>
  <si>
    <t>97461</t>
  </si>
  <si>
    <t>LUVA, EM AÇO, CONEXÃO SOLDADA, DN 25 (1"), INSTALADO EM REDE DE ALIMENTAÇÃO PARA HIDRANTE - FORNECIMENTO E INSTALAÇÃO. AF_10/2020</t>
  </si>
  <si>
    <t>97462</t>
  </si>
  <si>
    <t>LUVA COM REDUÇÃO, EM AÇO, CONEXÃO SOLDADA, DN 25 X 20 MM (1 X 3/4"), INSTALADO EM REDE DE ALIMENTAÇÃO PARA HIDRANTE - FORNECIMENTO E INSTALAÇÃO. AF_10/2020</t>
  </si>
  <si>
    <t>97464</t>
  </si>
  <si>
    <t>LUVA, EM AÇO, CONEXÃO SOLDADA, DN 32 (1 1/4"), INSTALADO EM REDE DE ALIMENTAÇÃO PARA HIDRANTE - FORNECIMENTO E INSTALAÇÃO. AF_10/2020</t>
  </si>
  <si>
    <t>97465</t>
  </si>
  <si>
    <t>LUVA COM REDUÇÃO, EM AÇO, CONEXÃO SOLDADA, DN 32 X 25 MM (1 1/4" X 1"), INSTALADO EM REDE DE ALIMENTAÇÃO PARA HIDRANTE - FORNECIMENTO E INSTALAÇÃO. AF_10/2020</t>
  </si>
  <si>
    <t>97467</t>
  </si>
  <si>
    <t>LUVA, EM AÇO, CONEXÃO SOLDADA, DN 40 (1 1/2"), INSTALADO EM REDE DE ALIMENTAÇÃO PARA HIDRANTE - FORNECIMENTO E INSTALAÇÃO. AF_10/2020</t>
  </si>
  <si>
    <t>97468</t>
  </si>
  <si>
    <t>LUVA COM REDUÇÃO, EM AÇO, CONEXÃO SOLDADA, DN 40 X 32 MM (1 1/2" X 1 1/4"), INSTALADO EM REDE DE ALIMENTAÇÃO PARA HIDRANTE - FORNECIMENTO E INSTALAÇÃO. AF_10/2020</t>
  </si>
  <si>
    <t>97470</t>
  </si>
  <si>
    <t>LUVA, EM AÇO, CONEXÃO SOLDADA, DN 50 (2"), INSTALADO EM REDE DE ALIMENTAÇÃO PARA HIDRANTE - FORNECIMENTO E INSTALAÇÃO. AF_10/2020</t>
  </si>
  <si>
    <t>97471</t>
  </si>
  <si>
    <t>LUVA COM REDUÇÃO, EM AÇO, CONEXÃO SOLDADA, DN 50 X 40 MM (2" X 1 1/2"), INSTALADO EM REDE DE ALIMENTAÇÃO PARA HIDRANTE - FORNECIMENTO E INSTALAÇÃO. AF_10/2020</t>
  </si>
  <si>
    <t>97474</t>
  </si>
  <si>
    <t>LUVA, EM AÇO, CONEXÃO SOLDADA, DN 65 (2 1/2"), INSTALADO EM REDE DE ALIMENTAÇÃO PARA HIDRANTE - FORNECIMENTO E INSTALAÇÃO. AF_10/2020</t>
  </si>
  <si>
    <t>97475</t>
  </si>
  <si>
    <t>LUVA COM REDUÇÃO, EM AÇO, CONEXÃO SOLDADA, DN 65 X 50 MM (2 1/2" X 2"), INSTALADO EM REDE DE ALIMENTAÇÃO PARA HIDRANTE - FORNECIMENTO E INSTALAÇÃO. AF_10/2020</t>
  </si>
  <si>
    <t>97477</t>
  </si>
  <si>
    <t>LUVA, EM AÇO, CONEXÃO SOLDADA, DN 80 (3"), INSTALADO EM REDE DE ALIMENTAÇÃO PARA HIDRANTE - FORNECIMENTO E INSTALAÇÃO. AF_10/2020</t>
  </si>
  <si>
    <t>97478</t>
  </si>
  <si>
    <t>LUVA COM REDUÇÃO, EM AÇO, CONEXÃO SOLDADA, DN 80 X 65 MM (3" X 2 1/2"), INSTALADO EM REDE DE ALIMENTAÇÃO PARA HIDRANTE - FORNECIMENTO E INSTALAÇÃO. AF_10/2020</t>
  </si>
  <si>
    <t>97479</t>
  </si>
  <si>
    <t>CURVA 45 GRAUS, EM AÇO, CONEXÃO SOLDADA, DN 25 (1"), INSTALADO EM REDE DE ALIMENTAÇÃO PARA HIDRANTE - FORNECIMENTO E INSTALAÇÃO. AF_10/2020</t>
  </si>
  <si>
    <t>97480</t>
  </si>
  <si>
    <t>CURVA 90 GRAUS, EM AÇO, CONEXÃO SOLDADA, DN 25 (1"), INSTALADO EM REDE DE ALIMENTAÇÃO PARA HIDRANTE - FORNECIMENTO E INSTALAÇÃO. AF_10/2020</t>
  </si>
  <si>
    <t>97481</t>
  </si>
  <si>
    <t>CURVA 45 GRAUS, EM AÇO, CONEXÃO SOLDADA, DN 32 (1 1/4"), INSTALADO EM REDE DE ALIMENTAÇÃO PARA HIDRANTE - FORNECIMENTO E INSTALAÇÃO. AF_10/2020</t>
  </si>
  <si>
    <t>97482</t>
  </si>
  <si>
    <t>CURVA 90 GRAUS, EM AÇO, CONEXÃO SOLDADA, DN 32 (1 1/4"), INSTALADO EM REDE DE ALIMENTAÇÃO PARA HIDRANTE - FORNECIMENTO E INSTALAÇÃO. AF_10/2020</t>
  </si>
  <si>
    <t>97483</t>
  </si>
  <si>
    <t>CURVA 45 GRAUS, EM AÇO, CONEXÃO SOLDADA, DN 40 (1 1/2"), INSTALADO EM REDE DE ALIMENTAÇÃO PARA HIDRANTE - FORNECIMENTO E INSTALAÇÃO. AF_10/2020</t>
  </si>
  <si>
    <t>97484</t>
  </si>
  <si>
    <t>CURVA 90 GRAUS, EM AÇO, CONEXÃO SOLDADA, DN 40 (1 1/2"), INSTALADO EM REDE DE ALIMENTAÇÃO PARA HIDRANTE - FORNECIMENTO E INSTALAÇÃO. AF_10/2020</t>
  </si>
  <si>
    <t>97485</t>
  </si>
  <si>
    <t>CURVA 45 GRAUS, EM AÇO, CONEXÃO SOLDADA, DN 50 (2"), INSTALADO EM REDE DE ALIMENTAÇÃO PARA HIDRANTE - FORNECIMENTO E INSTALAÇÃO. AF_10/2020</t>
  </si>
  <si>
    <t>97486</t>
  </si>
  <si>
    <t>CURVA 90 GRAUS, EM AÇO, CONEXÃO SOLDADA, DN 50 (2"), INSTALADO EM REDE DE ALIMENTAÇÃO PARA HIDRANTE - FORNECIMENTO E INSTALAÇÃO. AF_10/2020</t>
  </si>
  <si>
    <t>97487</t>
  </si>
  <si>
    <t>CURVA 45 GRAUS, EM AÇO, CONEXÃO SOLDADA, DN 65 (2 1/2"), INSTALADO EM REDE DE ALIMENTAÇÃO PARA HIDRANTE - FORNECIMENTO E INSTALAÇÃO. AF_10/2020</t>
  </si>
  <si>
    <t>97488</t>
  </si>
  <si>
    <t>CURVA 90 GRAUS, EM AÇO, CONEXÃO SOLDADA, DN 65 (2 1/2"), INSTALADO EM REDE DE ALIMENTAÇÃO PARA HIDRANTE - FORNECIMENTO E INSTALAÇÃO. AF_10/2020</t>
  </si>
  <si>
    <t>97489</t>
  </si>
  <si>
    <t>CURVA 45 GRAUS, EM AÇO, CONEXÃO SOLDADA, DN 80 (3"), INSTALADO EM REDE DE ALIMENTAÇÃO PARA HIDRANTE - FORNECIMENTO E INSTALAÇÃO. AF_10/2020</t>
  </si>
  <si>
    <t>97490</t>
  </si>
  <si>
    <t>CURVA 90 GRAUS, EM AÇO, CONEXÃO SOLDADA, DN 80 (3"), INSTALADO EM REDE DE ALIMENTAÇÃO PARA HIDRANTE - FORNECIMENTO E INSTALAÇÃO. AF_10/2020</t>
  </si>
  <si>
    <t>97491</t>
  </si>
  <si>
    <t>TÊ, EM AÇO, CONEXÃO SOLDADA, DN 25 (1"), INSTALADO EM REDE DE ALIMENTAÇÃO PARA HIDRANTE - FORNECIMENTO E INSTALAÇÃO. AF_10/2020</t>
  </si>
  <si>
    <t>97492</t>
  </si>
  <si>
    <t>TÊ, EM AÇO, CONEXÃO SOLDADA, DN 32 (1 1/4"), INSTALADO EM REDE DE ALIMENTAÇÃO PARA HIDRANTE - FORNECIMENTO E INSTALAÇÃO. AF_10/2020</t>
  </si>
  <si>
    <t>97493</t>
  </si>
  <si>
    <t>TÊ, EM AÇO, CONEXÃO SOLDADA, DN 40 (1 1/2"), INSTALADO EM REDE DE ALIMENTAÇÃO PARA HIDRANTE - FORNECIMENTO E INSTALAÇÃO. AF_10/2020</t>
  </si>
  <si>
    <t>97494</t>
  </si>
  <si>
    <t>TÊ, EM AÇO, CONEXÃO SOLDADA, DN 50 (2"), INSTALADO EM REDE DE ALIMENTAÇÃO PARA HIDRANTE - FORNECIMENTO E INSTALAÇÃO. AF_10/2020</t>
  </si>
  <si>
    <t>97495</t>
  </si>
  <si>
    <t>TÊ, EM AÇO, CONEXÃO SOLDADA, DN 65 (2 1/2"), INSTALADO EM REDE DE ALIMENTAÇÃO PARA HIDRANTE - FORNECIMENTO E INSTALAÇÃO. AF_10/2020</t>
  </si>
  <si>
    <t>97496</t>
  </si>
  <si>
    <t>TÊ, EM AÇO, CONEXÃO SOLDADA, DN 80 (3"), INSTALADO EM REDE DE ALIMENTAÇÃO PARA HIDRANTE - FORNECIMENTO E INSTALAÇÃO. AF_10/2020</t>
  </si>
  <si>
    <t>97499</t>
  </si>
  <si>
    <t>LUVA, EM AÇO, CONEXÃO SOLDADA, DN 25 (1"), INSTALADO EM REDE DE ALIMENTAÇÃO PARA SPRINKLER - FORNECIMENTO E INSTALAÇÃO. AF_10/2020</t>
  </si>
  <si>
    <t>97500</t>
  </si>
  <si>
    <t>LUVA COM REDUÇÃO, EM AÇO, CONEXÃO SOLDADA, DN 25 X 20 MM (1" X 3/4"), INSTALADO EM REDE DE ALIMENTAÇÃO PARA SPRINKLER - FORNECIMENTO E INSTALAÇÃO. AF_10/2020</t>
  </si>
  <si>
    <t>97502</t>
  </si>
  <si>
    <t>LUVA, EM AÇO, CONEXÃO SOLDADA, DN 32 (1 1/4"), INSTALADO EM REDE DE ALIMENTAÇÃO PARA SPRINKLER - FORNECIMENTO E INSTALAÇÃO. AF_10/2020</t>
  </si>
  <si>
    <t>97503</t>
  </si>
  <si>
    <t>LUVA COM REDUÇÃO, EM AÇO, CONEXÃO SOLDADA, DN 32 X 25 MM (1 1/4" X 1"), INSTALADO EM REDE DE ALIMENTAÇÃO PARA SPRINKLER - FORNECIMENTO E INSTALAÇÃO. AF_10/2020</t>
  </si>
  <si>
    <t>97505</t>
  </si>
  <si>
    <t>LUVA, EM AÇO, CONEXÃO SOLDADA, DN 40 (1 1/2"), INSTALADO EM REDE DE ALIMENTAÇÃO PARA SPRINKLER - FORNECIMENTO E INSTALAÇÃO. AF_10/2020</t>
  </si>
  <si>
    <t>97506</t>
  </si>
  <si>
    <t>LUVA COM REDUÇÃO, EM AÇO, CONEXÃO SOLDADA, DN 40 X 32 MM (1 1/2" X 1 1/4"), INSTALADO EM REDE DE ALIMENTAÇÃO PARA SPRINKLER - FORNECIMENTO E INSTALAÇÃO. AF_10/2020</t>
  </si>
  <si>
    <t>97508</t>
  </si>
  <si>
    <t>LUVA, EM AÇO, CONEXÃO SOLDADA, DN 50 (2"), INSTALADO EM REDE DE ALIMENTAÇÃO PARA SPRINKLER - FORNECIMENTO E INSTALAÇÃO. AF_10/2020</t>
  </si>
  <si>
    <t>97509</t>
  </si>
  <si>
    <t>LUVA COM REDUÇÃO, EM AÇO, CONEXÃO SOLDADA, DN 50 X 40 MM (2" X 1 1/2"), INSTALADO EM REDE DE ALIMENTAÇÃO PARA SPRINKLER - FORNECIMENTO E INSTALAÇÃO. AF_10/2020</t>
  </si>
  <si>
    <t>97511</t>
  </si>
  <si>
    <t>LUVA, EM AÇO, CONEXÃO SOLDADA, DN 65 (2 1/2"), INSTALADO EM REDE DE ALIMENTAÇÃO PARA SPRINKLER - FORNECIMENTO E INSTALAÇÃO. AF_10/2020</t>
  </si>
  <si>
    <t>97512</t>
  </si>
  <si>
    <t>LUVA COM REDUÇÃO, EM AÇO, CONEXÃO SOLDADA, DN 65 X 50 MM (2 1/2" X 2"), INSTALADO EM REDE DE ALIMENTAÇÃO PARA SPRINKLER - FORNECIMENTO E INSTALAÇÃO. AF_10/2020</t>
  </si>
  <si>
    <t>97514</t>
  </si>
  <si>
    <t>LUVA, EM AÇO, CONEXÃO SOLDADA, DN 80 (3"), INSTALADO EM REDE DE ALIMENTAÇÃO PARA SPRINKLER - FORNECIMENTO E INSTALAÇÃO. AF_10/2020</t>
  </si>
  <si>
    <t>97515</t>
  </si>
  <si>
    <t>LUVA COM REDUÇÃO, EM AÇO, CONEXÃO SOLDADA, DN 80 X 65 MM (3" X 2 1/2"), INSTALADO EM REDE DE ALIMENTAÇÃO PARA SPRINKLER - FORNECIMENTO E INSTALAÇÃO. AF_10/2020</t>
  </si>
  <si>
    <t>97517</t>
  </si>
  <si>
    <t>CURVA 45 GRAUS, EM AÇO, CONEXÃO SOLDADA, DN 25 (1"), INSTALADO EM REDE DE ALIMENTAÇÃO PARA SPRINKLER - FORNECIMENTO E INSTALAÇÃO. AF_10/2020</t>
  </si>
  <si>
    <t>97518</t>
  </si>
  <si>
    <t>CURVA 90 GRAUS, EM AÇO, CONEXÃO SOLDADA, DN 25 (1"), INSTALADO EM REDE DE ALIMENTAÇÃO PARA SPRINKLER - FORNECIMENTO E INSTALAÇÃO. AF_10/2020</t>
  </si>
  <si>
    <t>97519</t>
  </si>
  <si>
    <t>CURVA 45 GRAUS, EM AÇO, CONEXÃO SOLDADA, DN 32 (1 1/4"), INSTALADO EM REDE DE ALIMENTAÇÃO PARA SPRINKLER - FORNECIMENTO E INSTALAÇÃO. AF_10/2020</t>
  </si>
  <si>
    <t>97520</t>
  </si>
  <si>
    <t>CURVA 90 GRAUS, EM AÇO, CONEXÃO SOLDADA, DN 32 (1 1/4"), INSTALADO EM REDE DE ALIMENTAÇÃO PARA SPRINKLER - FORNECIMENTO E INSTALAÇÃO. AF_10/2020</t>
  </si>
  <si>
    <t>97521</t>
  </si>
  <si>
    <t>CURVA 45 GRAUS, EM AÇO, CONEXÃO SOLDADA, DN 40 (1 1/2"), INSTALADO EM REDE DE ALIMENTAÇÃO PARA SPRINKLER - FORNECIMENTO E INSTALAÇÃO. AF_10/2020</t>
  </si>
  <si>
    <t>97522</t>
  </si>
  <si>
    <t>CURVA 90 GRAUS, EM AÇO, CONEXÃO SOLDADA, DN 40 (1 1/2"), INSTALADO EM REDE DE ALIMENTAÇÃO PARA SPRINKLER - FORNECIMENTO E INSTALAÇÃO. AF_10/2020</t>
  </si>
  <si>
    <t>97523</t>
  </si>
  <si>
    <t>CURVA 45 GRAUS, EM AÇO, CONEXÃO SOLDADA, DN 50 (2"), INSTALADO EM REDE DE ALIMENTAÇÃO PARA SPRINKLER - FORNECIMENTO E INSTALAÇÃO. AF_10/2020</t>
  </si>
  <si>
    <t>97524</t>
  </si>
  <si>
    <t>CURVA 90 GRAUS, EM AÇO, CONEXÃO SOLDADA, DN 50 (2"), INSTALADO EM REDE DE ALIMENTAÇÃO PARA SPRINKLER - FORNECIMENTO E INSTALAÇÃO. AF_10/2020</t>
  </si>
  <si>
    <t>97525</t>
  </si>
  <si>
    <t>CURVA 45 GRAUS, EM AÇO, CONEXÃO SOLDADA, DN 65 (2 1/2"), INSTALADO EM REDE DE ALIMENTAÇÃO PARA SPRINKLER - FORNECIMENTO E INSTALAÇÃO. AF_10/2020</t>
  </si>
  <si>
    <t>97526</t>
  </si>
  <si>
    <t>CURVA 90 GRAUS, EM AÇO, CONEXÃO SOLDADA, DN 65 (2 1/2"), INSTALADO EM REDE DE ALIMENTAÇÃO PARA SPRINKLER - FORNECIMENTO E INSTALAÇÃO. AF_10/2020</t>
  </si>
  <si>
    <t>97527</t>
  </si>
  <si>
    <t>CURVA 45 GRAUS, EM AÇO, CONEXÃO SOLDADA, DN 80 (3"), INSTALADO EM REDE DE ALIMENTAÇÃO PARA SPRINKLER - FORNECIMENTO E INSTALAÇÃO. AF_10/2020</t>
  </si>
  <si>
    <t>97528</t>
  </si>
  <si>
    <t>CURVA 90 GRAUS, EM AÇO, CONEXÃO SOLDADA, DN 80 (3"), INSTALADO EM REDE DE ALIMENTAÇÃO PARA SPRINKLER - FORNECIMENTO E INSTALAÇÃO. AF_10/2020</t>
  </si>
  <si>
    <t>97529</t>
  </si>
  <si>
    <t>TÊ, EM AÇO, CONEXÃO SOLDADA, DN 25 (1"), INSTALADO EM REDE DE ALIMENTAÇÃO PARA SPRINKLER - FORNECIMENTO E INSTALAÇÃO. AF_10/2020</t>
  </si>
  <si>
    <t>97530</t>
  </si>
  <si>
    <t>TÊ, EM AÇO, CONEXÃO SOLDADA, DN 32 (1 1/4"), INSTALADO EM REDE DE ALIMENTAÇÃO PARA SPRINKLER - FORNECIMENTO E INSTALAÇÃO. AF_10/2020</t>
  </si>
  <si>
    <t>97531</t>
  </si>
  <si>
    <t>TÊ, EM AÇO, CONEXÃO SOLDADA, DN 40 (1 1/2"), INSTALADO EM REDE DE ALIMENTAÇÃO PARA SPRINKLER - FORNECIMENTO E INSTALAÇÃO. AF_10/2020</t>
  </si>
  <si>
    <t>97532</t>
  </si>
  <si>
    <t>TÊ, EM AÇO, CONEXÃO SOLDADA, DN 50 (2"), INSTALADO EM REDE DE ALIMENTAÇÃO PARA SPRINKLER - FORNECIMENTO E INSTALAÇÃO. AF_10/2020</t>
  </si>
  <si>
    <t>97533</t>
  </si>
  <si>
    <t>TÊ, EM AÇO, CONEXÃO SOLDADA, DN 65 (2 1/2"), INSTALADO EM REDE DE ALIMENTAÇÃO PARA SPRINKLER - FORNECIMENTO E INSTALAÇÃO. AF_10/2020</t>
  </si>
  <si>
    <t>97534</t>
  </si>
  <si>
    <t>TÊ, EM AÇO, CONEXÃO SOLDADA, DN 80 (3"), INSTALADO EM REDE DE ALIMENTAÇÃO PARA SPRINKLER - FORNECIMENTO E INSTALAÇÃO. AF_10/2020</t>
  </si>
  <si>
    <t>97537</t>
  </si>
  <si>
    <t>LUVA, EM AÇO, CONEXÃO SOLDADA, DN 15 (1/2"), INSTALADO EM RAMAIS E SUB-RAMAIS DE GÁS - FORNECIMENTO E INSTALAÇÃO. AF_10/2020</t>
  </si>
  <si>
    <t>97540</t>
  </si>
  <si>
    <t>LUVA, EM AÇO, CONEXÃO SOLDADA, DN 20 (3/4"), INSTALADO EM RAMAIS E SUB-RAMAIS DE GÁS - FORNECIMENTO E INSTALAÇÃO. AF_10/2020</t>
  </si>
  <si>
    <t>97541</t>
  </si>
  <si>
    <t>LUVA COM REDUÇÃO, EM AÇO, CONEXÃO SOLDADA, DN 20 X 15 MM (3/4" X 1/2"), INSTALADO EM RAMAIS E SUB-RAMAIS DE GÁS - FORNECIMENTO E INSTALAÇÃO. AF_10/2020</t>
  </si>
  <si>
    <t>97543</t>
  </si>
  <si>
    <t>LUVA, EM AÇO, CONEXÃO SOLDADA, DN 25 (1"), INSTALADO EM RAMAIS E SUB-RAMAIS DE GÁS - FORNECIMENTO E INSTALAÇÃO. AF_10/2020</t>
  </si>
  <si>
    <t>97544</t>
  </si>
  <si>
    <t>LUVA COM REDUÇÃO, EM AÇO, CONEXÃO SOLDADA, DN 25 X 20 MM (1" X 3/4"), INSTALADO EM RAMAIS E SUB-RAMAIS DE GÁS - FORNECIMENTO E INSTALAÇÃO. AF_10/2020</t>
  </si>
  <si>
    <t>97546</t>
  </si>
  <si>
    <t>CURVA 45 GRAUS, EM AÇO, CONEXÃO SOLDADA, DN 15 (1/2"), INSTALADO EM RAMAIS E SUB-RAMAIS DE GÁS - FORNECIMENTO E INSTALAÇÃO. AF_10/2020</t>
  </si>
  <si>
    <t>97547</t>
  </si>
  <si>
    <t>CURVA 90 GRAUS, EM AÇO, CONEXÃO SOLDADA, DN 15 (1/2"), INSTALADO EM RAMAIS E SUB-RAMAIS DE GÁS - FORNECIMENTO E INSTALAÇÃO. AF_10/2020</t>
  </si>
  <si>
    <t>97548</t>
  </si>
  <si>
    <t>CURVA 45 GRAUS, EM AÇO, CONEXÃO SOLDADA, DN 20 (3/4"), INSTALADO EM RAMAIS E SUB-RAMAIS DE GÁS - FORNECIMENTO E INSTALAÇÃO. AF_10/2020</t>
  </si>
  <si>
    <t>97549</t>
  </si>
  <si>
    <t>CURVA 90 GRAUS, EM AÇO, CONEXÃO SOLDADA, DN 20 (3/4"), INSTALADO EM RAMAIS E SUB-RAMAIS DE GÁS - FORNECIMENTO E INSTALAÇÃO. AF_10/2020</t>
  </si>
  <si>
    <t>97550</t>
  </si>
  <si>
    <t>CURVA 45 GRAUS, EM AÇO, CONEXÃO SOLDADA, DN 25 (1"), INSTALADO EM RAMAIS E SUB-RAMAIS DE GÁS - FORNECIMENTO E INSTALAÇÃO. AF_10/2020</t>
  </si>
  <si>
    <t>97551</t>
  </si>
  <si>
    <t>CURVA 90 GRAUS, EM AÇO, CONEXÃO SOLDADA, DN 25 (1"), INSTALADO EM RAMAIS E SUB-RAMAIS DE GÁS - FORNECIMENTO E INSTALAÇÃO. AF_10/2020</t>
  </si>
  <si>
    <t>97552</t>
  </si>
  <si>
    <t>TÊ, EM AÇO, CONEXÃO SOLDADA, DN 15 (1/2"), INSTALADO EM RAMAIS E SUB-RAMAIS DE GÁS - FORNECIMENTO E INSTALAÇÃO. AF_10/2020</t>
  </si>
  <si>
    <t>97553</t>
  </si>
  <si>
    <t>TÊ, EM AÇO, CONEXÃO SOLDADA, DN 20 (3/4"), INSTALADO EM RAMAIS E SUB-RAMAIS DE GÁS - FORNECIMENTO E INSTALAÇÃO. AF_10/2020</t>
  </si>
  <si>
    <t>97554</t>
  </si>
  <si>
    <t>TÊ, EM AÇO, CONEXÃO SOLDADA, DN 25 (1"), INSTALADO EM RAMAIS E SUB-RAMAIS DE GÁS - FORNECIMENTO E INSTALAÇÃO. AF_10/2020</t>
  </si>
  <si>
    <t>98602</t>
  </si>
  <si>
    <t>CONECTOR EM BRONZE/LATÃO, DN 22 MM X 1/2", SEM ANEL DE SOLDA, BOLSA X ROSCA F, INSTALADO EM PRUMADA DE HIDRÁULICA PREDIAL - FORNECIMENTO E INSTALAÇÃO. AF_04/2022</t>
  </si>
  <si>
    <t>103805</t>
  </si>
  <si>
    <t>COTOVELO EM COBRE, DN 15 MM, 90 GRAUS, SEM ANEL DE SOLDA, INSTALADO EM RAMAL E SUB-RAMAL DE GÁS COMBUSTÍVEL - FORNECIMENTO E INSTALAÇÃO. AF_04/2022</t>
  </si>
  <si>
    <t>103806</t>
  </si>
  <si>
    <t>CURVA EM COBRE, DN 15 MM, 45 GRAUS, SEM ANEL DE SOLDA, BOLSA X BOLSA, INSTALADO EM RAMAL E SUB-RAMAL DE GÁS COMBUSTÍVEL - FORNECIMENTO E INSTALAÇÃO. AF_04/2022</t>
  </si>
  <si>
    <t>103807</t>
  </si>
  <si>
    <t>COTOVELO EM BRONZE/LATÃO, DN 15 MM X 1/2, 90 GRAUS, SEM ANEL DE SOLDA, BOLSA X ROSCA F, INSTALADO EM RAMAL E SUB-RAMAL DE GÁS COMBUSTÍVEL - FORNECIMENTO E INSTALAÇÃO. AF_04/2022</t>
  </si>
  <si>
    <t>103808</t>
  </si>
  <si>
    <t>COTOVELO EM COBRE, DN 22 MM, 90 GRAUS, SEM ANEL DE SOLDA, INSTALADO EM RAMAL E SUB-RAMAL DE GÁS COMBUSTÍVEL - FORNECIMENTO E INSTALAÇÃO. AF_04/2022</t>
  </si>
  <si>
    <t>103809</t>
  </si>
  <si>
    <t>CURVA EM COBRE, DN 22 MM, 45 GRAUS, SEM ANEL DE SOLDA, BOLSA X BOLSA, INSTALADO EM RAMAL E SUB-RAMAL DE GÁS COMBUSTÍVEL - FORNECIMENTO E INSTALAÇÃO. AF_04/2022</t>
  </si>
  <si>
    <t>103810</t>
  </si>
  <si>
    <t>COTOVELO EM BRONZE/LATÃO, DN 22 MM X 1/2, 90 GRAUS, SEM ANEL DE SOLDA, BOLSA X ROSCA F, INSTALADO EM RAMAL E SUB-RAMAL DE GÁS COMBUSTÍVEL - FORNECIMENTO E INSTALAÇÃO. AF_04/2022</t>
  </si>
  <si>
    <t>103811</t>
  </si>
  <si>
    <t>COTOVELO EM BRONZE/LATÃO, DN 22 MM X 3/4, 90 GRAUS, SEM ANEL DE SOLDA, BOLSA X ROSCA F, INSTALADO EM RAMAL E SUB-RAMAL DE GÁS COMBUSTÍVEL - FORNECIMENTO E INSTALAÇÃO. AF_04/2022</t>
  </si>
  <si>
    <t>103812</t>
  </si>
  <si>
    <t>COTOVELO EM COBRE, DN 28 MM, 90 GRAUS, SEM ANEL DE SOLDA, INSTALADO EM RAMAL E SUB-RAMAL DE GÁS COMBUSTÍVEL - FORNECIMENTO E INSTALAÇÃO. AF_04/2022</t>
  </si>
  <si>
    <t>103813</t>
  </si>
  <si>
    <t>CURVA EM COBRE, DN 28 MM, 45 GRAUS, SEM ANEL DE SOLDA, BOLSA X BOLSA, INSTALADO EM RAMAL E SUB-RAMAL DE GÁS COMBUSTÍVEL - FORNECIMENTO E INSTALAÇÃO. AF_04/2022</t>
  </si>
  <si>
    <t>103814</t>
  </si>
  <si>
    <t>LUVA EM COBRE, DN 15 MM, SEM ANEL DE SOLDA, INSTALADO EM RAMAL E SUB-RAMAL DE GÁS COMBUSTÍVEL - FORNECIMENTO E INSTALAÇÃO. AF_04/2022</t>
  </si>
  <si>
    <t>103815</t>
  </si>
  <si>
    <t>LUVA PASSANTE EM COBRE, DN 15 MM, SEM ANEL DE SOLDA, INSTALADO EM RAMAL E SUB-RAMAL DE GÁS COMBUSTÍVEL - FORNECIMENTO E INSTALAÇÃO. AF_04/2022</t>
  </si>
  <si>
    <t>103816</t>
  </si>
  <si>
    <t>CURVA DE TRANSPOSIÇÃO EM BRONZE/LATÃO, DN 15 MM, SEM ANEL DE SOLDA, BOLSA X BOLSA, INSTALADO EM RAMAL E SUB-RAMAL DE GÁS COMBUSTÍVEL - FORNECIMENTO E INSTALAÇÃO. AF_04/2022</t>
  </si>
  <si>
    <t>103817</t>
  </si>
  <si>
    <t>JUNTA DE EXPANSÃO EM COBRE, DN 15 MM, PONTA X PONTA, INSTALADO EM RAMAL E SUB-RAMAL DE GÁS COMBUSTÍVEL - FORNECIMENTO E INSTALAÇÃO. AF_04/2022</t>
  </si>
  <si>
    <t>103818</t>
  </si>
  <si>
    <t>CONECTOR EM BRONZE/LATÃO, DN 15 MM X 1/2, SEM ANEL DE SOLDA, BOLSA X ROSCA F, INSTALADO EM RAMAL E SUB-RAMAL DE GÁS COMBUSTÍVEL - FORNECIMENTO E INSTALAÇÃO. AF_04/2022</t>
  </si>
  <si>
    <t>103819</t>
  </si>
  <si>
    <t>LUVA EM COBRE, DN 22 MM, SEM ANEL DE SOLDA, INSTALADO EM RAMAL E SUB-RAMAL DE GÁS COMBUSTÍVEL - FORNECIMENTO E INSTALAÇÃO. AF_04/2022</t>
  </si>
  <si>
    <t>103820</t>
  </si>
  <si>
    <t>LUVA PASSANTE EM COBRE, DN 22 MM, SEM ANEL DE SOLDA, INSTALADO EM RAMAL E SUB-RAMAL DE GÁS COMBUSTÍVEL - FORNECIMENTO E INSTALAÇÃO. AF_04/2022</t>
  </si>
  <si>
    <t>103821</t>
  </si>
  <si>
    <t>JUNTA DE EXPANSÃO EM COBRE, DN 22 MM, PONTA X PONTA, INSTALADO EM RAMAL E SUB-RAMAL DE GÁS COMBUSTÍVEL - FORNECIMENTO E INSTALAÇÃO. AF_04/2022</t>
  </si>
  <si>
    <t>103822</t>
  </si>
  <si>
    <t>CURVA DE TRANSPOSIÇÃO EM BRONZE/LATÃO, DN 22 MM, SEM ANEL DE SOLDA, BOLSA X BOLSA, INSTALADO EM RAMAL E SUB-RAMAL DE GÁS COMBUSTÍVEL - FORNECIMENTO E INSTALAÇÃO. AF_04/2022</t>
  </si>
  <si>
    <t>103823</t>
  </si>
  <si>
    <t>BUCHA DE REDUÇÃO EM COBRE, DN 22 MM X 15 MM, SEM ANEL DE SOLDA, PONTA X BOLSA, INSTALADO EM RAMAL E SUB-RAMAL DE GÁS COMBUSTÍVEL - FORNECIMENTO E INSTALAÇÃO. AF_04/2022</t>
  </si>
  <si>
    <t>103824</t>
  </si>
  <si>
    <t>CONECTOR EM BRONZE/LATÃO, DN 22 MM X 1/2, SEM ANEL DE SOLDA, BOLSA X ROSCA F, INSTALADO EM RAMAL E SUB-RAMAL DE GÁS COMBUSTÍVEL - FORNECIMENTO E INSTALAÇÃO. AF_04/2022</t>
  </si>
  <si>
    <t>103825</t>
  </si>
  <si>
    <t>CONECTOR EM BRONZE/LATÃO, DN 22 MM X 3/4, SEM ANEL DE SOLDA, BOLSA X ROSCA F, INSTALADO EM RAMAL E SUB-RAMAL DE GÁS COMBUSTÍVEL - FORNECIMENTO E INSTALAÇÃO. AF_04/2022</t>
  </si>
  <si>
    <t>103826</t>
  </si>
  <si>
    <t>LUVA EM COBRE, DN 28 MM, SEM ANEL DE SOLDA, INSTALADO EM RAMAL E SUB-RAMAL DE GÁS COMBUSTÍVEL - FORNECIMENTO E INSTALAÇÃO. AF_04/2022</t>
  </si>
  <si>
    <t>103827</t>
  </si>
  <si>
    <t>LUVA PASSANTE EM COBRE, DN 28 MM, SEM ANEL DE SOLDA, INSTALADO EM RAMAL E SUB-RAMAL DE GÁS COMBUSTÍVEL - FORNECIMENTO E INSTALAÇÃO. AF_04/2022</t>
  </si>
  <si>
    <t>103828</t>
  </si>
  <si>
    <t>CURVA DE TRANSPOSIÇÃO EM BRONZE/LATÃO, DN 28 MM, SEM ANEL DE SOLDA, BOLSA X BOLSA, INSTALADO EM RAMAL E SUB-RAMAL DE GÁS COMBUSTÍVEL - FORNECIMENTO E INSTALAÇÃO. AF_04/2022</t>
  </si>
  <si>
    <t>103829</t>
  </si>
  <si>
    <t>JUNTA DE EXPANSÃO EM COBRE, DN 28 MM, PONTA X PONTA, INSTALADO EM RAMAL E SUB-RAMAL DE GÁS COMBUSTÍVEL - FORNECIMENTO E INSTALAÇÃO. AF_04/2022</t>
  </si>
  <si>
    <t>103830</t>
  </si>
  <si>
    <t>CONECTOR EM BRONZE/LATÃO, DN 28 MM X 1/2, SEM ANEL DE SOLDA, BOLSA X ROSCA F, INSTALADO EM RAMAL E SUB-RAMAL DE GÁS COMBUSTÍVEL - FORNECIMENTO E INSTALAÇÃO. AF_04/2022</t>
  </si>
  <si>
    <t>103831</t>
  </si>
  <si>
    <t>BUCHA DE REDUÇÃO EM COBRE, DN 28 MM X 22 MM, SEM ANEL DE SOLDA, INSTALADO EM RAMAL E SUB-RAMAL DE GÁS COMBUSTÍVEL - FORNECIMENTO E INSTALAÇÃO. AF_04/2022</t>
  </si>
  <si>
    <t>103832</t>
  </si>
  <si>
    <t>TÊ EM COBRE, DN 15 MM, SEM ANEL DE SOLDA, INSTALADO EM RAMAL E SUB-RAMAL DE GÁS COMBUSTÍVEL - FORNECIMENTO E INSTALAÇÃO. AF_04/2022</t>
  </si>
  <si>
    <t>103833</t>
  </si>
  <si>
    <t>TE EM COBRE, DN 22 MM, SEM ANEL DE SOLDA, INSTALADO EM RAMAL E SUB-RAMAL DE GÁS COMBUSTÍVEL - FORNECIMENTO E INSTALAÇÃO. AF_04/2022</t>
  </si>
  <si>
    <t>103834</t>
  </si>
  <si>
    <t>TÊ EM COBRE, DN 28 MM, SEM ANEL DE SOLDA, INSTALADO EM RAMAL E SUB-RAMAL DE GÁS COMBUSTÍVEL - FORNECIMENTO E INSTALAÇÃO. AF_04/2022</t>
  </si>
  <si>
    <t>103838</t>
  </si>
  <si>
    <t>COTOVELO EM COBRE, DN 15 MM, 90 GRAUS, SEM ANEL DE SOLDA, INSTALADO EM RAMAL E SUB-RAMAL DE GÁS MEDICINAL - FORNECIMENTO E INSTALAÇÃO. AF_04/2022</t>
  </si>
  <si>
    <t>103839</t>
  </si>
  <si>
    <t>CURVA EM COBRE, DN 15 MM, 45 GRAUS, SEM ANEL DE SOLDA, BOLSA X BOLSA, INSTALADO EM RAMAL E SUB-RAMAL DE GÁS MEDICINAL - FORNECIMENTO E INSTALAÇÃO. AF_04/2022</t>
  </si>
  <si>
    <t>103840</t>
  </si>
  <si>
    <t>COTOVELO EM BRONZE/LATÃO, DN 15 MM X 1/2, 90 GRAUS, SEM ANEL DE SOLDA, BOLSA X ROSCA F, INSTALADO EM RAMAL E SUB-RAMAL DE GÁS MEDICINAL - FORNECIMENTO E INSTALAÇÃO. AF_04/2022</t>
  </si>
  <si>
    <t>103841</t>
  </si>
  <si>
    <t>COTOVELO EM COBRE, DN 22 MM, 90 GRAUS, SEM ANEL DE SOLDA, INSTALADO EM RAMAL E SUB-RAMAL DE GÁS MEDICINAL - FORNECIMENTO E INSTALAÇÃO. AF_04/2022</t>
  </si>
  <si>
    <t>103842</t>
  </si>
  <si>
    <t>CURVA EM COBRE, DN 22 MM, 45 GRAUS, SEM ANEL DE SOLDA, BOLSA X BOLSA, INSTALADO EM RAMAL E SUB-RAMAL DE GÁS MEDICINAL - FORNECIMENTO E INSTALAÇÃO. AF_04/2022</t>
  </si>
  <si>
    <t>103843</t>
  </si>
  <si>
    <t>COTOVELO EM BRONZE/LATÃO, DN 22 MM X 1/2, 90 GRAUS, SEM ANEL DE SOLDA, BOLSA X ROSCA F, INSTALADO EM RAMAL E SUB-RAMAL DE GÁS MEDICINAL - FORNECIMENTO E INSTALAÇÃO. AF_04/2022</t>
  </si>
  <si>
    <t>103844</t>
  </si>
  <si>
    <t>COTOVELO EM BRONZE/LATÃO, DN 22 MM X 3/4, 90 GRAUS, SEM ANEL DE SOLDA, BOLSA X ROSCA F, INSTALADO EM RAMAL E SUB-RAMAL DE GÁS MEDICINAL - FORNECIMENTO E INSTALAÇÃO. AF_04/2022</t>
  </si>
  <si>
    <t>103845</t>
  </si>
  <si>
    <t>COTOVELO EM COBRE, DN 28 MM, 90 GRAUS, SEM ANEL DE SOLDA, INSTALADO EM RAMAL E SUB-RAMAL DE GÁS MEDICINAL - FORNECIMENTO E INSTALAÇÃO. AF_04/2022</t>
  </si>
  <si>
    <t>103846</t>
  </si>
  <si>
    <t>CURVA EM COBRE, DN 28 MM, 45 GRAUS, SEM ANEL DE SOLDA, BOLSA X BOLSA, INSTALADO EM RAMAL E SUB-RAMAL DE GÁS MEDICINAL - FORNECIMENTO E INSTALAÇÃO. AF_04/2022</t>
  </si>
  <si>
    <t>103847</t>
  </si>
  <si>
    <t>LUVA EM COBRE, DN 15 MM, SEM ANEL DE SOLDA, INSTALADO EM RAMAL E SUB-RAMAL DE GÁS MEDICINAL - FORNECIMENTO E INSTALAÇÃO. AF_04/2022</t>
  </si>
  <si>
    <t>103848</t>
  </si>
  <si>
    <t>LUVA PASSANTE EM COBRE, DN 15 MM, SEM ANEL DE SOLDA, INSTALADO EM RAMAL E SUB-RAMAL DE GÁS MEDICINAL - FORNECIMENTO E INSTALAÇÃO. AF_04/2022</t>
  </si>
  <si>
    <t>103849</t>
  </si>
  <si>
    <t>CURVA DE TRANSPOSIÇÃO EM BRONZE/LATÃO, DN 15 MM, SEM ANEL DE SOLDA, BOLSA X BOLSA, INSTALADO EM RAMAL E SUB-RAMAL DE GÁS MEDICINAL - FORNECIMENTO E INSTALAÇÃO. AF_04/2022</t>
  </si>
  <si>
    <t>103850</t>
  </si>
  <si>
    <t>JUNTA DE EXPANSÃO EM COBRE, DN 15 MM, PONTA X PONTA, INSTALADO EM RAMAL E SUB-RAMAL DE GÁS MEDICINAL - FORNECIMENTO E INSTALAÇÃO. AF_04/2022</t>
  </si>
  <si>
    <t>103851</t>
  </si>
  <si>
    <t>CONECTOR EM BRONZE/LATÃO, DN 15 MM X 1/2, SEM ANEL DE SOLDA, BOLSA X ROSCA F, INSTALADO EM RAMAL E SUB-RAMAL DE GÁS MEDICINAL - FORNECIMENTO E INSTALAÇÃO. AF_04/2022</t>
  </si>
  <si>
    <t>103852</t>
  </si>
  <si>
    <t>LUVA EM COBRE, DN 22 MM, SEM ANEL DE SOLDA, INSTALADO EM RAMAL E SUB-RAMAL DE GÁS MEDICINAL - FORNECIMENTO E INSTALAÇÃO. AF_04/2022</t>
  </si>
  <si>
    <t>103853</t>
  </si>
  <si>
    <t>LUVA PASSANTE EM COBRE, DN 22 MM, SEM ANEL DE SOLDA, INSTALADO EM RAMAL E SUB-RAMAL DE GÁS MEDICINAL - FORNECIMENTO E INSTALAÇÃO. AF_04/2022</t>
  </si>
  <si>
    <t>103854</t>
  </si>
  <si>
    <t>JUNTA DE EXPANSÃO EM COBRE, DN 22 MM, PONTA X PONTA, INSTALADO EM RAMAL E SUB-RAMAL DE GÁS MEDICINAL - FORNECIMENTO E INSTALAÇÃO. AF_04/2022</t>
  </si>
  <si>
    <t>103855</t>
  </si>
  <si>
    <t>CURVA DE TRANSPOSIÇÃO EM BRONZE/LATÃO, DN 22 MM, SEM ANEL DE SOLDA, BOLSA X BOLSA, INSTALADO EM RAMAL E SUB-RAMAL DE GÁS MEDICINAL - FORNECIMENTO E INSTALAÇÃO. AF_04/2022</t>
  </si>
  <si>
    <t>103856</t>
  </si>
  <si>
    <t>BUCHA DE REDUÇÃO EM COBRE, DN 22 MM X 15 MM, SEM ANEL DE SOLDA, PONTA X BOLSA, INSTALADO EM RAMAL E SUB-RAMAL DE GÁS MEDICINAL - FORNECIMENTO E INSTALAÇÃO. AF_04/2022</t>
  </si>
  <si>
    <t>103857</t>
  </si>
  <si>
    <t>CONECTOR EM BRONZE/LATÃO, DN 22 MM X 1/2", SEM ANEL DE SOLDA, BOLSA X ROSCA F, INSTALADO EM RAMAL E SUB-RAMAL DE GÁS MEDICINAL - FORNECIMENTO E INSTALAÇÃO. AF_04/2022</t>
  </si>
  <si>
    <t>103858</t>
  </si>
  <si>
    <t>CONECTOR EM BRONZE/LATÃO, DN 22 MM X 3/4", SEM ANEL DE SOLDA, BOLSA X ROSCA F, INSTALADO EM RAMAL E SUB-RAMAL DE GÁS MEDICINAL - FORNECIMENTO E INSTALAÇÃO. AF_04/2022</t>
  </si>
  <si>
    <t>103859</t>
  </si>
  <si>
    <t>LUVA EM COBRE, DN 28 MM, SEM ANEL DE SOLDA, INSTALADO EM RAMAL E SUB-RAMAL DE GÁS MEDICINAL - FORNECIMENTO E INSTALAÇÃO. AF_04/2022</t>
  </si>
  <si>
    <t>103860</t>
  </si>
  <si>
    <t>LUVA PASSANTE EM COBRE, DN 28 MM, SEM ANEL DE SOLDA, INSTALADO EM RAMAL E SUB-RAMAL DE GÁS MEDICINAL - FORNECIMENTO E INSTALAÇÃO. AF_04/2022</t>
  </si>
  <si>
    <t>103861</t>
  </si>
  <si>
    <t>CURVA DE TRANSPOSIÇÃO EM BRONZE/LATÃO, DN 28 MM, SEM ANEL DE SOLDA, BOLSA X BOLSA, INSTALADO EM RAMAL E SUB-RAMAL DE GÁS MEDICINAL - FORNECIMENTO E INSTALAÇÃO. AF_04/2022</t>
  </si>
  <si>
    <t>103862</t>
  </si>
  <si>
    <t>JUNTA DE EXPANSÃO EM COBRE, DN 28 MM, PONTA X PONTA, INSTALADO EM RAMAL E SUB-RAMAL DE GÁS MEDICINAL - FORNECIMENTO E INSTALAÇÃO. AF_04/2022</t>
  </si>
  <si>
    <t>103863</t>
  </si>
  <si>
    <t>CONECTOR EM BRONZE/LATÃO, DN 28 MM X 1/2", SEM ANEL DE SOLDA, BOLSA X ROSCA F, INSTALADO EM RAMAL E SUB-RAMAL DE GÁS MEDICINAL - FORNECIMENTO E INSTALAÇÃO. AF_04/2022</t>
  </si>
  <si>
    <t>103864</t>
  </si>
  <si>
    <t>BUCHA DE REDUÇÃO EM COBRE, DN 28 MM X 22 MM, SEM ANEL DE SOLDA, INSTALADO EM RAMAL E SUB-RAMAL DE GÁS MEDICINAL - FORNECIMENTO E INSTALAÇÃO. AF_04/2022</t>
  </si>
  <si>
    <t>103865</t>
  </si>
  <si>
    <t>TÊ EM COBRE, DN 15 MM, SEM ANEL DE SOLDA, INSTALADO EM RAMAL E SUB-RAMAL DE GÁS MEDICINAL - FORNECIMENTO E INSTALAÇÃO. AF_04/2022</t>
  </si>
  <si>
    <t>103866</t>
  </si>
  <si>
    <t>TÊ EM COBRE, DN 22 MM, SEM ANEL DE SOLDA, INSTALADO EM RAMAL E SUB-RAMAL DE GÁS MEDICINAL - FORNECIMENTO E INSTALAÇÃO. AF_04/2022</t>
  </si>
  <si>
    <t>103867</t>
  </si>
  <si>
    <t>TÊ EM COBRE, DN 28 MM, SEM ANEL DE SOLDA, INSTALADO EM RAMAL E SUB-RAMAL DE GÁS MEDICINAL - FORNECIMENTO E INSTALAÇÃO. AF_04/2022</t>
  </si>
  <si>
    <t>103874</t>
  </si>
  <si>
    <t>COTOVELO EM COBRE, DN 15 MM, 90 GRAUS, SEM ANEL DE SOLDA, INSTALADO EM RAMAL E SUB-RAMAL DE AQUECIMENTO SOLAR - FORNECIMENTO E INSTALAÇÃO. AF_04/2022</t>
  </si>
  <si>
    <t>103875</t>
  </si>
  <si>
    <t>CURVA EM COBRE, DN 15 MM, 45 GRAUS, SEM ANEL DE SOLDA, BOLSA X BOLSA, INSTALADO EM RAMAL E SUB-RAMAL DE AQUECIMENTO SOLAR - FORNECIMENTO E INSTALAÇÃO. AF_04/2022</t>
  </si>
  <si>
    <t>103876</t>
  </si>
  <si>
    <t>COTOVELO EM BRONZE/LATÃO, DN 15 MM X 1/2", 90 GRAUS, SEM ANEL DE SOLDA, BOLSA X ROSCA F, INSTALADO EM RAMAL E SUB-RAMAL DE AQUECIMENTO SOLAR - FORNECIMENTO E INSTALAÇÃO. AF_04/2022</t>
  </si>
  <si>
    <t>103877</t>
  </si>
  <si>
    <t>COTOVELO EM COBRE, DN 22 MM, 90 GRAUS, SEM ANEL DE SOLDA, INSTALADO EM RAMAL E SUB-RAMAL DE AQUECIMENTO SOLAR - FORNECIMENTO E INSTALAÇÃO. AF_04/2022</t>
  </si>
  <si>
    <t>103878</t>
  </si>
  <si>
    <t>CURVA EM COBRE, DN 22 MM, 45 GRAUS, SEM ANEL DE SOLDA, BOLSA X BOLSA, INSTALADO EM RAMAL E SUB-RAMAL DE AQUECIMENTO SOLAR - FORNECIMENTO E INSTALAÇÃO. AF_04/2022</t>
  </si>
  <si>
    <t>103879</t>
  </si>
  <si>
    <t>COTOVELO EM BRONZE/LATÃO, DN 22 MM X 1/2", 90 GRAUS, SEM ANEL DE SOLDA, BOLSA X ROSCA F, INSTALADO EM RAMAL E SUB-RAMAL DE AQUECIMENTO SOLAR - FORNECIMENTO E INSTALAÇÃO. AF_04/2022</t>
  </si>
  <si>
    <t>103880</t>
  </si>
  <si>
    <t>COTOVELO EM BRONZE/LATÃO, DN 22 MM X 3/4", 90 GRAUS, SEM ANEL DE SOLDA, BOLSA X ROSCA F, INSTALADO EM RAMAL E SUB-RAMAL DE AQUECIMENTO SOLAR - FORNECIMENTO E INSTALAÇÃO. AF_04/2022</t>
  </si>
  <si>
    <t>103881</t>
  </si>
  <si>
    <t>COTOVELO EM COBRE, DN 28 MM, 90 GRAUS, SEM ANEL DE SOLDA, INSTALADO EM RAMAL E SUB-RAMAL DE AQUECIMENTO SOLAR - FORNECIMENTO E INSTALAÇÃO. AF_04/2022</t>
  </si>
  <si>
    <t>103882</t>
  </si>
  <si>
    <t>CURVA EM COBRE, DN 28 MM, 45 GRAUS, SEM ANEL DE SOLDA, BOLSA X BOLSA, INSTALADO EM RAMAL E SUB-RAMAL DE AQUECIMENTO SOLAR - FORNECIMENTO E INSTALAÇÃO. AF_04/2022</t>
  </si>
  <si>
    <t>103883</t>
  </si>
  <si>
    <t>LUVA EM COBRE, DN 15 MM, SEM ANEL DE SOLDA, INSTALADO EM RAMAL E SUB-RAMAL DE AQUECIMENTO SOLAR - FORNECIMENTO E INSTALAÇÃO. AF_04/2022</t>
  </si>
  <si>
    <t>103884</t>
  </si>
  <si>
    <t>LUVA PASSANTE EM COBRE, DN 15 MM, SEM ANEL DE SOLDA, INSTALADO EM RAMAL E SUB-RAMAL DE AQUECIMENTO SOLAR - FORNECIMENTO E INSTALAÇÃO. AF_04/2022</t>
  </si>
  <si>
    <t>103885</t>
  </si>
  <si>
    <t>CURVA DE TRANSPOSIÇÃO EM BRONZE/LATÃO, DN 15 MM, SEM ANEL DE SOLDA, BOLSA X BOLSA, INSTALADO EM RAMAL E SUB-RAMAL DE AQUECIMENTO SOLAR - FORNECIMENTO E INSTALAÇÃO. AF_04/2022</t>
  </si>
  <si>
    <t>103886</t>
  </si>
  <si>
    <t>JUNTA DE EXPANSÃO EM COBRE, DN 15 MM, PONTA X PONTA, INSTALADO EM RAMAL E SUB-RAMAL DE AQUECIMENTO SOLAR - FORNECIMENTO E INSTALAÇÃO. AF_04/2022</t>
  </si>
  <si>
    <t>103887</t>
  </si>
  <si>
    <t>CONECTOR EM BRONZE/LATÃO, DN 15 MM X 1/2", SEM ANEL DE SOLDA, BOLSA X ROSCA F, INSTALADO EM RAMAL E SUB-RAMAL DE AQUECIMENTO SOLAR - FORNECIMENTO E INSTALAÇÃO. AF_04/2022</t>
  </si>
  <si>
    <t>103888</t>
  </si>
  <si>
    <t>LUVA EM COBRE, DN 22 MM, SEM ANEL DE SOLDA, INSTALADO EM RAMAL E SUB-RAMAL DE AQUECIMENTO SOLAR - FORNECIMENTO E INSTALAÇÃO. AF_04/2022</t>
  </si>
  <si>
    <t>103889</t>
  </si>
  <si>
    <t>LUVA PASSANTE EM COBRE, DN 22 MM, SEM ANEL DE SOLDA, INSTALADO EM RAMAL E SUB-RAMAL DE AQUECIMENTO SOLAR - FORNECIMENTO E INSTALAÇÃO. AF_04/2022</t>
  </si>
  <si>
    <t>103890</t>
  </si>
  <si>
    <t>JUNTA DE EXPANSÃO EM COBRE, DN 22 MM, PONTA X PONTA, INSTALADO EM RAMAL E SUB-RAMAL DE AQUECIMENTO SOLAR - FORNECIMENTO E INSTALAÇÃO. AF_04/2022</t>
  </si>
  <si>
    <t>103891</t>
  </si>
  <si>
    <t>CURVA DE TRANSPOSIÇÃO EM BRONZE/LATÃO, DN 22 MM, SEM ANEL DE SOLDA, BOLSA X BOLSA, INSTALADO EM RAMAL E SUB-RAMAL DE AQUECIMENTO SOLAR - FORNECIMENTO E INSTALAÇÃO. AF_04/2022</t>
  </si>
  <si>
    <t>103892</t>
  </si>
  <si>
    <t>BUCHA DE REDUÇÃO EM COBRE, DN 22 MM X 15 MM, SEM ANEL DE SOLDA, PONTA X BOLSA, INSTALADO EM RAMAL E SUB-RAMAL DE AQUECIMENTO SOLAR - FORNECIMENTO E INSTALAÇÃO. AF_04/2022</t>
  </si>
  <si>
    <t>103893</t>
  </si>
  <si>
    <t>CONECTOR EM BRONZE/LATÃO, DN 22 MM X 1/2", SEM ANEL DE SOLDA, BOLSA X ROSCA F, INSTALADO EM RAMAL E SUB-RAMAL DE AQUECIMENTO SOLAR - FORNECIMENTO E INSTALAÇÃO. AF_04/2022</t>
  </si>
  <si>
    <t>103894</t>
  </si>
  <si>
    <t>CONECTOR EM BRONZE/LATÃO, DN 22 MM X 3/4", SEM ANEL DE SOLDA, BOLSA X ROSCA F, INSTALADO EM RAMAL E SUB-RAMAL DE AQUECIMENTO SOLAR - FORNECIMENTO E INSTALAÇÃO. AF_04/2022</t>
  </si>
  <si>
    <t>103895</t>
  </si>
  <si>
    <t>LUVA EM COBRE, DN 28 MM, SEM ANEL DE SOLDA, INSTALADO EM RAMAL E SUB-RAMAL DE AQUECIMENTO SOLAR - FORNECIMENTO E INSTALAÇÃO. AF_04/2022</t>
  </si>
  <si>
    <t>103896</t>
  </si>
  <si>
    <t>LUVA PASSANTE EM COBRE, DN 28 MM, SEM ANEL DE SOLDA, INSTALADO EM RAMAL E SUB-RAMAL DE AQUECIMENTO SOLAR - FORNECIMENTO E INSTALAÇÃO. AF_04/2022</t>
  </si>
  <si>
    <t>103897</t>
  </si>
  <si>
    <t>CURVA DE TRANSPOSIÇÃO EM BRONZE/LATÃO, DN 28 MM, SEM ANEL DE SOLDA, BOLSA X BOLSA, INSTALADO EM RAMAL E SUB-RAMAL DE AQUECIMENTO SOLAR - FORNECIMENTO E INSTALAÇÃO. AF_04/2022</t>
  </si>
  <si>
    <t>103898</t>
  </si>
  <si>
    <t>JUNTA DE EXPANSÃO EM COBRE, DN 28 MM, PONTA X PONTA, INSTALADO EM RAMAL E SUB-RAMAL DE AQUECIMENTO SOLAR - FORNECIMENTO E INSTALAÇÃO. AF_04/2022</t>
  </si>
  <si>
    <t>103899</t>
  </si>
  <si>
    <t>CONECTOR EM BRONZE/LATÃO, DN 28 MM X 1/2", SEM ANEL DE SOLDA, BOLSA X ROSCA F, INSTALADO EM RAMAL E SUB-RAMAL DE AQUECIMENTO SOLAR - FORNECIMENTO E INSTALAÇÃO. AF_04/2022</t>
  </si>
  <si>
    <t>103900</t>
  </si>
  <si>
    <t>BUCHA DE REDUÇÃO EM COBRE, DN 28 MM X 22 MM, SEM ANEL DE SOLDA, INSTALADO EM RAMAL E SUB-RAMAL DE AQUECIMENTO SOLAR - FORNECIMENTO E INSTALAÇÃO. AF_04/2022</t>
  </si>
  <si>
    <t>103901</t>
  </si>
  <si>
    <t>TÊ EM COBRE, DN 15 MM, SEM ANEL DE SOLDA, INSTALADO EM RAMAL E SUB-RAMAL DE AQUECIMENTO SOLAR - FORNECIMENTO E INSTALAÇÃO. AF_04/2022</t>
  </si>
  <si>
    <t>103902</t>
  </si>
  <si>
    <t>TÊ EM COBRE, DN 22 MM, SEM ANEL DE SOLDA, INSTALADO EM RAMAL E SUB-RAMAL DE AQUECIMENTO SOLAR - FORNECIMENTO E INSTALAÇÃO. AF_04/2022</t>
  </si>
  <si>
    <t>103903</t>
  </si>
  <si>
    <t>TÊ EM COBRE, DN 28 MM, SEM ANEL DE SOLDA, INSTALADO EM RAMAL E SUB-RAMAL DE AQUECIMENTO SOLAR - FORNECIMENTO E INSTALAÇÃO. AF_04/2022</t>
  </si>
  <si>
    <t>103947</t>
  </si>
  <si>
    <t>BUCHA DE REDUÇÃO, CURTA, PVC, SOLDÁVEL, DN 25 X 20 MM, INSTALADO EM RAMAL OU SUB-RAMAL DE ÁGUA - FORNECIMENTO E INSTALAÇÃO. AF_06/2022</t>
  </si>
  <si>
    <t>103948</t>
  </si>
  <si>
    <t>BUCHA DE REDUÇÃO, CURTA, PVC, SOLDÁVEL, DN 32 X 25 MM, INSTALADO EM RAMAL OU SUB-RAMAL DE ÁGUA - FORNECIMENTO E INSTALAÇÃO. AF_06/2022</t>
  </si>
  <si>
    <t>103949</t>
  </si>
  <si>
    <t>BUCHA DE REDUÇÃO, LONGA, PVC, SOLDÁVEL, DN 32 X 20 MM, INSTALADO EM RAMAL OU SUB-RAMAL DE ÁGUA - FORNECIMENTO E INSTALAÇÃO. AF_06/2022</t>
  </si>
  <si>
    <t>103950</t>
  </si>
  <si>
    <t>JOELHO DE REDUÇÃO, 90 GRAUS, PVC, SOLDÁVEL, DN 25 MM X 20 MM, INSTALADO EM RAMAL OU SUB-RAMAL DE ÁGUA - FORNECIMENTO E INSTALAÇÃO. AF_06/2022</t>
  </si>
  <si>
    <t>103951</t>
  </si>
  <si>
    <t>JOELHO DE REDUÇÃO, 90 GRAUS, PVC, SOLDÁVEL, DN 32 MM X 25 MM, INSTALADO EM RAMAL OU SUB-RAMAL DE ÁGUA - FORNECIMENTO E INSTALAÇÃO. AF_06/2022</t>
  </si>
  <si>
    <t>103952</t>
  </si>
  <si>
    <t>BUCHA DE REDUÇÃO, CURTA, PVC, SOLDÁVEL, DN 25 X 20 MM, INSTALADO EM RAMAL DE DISTRIBUIÇÃO DE ÁGUA - FORNECIMENTO E INSTALAÇÃO. AF_06/2022</t>
  </si>
  <si>
    <t>103953</t>
  </si>
  <si>
    <t>BUCHA DE REDUÇÃO, CURTA, PVC, SOLDÁVEL, DN 32 X 25 MM, INSTALADO EM RAMAL DE DISTRIBUIÇÃO DE ÁGUA - FORNECIMENTO E INSTALAÇÃO. AF_06/2022</t>
  </si>
  <si>
    <t>103954</t>
  </si>
  <si>
    <t>BUCHA DE REDUÇÃO, LONGA, PVC, SOLDÁVEL, DN 32 X 20 MM, INSTALADO EM RAMAL DE DISTRIBUIÇÃO DE ÁGUA - FORNECIMENTO E INSTALAÇÃO. AF_06/2022</t>
  </si>
  <si>
    <t>103955</t>
  </si>
  <si>
    <t>JOELHO DE REDUÇÃO, 90 GRAUS, PVC, SOLDÁVEL, DN 25 MM X 20 MM, INSTALADO EM RAMAL DE DISTRIBUIÇÃO DE ÁGUA - FORNECIMENTO E INSTALAÇÃO. AF_06/2022</t>
  </si>
  <si>
    <t>103956</t>
  </si>
  <si>
    <t>JOELHO DE REDUÇÃO, 90 GRAUS, PVC, SOLDÁVEL, DN 32 MM X 25 MM, INSTALADO EM RAMAL DE DISTRIBUIÇÃO DE ÁGUA - FORNECIMENTO E INSTALAÇÃO. AF_06/2022</t>
  </si>
  <si>
    <t>103957</t>
  </si>
  <si>
    <t>BUCHA DE REDUÇÃO, CURTA, PVC, SOLDÁVEL, DN 32 X 25 MM, INSTALADO EM PRUMADA DE ÁGUA - FORNECIMENTO E INSTALAÇÃO. AF_06/2022</t>
  </si>
  <si>
    <t>103958</t>
  </si>
  <si>
    <t>BUCHA DE REDUÇÃO, CURTA, PVC, SOLDÁVEL, DN 50 X 40 MM, INSTALADO EM PRUMADA DE ÁGUA - FORNECIMENTO E INSTALAÇÃO. AF_06/2022</t>
  </si>
  <si>
    <t>103959</t>
  </si>
  <si>
    <t>BUCHA DE REDUÇÃO, CURTA, PVC, SOLDÁVEL, DN 60 X 50 MM, INSTALADO EM PRUMADA DE ÁGUA - FORNECIMENTO E INSTALAÇÃO. AF_06/2022</t>
  </si>
  <si>
    <t>103962</t>
  </si>
  <si>
    <t>BUCHA DE REDUÇÃO, LONGA, PVC, SOLDÁVEL, DN 32 X 20 MM, INSTALADO EM PRUMADA DE ÁGUA - FORNECIMENTO E INSTALAÇÃO. AF_06/2022</t>
  </si>
  <si>
    <t>103964</t>
  </si>
  <si>
    <t>BUCHA DE REDUÇÃO, LONGA, PVC, SOLDÁVEL, DN 40 X 25 MM, INSTALADO EM PRUMADA DE ÁGUA - FORNECIMENTO E INSTALAÇÃO. AF_06/2022</t>
  </si>
  <si>
    <t>103966</t>
  </si>
  <si>
    <t>BUCHA DE REDUÇÃO, LONGA, PVC, SOLDÁVEL, DN 50 X 25 MM, INSTALADO EM PRUMADA DE ÁGUA - FORNECIMENTO E INSTALAÇÃO. AF_06/2022</t>
  </si>
  <si>
    <t>103967</t>
  </si>
  <si>
    <t>BUCHA DE REDUÇÃO , LONGA, PVC, SOLDÁVEL, DN 50 X 32 MM, INSTALADO EM PRUMADA DE ÁGUA - FORNECIMENTO E INSTALAÇÃO. AF_06/2022</t>
  </si>
  <si>
    <t>103968</t>
  </si>
  <si>
    <t>BUCHA DE REDUÇÃO, LONGA, PVC, SOLDÁVEL, DN 60 X 25 MM, INSTALADO EM PRUMADA DE ÁGUA - FORNECIMENTO E INSTALAÇÃO. AF_06/2022</t>
  </si>
  <si>
    <t>103969</t>
  </si>
  <si>
    <t>BUCHA DE REDUÇÃO, LONGA, PVC, SOLDÁVEL, DN 60 X 32 MM, INSTALADO EM PRUMADA DE ÁGUA - FORNECIMENTO E INSTALAÇÃO. AF_06/2022</t>
  </si>
  <si>
    <t>103971</t>
  </si>
  <si>
    <t>BUCHA DE REDUÇÃO, LONGA, PVC, SOLDÁVEL, DN 60 X 50 MM, INSTALADO EM PRUMADA DE ÁGUA - FORNECIMENTO E INSTALAÇÃO. AF_06/2022</t>
  </si>
  <si>
    <t>103972</t>
  </si>
  <si>
    <t>BUCHA DE REDUÇÃO, LONGA, PVC, SOLDÁVEL, DN 75 X 50 MM, INSTALADO EM PRUMADA DE ÁGUA - FORNECIMENTO E INSTALAÇÃO. AF_06/2022</t>
  </si>
  <si>
    <t>103974</t>
  </si>
  <si>
    <t>JOELHO DE REDUÇÃO, 90 GRAUS, PVC, SOLDÁVEL, DN 32 MM X 25 MM, INSTALADO EM PRUMADA DE ÁGUA - FORNECIMENTO E INSTALAÇÃO. AF_06/2022</t>
  </si>
  <si>
    <t>103975</t>
  </si>
  <si>
    <t>TE DE REDUÇÃO, 90 GRAUS, PVC, SOLDÁVEL, DN 50 MM X 20 MM, INSTALADO EM PRUMADA DE ÁGUA - FORNECIMENTO E INSTALAÇÃO. AF_06/2022</t>
  </si>
  <si>
    <t>103976</t>
  </si>
  <si>
    <t>TE DE REDUÇÃO, 90 GRAUS, PVC, SOLDÁVEL, DN 50 MM X 32 MM, INSTALADO EM PRUMADA DE ÁGUA - FORNECIMENTO E INSTALAÇÃO. AF_06/2022</t>
  </si>
  <si>
    <t>103977</t>
  </si>
  <si>
    <t>BUCHA DE REDUÇÃO, PVC, SOLDÁVEL, DN 40MM X 32MM, INSTALADO EM PRUMADA DE ÁGUA - FORNECIMENTO E INSTALAÇÃO. AF_06/2022</t>
  </si>
  <si>
    <t>103980</t>
  </si>
  <si>
    <t>JOELHO 90 GRAUS, PVC, SOLDÁVEL, DN 40MM, INSTALADO EM RAMAL DE DISTRIBUIÇÃO DE ÁGUA - FORNECIMENTO E INSTALAÇÃO. AF_06/2022</t>
  </si>
  <si>
    <t>103981</t>
  </si>
  <si>
    <t>JOELHO 45 GRAUS, PVC, SOLDÁVEL, DN 40MM, INSTALADO EM RAMAL DE DISTRIBUIÇÃO DE ÁGUA - FORNECIMENTO E INSTALAÇÃO. AF_06/2022</t>
  </si>
  <si>
    <t>103982</t>
  </si>
  <si>
    <t>CURVA 90 GRAUS, PVC, SOLDÁVEL, DN 40MM, INSTALADO EM RAMAL DE DISTRIBUIÇÃO DE ÁGUA - FORNECIMENTO E INSTALAÇÃO. AF_06/2022</t>
  </si>
  <si>
    <t>103983</t>
  </si>
  <si>
    <t>CURVA 45 GRAUS, PVC, SOLDÁVEL, DN 40MM, INSTALADO EM RAMAL DE DISTRIBUIÇÃO DE ÁGUA - FORNECIMENTO E INSTALAÇÃO. AF_06/2022</t>
  </si>
  <si>
    <t>103984</t>
  </si>
  <si>
    <t>JOELHO 90 GRAUS, PVC, SOLDÁVEL, DN 50MM, INSTALADO EM RAMAL DE DISTRIBUIÇÃO DE ÁGUA - FORNECIMENTO E INSTALAÇÃO. AF_06/2022</t>
  </si>
  <si>
    <t>103985</t>
  </si>
  <si>
    <t>JOELHO 45 GRAUS, PVC, SOLDÁVEL, DN 50MM, INSTALADO EM RAMAL DE DISTRIBUIÇÃO DE ÁGUA - FORNECIMENTO E INSTALAÇÃO. AF_06/2022</t>
  </si>
  <si>
    <t>103986</t>
  </si>
  <si>
    <t>CURVA 90 GRAUS, PVC, SOLDÁVEL, DN 50MM, INSTALADO EM RAMAL DE DISTRIBUIÇÃO DE ÁGUA - FORNECIMENTO E INSTALAÇÃO. AF_06/2022</t>
  </si>
  <si>
    <t>103987</t>
  </si>
  <si>
    <t>CURVA 45 GRAUS, PVC, SOLDÁVEL, DN 50MM, INSTALADO EM RAMAL DE DISTRIBUIÇÃO DE ÁGUA - FORNECIMENTO E INSTALAÇÃO. AF_06/2022</t>
  </si>
  <si>
    <t>103988</t>
  </si>
  <si>
    <t>LUVA, PVC, SOLDÁVEL, DN 40MM, INSTALADO EM RAMAL DE DISTRIBUIÇÃO DE ÁGUA - FORNECIMENTO E INSTALAÇÃO. AF_06/2022</t>
  </si>
  <si>
    <t>103990</t>
  </si>
  <si>
    <t>UNIÃO, PVC, SOLDÁVEL, DN 40MM, INSTALADO EM RAMAL DE DISTRIBUIÇÃO DE ÁGUA - FORNECIMENTO E INSTALAÇÃO. AF_06/2022</t>
  </si>
  <si>
    <t>103991</t>
  </si>
  <si>
    <t>LUVA COM ROSCA, PVC, SOLDÁVEL, DN 40MM X 1.1/4, INSTALADO EM RAMAL DE DISTRIBUIÇÃO DE ÁGUA - FORNECIMENTO E INSTALAÇÃO. AF_06/2022</t>
  </si>
  <si>
    <t>103992</t>
  </si>
  <si>
    <t>ADAPTADOR CURTO COM BOLSA E ROSCA PARA REGISTRO, PVC, SOLDÁVEL, DN 40MM X 1.1/4, INSTALADO EM RAMAL DE DISTRIBUIÇÃO DE ÁGUA - FORNECIMENTO E INSTALAÇÃO. AF_06/2022</t>
  </si>
  <si>
    <t>103993</t>
  </si>
  <si>
    <t>BUCHA DE REDUÇÃO, PVC, SOLDÁVEL, DN 40MM X 32MM, INSTALADO EM RAMAL DE DISTRIBUIÇÃO DE ÁGUA - FORNECIMENTO E INSTALAÇÃO. AF_06/2022</t>
  </si>
  <si>
    <t>103994</t>
  </si>
  <si>
    <t>ADAPTADOR CURTO COM BOLSA E ROSCA PARA REGISTRO, PVC, SOLDÁVEL, DN 40MM X 1.1/2, INSTALADO EM RAMAL DE DISTRIBUIÇÃO DE ÁGUA - FORNECIMENTO E INSTALAÇÃO. AF_06/2022</t>
  </si>
  <si>
    <t>103995</t>
  </si>
  <si>
    <t>LUVA, PVC, SOLDÁVEL, DN 50MM, INSTALADO EM RAMAL DE DISTRIBUIÇÃO DE ÁGUA - FORNECIMENTO E INSTALAÇÃO. AF_06/2022</t>
  </si>
  <si>
    <t>103996</t>
  </si>
  <si>
    <t>LUVA DE CORRER, PVC, SOLDÁVEL, DN 50MM, INSTALADO EM RAMAL DE DISTRIBUIÇÃO DE ÁGUA - FORNECIMENTO E INSTALAÇÃO. AF_06/2022</t>
  </si>
  <si>
    <t>103997</t>
  </si>
  <si>
    <t>UNIÃO, PVC, SOLDÁVEL, DN 50MM, INSTALADO EM RAMAL DE DISTRIBUIÇÃO DE ÁGUA - FORNECIMENTO E INSTALAÇÃO. AF_06/2022</t>
  </si>
  <si>
    <t>103998</t>
  </si>
  <si>
    <t>LUVA DE REDUÇÃO, PVC, SOLDÁVEL, DN 50MM X 25MM, INSTALADO EM RAMAL DE DISTRIBUIÇÃO DE ÁGUA FORNECIMENTO E INSTALAÇÃO. AF_06/2022</t>
  </si>
  <si>
    <t>103999</t>
  </si>
  <si>
    <t>BUCHA DE REDUÇÃO, LONGA, PVC, SOLDÁVEL, DN 50 X 25 MM, INSTALADO EM RAMAL DE DISTRIBUIÇÃO DE ÁGUA - FORNECIMENTO E INSTALAÇÃO. AF_06/2022</t>
  </si>
  <si>
    <t>104000</t>
  </si>
  <si>
    <t>LUVA COM ROSCA, PVC, SOLDÁVEL, DN 50MM X 1.1/2, INSTALADO EM RAMAL DE DISTRIBUIÇÃO DE ÁGUA - FORNECIMENTO E INSTALAÇÃO. AF_06/2022</t>
  </si>
  <si>
    <t>104001</t>
  </si>
  <si>
    <t>ADAPTADOR CURTO COM BOLSA E ROSCA PARA REGISTRO, PVC, SOLDÁVEL, DN 50MM X 1.1/2, INSTALADO EM RAMAL DE DISTRIBUIÇÃO DE ÁGUA - FORNECIMENTO E INSTALAÇÃO. AF_06/2022</t>
  </si>
  <si>
    <t>104002</t>
  </si>
  <si>
    <t>ADAPTADOR CURTO COM BOLSA E ROSCA PARA REGISTRO, PVC, SOLDÁVEL, DN 50MM X 1.1/4, INSTALADO EM RAMAL DE DISTRIBUIÇÃO DE ÁGUA - FORNECIMENTO E INSTALAÇÃO. AF_06/2022</t>
  </si>
  <si>
    <t>104003</t>
  </si>
  <si>
    <t>BUCHA DE REDUÇÃO , LONGA, PVC, SOLDÁVEL, DN 50 X 32 MM, INSTALADO EM RAMAL DE DISTRIBUIÇÃO DE ÁGUA - FORNECIMENTO E INSTALAÇÃO. AF_06/2022</t>
  </si>
  <si>
    <t>104004</t>
  </si>
  <si>
    <t>TE, PVC, SOLDÁVEL, DN 50MM, INSTALADO EM RAMAL DE DISTRIBUIÇÃO DE ÁGUA - FORNECIMENTO E INSTALAÇÃO. AF_06/2022</t>
  </si>
  <si>
    <t>104005</t>
  </si>
  <si>
    <t>TÊ DE REDUÇÃO, PVC, SOLDÁVEL, DN 50MM X 40MM, INSTALADO EM RAMAL DE DISTRIBUIÇÃO DE ÁGUA - FORNECIMENTO E INSTALAÇÃO. AF_06/2022</t>
  </si>
  <si>
    <t>104006</t>
  </si>
  <si>
    <t>TÊ DE REDUÇÃO, PVC, SOLDÁVEL, DN 50MM X 25MM, INSTALADO EM RAMAL DE DISTRIBUIÇÃO DE ÁGUA - FORNECIMENTO E INSTALAÇÃO. AF_06/2022</t>
  </si>
  <si>
    <t>104007</t>
  </si>
  <si>
    <t>TE DE REDUÇÃO, 90 GRAUS, PVC, SOLDÁVEL, DN 50 MM X 20 MM, INSTALADO EM RAMAL DE DISTRIBUIÇÃO DE ÁGUA - FORNECIMENTO E INSTALAÇÃO. AF_06/2022</t>
  </si>
  <si>
    <t>104008</t>
  </si>
  <si>
    <t>TE DE REDUÇÃO, 90 GRAUS, PVC, SOLDÁVEL, DN 50 MM X 32 MM, INSTALADO EM RAMAL DE DISTRIBUIÇÃO DE ÁGUA - FORNECIMENTO E INSTALAÇÃO. AF_06/2022</t>
  </si>
  <si>
    <t>104009</t>
  </si>
  <si>
    <t>BUCHA DE REDUÇÃO, CURTA, PVC, SOLDÁVEL, DN 50 X 40 MM, INSTALADO EM RAMAL DE DISTRIBUIÇÃO DE ÁGUA - FORNECIMENTO E INSTALAÇÃO. AF_06/2022</t>
  </si>
  <si>
    <t>104011</t>
  </si>
  <si>
    <t>TE, PVC, SOLDÁVEL, DN 40MM, INSTALADO EM RAMAL DE DISTRIBUIÇÃO DE ÁGUA - FORNECIMENTO E INSTALAÇÃO. AF_06/2022</t>
  </si>
  <si>
    <t>104012</t>
  </si>
  <si>
    <t>TÊ DE REDUÇÃO, PVC, SOLDÁVEL, DN 40MM X 32MM, INSTALADO EM RAMAL DE DISTRIBUIÇÃO DE ÁGUA - FORNECIMENTO E INSTALAÇÃO. AF_06/2022</t>
  </si>
  <si>
    <t>104014</t>
  </si>
  <si>
    <t>BUCHA DE REDUÇÃO, LONGA, PVC, SOLDÁVEL, DN 40 X 25 MM, INSTALADO EM RAMAL DE DISTRIBUIÇÃO DE ÁGUA - FORNECIMENTO E INSTALAÇÃO. AF_06/2022</t>
  </si>
  <si>
    <t>104015</t>
  </si>
  <si>
    <t>TE DE REDUÇÃO, CPVC, SOLDÁVEL, DN 22 X 15 MM, INSTALADO EM RAMAL OU SUB-RAMAL DE ÁGUA - FORNECIMENTO E INSTALAÇÃO. AF_06/2022</t>
  </si>
  <si>
    <t>104016</t>
  </si>
  <si>
    <t>TE DE REDUÇÃO, CPVC, SOLDÁVEL, DN 28 X 22 MM, INSTALADO EM RAMAL OU SUB-RAMAL DE ÁGUA - FORNECIMENTO E INSTALAÇÃO. AF_06/2022</t>
  </si>
  <si>
    <t>104017</t>
  </si>
  <si>
    <t>TE DE REDUÇÃO, CPVC, SOLDÁVEL, DN 35 X 28 MM, INSTALADO EM RAMAL OU SUB-RAMAL DE ÁGUA - FORNECIMENTO E INSTALAÇÃO. AF_06/2022</t>
  </si>
  <si>
    <t>104018</t>
  </si>
  <si>
    <t>TE DE REDUÇÃO, CPVC, SOLDÁVEL, DN 28 X 22 MM, INSTALADO EM RAMAL DE DISTRIBUIÇÃO DE ÁGUA - FORNECIMENTO E INSTALAÇÃO. AF_06/2022</t>
  </si>
  <si>
    <t>104019</t>
  </si>
  <si>
    <t>TE DE REDUÇÃO, CPVC, SOLDÁVEL, DN 35 X 28 MM, INSTALADO EM RAMAL DE DISTRIBUIÇÃO DE ÁGUA - FORNECIMENTO E INSTALAÇÃO. AF_06/2022</t>
  </si>
  <si>
    <t>104020</t>
  </si>
  <si>
    <t>TE DE REDUÇÃO, CPVC, SOLDÁVEL, DN 42 X 35 MM, INSTALADO EM PRUMADA DE ÁGUA - FORNECIMENTO E INSTALAÇÃO. AF_06/2022</t>
  </si>
  <si>
    <t>104022</t>
  </si>
  <si>
    <t>TE, CPVC, SOLDÁVEL, DN 42MM, INSTALADO EM RAMAL DE DISTRIBUIÇÃO DE ÁGUA  FORNECIMENTO E INSTALAÇÃO. AF_06/2022</t>
  </si>
  <si>
    <t>104023</t>
  </si>
  <si>
    <t>JOELHO 90 GRAUS, CPVC, SOLDÁVEL, DN 42MM, INSTALADO EM RAMAL DE DISTRIBUIÇÃO DE ÁGUA  FORNECIMENTO E INSTALAÇÃO. AF_06/2022</t>
  </si>
  <si>
    <t>104024</t>
  </si>
  <si>
    <t>JOELHO 45 GRAUS, CPVC, SOLDÁVEL, DN 42MM, INSTALADO EM RAMAL DE DISTRIBUIÇÃO DE ÁGUA  FORNECIMENTO E INSTALAÇÃO. AF_06/2022</t>
  </si>
  <si>
    <t>104025</t>
  </si>
  <si>
    <t>LUVA, CPVC, SOLDÁVEL, DN 42MM, INSTALADO EM RAMAL DE DISTRIBUIÇÃO DE ÁGUA  FORNECIMENTO E INSTALAÇÃO. AF_06/2022</t>
  </si>
  <si>
    <t>104026</t>
  </si>
  <si>
    <t>LUVA DE CORRER, CPVC, SOLDÁVEL, DN 42MM, INSTALADO EM RAMAL DE DISTRIBUIÇÃO DE ÁGUA  FORNECIMENTO E INSTALAÇÃO. AF_06/2022</t>
  </si>
  <si>
    <t>104027</t>
  </si>
  <si>
    <t>UNIÃO, CPVC, SOLDÁVEL, DN 42MM, INSTALADO EM RAMAL DE DISTRIBUIÇÃO DE ÁGUA FORNECIMENTO E INSTALAÇÃO. AF_06/2022</t>
  </si>
  <si>
    <t>104028</t>
  </si>
  <si>
    <t>LUVA DE TRANSIÇÃO, CPVC, SOLDÁVEL, DN42MM X 1.1/2, INSTALADO EM RAMAL DE DISTRIBUIÇÃO DE ÁGUA  FORNECIMENTO E INSTALAÇÃO. AF_06/2022</t>
  </si>
  <si>
    <t>104029</t>
  </si>
  <si>
    <t>CONECTOR, CPVC, SOLDÁVEL, DN 42MM X 1.1/2, INSTALADO EM RAMAL DE DISTRIBUIÇÃO DE ÁGUA  FORNECIMENTO E INSTALAÇÃO. AF_06/2022</t>
  </si>
  <si>
    <t>104030</t>
  </si>
  <si>
    <t>TE DE REDUÇÃO, CPVC, SOLDÁVEL, DN 42 X 35 MM, INSTALADO EM RAMAL DE DISTRIBUIÇÃO DE ÁGUA - FORNECIMENTO E INSTALAÇÃO. AF_06/2022</t>
  </si>
  <si>
    <t>104159</t>
  </si>
  <si>
    <t>LUVA DE CORRER, PVC, SOLDÁVEL, DN 40MM, INSTALADO EM RAMAL DE DISTRIBUIÇÃO DE ÁGUA  FORNECIMENTO E INSTALAÇÃO. AF_06/2022</t>
  </si>
  <si>
    <t>104167</t>
  </si>
  <si>
    <t>JOELHO 90 GRAUS, PVC, SERIE R, ÁGUA PLUVIAL, DN 150 MM, JUNTA ELÁSTICA, FORNECIDO E INSTALADO EM RAMAL DE ENCAMINHAMENTO. AF_06/2022</t>
  </si>
  <si>
    <t>104168</t>
  </si>
  <si>
    <t>JOELHO 45 GRAUS, PVC, SERIE R, ÁGUA PLUVIAL, DN 150 MM, JUNTA ELÁSTICA, FORNECIDO E INSTALADO EM RAMAL DE ENCAMINHAMENTO. AF_06/2022</t>
  </si>
  <si>
    <t>104169</t>
  </si>
  <si>
    <t>CURVA 87 GRAUS E 30 MINUTOS, PVC, SERIE R, ÁGUA PLUVIAL, DN 150 MM, JUNTA ELÁSTICA, FORNECIDO E INSTALADO EM RAMAL DE ENCAMINHAMENTO. AF_06/2022</t>
  </si>
  <si>
    <t>104170</t>
  </si>
  <si>
    <t>LUVA SIMPLES, PVC, SERIE R, ÁGUA PLUVIAL, DN 150 MM, JUNTA ELÁSTICA, FORNECIDO E INSTALADO EM RAMAL DE ENCAMINHAMENTO. AF_06/2022</t>
  </si>
  <si>
    <t>104171</t>
  </si>
  <si>
    <t>LUVA DE CORRER, PVC, SERIE R, ÁGUA PLUVIAL, DN 150 MM, JUNTA ELÁSTICA, FORNECIDO E INSTALADO EM RAMAL DE ENCAMINHAMENTO. AF_06/2022</t>
  </si>
  <si>
    <t>104172</t>
  </si>
  <si>
    <t>TÊ DE INSPEÇÃO, PVC, SERIE R, ÁGUA PLUVIAL, DN 150 MM, JUNTA ELÁSTICA, FORNECIDO E INSTALADO EM RAMAL DE ENCAMINHAMENTO. AF_06/2022</t>
  </si>
  <si>
    <t>104173</t>
  </si>
  <si>
    <t>REDUÇÃO EXCÊNTRICA, PVC, SERIE R, ÁGUA PLUVIAL, DN 150 X 100 MM, JUNTA ELÁSTICA, FORNECIDO E INSTALADO EM RAMAL DE ENCAMINHAMENTO. AF_06/2022</t>
  </si>
  <si>
    <t>104174</t>
  </si>
  <si>
    <t>JUNÇÃO SIMPLES, PVC, SERIE R, ÁGUA PLUVIAL, DN 150 X 100 MM, JUNTA ELÁSTICA, FORNECIDO E INSTALADO EM RAMAL DE ENCAMINHAMENTO. AF_06/2022</t>
  </si>
  <si>
    <t>104175</t>
  </si>
  <si>
    <t>TÊ, PVC, SERIE R, ÁGUA PLUVIAL, DN 150 X 100 MM, JUNTA ELÁSTICA, FORNECIDO E INSTALADO EM RAMAL DE ENCAMINHAMENTO. AF_06/2022</t>
  </si>
  <si>
    <t>104176</t>
  </si>
  <si>
    <t>JUNÇÃO SIMPLES, PVC, SERIE R, ÁGUA PLUVIAL, DN 150 X 150 MM, JUNTA ELÁSTICA, FORNECIDO E INSTALADO EM RAMAL DE ENCAMINHAMENTO. AF_06/2022</t>
  </si>
  <si>
    <t>104177</t>
  </si>
  <si>
    <t>TÊ, PVC, SERIE R, ÁGUA PLUVIAL, DN 150 X 150 MM, JUNTA ELÁSTICA, FORNECIDO E INSTALADO EM RAMAL DE ENCAMINHAMENTO. AF_06/2022</t>
  </si>
  <si>
    <t>104178</t>
  </si>
  <si>
    <t>CAP, PVC, SERIE R, ÁGUA PLUVIAL, DN 100 MM, JUNTA ELÁSTICA, FORNECIDO E INSTALADO EM RAMAL DE ENCAMINHAMENTO. AF_06/2022</t>
  </si>
  <si>
    <t>104179</t>
  </si>
  <si>
    <t>CAP, PVC, SERIE R, ÁGUA PLUVIAL, DN 150 MM, JUNTA ELÁSTICA, FORNECIDO E INSTALADO EM RAMAL DE ENCAMINHAMENTO. AF_06/2022</t>
  </si>
  <si>
    <t>104191</t>
  </si>
  <si>
    <t>BUCHA DE REDUÇÃO, PPR, DN 25 X 20 MM, INSTALADO EM RAMAL OU SUB-RAMAL DE ÁGUA - FORNECIMENTO E INSTALAÇÃO. AF_08/2022</t>
  </si>
  <si>
    <t>104192</t>
  </si>
  <si>
    <t>TÊ MISTURADOR, PPR, F M M, DN 25 X 25 MM, INSTALADO EM RAMAL OU SUB-RAMAL DE ÁGUA - FORNECIMENTO E INSTALAÇÃO. AF_08/2022</t>
  </si>
  <si>
    <t>104193</t>
  </si>
  <si>
    <t>JOELHO 45 GRAUS, PPR, F/ F, DN 90 MM, INSTALADO EM PRUMADA DE ÁGUA - FORNECIMENTO E INSTALAÇÃO. AF_08/2022</t>
  </si>
  <si>
    <t>104196</t>
  </si>
  <si>
    <t>CURVA 90 GRAUS, PPR, DN 20 MM, INSTALADO EM RAMAL OU SUB-RAMAL DE ÁGUA - FORNECIMENTO E INSTALAÇÃO. AF_08/2022</t>
  </si>
  <si>
    <t>104197</t>
  </si>
  <si>
    <t>CURVA 90 GRAUS, PPR, DN 25 MM, INSTALADO EM RAMAL OU SUB-RAMAL DE ÁGUA - FORNECIMENTO E INSTALAÇÃO. AF_08/2022</t>
  </si>
  <si>
    <t>104198</t>
  </si>
  <si>
    <t>JOELHO 45 GRAUS, PPR, DN 20 MM, INSTALADO EM RAMAL OU SUB-RAMAL DE ÁGUA - FORNECIMENTO E INSTALAÇÃO. AF_08/2022</t>
  </si>
  <si>
    <t>104199</t>
  </si>
  <si>
    <t>JOELHO 90 GRAUS, PPR, DN 20 MM, INSTALADO EM RAMAL OU SUB-RAMAL DE ÁGUA - FORNECIMENTO E INSTALAÇÃO. AF_08/2022</t>
  </si>
  <si>
    <t>104200</t>
  </si>
  <si>
    <t>LUVA, PPR, DN 20 MM, INSTALADO EM RAMAL OU SUB-RAMAL DE ÁGUA - FORNECIMENTO E INSTALAÇÃO. AF_08/2022</t>
  </si>
  <si>
    <t>104201</t>
  </si>
  <si>
    <t>TÊ MISTURADOR, PPR, F M M, DN 20 X 20 MM, INSTALADO EM RAMAL OU SUB-RAMAL DE ÁGUA - FORNECIMENTO E INSTALAÇÃO. AF_08/2022</t>
  </si>
  <si>
    <t>104202</t>
  </si>
  <si>
    <t>TÊ NORMAL, PPR, 90 GRAUS, DN 20 X 20 X 20 MM, INSTALADO EM RAMAL OU SUB-RAMAL DE ÁGUA - FORNECIMENTO E INSTALAÇÃO. AF_08/2022</t>
  </si>
  <si>
    <t>104317</t>
  </si>
  <si>
    <t>JOELHO 90 GRAUS, PVC, SOLDÁVEL, DN 20 MM, INSTALADO EM DRENO DE AR CONDICIONADO - FORNECIMENTO E INSTALAÇÃO. AF_08/2022</t>
  </si>
  <si>
    <t>104318</t>
  </si>
  <si>
    <t>JOELHO 45 GRAUS, PVC, SOLDÁVEL, DN 20 MM, INSTALADO EM DRENO DE AR CONDICIONADO - FORNECIMENTO E INSTALAÇÃO. AF_08/2022</t>
  </si>
  <si>
    <t>104319</t>
  </si>
  <si>
    <t>JOELHO 90 GRAUS, PVC, SOLDÁVEL, DN 32 MM, INSTALADO EM DRENO DE AR CONDICIONADO - FORNECIMENTO E INSTALAÇÃO. AF_08/2022</t>
  </si>
  <si>
    <t>104320</t>
  </si>
  <si>
    <t>JOELHO 45 GRAUS, PVC, SOLDÁVEL, DN 32 MM, INSTALADO EM DRENO DE AR CONDICIONADO - FORNECIMENTO E INSTALAÇÃO. AF_08/2022</t>
  </si>
  <si>
    <t>104321</t>
  </si>
  <si>
    <t>LUVA, PVC, SOLDÁVEL, DN 20 MM, INSTALADO EM DRENO DE AR CONDICIONADO - FORNECIMENTO E INSTALAÇÃO. AF_08/2022</t>
  </si>
  <si>
    <t>104322</t>
  </si>
  <si>
    <t>LUVA, PVC, SOLDÁVEL, DN 32 MM, INSTALADO EM DRENO DE AR CONDICIONADO - FORNECIMENTO E INSTALAÇÃO. AF_08/2022</t>
  </si>
  <si>
    <t>104323</t>
  </si>
  <si>
    <t>TE, PVC, SOLDÁVEL, DN 20 MM, INSTALADO EM DRENO DE AR CONDICIONADO - FORNECIMENTO E INSTALAÇÃO. AF_08/2022</t>
  </si>
  <si>
    <t>104324</t>
  </si>
  <si>
    <t>TE, PVC, SOLDÁVEL, DN 32 MM, INSTALADO EM DRENO DE AR CONDICIONADO - FORNECIMENTO E INSTALAÇÃO. AF_08/2022</t>
  </si>
  <si>
    <t>104341</t>
  </si>
  <si>
    <t>BUCHA DE REDUÇÃO LONGA, PVC, SÉRIE NORMAL, ESGOTO PREDIAL, DN 50 X 40 MM, JUNTA SOLDÁVEL E ELÁSTICA, FORNECIDO E INSTALADO EM RAMAL DE DESCARGA OU RAMAL DE ESGOTO SANITÁRIO. AF_08/2022</t>
  </si>
  <si>
    <t>104343</t>
  </si>
  <si>
    <t>JUNÇÃO DE REDUÇÃO INVERTIDA, PVC, SÉRIE NORMAL, ESGOTO PREDIAL, DN 75 X 50 MM, JUNTA ELÁSTICA, FORNECIDO E INSTALADO EM RAMAL DE DESCARGA OU RAMAL DE ESGOTO SANITÁRIO. AF_08/2022</t>
  </si>
  <si>
    <t>104344</t>
  </si>
  <si>
    <t>TE, PVC, SÉRIE NORMAL, ESGOTO PREDIAL, DN 100 X 50 MM, JUNTA ELÁSTICA, FORNECIDO E INSTALADO EM RAMAL DE DESCARGA OU RAMAL DE ESGOTO SANITÁRIO. AF_08/2022</t>
  </si>
  <si>
    <t>104345</t>
  </si>
  <si>
    <t>JUNÇÃO DE REDUÇÃO INVERTIDA, PVC, SÉRIE NORMAL, ESGOTO PREDIAL, DN 100 X 50 MM, JUNTA ELÁSTICA, FORNECIDO E INSTALADO EM RAMAL DE DESCARGA OU RAMAL DE ESGOTO SANITÁRIO. AF_08/2022</t>
  </si>
  <si>
    <t>104346</t>
  </si>
  <si>
    <t>TE, PVC, SÉRIE NORMAL, ESGOTO PREDIAL, DN 100 X 75 MM, JUNTA ELÁSTICA, FORNECIDO E INSTALADO EM RAMAL DE DESCARGA OU RAMAL DE ESGOTO SANITÁRIO. AF_08/2022</t>
  </si>
  <si>
    <t>104347</t>
  </si>
  <si>
    <t>JUNÇÃO DE REDUCAO INVERTIDA, PVC, SÉRIE NORMAL, ESGOTO PREDIAL, DN 100 X 75 MM, JUNTA ELÁSTICA, FORNECIDO E INSTALADO EM RAMAL DE DESCARGA OU RAMAL DE ESGOTO SANITÁRIO. AF_08/2022</t>
  </si>
  <si>
    <t>104348</t>
  </si>
  <si>
    <t>TERMINAL DE VENTILAÇÃO, PVC, SÉRIE NORMAL, ESGOTO PREDIAL, DN 50 MM, JUNTA SOLDÁVEL, FORNECIDO E INSTALADO EM PRUMADA DE ESGOTO SANITÁRIO OU VENTILAÇÃO. AF_08/2022</t>
  </si>
  <si>
    <t>104350</t>
  </si>
  <si>
    <t>JUNÇÃO DE REDUÇÃO INVERTIDA, PVC, SÉRIE NORMAL, ESGOTO PREDIAL, DN 75 X 50 MM, JUNTA ELÁSTICA, FORNECIDO E INSTALADO EM PRUMADA DE ESGOTO SANITÁRIO OU VENTILAÇÃO. AF_08/2022</t>
  </si>
  <si>
    <t>104351</t>
  </si>
  <si>
    <t>TERMINAL DE VENTILAÇÃO, PVC, SÉRIE NORMAL, ESGOTO PREDIAL, DN 75 MM, JUNTA SOLDÁVEL, FORNECIDO E INSTALADO EM PRUMADA DE ESGOTO SANITÁRIO OU VENTILAÇÃO. AF_08/2022</t>
  </si>
  <si>
    <t>104352</t>
  </si>
  <si>
    <t>TE, PVC, SÉRIE NORMAL, ESGOTO PREDIAL, DN 100 X 50 MM, JUNTA ELÁSTICA, FORNECIDO E INSTALADO EM PRUMADA DE ESGOTO SANITÁRIO OU VENTILAÇÃO. AF_08/2022</t>
  </si>
  <si>
    <t>104353</t>
  </si>
  <si>
    <t>JUNÇÃO DE REDUÇÃO INVERTIDA, PVC, SÉRIE NORMAL, ESGOTO PREDIAL, DN 100 X 50 MM, JUNTA ELÁSTICA, FORNECIDO E INSTALADO EM PRUMADA DE ESGOTO SANITÁRIO OU VENTILAÇÃO. AF_08/2022</t>
  </si>
  <si>
    <t>104354</t>
  </si>
  <si>
    <t>TE, PVC, SÉRIE NORMAL, ESGOTO PREDIAL, DN 100 X 75 MM, JUNTA ELÁSTICA, FORNECIDO E INSTALADO EM PRUMADA DE ESGOTO SANITÁRIO OU VENTILAÇÃO. AF_08/2022</t>
  </si>
  <si>
    <t>104355</t>
  </si>
  <si>
    <t>JUNÇÃO DE REDUCAO INVERTIDA, PVC, SÉRIE NORMAL, ESGOTO PREDIAL, DN 100 X 75 MM, JUNTA ELÁSTICA, FORNECIDO E INSTALADO EM PRUMADA DE ESGOTO SANITÁRIO OU VENTILAÇÃO. AF_08/2022</t>
  </si>
  <si>
    <t>104356</t>
  </si>
  <si>
    <t>TERMINAL DE VENTILAÇÃO, PVC, SÉRIE NORMAL, ESGOTO PREDIAL, DN 100 MM, JUNTA SOLDÁVEL, FORNECIDO E INSTALADO EM PRUMADA DE ESGOTO SANITÁRIO OU VENTILAÇÃO. AF_08/2022</t>
  </si>
  <si>
    <t>104357</t>
  </si>
  <si>
    <t>CAP, PVC, SÉRIE NORMAL, ESGOTO PREDIAL, DN 100 MM, JUNTA ELÁSTICA, FORNECIDO E INSTALADO EM SUBCOLETOR AÉREO DE ESGOTO SANITÁRIO. AF_08/2022</t>
  </si>
  <si>
    <t>104576</t>
  </si>
  <si>
    <t>LUVA DE REDUÇÃO, PARA INSTALAÇÕES EM PEX ÁGUA, DN 20 X 16 MM, COM ANEL DESLIZANTE - FORNECIMENTO E INSTALAÇÃO. AF_02/2023</t>
  </si>
  <si>
    <t>104577</t>
  </si>
  <si>
    <t>LUVA DE REDUÇÃO, PARA INSTALAÇÕES EM PEX ÁGUA, DN 25 X 16 MM, COM ANEL DESLIZANTE - FORNECIMENTO E INSTALAÇÃO. AF_02/2023</t>
  </si>
  <si>
    <t>104578</t>
  </si>
  <si>
    <t>LUVA DE REDUÇÃO, PARA INSTALAÇÕES EM PEX ÁGUA, DN 25 X 20 MM, COM ANEL DESLIZANTE - FORNECIMENTO E INSTALAÇÃO. AF_02/2023</t>
  </si>
  <si>
    <t>104579</t>
  </si>
  <si>
    <t>LUVA DE REDUÇÃO, PARA INSTALAÇÕES EM PEX ÁGUA, DN 32 X 25 MM, COM ANEL DESLIZANTE - FORNECIMENTO E INSTALAÇÃO. AF_02/2023</t>
  </si>
  <si>
    <t>104581</t>
  </si>
  <si>
    <t>LUVA , PARA INSTALAÇÕES EM PEX ÁGUA, DN 16 MM, COM ANEL DESLIZANTE - FORNECIMENTO E INSTALAÇÃO. AF_02/2023</t>
  </si>
  <si>
    <t>104582</t>
  </si>
  <si>
    <t>LUVA , PARA INSTALAÇÕES EM PEX ÁGUA, DN 20 MM, COM ANEL DESLIZANTE - FORNECIMENTO E INSTALAÇÃO. AF_02/2023</t>
  </si>
  <si>
    <t>104583</t>
  </si>
  <si>
    <t>LUVA , PARA INSTALAÇÕES EM PEX ÁGUA, DN 25 MM, COM ANEL DESLIZANTE - FORNECIMENTO E INSTALAÇÃO. AF_02/2023</t>
  </si>
  <si>
    <t>104584</t>
  </si>
  <si>
    <t>LUVA , PARA INSTALAÇÕES EM PEX ÁGUA, DN 32 MM, COM ANEL DESLIZANTE - FORNECIMENTO E INSTALAÇÃO. AF_02/2023</t>
  </si>
  <si>
    <t>97895</t>
  </si>
  <si>
    <t>CAIXA ENTERRADA HIDRÁULICA RETANGULAR, EM CONCRETO PRÉ-MOLDADO, DIMENSÕES INTERNAS: 0,3X0,3X0,3 M. AF_12/2020</t>
  </si>
  <si>
    <t>97896</t>
  </si>
  <si>
    <t>CAIXA ENTERRADA HIDRÁULICA RETANGULAR, EM CONCRETO PRÉ-MOLDADO, DIMENSÕES INTERNAS: 0,4X0,4X0,4 M. AF_12/2020</t>
  </si>
  <si>
    <t>97897</t>
  </si>
  <si>
    <t>CAIXA ENTERRADA HIDRÁULICA RETANGULAR, EM CONCRETO PRÉ-MOLDADO, DIMENSÕES INTERNAS: 0,6X0,6X0,5 M. AF_12/2020</t>
  </si>
  <si>
    <t>97898</t>
  </si>
  <si>
    <t>CAIXA ENTERRADA HIDRÁULICA RETANGULAR, EM CONCRETO PRÉ-MOLDADO, DIMENSÕES INTERNAS: 0,8X0,8X0,5 M. AF_12/2020</t>
  </si>
  <si>
    <t>97900</t>
  </si>
  <si>
    <t>CAIXA ENTERRADA HIDRÁULICA RETANGULAR EM ALVENARIA COM TIJOLOS CERÂMICOS MACIÇOS, DIMENSÕES INTERNAS: 0,3X0,3X0,3 M PARA REDE DE ESGOTO. AF_12/2020</t>
  </si>
  <si>
    <t>97901</t>
  </si>
  <si>
    <t>CAIXA ENTERRADA HIDRÁULICA RETANGULAR EM ALVENARIA COM TIJOLOS CERÂMICOS MACIÇOS, DIMENSÕES INTERNAS: 0,4X0,4X0,4 M PARA REDE DE ESGOTO. AF_12/2020</t>
  </si>
  <si>
    <t>97902</t>
  </si>
  <si>
    <t>CAIXA ENTERRADA HIDRÁULICA RETANGULAR EM ALVENARIA COM TIJOLOS CERÂMICOS MACIÇOS, DIMENSÕES INTERNAS: 0,6X0,6X0,6 M PARA REDE DE ESGOTO. AF_12/2020</t>
  </si>
  <si>
    <t>97903</t>
  </si>
  <si>
    <t>CAIXA ENTERRADA HIDRÁULICA RETANGULAR EM ALVENARIA COM TIJOLOS CERÂMICOS MACIÇOS, DIMENSÕES INTERNAS: 0,8X0,8X0,6 M PARA REDE DE ESGOTO. AF_12/2020</t>
  </si>
  <si>
    <t>97904</t>
  </si>
  <si>
    <t>CAIXA ENTERRADA HIDRÁULICA RETANGULAR EM ALVENARIA COM TIJOLOS CERÂMICOS MACIÇOS, DIMENSÕES INTERNAS: 1X1X0,6 M PARA REDE DE ESGOTO. AF_12/2020</t>
  </si>
  <si>
    <t>97905</t>
  </si>
  <si>
    <t>CAIXA ENTERRADA HIDRÁULICA RETANGULAR, EM ALVENARIA COM BLOCOS DE CONCRETO, DIMENSÕES INTERNAS: 0,4X0,4X0,4 M PARA REDE DE ESGOTO. AF_12/2020</t>
  </si>
  <si>
    <t>97906</t>
  </si>
  <si>
    <t>CAIXA ENTERRADA HIDRÁULICA RETANGULAR, EM ALVENARIA COM BLOCOS DE CONCRETO, DIMENSÕES INTERNAS: 0,6X0,6X0,6 M PARA REDE DE ESGOTO. AF_12/2020</t>
  </si>
  <si>
    <t>97907</t>
  </si>
  <si>
    <t>CAIXA ENTERRADA HIDRÁULICA RETANGULAR, EM ALVENARIA COM BLOCOS DE CONCRETO, DIMENSÕES INTERNAS: 0,8X0,8X0,6 M PARA REDE DE ESGOTO. AF_12/2020</t>
  </si>
  <si>
    <t>97908</t>
  </si>
  <si>
    <t>CAIXA ENTERRADA HIDRÁULICA RETANGULAR, EM ALVENARIA COM BLOCOS DE CONCRETO, DIMENSÕES INTERNAS: 1X1X0,6 M PARA REDE DE ESGOTO. AF_12/2020</t>
  </si>
  <si>
    <t>98102</t>
  </si>
  <si>
    <t>CAIXA DE GORDURA SIMPLES, CIRCULAR, EM CONCRETO PRÉ-MOLDADO, DIÂMETRO INTERNO = 0,4 M, ALTURA INTERNA = 0,4 M. AF_12/2020</t>
  </si>
  <si>
    <t>98104</t>
  </si>
  <si>
    <t>CAIXA DE GORDURA SIMPLES (CAPACIDADE: 36L), RETANGULAR, EM ALVENARIA COM TIJOLOS CERÂMICOS MACIÇOS, DIMENSÕES INTERNAS = 0,2X0,4 M, ALTURA INTERNA = 0,8 M. AF_12/2020</t>
  </si>
  <si>
    <t>98105</t>
  </si>
  <si>
    <t>CAIXA DE GORDURA DUPLA (CAPACIDADE: 126 L), RETANGULAR, EM ALVENARIA COM TIJOLOS CERÂMICOS MACIÇOS, DIMENSÕES INTERNAS = 0,4X0,7 M, ALTURA INTERNA = 0,8 M. AF_12/2020</t>
  </si>
  <si>
    <t>98106</t>
  </si>
  <si>
    <t>CAIXA DE GORDURA ESPECIAL (CAPACIDADE: 312 L - PARA ATÉ 146 PESSOAS SERVIDAS NO PICO), RETANGULAR, EM ALVENARIA COM TIJOLOS CERÂMICOS MACIÇOS, DIMENSÕES INTERNAS = 0,4X1,2 M, ALTURA INTERNA = 1 M. AF_12/2020</t>
  </si>
  <si>
    <t>98107</t>
  </si>
  <si>
    <t>CAIXA DE GORDURA SIMPLES (CAPACIDADE: 36 L), RETANGULAR, EM ALVENARIA COM BLOCOS DE CONCRETO, DIMENSÕES INTERNAS = 0,2X0,4 M, ALTURA INTERNA = 0,8 M. AF_12/2020</t>
  </si>
  <si>
    <t>98108</t>
  </si>
  <si>
    <t>CAIXA DE GORDURA DUPLA (CAPACIDADE: 126 L), RETANGULAR, EM ALVENARIA COM BLOCOS DE CONCRETO, DIMENSÕES INTERNAS = 0,4X0,7 M, ALTURA INTERNA = 0,8 M. AF_12/2020</t>
  </si>
  <si>
    <t>99250</t>
  </si>
  <si>
    <t>CAIXA ENTERRADA HIDRÁULICA RETANGULAR EM ALVENARIA COM TIJOLOS CERÂMICOS MACIÇOS, DIMENSÕES INTERNAS: 0,3X0,3X0,3 M PARA REDE DE DRENAGEM. AF_12/2020</t>
  </si>
  <si>
    <t>99251</t>
  </si>
  <si>
    <t>CAIXA ENTERRADA HIDRÁULICA RETANGULAR EM ALVENARIA COM TIJOLOS CERÂMICOS MACIÇOS, DIMENSÕES INTERNAS: 0,4X0,4X0,4 M PARA REDE DE DRENAGEM. AF_12/2020</t>
  </si>
  <si>
    <t>99253</t>
  </si>
  <si>
    <t>CAIXA ENTERRADA HIDRÁULICA RETANGULAR EM ALVENARIA COM TIJOLOS CERÂMICOS MACIÇOS, DIMENSÕES INTERNAS: 0,6X0,6X0,6 M PARA REDE DE DRENAGEM. AF_12/2020</t>
  </si>
  <si>
    <t>99255</t>
  </si>
  <si>
    <t>CAIXA ENTERRADA HIDRÁULICA RETANGULAR EM ALVENARIA COM TIJOLOS CERÂMICOS MACIÇOS, DIMENSÕES INTERNAS: 0,8X0,8X0,6 M PARA REDE DE DRENAGEM. AF_12/2020</t>
  </si>
  <si>
    <t>99257</t>
  </si>
  <si>
    <t>CAIXA ENTERRADA HIDRÁULICA RETANGULAR EM ALVENARIA COM TIJOLOS CERÂMICOS MACIÇOS, DIMENSÕES INTERNAS: 1X1X0,6 M PARA REDE DE DRENAGEM. AF_12/2020</t>
  </si>
  <si>
    <t>99258</t>
  </si>
  <si>
    <t>CAIXA ENTERRADA HIDRÁULICA RETANGULAR, EM ALVENARIA COM BLOCOS DE CONCRETO, DIMENSÕES INTERNAS: 0,4X0,4X0,4 M PARA REDE DE DRENAGEM. AF_12/2020</t>
  </si>
  <si>
    <t>99260</t>
  </si>
  <si>
    <t>CAIXA ENTERRADA HIDRÁULICA RETANGULAR, EM ALVENARIA COM BLOCOS DE CONCRETO, DIMENSÕES INTERNAS: 0,6X0,6X0,6 M PARA REDE DE DRENAGEM. AF_12/2020</t>
  </si>
  <si>
    <t>99262</t>
  </si>
  <si>
    <t>CAIXA ENTERRADA HIDRÁULICA RETANGULAR, EM ALVENARIA COM BLOCOS DE CONCRETO, DIMENSÕES INTERNAS: 0,8X0,8X0,6 M PARA REDE DE DRENAGEM. AF_12/2020</t>
  </si>
  <si>
    <t>99264</t>
  </si>
  <si>
    <t>CAIXA ENTERRADA HIDRÁULICA RETANGULAR, EM ALVENARIA COM BLOCOS DE CONCRETO, DIMENSÕES INTERNAS: 1X1X0,6 M PARA REDE DE DRENAGEM. AF_12/2020</t>
  </si>
  <si>
    <t>102587</t>
  </si>
  <si>
    <t>FURO EM CAIXA D'ÁGUA COM ESPESSURA DE 2 ATÉ 5 MM E DIÂMETRO DE 15 MM. AF_06/2021</t>
  </si>
  <si>
    <t>102588</t>
  </si>
  <si>
    <t>FURO EM CAIXA D'ÁGUA COM ESPESSURA DE 6 ATÉ 8 MM E DIÂMETRO DE 15 MM. AF_06/2021</t>
  </si>
  <si>
    <t>102589</t>
  </si>
  <si>
    <t>FURO EM CAIXA D'ÁGUA COM ESPESSURA DE 2 ATÉ 5 MM E DIÂMETRO DE 20 MM. AF_06/2021</t>
  </si>
  <si>
    <t>102590</t>
  </si>
  <si>
    <t>FURO EM CAIXA D'ÁGUA COM ESPESSURA DE 6 ATÉ 8 MM E DIÂMETRO DE 20 MM. AF_06/2021</t>
  </si>
  <si>
    <t>102591</t>
  </si>
  <si>
    <t>FURO EM CAIXA D'ÁGUA COM ESPESSURA DE 2 ATÉ 5 MM E DIÂMETRO DE 25 MM. AF_06/2021</t>
  </si>
  <si>
    <t>102592</t>
  </si>
  <si>
    <t>FURO EM CAIXA D'ÁGUA COM ESPESSURA DE 6 ATÉ 8 MM E DIÂMETRO DE 25 MM. AF_06/2021</t>
  </si>
  <si>
    <t>102593</t>
  </si>
  <si>
    <t>FURO EM CAIXA D'ÁGUA COM ESPESSURA DE 2 ATÉ 5 MM E DIÂMETRO DE 32 MM. AF_06/2021</t>
  </si>
  <si>
    <t>102594</t>
  </si>
  <si>
    <t>FURO EM CAIXA D'ÁGUA COM ESPESSURA DE 6 ATÉ 8 MM E DIÂMETRO DE 32 MM. AF_06/2021</t>
  </si>
  <si>
    <t>102595</t>
  </si>
  <si>
    <t>FURO EM CAIXA D'ÁGUA COM ESPESSURA DE 2 ATÉ 5 MM E DIÂMETRO DE 40 MM. AF_06/2021</t>
  </si>
  <si>
    <t>102596</t>
  </si>
  <si>
    <t>FURO EM CAIXA D'ÁGUA COM ESPESSURA DE 6 ATÉ 8 MM E DIÂMETRO DE 40 MM. AF_06/2021</t>
  </si>
  <si>
    <t>102597</t>
  </si>
  <si>
    <t>FURO EM CAIXA D'ÁGUA COM ESPESSURA DE 2 ATÉ 5 MM E DIÂMETRO DE 50 MM. AF_06/2021</t>
  </si>
  <si>
    <t>102598</t>
  </si>
  <si>
    <t>FURO EM CAIXA D'ÁGUA COM ESPESSURA DE 6 ATÉ 8 MM E DIÂMETRO DE 50 MM. AF_06/2021</t>
  </si>
  <si>
    <t>102599</t>
  </si>
  <si>
    <t>FURO EM CAIXA D'ÁGUA COM ESPESSURA DE 2 ATÉ 5 MM E DIÂMETRO DE 60 MM. AF_06/2021</t>
  </si>
  <si>
    <t>102600</t>
  </si>
  <si>
    <t>FURO EM CAIXA D'ÁGUA COM ESPESSURA DE 6 ATÉ 8 MM E DIÂMETRO DE 60 MM. AF_06/2021</t>
  </si>
  <si>
    <t>102601</t>
  </si>
  <si>
    <t>FURO EM CAIXA D'ÁGUA COM ESPESSURA DE 2 ATÉ 5 MM E DIÂMETRO DE 75 MM. AF_06/2021</t>
  </si>
  <si>
    <t>102602</t>
  </si>
  <si>
    <t>FURO EM CAIXA D'ÁGUA COM ESPESSURA DE 6 ATÉ 8 MM E DIÂMETRO DE 75 MM. AF_06/2021</t>
  </si>
  <si>
    <t>102603</t>
  </si>
  <si>
    <t>FURO EM CAIXA D'ÁGUA COM ESPESSURA DE 2 ATÉ 5 MM E DIÂMETRO DE 100 MM. AF_06/2021</t>
  </si>
  <si>
    <t>102604</t>
  </si>
  <si>
    <t>FURO EM CAIXA D'ÁGUA COM ESPESSURA DE 6 ATÉ 8 MM E DIÂMETRO DE 100 MM. AF_06/2021</t>
  </si>
  <si>
    <t>102605</t>
  </si>
  <si>
    <t>CAIXA D´ÁGUA EM POLIETILENO, 500 LITROS - FORNECIMENTO E INSTALAÇÃO. AF_06/2021</t>
  </si>
  <si>
    <t>102606</t>
  </si>
  <si>
    <t>CAIXA D´ÁGUA EM POLIETILENO, 750 LITROS - FORNECIMENTO E INSTALAÇÃO. AF_06/2021</t>
  </si>
  <si>
    <t>102607</t>
  </si>
  <si>
    <t>CAIXA D´ÁGUA EM POLIETILENO, 1000 LITROS - FORNECIMENTO E INSTALAÇÃO. AF_06/2021</t>
  </si>
  <si>
    <t>102608</t>
  </si>
  <si>
    <t>CAIXA D´ÁGUA EM POLIETILENO, 1500 LITROS - FORNECIMENTO E INSTALAÇÃO. AF_06/2021</t>
  </si>
  <si>
    <t>102609</t>
  </si>
  <si>
    <t>CAIXA D´ÁGUA EM POLIETILENO, 2000 LITROS - FORNECIMENTO E INSTALAÇÃO. AF_06/2021</t>
  </si>
  <si>
    <t>102610</t>
  </si>
  <si>
    <t>CAIXA D´ÁGUA EM POLIETILENO, 3000 LITROS - FORNECIMENTO E INSTALAÇÃO. AF_06/2021</t>
  </si>
  <si>
    <t>102611</t>
  </si>
  <si>
    <t>CAIXA D´ÁGUA EM POLIÉSTER REFORÇADO COM FIBRA DE VIDRO, 500 LITROS - FORNECIMENTO E INSTALAÇÃO. AF_06/2021</t>
  </si>
  <si>
    <t>102612</t>
  </si>
  <si>
    <t>CAIXA D´ÁGUA EM POLIÉSTER REFORÇADO COM FIBRA DE VIDRO, 750 LITROS - FORNECIMENTO E INSTALAÇÃO. AF_06/2021</t>
  </si>
  <si>
    <t>102613</t>
  </si>
  <si>
    <t>CAIXA D´ÁGUA EM POLIÉSTER REFORÇADO COM FIBRA DE VIDRO, 1000 LITROS - FORNECIMENTO E INSTALAÇÃO. AF_06/2021</t>
  </si>
  <si>
    <t>102614</t>
  </si>
  <si>
    <t>CAIXA D´ÁGUA EM POLIÉSTER REFORÇADO COM FIBRA DE VIDRO, 1500 LITROS - FORNECIMENTO E INSTALAÇÃO. AF_06/2021</t>
  </si>
  <si>
    <t>102615</t>
  </si>
  <si>
    <t>CAIXA D´ÁGUA EM POLIÉSTER REFORÇADO COM FIBRA DE VIDRO, 2000 LITROS - FORNECIMENTO E INSTALAÇÃO. AF_06/2021</t>
  </si>
  <si>
    <t>102616</t>
  </si>
  <si>
    <t>CAIXA D´ÁGUA EM POLIÉSTER REFORÇADO COM FIBRA DE VIDRO, 3000 LITROS - FORNECIMENTO E INSTALAÇÃO. AF_06/2021</t>
  </si>
  <si>
    <t>102617</t>
  </si>
  <si>
    <t>CAIXA D´ÁGUA EM POLIÉSTER REFORÇADO COM FIBRA DE VIDRO, 5000 LITROS - FORNECIMENTO E INSTALAÇÃO. AF_06/2021</t>
  </si>
  <si>
    <t>102618</t>
  </si>
  <si>
    <t>CAIXA D´ÁGUA EM POLIÉSTER REFORÇADO COM FIBRA DE VIDRO, 7000 LITROS - FORNECIMENTO E INSTALAÇÃO. AF_06/2021</t>
  </si>
  <si>
    <t>102619</t>
  </si>
  <si>
    <t>CAIXA D´ÁGUA EM POLIÉSTER REFORÇADO COM FIBRA DE VIDRO, 10000 LITROS - FORNECIMENTO E INSTALAÇÃO. AF_06/2021</t>
  </si>
  <si>
    <t>102620</t>
  </si>
  <si>
    <t>CAIXA D´ÁGUA EM POLIÉSTER REFORÇADO COM FIBRA DE VIDRO, 15000 LITROS - FORNECIMENTO E INSTALAÇÃO. AF_06/2021</t>
  </si>
  <si>
    <t>102621</t>
  </si>
  <si>
    <t>CAIXA D´ÁGUA EM POLIÉSTER REFORÇADO COM FIBRA DE VIDRO, 20000 LITROS - FORNECIMENTO E INSTALAÇÃO. AF_06/2021</t>
  </si>
  <si>
    <t>102622</t>
  </si>
  <si>
    <t>CAIXA D´ÁGUA EM POLIETILENO, 500 LITROS (INCLUSOS TUBOS, CONEXÕES E TORNEIRA DE BÓIA) - FORNECIMENTO E INSTALAÇÃO. AF_06/2021</t>
  </si>
  <si>
    <t>102623</t>
  </si>
  <si>
    <t>CAIXA D´ÁGUA EM POLIETILENO, 1000 LITROS (INCLUSOS TUBOS, CONEXÕES E TORNEIRA DE BÓIA) - FORNECIMENTO E INSTALAÇÃO. AF_06/2021</t>
  </si>
  <si>
    <t>89482</t>
  </si>
  <si>
    <t>CAIXA SIFONADA, PVC, DN 100 X 100 X 50 MM, FORNECIDA E INSTALADA EM RAMAIS DE ENCAMINHAMENTO DE ÁGUA PLUVIAL. AF_06/2022</t>
  </si>
  <si>
    <t>89491</t>
  </si>
  <si>
    <t>CAIXA SIFONADA, PVC, DN 150 X 185 X 75 MM, FORNECIDA E INSTALADA EM RAMAIS DE ENCAMINHAMENTO DE ÁGUA PLUVIAL. AF_06/2022</t>
  </si>
  <si>
    <t>89495</t>
  </si>
  <si>
    <t>RALO SIFONADO, PVC, DN 100 X 40 MM, JUNTA SOLDÁVEL, FORNECIDO E INSTALADO EM RAMAIS DE ENCAMINHAMENTO DE ÁGUA PLUVIAL. AF_06/2022</t>
  </si>
  <si>
    <t>89707</t>
  </si>
  <si>
    <t>CAIXA SIFONADA, PVC, DN 100 X 100 X 50 MM, JUNTA ELÁSTICA, FORNECIDA E INSTALADA EM RAMAL DE DESCARGA OU EM RAMAL DE ESGOTO SANITÁRIO. AF_08/2022</t>
  </si>
  <si>
    <t>89708</t>
  </si>
  <si>
    <t>CAIXA SIFONADA, PVC, DN 150 X 185 X 75 MM, JUNTA ELÁSTICA, FORNECIDA E INSTALADA EM RAMAL DE DESCARGA OU EM RAMAL DE ESGOTO SANITÁRIO. AF_08/2022</t>
  </si>
  <si>
    <t>89709</t>
  </si>
  <si>
    <t>RALO SIFONADO, PVC, DN 100 X 40 MM, JUNTA SOLDÁVEL, FORNECIDO E INSTALADO EM RAMAL DE DESCARGA OU EM RAMAL DE ESGOTO SANITÁRIO. AF_08/2022</t>
  </si>
  <si>
    <t>89710</t>
  </si>
  <si>
    <t>RALO SECO, PVC, DN 100 X 40 MM, JUNTA SOLDÁVEL, FORNECIDO E INSTALADO EM RAMAL DE DESCARGA OU EM RAMAL DE ESGOTO SANITÁRIO. AF_08/2022</t>
  </si>
  <si>
    <t>104326</t>
  </si>
  <si>
    <t>RALO SECO CÔNICO, PVC, DN 100 X 40 MM, JUNTA SOLDÁVEL, FORNECIDO E INSTALADO EM RAMAL DE DESCARGA OU EM RAMAL DE ESGOTO SANITÁRIO. AF_08/2022</t>
  </si>
  <si>
    <t>104327</t>
  </si>
  <si>
    <t>RALO SIFONADO REDONDO, PVC, DN 100 X 40 MM, JUNTA SOLDÁVEL, FORNECIDO E INSTALADO EM RAMAL DE DESCARGA OU EM RAMAL DE ESGOTO SANITÁRIO. AF_08/2022</t>
  </si>
  <si>
    <t>104328</t>
  </si>
  <si>
    <t>CAIXA SIFONADA, COM GRELHA QUADRADA, PVC, DN 150 X 150 X 50 MM, JUNTA SOLDÁVEL, FORNECIDA E INSTALADA EM RAMAL DE DESCARGA OU EM RAMAL DE ESGOTO SANITÁRIO. AF_08/2022</t>
  </si>
  <si>
    <t>104329</t>
  </si>
  <si>
    <t>CAIXA SIFONADA, COM GRELHA REDONDA, PVC, DN 150 X 150 X 50 MM, JUNTA SOLDÁVEL, FORNECIDA E INSTALADA EM RAMAL DE DESCARGA OU EM RAMAL DE ESGOTO SANITÁRIO. AF_08/2022</t>
  </si>
  <si>
    <t>86872</t>
  </si>
  <si>
    <t>TANQUE DE LOUÇA BRANCA COM COLUNA, 30L OU EQUIVALENTE - FORNECIMENTO E INSTALAÇÃO. AF_01/2020</t>
  </si>
  <si>
    <t>86874</t>
  </si>
  <si>
    <t>TANQUE DE LOUÇA BRANCA SUSPENSO, 18L OU EQUIVALENTE - FORNECIMENTO E INSTALAÇÃO. AF_01/2020</t>
  </si>
  <si>
    <t>86875</t>
  </si>
  <si>
    <t>TANQUE DE MÁRMORE SINTÉTICO COM COLUNA, 22L OU EQUIVALENTE FORNECIMENTO E INSTALAÇÃO. AF_01/2020</t>
  </si>
  <si>
    <t>86876</t>
  </si>
  <si>
    <t>TANQUE DE MÁRMORE SINTÉTICO SUSPENSO, 22L OU EQUIVALENTE - FORNECIMENTO E INSTALAÇÃO. AF_01/2020</t>
  </si>
  <si>
    <t>86877</t>
  </si>
  <si>
    <t>VÁLVULA EM METAL CROMADO 1.1/2 X 1.1/2 PARA TANQUE OU LAVATÓRIO, COM OU SEM LADRÃO - FORNECIMENTO E INSTALAÇÃO. AF_01/2020</t>
  </si>
  <si>
    <t>86878</t>
  </si>
  <si>
    <t>VÁLVULA EM METAL CROMADO TIPO AMERICANA 3.1/2 X 1.1/2 PARA PIA - FORNECIMENTO E INSTALAÇÃO. AF_01/2020</t>
  </si>
  <si>
    <t>86879</t>
  </si>
  <si>
    <t>VÁLVULA EM PLÁSTICO 1 PARA PIA, TANQUE OU LAVATÓRIO, COM OU SEM LADRÃO - FORNECIMENTO E INSTALAÇÃO. AF_01/2020</t>
  </si>
  <si>
    <t>86880</t>
  </si>
  <si>
    <t>VÁLVULA EM PLÁSTICO CROMADO TIPO AMERICANA 3.1/2 X 1.1/2 SEM ADAPTADOR PARA PIA - FORNECIMENTO E INSTALAÇÃO. AF_01/2020</t>
  </si>
  <si>
    <t>86881</t>
  </si>
  <si>
    <t>SIFÃO DO TIPO GARRAFA EM METAL CROMADO 1 X 1.1/2 - FORNECIMENTO E INSTALAÇÃO. AF_01/2020</t>
  </si>
  <si>
    <t>86882</t>
  </si>
  <si>
    <t>SIFÃO DO TIPO GARRAFA/COPO EM PVC 1.1/4 X 1.1/2 - FORNECIMENTO E INSTALAÇÃO. AF_01/2020</t>
  </si>
  <si>
    <t>86883</t>
  </si>
  <si>
    <t>SIFÃO DO TIPO FLEXÍVEL EM PVC 1 X 1.1/2 - FORNECIMENTO E INSTALAÇÃO. AF_01/2020</t>
  </si>
  <si>
    <t>86884</t>
  </si>
  <si>
    <t>ENGATE FLEXÍVEL EM PLÁSTICO BRANCO, 1/2 X 30CM - FORNECIMENTO E INSTALAÇÃO. AF_01/2020</t>
  </si>
  <si>
    <t>86885</t>
  </si>
  <si>
    <t>ENGATE FLEXÍVEL EM PLÁSTICO BRANCO, 1/2 X 40CM - FORNECIMENTO E INSTALAÇÃO. AF_01/2020</t>
  </si>
  <si>
    <t>86886</t>
  </si>
  <si>
    <t>ENGATE FLEXÍVEL EM INOX, 1/2 X 30CM - FORNECIMENTO E INSTALAÇÃO. AF_01/2020</t>
  </si>
  <si>
    <t>86887</t>
  </si>
  <si>
    <t>ENGATE FLEXÍVEL EM INOX, 1/2 X 40CM - FORNECIMENTO E INSTALAÇÃO. AF_01/2020</t>
  </si>
  <si>
    <t>86888</t>
  </si>
  <si>
    <t>VASO SANITÁRIO SIFONADO COM CAIXA ACOPLADA LOUÇA BRANCA - FORNECIMENTO E INSTALAÇÃO. AF_01/2020</t>
  </si>
  <si>
    <t>86889</t>
  </si>
  <si>
    <t>BANCADA DE GRANITO CINZA POLIDO, DE 1,50 X 0,60 M, PARA PIA DE COZINHA - FORNECIMENTO E INSTALAÇÃO. AF_01/2020</t>
  </si>
  <si>
    <t>86893</t>
  </si>
  <si>
    <t>BANCADA DE MÁRMORE BRANCO POLIDO, DE 1,50 X 0,60 M, PARA PIA DE COZINHA - FORNECIMENTO E INSTALAÇÃO. AF_01/2020</t>
  </si>
  <si>
    <t>86894</t>
  </si>
  <si>
    <t>BANCADA DE MÁRMORE SINTÉTICO, DE 120 X 60CM, COM CUBA INTEGRADA - FORNECIMENTO E INSTALAÇÃO. AF_01/2020</t>
  </si>
  <si>
    <t>86895</t>
  </si>
  <si>
    <t>BANCADA DE GRANITO CINZA POLIDO, DE 0,50 X 0,60 M, PARA LAVATÓRIO - FORNECIMENTO E INSTALAÇÃO. AF_01/2020</t>
  </si>
  <si>
    <t>86899</t>
  </si>
  <si>
    <t>BANCADA DE MÁRMORE BRANCO POLIDO, DE 0,50 X 0,60 M, PARA LAVATÓRIO - FORNECIMENTO E INSTALAÇÃO. AF_01/2020</t>
  </si>
  <si>
    <t>86900</t>
  </si>
  <si>
    <t>CUBA DE EMBUTIR RETANGULAR DE AÇO INOXIDÁVEL, 46 X 30 X 12 CM - FORNECIMENTO E INSTALAÇÃO. AF_01/2020</t>
  </si>
  <si>
    <t>86901</t>
  </si>
  <si>
    <t>CUBA DE EMBUTIR OVAL EM LOUÇA BRANCA, 35 X 50CM OU EQUIVALENTE - FORNECIMENTO E INSTALAÇÃO. AF_01/2020</t>
  </si>
  <si>
    <t>86902</t>
  </si>
  <si>
    <t>LAVATÓRIO LOUÇA BRANCA COM COLUNA, *44 X 35,5* CM, PADRÃO POPULAR - FORNECIMENTO E INSTALAÇÃO. AF_01/2020</t>
  </si>
  <si>
    <t>86903</t>
  </si>
  <si>
    <t>LAVATÓRIO LOUÇA BRANCA COM COLUNA, 45 X 55CM OU EQUIVALENTE, PADRÃO MÉDIO - FORNECIMENTO E INSTALAÇÃO. AF_01/2020</t>
  </si>
  <si>
    <t>86904</t>
  </si>
  <si>
    <t>LAVATÓRIO LOUÇA BRANCA SUSPENSO, 29,5 X 39CM OU EQUIVALENTE, PADRÃO POPULAR - FORNECIMENTO E INSTALAÇÃO. AF_01/2020</t>
  </si>
  <si>
    <t>86905</t>
  </si>
  <si>
    <t>APARELHO MISTURADOR DE MESA PARA LAVATÓRIO, PADRÃO MÉDIO - FORNECIMENTO E INSTALAÇÃO. AF_01/2020</t>
  </si>
  <si>
    <t>86906</t>
  </si>
  <si>
    <t>TORNEIRA CROMADA DE MESA, 1/2 OU 3/4, PARA LAVATÓRIO, PADRÃO POPULAR - FORNECIMENTO E INSTALAÇÃO. AF_01/2020</t>
  </si>
  <si>
    <t>86908</t>
  </si>
  <si>
    <t>APARELHO MISTURADOR DE MESA PARA PIA DE COZINHA, PADRÃO MÉDIO - FORNECIMENTO E INSTALAÇÃO. AF_01/2020</t>
  </si>
  <si>
    <t>86909</t>
  </si>
  <si>
    <t>TORNEIRA CROMADA TUBO MÓVEL, DE MESA, 1/2 OU 3/4, PARA PIA DE COZINHA, PADRÃO ALTO - FORNECIMENTO E INSTALAÇÃO. AF_01/2020</t>
  </si>
  <si>
    <t>86910</t>
  </si>
  <si>
    <t>TORNEIRA CROMADA TUBO MÓVEL, DE PAREDE, 1/2 OU 3/4, PARA PIA DE COZINHA, PADRÃO MÉDIO - FORNECIMENTO E INSTALAÇÃO. AF_01/2020</t>
  </si>
  <si>
    <t>86911</t>
  </si>
  <si>
    <t>TORNEIRA CROMADA LONGA, DE PAREDE, 1/2 OU 3/4, PARA PIA DE COZINHA, PADRÃO POPULAR - FORNECIMENTO E INSTALAÇÃO. AF_01/2020</t>
  </si>
  <si>
    <t>86913</t>
  </si>
  <si>
    <t>TORNEIRA CROMADA 1/2 OU 3/4 PARA TANQUE, PADRÃO POPULAR - FORNECIMENTO E INSTALAÇÃO. AF_01/2020</t>
  </si>
  <si>
    <t>86914</t>
  </si>
  <si>
    <t>TORNEIRA CROMADA 1/2 OU 3/4 PARA TANQUE, PADRÃO MÉDIO - FORNECIMENTO E INSTALAÇÃO. AF_01/2020</t>
  </si>
  <si>
    <t>86915</t>
  </si>
  <si>
    <t>TORNEIRA CROMADA DE MESA, 1/2 OU 3/4, PARA LAVATÓRIO, PADRÃO MÉDIO - FORNECIMENTO E INSTALAÇÃO. AF_01/2020</t>
  </si>
  <si>
    <t>86916</t>
  </si>
  <si>
    <t>TORNEIRA PLÁSTICA 3/4 PARA TANQUE - FORNECIMENTO E INSTALAÇÃO. AF_01/2020</t>
  </si>
  <si>
    <t>86919</t>
  </si>
  <si>
    <t>TANQUE DE LOUÇA BRANCA COM COLUNA, 30L OU EQUIVALENTE, INCLUSO SIFÃO FLEXÍVEL EM PVC, VÁLVULA METÁLICA E TORNEIRA DE METAL CROMADO PADRÃO MÉDIO - FORNECIMENTO E INSTALAÇÃO. AF_01/2020</t>
  </si>
  <si>
    <t>86920</t>
  </si>
  <si>
    <t>TANQUE DE LOUÇA BRANCA COM COLUNA, 30L OU EQUIVALENTE, INCLUSO SIFÃO FLEXÍVEL EM PVC, VÁLVULA PLÁSTICA E TORNEIRA DE METAL CROMADO PADRÃO POPULAR - FORNECIMENTO E INSTALAÇÃO. AF_01/2020</t>
  </si>
  <si>
    <t>86921</t>
  </si>
  <si>
    <t>TANQUE DE LOUÇA BRANCA COM COLUNA, 30L OU EQUIVALENTE, INCLUSO SIFÃO FLEXÍVEL EM PVC, VÁLVULA PLÁSTICA E TORNEIRA DE PLÁSTICO - FORNECIMENTO E INSTALAÇÃO. AF_01/2020</t>
  </si>
  <si>
    <t>86922</t>
  </si>
  <si>
    <t>TANQUE DE LOUÇA BRANCA SUSPENSO, 18L OU EQUIVALENTE, INCLUSO SIFÃO TIPO GARRAFA EM METAL CROMADO, VÁLVULA METÁLICA E TORNEIRA DE METAL CROMADO PADRÃO MÉDIO - FORNECIMENTO E INSTALAÇÃO. AF_01/2020</t>
  </si>
  <si>
    <t>86923</t>
  </si>
  <si>
    <t>TANQUE DE LOUÇA BRANCA SUSPENSO, 18L OU EQUIVALENTE, INCLUSO SIFÃO TIPO GARRAFA EM PVC, VÁLVULA PLÁSTICA E TORNEIRA DE METAL CROMADO PADRÃO POPULAR - FORNECIMENTO E INSTALAÇÃO. AF_01/2020</t>
  </si>
  <si>
    <t>86924</t>
  </si>
  <si>
    <t>TANQUE DE LOUÇA BRANCA SUSPENSO, 18L OU EQUIVALENTE, INCLUSO SIFÃO TIPO GARRAFA EM PVC, VÁLVULA PLÁSTICA E TORNEIRA DE PLÁSTICO - FORNECIMENTO E INSTALAÇÃO. AF_01/2020</t>
  </si>
  <si>
    <t>86925</t>
  </si>
  <si>
    <t>TANQUE DE MÁRMORE SINTÉTICO COM COLUNA, 22L OU EQUIVALENTE, INCLUSO SIFÃO FLEXÍVEL EM PVC, VÁLVULA PLÁSTICA E TORNEIRA DE METAL CROMADO PADRÃO POPULAR - FORNECIMENTO E INSTALAÇÃO. AF_01/2020</t>
  </si>
  <si>
    <t>86926</t>
  </si>
  <si>
    <t>TANQUE DE MÁRMORE SINTÉTICO COM COLUNA, 22L OU EQUIVALENTE, INCLUSO SIFÃO FLEXÍVEL EM PVC, VÁLVULA PLÁSTICA E TORNEIRA DE PLÁSTICO - FORNECIMENTO E INSTALAÇÃO. AF_01/2020</t>
  </si>
  <si>
    <t>86927</t>
  </si>
  <si>
    <t>TANQUE DE MÁRMORE SINTÉTICO SUSPENSO, 22L OU EQUIVALENTE, INCLUSO SIFÃO TIPO GARRAFA EM PVC, VÁLVULA PLÁSTICA E TORNEIRA DE METAL CROMADO PADRÃO POPULAR - FORNEC. E INSTALAÇÃO. AF_01/2020</t>
  </si>
  <si>
    <t>86928</t>
  </si>
  <si>
    <t>TANQUE DE MÁRMORE SINTÉTICO SUSPENSO, 22L OU EQUIVALENTE, INCLUSO SIFÃO TIPO GARRAFA EM PVC, VÁLVULA PLÁSTICA E TORNEIRA DE PLÁSTICO - FORNECIMENTO E INSTALAÇÃO. AF_01/2020</t>
  </si>
  <si>
    <t>86929</t>
  </si>
  <si>
    <t>TANQUE DE MÁRMORE SINTÉTICO SUSPENSO, 22L OU EQUIVALENTE, INCLUSO SIFÃO FLEXÍVEL EM PVC, VÁLVULA PLÁSTICA E TORNEIRA DE METAL CROMADO PADRÃO POPULAR - FORNECIMENTO E INSTALAÇÃO. AF_01/2020</t>
  </si>
  <si>
    <t>86930</t>
  </si>
  <si>
    <t>TANQUE DE MÁRMORE SINTÉTICO SUSPENSO, 22L OU EQUIVALENTE, INCLUSO SIFÃO FLEXÍVEL EM PVC, VÁLVULA PLÁSTICA E TORNEIRA DE PLÁSTICO - FORNECIMENTO E INSTALAÇÃO. AF_01/2020</t>
  </si>
  <si>
    <t>86931</t>
  </si>
  <si>
    <t>VASO SANITÁRIO SIFONADO COM CAIXA ACOPLADA LOUÇA BRANCA, INCLUSO ENGATE FLEXÍVEL EM PLÁSTICO BRANCO, 1/2 X 40CM - FORNECIMENTO E INSTALAÇÃO. AF_01/2020</t>
  </si>
  <si>
    <t>86932</t>
  </si>
  <si>
    <t>VASO SANITÁRIO SIFONADO COM CAIXA ACOPLADA LOUÇA BRANCA - PADRÃO MÉDIO, INCLUSO ENGATE FLEXÍVEL EM METAL CROMADO, 1/2 X 40CM - FORNECIMENTO E INSTALAÇÃO. AF_01/2020</t>
  </si>
  <si>
    <t>86933</t>
  </si>
  <si>
    <t>BANCADA DE MÁRMORE SINTÉTICO 120 X 60CM, COM CUBA INTEGRADA, INCLUSO SIFÃO TIPO GARRAFA EM PVC, VÁLVULA EM PLÁSTICO CROMADO TIPO AMERICANA E TORNEIRA CROMADA LONGA, DE PAREDE, PADRÃO POPULAR - FORNECIMENTO E INSTALAÇÃO. AF_01/2020</t>
  </si>
  <si>
    <t>86934</t>
  </si>
  <si>
    <t>BANCADA DE MÁRMORE SINTÉTICO 120 X 60CM, COM CUBA INTEGRADA, INCLUSO SIFÃO TIPO FLEXÍVEL EM PVC, VÁLVULA EM PLÁSTICO CROMADO TIPO AMERICANA E TORNEIRA CROMADA LONGA, DE PAREDE, PADRÃO POPULAR - FORNECIMENTO E INSTALAÇÃO. AF_01/2020</t>
  </si>
  <si>
    <t>86935</t>
  </si>
  <si>
    <t>CUBA DE EMBUTIR DE AÇO INOXIDÁVEL MÉDIA, INCLUSO VÁLVULA TIPO AMERICANA EM METAL CROMADO E SIFÃO FLEXÍVEL EM PVC - FORNECIMENTO E INSTALAÇÃO. AF_01/2020</t>
  </si>
  <si>
    <t>86936</t>
  </si>
  <si>
    <t>CUBA DE EMBUTIR DE AÇO INOXIDÁVEL MÉDIA, INCLUSO VÁLVULA TIPO AMERICANA E SIFÃO TIPO GARRAFA EM METAL CROMADO - FORNECIMENTO E INSTALAÇÃO. AF_01/2020</t>
  </si>
  <si>
    <t>86937</t>
  </si>
  <si>
    <t>CUBA DE EMBUTIR OVAL EM LOUÇA BRANCA, 35 X 50CM OU EQUIVALENTE, INCLUSO VÁLVULA EM METAL CROMADO E SIFÃO FLEXÍVEL EM PVC - FORNECIMENTO E INSTALAÇÃO. AF_01/2020</t>
  </si>
  <si>
    <t>86938</t>
  </si>
  <si>
    <t>CUBA DE EMBUTIR OVAL EM LOUÇA BRANCA, 35 X 50CM OU EQUIVALENTE, INCLUSO VÁLVULA E SIFÃO TIPO GARRAFA EM METAL CROMADO - FORNECIMENTO E INSTALAÇÃO. AF_01/2020</t>
  </si>
  <si>
    <t>86939</t>
  </si>
  <si>
    <t>LAVATÓRIO LOUÇA BRANCA COM COLUNA, *44 X 35,5* CM, PADRÃO POPULAR, INCLUSO SIFÃO FLEXÍVEL EM PVC, VÁLVULA E ENGATE FLEXÍVEL 30CM EM PLÁSTICO E COM TORNEIRA CROMADA PADRÃO POPULAR - FORNECIMENTO E INSTALAÇÃO. AF_01/2020</t>
  </si>
  <si>
    <t>86940</t>
  </si>
  <si>
    <t>LAVATÓRIO LOUÇA BRANCA COM COLUNA, 45 X 55CM OU EQUIVALENTE, PADRÃO MÉDIO, INCLUSO SIFÃO TIPO GARRAFA, VÁLVULA E ENGATE FLEXÍVEL DE 40CM EM METAL CROMADO, COM APARELHO MISTURADOR PADRÃO MÉDIO - FORNECIMENTO E INSTALAÇÃO. AF_01/2020</t>
  </si>
  <si>
    <t>86941</t>
  </si>
  <si>
    <t>LAVATÓRIO LOUÇA BRANCA COM COLUNA, 45 X 55CM OU EQUIVALENTE, PADRÃO MÉDIO, INCLUSO SIFÃO TIPO GARRAFA, VÁLVULA E ENGATE FLEXÍVEL DE 40CM EM METAL CROMADO, COM TORNEIRA CROMADA DE MESA, PADRÃO MÉDIO - FORNECIMENTO E INSTALAÇÃO. AF_01/2020</t>
  </si>
  <si>
    <t>86942</t>
  </si>
  <si>
    <t>LAVATÓRIO LOUÇA BRANCA SUSPENSO, 29,5 X 39CM OU EQUIVALENTE, PADRÃO POPULAR, INCLUSO SIFÃO TIPO GARRAFA EM PVC, VÁLVULA E ENGATE FLEXÍVEL 30CM EM PLÁSTICO E TORNEIRA CROMADA DE MESA, PADRÃO POPULAR - FORNECIMENTO E INSTALAÇÃO. AF_01/2020</t>
  </si>
  <si>
    <t>86943</t>
  </si>
  <si>
    <t>LAVATÓRIO LOUÇA BRANCA SUSPENSO, 29,5 X 39CM OU EQUIVALENTE, PADRÃO POPULAR, INCLUSO SIFÃO FLEXÍVEL EM PVC, VÁLVULA E ENGATE FLEXÍVEL 30CM EM PLÁSTICO E TORNEIRA CROMADA DE MESA, PADRÃO POPULAR - FORNECIMENTO E INSTALAÇÃO. AF_01/2020</t>
  </si>
  <si>
    <t>86947</t>
  </si>
  <si>
    <t>BANCADA MÁRMORE BRANCO, 50 X 60 CM, INCLUSO CUBA DE EMBUTIR OVAL EM LOUÇA BRANCA 35 X 50 CM, VÁLVULA, SIFÃO TIPO GARRAFA E ENGATE FLEXÍVEL 40 CM EM METAL CROMADO E APARELHO MISTURADOR DE MESA, PADRÃO MÉDIO - FORNEC. E INSTALAÇÃO. AF_01/2020</t>
  </si>
  <si>
    <t>93396</t>
  </si>
  <si>
    <t>BANCADA GRANITO CINZA, 50 X 60 CM, INCL. CUBA DE EMBUTIR OVAL LOUÇA BRANCA 35 X 50 CM, VÁLVULA METAL CROMADO, SIFÃO FLEXÍVEL PVC, ENGATE 30 CM FLEXÍVEL PLÁSTICO E TORNEIRA CROMADA DE MESA, PADRÃO POPULAR - FORNEC. E INSTALAÇÃO. AF_01/2020</t>
  </si>
  <si>
    <t>93441</t>
  </si>
  <si>
    <t>BANCADA GRANITO CINZA 150 X 60 CM, COM CUBA DE EMBUTIR DE AÇO, VÁLVULA AMERICANA EM METAL, SIFÃO FLEXÍVEL EM PVC, ENGATE FLEXÍVEL 30 CM, TORNEIRA CROMADA LONGA, DE PAREDE, 1/2 OU 3/4, P/ COZINHA, PADRÃO POPULAR - FORNEC. E INSTALAÇÃO. AF_01/2020</t>
  </si>
  <si>
    <t>93442</t>
  </si>
  <si>
    <t>BANCADA MÁRMORE BRANCO 150 X 60 CM, COM CUBA DE EMBUTIR DE AÇO, VÁLVULA AMERICANA E SIFÃO TIPO GARRAFA EM METAL , ENGATE FLEXÍVEL 30 CM, TORNEIRA CROMADA, DE MESA, 1/2 OU 3/4, PARA PIA COZINHA, PADRÃO ALTO - FORNEC. E INSTALAÇÃO. AF_01/2020</t>
  </si>
  <si>
    <t>95469</t>
  </si>
  <si>
    <t>VASO SANITARIO SIFONADO CONVENCIONAL COM LOUÇA BRANCA - FORNECIMENTO E INSTALAÇÃO. AF_01/2020</t>
  </si>
  <si>
    <t>95470</t>
  </si>
  <si>
    <t>VASO SANITARIO SIFONADO CONVENCIONAL COM LOUÇA BRANCA, INCLUSO CONJUNTO DE LIGAÇÃO PARA BACIA SANITÁRIA AJUSTÁVEL - FORNECIMENTO E INSTALAÇÃO. AF_10/2016</t>
  </si>
  <si>
    <t>95471</t>
  </si>
  <si>
    <t>VASO SANITARIO SIFONADO CONVENCIONAL PARA PCD SEM FURO FRONTAL COM LOUÇA BRANCA SEM ASSENTO - FORNECIMENTO E INSTALAÇÃO. AF_01/2020</t>
  </si>
  <si>
    <t>95472</t>
  </si>
  <si>
    <t>VASO SANITARIO SIFONADO CONVENCIONAL PARA PCD SEM FURO FRONTAL COM LOUÇA BRANCA SEM ASSENTO, INCLUSO CONJUNTO DE LIGAÇÃO PARA BACIA SANITÁRIA AJUSTÁVEL - FORNECIMENTO E INSTALAÇÃO. AF_01/2020</t>
  </si>
  <si>
    <t>95542</t>
  </si>
  <si>
    <t>PORTA TOALHA ROSTO EM METAL CROMADO, TIPO ARGOLA, INCLUSO FIXAÇÃO. AF_01/2020</t>
  </si>
  <si>
    <t>95543</t>
  </si>
  <si>
    <t>PORTA TOALHA BANHO EM METAL CROMADO, TIPO BARRA, INCLUSO FIXAÇÃO. AF_01/2020</t>
  </si>
  <si>
    <t>95544</t>
  </si>
  <si>
    <t>PAPELEIRA DE PAREDE EM METAL CROMADO SEM TAMPA, INCLUSO FIXAÇÃO. AF_01/2020</t>
  </si>
  <si>
    <t>95545</t>
  </si>
  <si>
    <t>SABONETEIRA DE PAREDE EM METAL CROMADO, INCLUSO FIXAÇÃO. AF_01/2020</t>
  </si>
  <si>
    <t>95546</t>
  </si>
  <si>
    <t>KIT DE ACESSORIOS PARA BANHEIRO EM METAL CROMADO, 5 PECAS, INCLUSO FIXAÇÃO. AF_01/2020</t>
  </si>
  <si>
    <t>95547</t>
  </si>
  <si>
    <t>SABONETEIRA PLASTICA TIPO DISPENSER PARA SABONETE LIQUIDO COM RESERVATORIO 800 A 1500 ML, INCLUSO FIXAÇÃO. AF_01/2020</t>
  </si>
  <si>
    <t>100848</t>
  </si>
  <si>
    <t>VASO SANITÁRIO INFANTIL LOUÇA BRANCA - FORNECIMENTO E INSTALACAO. AF_01/2020</t>
  </si>
  <si>
    <t>100849</t>
  </si>
  <si>
    <t>ASSENTO SANITÁRIO CONVENCIONAL - FORNECIMENTO E INSTALACAO. AF_01/2020</t>
  </si>
  <si>
    <t>100851</t>
  </si>
  <si>
    <t>ASSENTO SANITÁRIO INFANTIL - FORNECIMENTO E INSTALACAO. AF_01/2020</t>
  </si>
  <si>
    <t>100852</t>
  </si>
  <si>
    <t>CUBA DE EMBUTIR RETANGULAR DE AÇO INOXIDÁVEL, 56 X 33 X 12 CM - FORNECIMENTO E INSTALAÇÃO. AF_01/2020</t>
  </si>
  <si>
    <t>100853</t>
  </si>
  <si>
    <t>TORNEIRA CROMADA DE MESA PARA LAVATORIO, TIPO MONOCOMANDO. AF_01/2020</t>
  </si>
  <si>
    <t>100854</t>
  </si>
  <si>
    <t>TORNEIRA CROMADA DE MESA PARA LAVATÓRIO COM SENSOR DE PRESENCA. AF_01/2020</t>
  </si>
  <si>
    <t>100856</t>
  </si>
  <si>
    <t>MANOPLA E CANOPLA CROMADA  FORNECIMENTO E INSTALAÇÃO. AF_01/2020</t>
  </si>
  <si>
    <t>100857</t>
  </si>
  <si>
    <t>ACABAMENTO MONOCOMANDO PARA CHUVEIRO  FORNECIMENTO E INSTALAÇÃO. AF_01/2020</t>
  </si>
  <si>
    <t>100858</t>
  </si>
  <si>
    <t>MICTÓRIO SIFONADO LOUÇA BRANCA  PADRÃO MÉDIO  FORNECIMENTO E INSTALAÇÃO. AF_01/2020</t>
  </si>
  <si>
    <t>100859</t>
  </si>
  <si>
    <t>MICTÓRIO SIFONADO LOUÇA BRANCA PARA ENTRADA DE ÁGUA EMBUTIDA  PADRÃO ALTO  FORNECIMENTO E INSTALAÇÃO. AF_01/2020</t>
  </si>
  <si>
    <t>100860</t>
  </si>
  <si>
    <t>CHUVEIRO ELÉTRICO COMUM CORPO PLÁSTICO, TIPO DUCHA  FORNECIMENTO E INSTALAÇÃO. AF_01/2020</t>
  </si>
  <si>
    <t>100861</t>
  </si>
  <si>
    <t>SUPORTE MÃO FRANCESA EM AÇO, ABAS IGUAIS 30 CM, CAPACIDADE MINIMA 60 KG, BRANCO - FORNECIMENTO E INSTALAÇÃO. AF_01/2020</t>
  </si>
  <si>
    <t>100862</t>
  </si>
  <si>
    <t>SUPORTE MÃO FRANCESA EM ACO, ABAS IGUAIS 40 CM, CAPACIDADE MINIMA 70 KG, BRANCO - FORNECIMENTO E INSTALAÇÃO. AF_01/2020</t>
  </si>
  <si>
    <t>100863</t>
  </si>
  <si>
    <t>BARRA DE APOIO EM "L", EM ACO INOX POLIDO 70 X 70 CM, FIXADA NA PAREDE - FORNECIMENTO E INSTALACAO. AF_01/2020</t>
  </si>
  <si>
    <t>100864</t>
  </si>
  <si>
    <t>BARRA DE APOIO EM "L", EM ACO INOX POLIDO 80 X 80 CM, FIXADA NA PAREDE - FORNECIMENTO E INSTALACAO. AF_01/2020</t>
  </si>
  <si>
    <t>100865</t>
  </si>
  <si>
    <t>BARRA DE APOIO LATERAL ARTICULADA, COM TRAVA, EM ACO INOX POLIDO, FIXADA NA PAREDE - FORNECIMENTO E INSTALAÇÃO. AF_01/2020</t>
  </si>
  <si>
    <t>100866</t>
  </si>
  <si>
    <t>BARRA DE APOIO RETA, EM ACO INOX POLIDO, COMPRIMENTO 60CM, FIXADA NA PAREDE - FORNECIMENTO E INSTALAÇÃO. AF_01/2020</t>
  </si>
  <si>
    <t>100867</t>
  </si>
  <si>
    <t>BARRA DE APOIO RETA, EM ACO INOX POLIDO, COMPRIMENTO 70 CM, FIXADA NA PAREDE - FORNECIMENTO E INSTALAÇÃO. AF_01/2020</t>
  </si>
  <si>
    <t>100868</t>
  </si>
  <si>
    <t>BARRA DE APOIO RETA, EM ACO INOX POLIDO, COMPRIMENTO 80 CM, FIXADA NA PAREDE - FORNECIMENTO E INSTALAÇÃO. AF_01/2020</t>
  </si>
  <si>
    <t>100869</t>
  </si>
  <si>
    <t>BARRA DE APOIO RETA, EM ACO INOX POLIDO, COMPRIMENTO 90 CM, FIXADA NA PAREDE - FORNECIMENTO E INSTALAÇÃO. AF_01/2020</t>
  </si>
  <si>
    <t>100870</t>
  </si>
  <si>
    <t>BARRA DE APOIO RETA, EM ALUMINIO, COMPRIMENTO 60 CM, FIXADA NA PAREDE - FORNECIMENTO E INSTALAÇÃO. AF_01/2020</t>
  </si>
  <si>
    <t>100871</t>
  </si>
  <si>
    <t>BARRA DE APOIO RETA, EM ALUMINIO, COMPRIMENTO 70 CM, FIXADA NA PAREDE - FORNECIMENTO E INSTALAÇÃO. AF_01/2020</t>
  </si>
  <si>
    <t>100872</t>
  </si>
  <si>
    <t>BARRA DE APOIO RETA, EM ALUMINIO, COMPRIMENTO 80 CM, FIXADA NA PAREDE - FORNECIMENTO E INSTALAÇÃO. AF_01/2020</t>
  </si>
  <si>
    <t>100873</t>
  </si>
  <si>
    <t>BARRA DE APOIO RETA, EM ALUMINIO, COMPRIMENTO 90 CM, FIXADA NA PAREDE - FORNECIMENTO E INSTALAÇÃO. AF_01/2020</t>
  </si>
  <si>
    <t>100874</t>
  </si>
  <si>
    <t>PUXADOR PARA PCD, FIXADO NA PORTA - FORNECIMENTO E INSTALAÇÃO. AF_01/2020</t>
  </si>
  <si>
    <t>100875</t>
  </si>
  <si>
    <t>BANCO ARTICULADO, EM ACO INOX, PARA PCD, FIXADO NA PAREDE - FORNECIMENTO E INSTALAÇÃO. AF_01/2020</t>
  </si>
  <si>
    <t>100878</t>
  </si>
  <si>
    <t>VASO SANITÁRIO SIFONADO COM CAIXA ACOPLADA, LOUÇA BRANCA - PADRÃO ALTO - FORNECIMENTO E INSTALAÇÃO. AF_01/2020</t>
  </si>
  <si>
    <t>98052</t>
  </si>
  <si>
    <t>TANQUE SÉPTICO CIRCULAR, EM CONCRETO PRÉ-MOLDADO, DIÂMETRO INTERNO = 1,10 M, ALTURA INTERNA = 2,50 M, VOLUME ÚTIL: 2138,2 L (PARA 5 CONTRIBUINTES). AF_12/2020_PA</t>
  </si>
  <si>
    <t>98053</t>
  </si>
  <si>
    <t>TANQUE SÉPTICO CIRCULAR, EM CONCRETO PRÉ-MOLDADO, DIÂMETRO INTERNO = 1,40 M, ALTURA INTERNA = 2,50 M, VOLUME ÚTIL: 3463,6 L (PARA 13 CONTRIBUINTES). AF_12/2020_PA</t>
  </si>
  <si>
    <t>98054</t>
  </si>
  <si>
    <t>TANQUE SÉPTICO CIRCULAR, EM CONCRETO PRÉ-MOLDADO, DIÂMETRO INTERNO = 1,88 M, ALTURA INTERNA = 2,50 M, VOLUME ÚTIL: 6245,8 L (PARA 32 CONTRIBUINTES). AF_12/2020_PA</t>
  </si>
  <si>
    <t>98055</t>
  </si>
  <si>
    <t>TANQUE SÉPTICO CIRCULAR, EM CONCRETO PRÉ-MOLDADO, DIÂMETRO INTERNO = 2,38 M, ALTURA INTERNA = 2,50 M, VOLUME ÚTIL: 10009,8 L (PARA 69 CONTRIBUINTES). AF_12/2020_PA</t>
  </si>
  <si>
    <t>98056</t>
  </si>
  <si>
    <t>TANQUE SÉPTICO CIRCULAR, EM CONCRETO PRÉ-MOLDADO, DIÂMETRO INTERNO = 2,38 M, ALTURA INTERNA = 3,0 M, VOLUME ÚTIL: 12234,2 L (PARA 86 CONTRIBUINTES). AF_12/2020_PA</t>
  </si>
  <si>
    <t>98057</t>
  </si>
  <si>
    <t>TANQUE SÉPTICO CIRCULAR, EM CONCRETO PRÉ-MOLDADO, DIÂMETRO INTERNO = 2,88 M, ALTURA INTERNA = 2,50 M, VOLUME ÚTIL: 14657,4 L (PARA 105 CONTRIBUINTES). AF_12/2020_PA</t>
  </si>
  <si>
    <t>98058</t>
  </si>
  <si>
    <t>FILTRO ANAERÓBIO CIRCULAR, EM CONCRETO PRÉ-MOLDADO, DIÂMETRO INTERNO = 1,10 M, ALTURA INTERNA = 1,50 M, VOLUME ÚTIL: 1140,4 L (PARA 5 CONTRIBUINTES). AF_12/2020_PA</t>
  </si>
  <si>
    <t>98059</t>
  </si>
  <si>
    <t>FILTRO ANAERÓBIO CIRCULAR, EM CONCRETO PRÉ-MOLDADO, DIÂMETRO INTERNO = 1,88 M, ALTURA INTERNA = 1,50 M, VOLUME ÚTIL: 3331,1 L (PARA 19 CONTRIBUINTES). AF_12/2020_PA</t>
  </si>
  <si>
    <t>98060</t>
  </si>
  <si>
    <t>FILTRO ANAERÓBIO CIRCULAR, EM CONCRETO PRÉ-MOLDADO, DIÂMETRO INTERNO = 2,38 M, ALTURA INTERNA = 1,50 M, VOLUME ÚTIL: 5338,6 L (PARA 34 CONTRIBUINTES). AF_12/2020_PA</t>
  </si>
  <si>
    <t>98061</t>
  </si>
  <si>
    <t>FILTRO ANAERÓBIO CIRCULAR, EM CONCRETO PRÉ-MOLDADO, DIÂMETRO INTERNO = 2,88 M, ALTURA INTERNA = 1,50 M, VOLUME ÚTIL: 7817,3 L (PARA 75 CONTRIBUINTES). AF_12/2020_PA</t>
  </si>
  <si>
    <t>98062</t>
  </si>
  <si>
    <t>SUMIDOURO CIRCULAR, EM CONCRETO PRÉ-MOLDADO, DIÂMETRO INTERNO = 1,88 M, ALTURA INTERNA = 2,00 M, ÁREA DE INFILTRAÇÃO: 13,1 M² (PARA 5 CONTRIBUINTES). AF_12/2020_PA</t>
  </si>
  <si>
    <t>98063</t>
  </si>
  <si>
    <t>SUMIDOURO CIRCULAR, EM CONCRETO PRÉ-MOLDADO, DIÂMETRO INTERNO = 2,38 M, ALTURA INTERNA = 2,50 M, ÁREA DE INFILTRAÇÃO: 21,3 M² (PARA 8 CONTRIBUINTES). AF_12/2020_PA</t>
  </si>
  <si>
    <t>98064</t>
  </si>
  <si>
    <t>SUMIDOURO CIRCULAR, EM CONCRETO PRÉ-MOLDADO, DIÂMETRO INTERNO = 2,38 M, ALTURA INTERNA = 3,0 M, ÁREA DE INFILTRAÇÃO: 25 M² (PARA 10 CONTRIBUINTES). AF_12/2020_PA</t>
  </si>
  <si>
    <t>98065</t>
  </si>
  <si>
    <t>SUMIDOURO CIRCULAR, EM CONCRETO PRÉ-MOLDADO, DIÂMETRO INTERNO = 2,88 M, ALTURA INTERNA = 3,0 M, ÁREA DE INFILTRAÇÃO: 31,4 M² (PARA 12 CONTRIBUINTES). AF_12/2020_PA</t>
  </si>
  <si>
    <t>98066</t>
  </si>
  <si>
    <t>TANQUE SÉPTICO RETANGULAR, EM ALVENARIA COM TIJOLOS CERÂMICOS MACIÇOS, DIMENSÕES INTERNAS: 1,0 X 2,0 X H=1,4 M, VOLUME ÚTIL: 2000 L (PARA 5 CONTRIBUINTES). AF_12/2020</t>
  </si>
  <si>
    <t>98067</t>
  </si>
  <si>
    <t>TANQUE SÉPTICO RETANGULAR, EM ALVENARIA COM TIJOLOS CERÂMICOS MACIÇOS, DIMENSÕES INTERNAS: 1,2 X 2,4 X H=1,6 M, VOLUME ÚTIL: 3456 L (PARA 13 CONTRIBUINTES). AF_12/2020</t>
  </si>
  <si>
    <t>98068</t>
  </si>
  <si>
    <t>TANQUE SÉPTICO RETANGULAR, EM ALVENARIA COM TIJOLOS CERÂMICOS MACIÇOS, DIMENSÕES INTERNAS: 1,4 X 3,2 X H=1,8 M, VOLUME ÚTIL: 6272 L (PARA 32 CONTRIBUINTES). AF_12/2020</t>
  </si>
  <si>
    <t>98069</t>
  </si>
  <si>
    <t>TANQUE SÉPTICO RETANGULAR, EM ALVENARIA COM TIJOLOS CERÂMICOS MACIÇOS, DIMENSÕES INTERNAS: 1,6 X 4,4 X H=1,8 M, VOLUME ÚTIL: 9856 L (PARA 68 CONTRIBUINTES). AF_12/2020</t>
  </si>
  <si>
    <t>98070</t>
  </si>
  <si>
    <t>TANQUE SÉPTICO RETANGULAR, EM ALVENARIA COM TIJOLOS CERÂMICOS MACIÇOS, DIMENSÕES INTERNAS: 1,6 X 4,8 X H=2,0 M, VOLUME ÚTIL: 12288 L (PARA 86 CONTRIBUINTES). AF_12/2020</t>
  </si>
  <si>
    <t>98071</t>
  </si>
  <si>
    <t>TANQUE SÉPTICO RETANGULAR, EM ALVENARIA COM TIJOLOS CERÂMICOS MACIÇOS, DIMENSÕES INTERNAS: 1,6 X 4,6 X H=2,4 M, VOLUME ÚTIL: 14720 L (PARA 105 CONTRIBUINTES). AF_12/2020</t>
  </si>
  <si>
    <t>98072</t>
  </si>
  <si>
    <t>FILTRO ANAERÓBIO RETANGULAR, EM ALVENARIA COM TIJOLOS CERÂMICOS MACIÇOS, DIMENSÕES INTERNAS: 0,8 X 1,2 X H=1,67 M, VOLUME ÚTIL: 1152 L (PARA 5 CONTRIBUINTES). AF_12/2020</t>
  </si>
  <si>
    <t>98073</t>
  </si>
  <si>
    <t>FILTRO ANAERÓBIO RETANGULAR, EM ALVENARIA COM TIJOLOS CERÂMICOS MACIÇOS, DIMENSÕES INTERNAS: 1,2 X 1,8 X H=1,67 M, VOLUME ÚTIL: 2592 L (PARA 13 CONTRIBUINTES). AF_12/2020</t>
  </si>
  <si>
    <t>98074</t>
  </si>
  <si>
    <t>FILTRO ANAERÓBIO RETANGULAR, EM ALVENARIA COM TIJOLOS CERÂMICOS MACIÇOS, DIMENSÕES INTERNAS: 1,4 X 3,0 X H=1,67 M, VOLUME ÚTIL: 5040 L (PARA 32 CONTRIBUINTES). AF_12/2020</t>
  </si>
  <si>
    <t>98075</t>
  </si>
  <si>
    <t>FILTRO ANAERÓBIO RETANGULAR, EM ALVENARIA COM TIJOLOS CERÂMICOS MACIÇOS, DIMENSÕES INTERNAS: 1,4 X 4,2 X H=1,67 M, VOLUME ÚTIL: 7056 L (PARA 67 CONTRIBUINTES). AF_12/2020</t>
  </si>
  <si>
    <t>98076</t>
  </si>
  <si>
    <t>FILTRO ANAERÓBIO RETANGULAR, EM ALVENARIA COM TIJOLOS CERÂMICOS MACIÇOS, DIMENSÕES INTERNAS: 1,6 X 4,6 X H=1,67 M, VOLUME ÚTIL: 8832 L (PARA 84 CONTRIBUINTES). AF_12/2020</t>
  </si>
  <si>
    <t>98077</t>
  </si>
  <si>
    <t>FILTRO ANAERÓBIO RETANGULAR, EM ALVENARIA COM TIJOLOS CERÂMICOS MACIÇOS, DIMENSÕES INTERNAS: 1,6 X 5,6 X H=1,67 M, VOLUME ÚTIL: 10752 L (PARA 103 CONTRIBUINTES). AF_12/2020</t>
  </si>
  <si>
    <t>98078</t>
  </si>
  <si>
    <t>SUMIDOURO RETANGULAR, EM ALVENARIA COM TIJOLOS CERÂMICOS MACIÇOS, DIMENSÕES INTERNAS: 0,8 X 1,4 X H=3,0 M, ÁREA DE INFILTRAÇÃO: 13,2 M² (PARA 5 CONTRIBUINTES). AF_12/2020</t>
  </si>
  <si>
    <t>98079</t>
  </si>
  <si>
    <t>SUMIDOURO RETANGULAR, EM ALVENARIA COM TIJOLOS CERÂMICOS MACIÇOS, DIMENSÕES INTERNAS: 1,0 X 3,0 X H=3,0 M, ÁREA DE INFILTRAÇÃO: 25 M² (PARA 10 CONTRIBUINTES). AF_12/2020</t>
  </si>
  <si>
    <t>98080</t>
  </si>
  <si>
    <t>SUMIDOURO RETANGULAR, EM ALVENARIA COM TIJOLOS CERÂMICOS MACIÇOS, DIMENSÕES INTERNAS: 1,6 X 3,4 X H=3,0 M, ÁREA DE INFILTRAÇÃO: 32,9 M² (PARA 13 CONTRIBUINTES). AF_12/2020</t>
  </si>
  <si>
    <t>98081</t>
  </si>
  <si>
    <t>SUMIDOURO RETANGULAR, EM ALVENARIA COM TIJOLOS CERÂMICOS MACIÇOS, DIMENSÕES INTERNAS: 1,6 X 5,8 X H=3,0 M, ÁREA DE INFILTRAÇÃO: 50 M² (PARA 20 CONTRIBUINTES). AF_12/2020</t>
  </si>
  <si>
    <t>98082</t>
  </si>
  <si>
    <t>TANQUE SÉPTICO RETANGULAR, EM ALVENARIA COM BLOCOS DE CONCRETO, DIMENSÕES INTERNAS: 1,0 X 2,0 X H=1,4 M, VOLUME ÚTIL: 2000 L (PARA 5 CONTRIBUINTES). AF_12/2020</t>
  </si>
  <si>
    <t>98083</t>
  </si>
  <si>
    <t>TANQUE SÉPTICO RETANGULAR, EM ALVENARIA COM BLOCOS DE CONCRETO, DIMENSÕES INTERNAS: 1,2 X 2,4 X H=1,6 M, VOLUME ÚTIL: 3456 L (PARA 13 CONTRIBUINTES). AF_12/2020</t>
  </si>
  <si>
    <t>98084</t>
  </si>
  <si>
    <t>TANQUE SÉPTICO RETANGULAR, EM ALVENARIA COM BLOCOS DE CONCRETO, DIMENSÕES INTERNAS: 1,4 X 3,2 X H=1,8 M, VOLUME ÚTIL: 6272 L (PARA 32 CONTRIBUINTES). AF_12/2020</t>
  </si>
  <si>
    <t>98085</t>
  </si>
  <si>
    <t>TANQUE SÉPTICO RETANGULAR, EM ALVENARIA COM BLOCOS DE CONCRETO, DIMENSÕES INTERNAS: 1,6 X 4,4 X H=1,8 M, VOLUME ÚTIL: 9856 L (PARA 68 CONTRIBUINTES). AF_12/2020</t>
  </si>
  <si>
    <t>98086</t>
  </si>
  <si>
    <t>TANQUE SÉPTICO RETANGULAR, EM ALVENARIA COM BLOCOS DE CONCRETO, DIMENSÕES INTERNAS: 1,6 X 4,8 X H=2,0 M, VOLUME ÚTIL: 12288 L (PARA 86 CONTRIBUINTES). AF_12/2020</t>
  </si>
  <si>
    <t>98087</t>
  </si>
  <si>
    <t>TANQUE SÉPTICO RETANGULAR, EM ALVENARIA COM BLOCOS DE CONCRETO, DIMENSÕES INTERNAS: 1,6 X 4,6 X H=2,4 M, VOLUME ÚTIL: 14720 L (PARA 105 CONTRIBUINTES). AF_12/2020</t>
  </si>
  <si>
    <t>98088</t>
  </si>
  <si>
    <t>FILTRO ANAERÓBIO RETANGULAR, EM ALVENARIA COM BLOCOS DE CONCRETO, DIMENSÕES INTERNAS: 0,8 X 1,2 X H=1,67 M, VOLUME ÚTIL: 1152 L (PARA 5 CONTRIBUINTES). AF_12/2020</t>
  </si>
  <si>
    <t>98089</t>
  </si>
  <si>
    <t>FILTRO ANAERÓBIO RETANGULAR, EM ALVENARIA COM BLOCOS DE CONCRETO, DIMENSÕES INTERNAS: 1,2 X 1,8 X H=1,67 M, VOLUME ÚTIL: 2592 L (PARA 13 CONTRIBUINTES). AF_12/2020</t>
  </si>
  <si>
    <t>98090</t>
  </si>
  <si>
    <t>FILTRO ANAERÓBIO RETANGULAR, EM ALVENARIA COM BLOCOS DE CONCRETO, DIMENSÕES INTERNAS: 1,4 X 3,0 X H=1,67 M, VOLUME ÚTIL: 5040 L (PARA 32 CONTRIBUINTES). AF_12/2020</t>
  </si>
  <si>
    <t>98091</t>
  </si>
  <si>
    <t>FILTRO ANAERÓBIO RETANGULAR, EM ALVENARIA COM BLOCOS DE CONCRETO, DIMENSÕES INTERNAS: 1,4 X 4,2 X H=1,67 M, VOLUME ÚTIL: 7056 L (PARA 67 CONTRIBUINTES). AF_12/2020</t>
  </si>
  <si>
    <t>98092</t>
  </si>
  <si>
    <t>FILTRO ANAERÓBIO RETANGULAR, EM ALVENARIA COM BLOCOS DE CONCRETO, DIMENSÕES INTERNAS: 1,6 X 4,6 X H=1,67 M, VOLUME ÚTIL: 8832 L (PARA 84 CONTRIBUINTES). AF_12/2020</t>
  </si>
  <si>
    <t>98093</t>
  </si>
  <si>
    <t>FILTRO ANAERÓBIO RETANGULAR, EM ALVENARIA COM BLOCOS DE CONCRETO, DIMENSÕES INTERNAS: 1,6 X 5,6 X H=1,67 M, VOLUME ÚTIL: 10752 L (PARA 103 CONTRIBUINTES). AF_12/2020</t>
  </si>
  <si>
    <t>98094</t>
  </si>
  <si>
    <t>SUMIDOURO RETANGULAR, EM ALVENARIA COM BLOCOS DE CONCRETO, DIMENSÕES INTERNAS: 0,8 X 1,4 X H=3,0 M, ÁREA DE INFILTRAÇÃO: 13,2 M² (PARA 5 CONTRIBUINTES). AF_12/2020</t>
  </si>
  <si>
    <t>98099</t>
  </si>
  <si>
    <t>SUMIDOURO RETANGULAR, EM ALVENARIA COM BLOCOS DE CONCRETO, DIMENSÕES INTERNAS: 1,0 X 3,0 X H=3,0 M, ÁREA DE INFILTRAÇÃO: 25 M² (PARA 10 CONTRIBUINTES). AF_12/2020</t>
  </si>
  <si>
    <t>98100</t>
  </si>
  <si>
    <t>SUMIDOURO RETANGULAR, EM ALVENARIA COM BLOCOS DE CONCRETO, DIMENSÕES INTERNAS: 1,6 X 3,4 X H=3,0 M, ÁREA DE INFILTRAÇÃO: 32,9 M² (PARA 13 CONTRIBUINTES). . AF_12/2020</t>
  </si>
  <si>
    <t>98101</t>
  </si>
  <si>
    <t>SUMIDOURO RETANGULAR, EM ALVENARIA COM BLOCOS DE CONCRETO, DIMENSÕES INTERNAS: 1,6 X 5,8 X H=3,0 M, ÁREA DE INFILTRAÇÃO: 50 M² (PARA 20 CONTRIBUINTES). . AF_12/2020</t>
  </si>
  <si>
    <t>98109</t>
  </si>
  <si>
    <t>CAIXA DE GORDURA ESPECIAL (CAPACIDADE: 312 L - PARA ATÉ 146 PESSOAS SERVIDAS NO PICO), RETANGULAR, EM ALVENARIA COM BLOCOS DE CONCRETO, DIMENSÕES INTERNAS = 0,4X1,2 M, ALTURA INTERNA = 1 M. AF_12/2020</t>
  </si>
  <si>
    <t>98110</t>
  </si>
  <si>
    <t>CAIXA DE GORDURA PEQUENA (CAPACIDADE: 19 L), CIRCULAR, EM PVC, DIÂMETRO INTERNO= 0,3 M. AF_12/2020</t>
  </si>
  <si>
    <t>98111</t>
  </si>
  <si>
    <t>CAIXA DE INSPEÇÃO PARA ATERRAMENTO, CIRCULAR, EM POLIETILENO, DIÂMETRO INTERNO = 0,3 M. AF_12/2020</t>
  </si>
  <si>
    <t>98112</t>
  </si>
  <si>
    <t>TIL (TUBO DE INSPEÇÃO E LIMPEZA) CONDOMINIAL PARA ESGOTO, EM PVC, DN 100 X 100 MM. AF_12/2020</t>
  </si>
  <si>
    <t>98114</t>
  </si>
  <si>
    <t>TAMPA CIRCULAR PARA ESGOTO E DRENAGEM, EM FERRO FUNDIDO, DIÂMETRO INTERNO = 0,6 M. AF_12/2020</t>
  </si>
  <si>
    <t>98115</t>
  </si>
  <si>
    <t>TAMPA CIRCULAR PARA ESGOTO E DRENAGEM, EM CONCRETO PRÉ-MOLDADO, DIÂMETRO INTERNO = 0,60 M E ALTURA = 0,10 M. AF_12/2020</t>
  </si>
  <si>
    <t>89957</t>
  </si>
  <si>
    <t>PONTO DE CONSUMO TERMINAL DE ÁGUA FRIA (SUBRAMAL) COM TUBULAÇÃO DE PVC, DN 25 MM, INSTALADO EM RAMAL DE ÁGUA, INCLUSOS RASGO E CHUMBAMENTO EM ALVENARIA. AF_12/2014</t>
  </si>
  <si>
    <t>89959</t>
  </si>
  <si>
    <t>PONTO DE CONSUMO TERMINAL DE ÁGUA QUENTE (SUBRAMAL) COM TUBULAÇÃO DE CPVC, DN 22 MM, INSTALADO EM RAMAL DE ÁGUA, INCLUSOS RASGO E CHUMBAMENTO EM ALVENARIA. AF_12/2014</t>
  </si>
  <si>
    <t>89349</t>
  </si>
  <si>
    <t>REGISTRO DE PRESSÃO BRUTO, LATÃO, ROSCÁVEL, 1/2" - FORNECIMENTO E INSTALAÇÃO. AF_08/2021</t>
  </si>
  <si>
    <t>89351</t>
  </si>
  <si>
    <t>REGISTRO DE PRESSÃO BRUTO, LATÃO, ROSCÁVEL, 3/4'' - FORNECIMENTO E INSTALAÇÃO. AF_08/2021</t>
  </si>
  <si>
    <t>89352</t>
  </si>
  <si>
    <t>REGISTRO DE GAVETA BRUTO, LATÃO, ROSCÁVEL, 1/2" - FORNECIMENTO E INSTALAÇÃO. AF_08/2021</t>
  </si>
  <si>
    <t>89353</t>
  </si>
  <si>
    <t>REGISTRO DE GAVETA BRUTO, LATÃO, ROSCÁVEL, 3/4" - FORNECIMENTO E INSTALAÇÃO. AF_08/2021</t>
  </si>
  <si>
    <t>89354</t>
  </si>
  <si>
    <t>MISTURADOR MONOCOMANDO PARA CHUVEIRO, BASE BRUTA E ACABAMENTO CROMADO - FORNECIMENTO E INSTALAÇÃO. AF_08/2021</t>
  </si>
  <si>
    <t>89969</t>
  </si>
  <si>
    <t>KIT DE REGISTRO DE PRESSÃO BRUTO DE LATÃO ½", INCLUSIVE CONEXÕES, ROSCÁVEL, INSTALADO EM RAMAL DE ÁGUA FRIA - FORNECIMENTO E INSTALAÇÃO. AF_12/2014</t>
  </si>
  <si>
    <t>89970</t>
  </si>
  <si>
    <t>KIT DE REGISTRO DE PRESSÃO BRUTO DE LATÃO ¾", INCLUSIVE CONEXÕES, ROSCÁVEL, INSTALADO EM RAMAL DE ÁGUA FRIA - FORNECIMENTO E INSTALAÇÃO. AF_12/2014</t>
  </si>
  <si>
    <t>89971</t>
  </si>
  <si>
    <t>KIT DE REGISTRO DE GAVETA BRUTO DE LATÃO ½", INCLUSIVE CONEXÕES, ROSCÁVEL, INSTALADO EM RAMAL DE ÁGUA FRIA - FORNECIMENTO E INSTALAÇÃO. AF_12/2014</t>
  </si>
  <si>
    <t>89972</t>
  </si>
  <si>
    <t>KIT DE REGISTRO DE GAVETA BRUTO DE LATÃO ¾", INCLUSIVE CONEXÕES, ROSCÁVEL, INSTALADO EM RAMAL DE ÁGUA FRIA - FORNECIMENTO E INSTALAÇÃO. AF_12/2014</t>
  </si>
  <si>
    <t>89973</t>
  </si>
  <si>
    <t>KIT DE MISTURADOR BASE BRUTA DE LATÃO ¾" MONOCOMANDO PARA CHUVEIRO, INCLUSIVE CONEXÕES, INSTALADO EM RAMAL DE ÁGUA - FORNECIMENTO E INSTALAÇÃO. AF_12/2014</t>
  </si>
  <si>
    <t>89974</t>
  </si>
  <si>
    <t>KIT DE TÊ MISTURADOR EM CPVC ¾" COM DUPLO COMANDO PARA CHUVEIRO, INCLUSIVE CONEXÕES, INSTALADO EM RAMAL DE ÁGUA - FORNECIMENTO E INSTALAÇÃO. AF_12/2014</t>
  </si>
  <si>
    <t>89984</t>
  </si>
  <si>
    <t>REGISTRO DE PRESSÃO BRUTO, LATÃO, ROSCÁVEL, 1/2", COM ACABAMENTO E CANOPLA CROMADOS - FORNECIMENTO E INSTALAÇÃO. AF_08/2021</t>
  </si>
  <si>
    <t>89985</t>
  </si>
  <si>
    <t>REGISTRO DE PRESSÃO BRUTO, LATÃO, ROSCÁVEL, 3/4", COM ACABAMENTO E CANOPLA CROMADOS - FORNECIMENTO E INSTALAÇÃO. AF_08/2021</t>
  </si>
  <si>
    <t>89986</t>
  </si>
  <si>
    <t>REGISTRO DE GAVETA BRUTO, LATÃO, ROSCÁVEL, 1/2", COM ACABAMENTO E CANOPLA CROMADOS - FORNECIMENTO E INSTALAÇÃO. AF_08/2021</t>
  </si>
  <si>
    <t>89987</t>
  </si>
  <si>
    <t>REGISTRO DE GAVETA BRUTO, LATÃO, ROSCÁVEL, 3/4", COM ACABAMENTO E CANOPLA CROMADOS - FORNECIMENTO E INSTALAÇÃO. AF_08/2021</t>
  </si>
  <si>
    <t>90371</t>
  </si>
  <si>
    <t>REGISTRO DE ESFERA, PVC, ROSCÁVEL, COM VOLANTE, 3/4" - FORNECIMENTO E INSTALAÇÃO. AF_08/2021</t>
  </si>
  <si>
    <t>94489</t>
  </si>
  <si>
    <t>REGISTRO DE ESFERA, PVC, SOLDÁVEL, COM VOLANTE, DN 25 MM - FORNECIMENTO E INSTALAÇÃO. AF_08/2021</t>
  </si>
  <si>
    <t>94490</t>
  </si>
  <si>
    <t>REGISTRO DE ESFERA, PVC, SOLDÁVEL, COM VOLANTE, DN 32 MM - FORNECIMENTO E INSTALAÇÃO. AF_08/2021</t>
  </si>
  <si>
    <t>94491</t>
  </si>
  <si>
    <t>REGISTRO DE ESFERA, PVC, SOLDÁVEL, COM VOLANTE, DN 40 MM - FORNECIMENTO E INSTALAÇÃO. AF_08/2021</t>
  </si>
  <si>
    <t>94492</t>
  </si>
  <si>
    <t>REGISTRO DE ESFERA, PVC, SOLDÁVEL, COM VOLANTE, DN 50 MM - FORNECIMENTO E INSTALAÇÃO. AF_08/2021</t>
  </si>
  <si>
    <t>94493</t>
  </si>
  <si>
    <t>REGISTRO DE ESFERA, PVC, SOLDÁVEL, COM VOLANTE, DN 60 MM - FORNECIMENTO E INSTALAÇÃO. AF_08/2021</t>
  </si>
  <si>
    <t>94495</t>
  </si>
  <si>
    <t>REGISTRO DE GAVETA BRUTO, LATÃO, ROSCÁVEL, 1" - FORNECIMENTO E INSTALAÇÃO. AF_08/2021</t>
  </si>
  <si>
    <t>94496</t>
  </si>
  <si>
    <t>REGISTRO DE GAVETA BRUTO, LATÃO, ROSCÁVEL, 1 1/4" - FORNECIMENTO E INSTALAÇÃO. AF_08/2021</t>
  </si>
  <si>
    <t>94497</t>
  </si>
  <si>
    <t>REGISTRO DE GAVETA BRUTO, LATÃO, ROSCÁVEL, 1 1/2" - FORNECIMENTO E INSTALAÇÃO. AF_08/2021</t>
  </si>
  <si>
    <t>94498</t>
  </si>
  <si>
    <t>REGISTRO DE GAVETA BRUTO, LATÃO, ROSCÁVEL, 2" - FORNECIMENTO E INSTALAÇÃO. AF_08/2021</t>
  </si>
  <si>
    <t>94499</t>
  </si>
  <si>
    <t>REGISTRO DE GAVETA BRUTO, LATÃO, ROSCÁVEL, 2 1/2" - FORNECIMENTO E INSTALAÇÃO. AF_08/2021</t>
  </si>
  <si>
    <t>94500</t>
  </si>
  <si>
    <t>REGISTRO DE GAVETA BRUTO, LATÃO, ROSCÁVEL, 3" - FORNECIMENTO E INSTALAÇÃO. AF_08/2021</t>
  </si>
  <si>
    <t>94501</t>
  </si>
  <si>
    <t>REGISTRO DE GAVETA BRUTO, LATÃO, ROSCÁVEL, 4" - FORNECIMENTO E INSTALAÇÃO. AF_08/2021</t>
  </si>
  <si>
    <t>94792</t>
  </si>
  <si>
    <t>REGISTRO DE GAVETA BRUTO, LATÃO, ROSCÁVEL, 1", COM ACABAMENTO E CANOPLA CROMADOS - FORNECIMENTO E INSTALAÇÃO. AF_08/2021</t>
  </si>
  <si>
    <t>94793</t>
  </si>
  <si>
    <t>REGISTRO DE GAVETA BRUTO, LATÃO, ROSCÁVEL, 1 1/4", COM ACABAMENTO E CANOPLA CROMADOS - FORNECIMENTO E INSTALAÇÃO. AF_08/2021</t>
  </si>
  <si>
    <t>94794</t>
  </si>
  <si>
    <t>REGISTRO DE GAVETA BRUTO, LATÃO, ROSCÁVEL, 1 1/2", COM ACABAMENTO E CANOPLA CROMADOS - FORNECIMENTO E INSTALAÇÃO. AF_08/2021</t>
  </si>
  <si>
    <t>94795</t>
  </si>
  <si>
    <t>TORNEIRA DE BOIA PARA CAIXA D'ÁGUA, ROSCÁVEL, 1/2" - FORNECIMENTO E INSTALAÇÃO. AF_08/2021</t>
  </si>
  <si>
    <t>94796</t>
  </si>
  <si>
    <t>TORNEIRA DE BOIA PARA CAIXA D'ÁGUA, ROSCÁVEL, 3/4" - FORNECIMENTO E INSTALAÇÃO. AF_08/2021</t>
  </si>
  <si>
    <t>94797</t>
  </si>
  <si>
    <t>TORNEIRA DE BOIA PARA CAIXA D'ÁGUA, ROSCÁVEL, 1" - FORNECIMENTO E INSTALAÇÃO. AF_08/2021</t>
  </si>
  <si>
    <t>94798</t>
  </si>
  <si>
    <t>TORNEIRA DE BOIA PARA CAIXA D'ÁGUA, ROSCÁVEL, 1 1/4" - FORNECIMENTO E INSTALAÇÃO. AF_08/2021</t>
  </si>
  <si>
    <t>94799</t>
  </si>
  <si>
    <t>TORNEIRA DE BOIA PARA CAIXA D'ÁGUA, ROSCÁVEL, 1 1/2" - FORNECIMENTO E INSTALAÇÃO. AF_08/2021</t>
  </si>
  <si>
    <t>94800</t>
  </si>
  <si>
    <t>TORNEIRA DE BOIA PARA CAIXA D'ÁGUA, ROSCÁVEL, 2" - FORNECIMENTO E INSTALAÇÃO. AF_08/2021</t>
  </si>
  <si>
    <t>95248</t>
  </si>
  <si>
    <t>VÁLVULA DE ESFERA BRUTA, BRONZE, ROSCÁVEL, 1/2" - FORNECIMENTO E INSTALAÇÃO. AF_08/2021</t>
  </si>
  <si>
    <t>95249</t>
  </si>
  <si>
    <t>VÁLVULA DE ESFERA BRUTA, BRONZE, ROSCÁVEL, 3/4'' - FORNECIMENTO E INSTALAÇÃO. AF_08/2021</t>
  </si>
  <si>
    <t>95250</t>
  </si>
  <si>
    <t>VÁLVULA DE ESFERA BRUTA, BRONZE, ROSCÁVEL, 1'' - FORNECIMENTO E INSTALAÇÃO. AF_08/2021</t>
  </si>
  <si>
    <t>95251</t>
  </si>
  <si>
    <t>VÁLVULA DE ESFERA BRUTA, BRONZE, ROSCÁVEL, 1 1/4'' - FORNECIMENTO E INSTALAÇÃO. AF_08/2021</t>
  </si>
  <si>
    <t>95252</t>
  </si>
  <si>
    <t>VÁLVULA DE ESFERA BRUTA, BRONZE, ROSCÁVEL, 1 1/2'' - FORNECIMENTO E INSTALAÇÃO. AF_08/2021</t>
  </si>
  <si>
    <t>95253</t>
  </si>
  <si>
    <t>VÁLVULA DE ESFERA BRUTA, BRONZE, ROSCÁVEL, 2'' - FORNECIMENTO E INSTALAÇÃO. AF_08/2021</t>
  </si>
  <si>
    <t>99619</t>
  </si>
  <si>
    <t>VÁLVULA DE RETENÇÃO HORIZONTAL, DE BRONZE, ROSCÁVEL, 3/4" - FORNECIMENTO E INSTALAÇÃO. AF_08/2021</t>
  </si>
  <si>
    <t>99620</t>
  </si>
  <si>
    <t>VÁLVULA DE RETENÇÃO HORIZONTAL, DE BRONZE, ROSCÁVEL, 1" - FORNECIMENTO E INSTALAÇÃO. AF_08/2021</t>
  </si>
  <si>
    <t>99621</t>
  </si>
  <si>
    <t>VÁLVULA DE RETENÇÃO HORIZONTAL, DE BRONZE, ROSCÁVEL, 1 1/4" - FORNECIMENTO E INSTALAÇÃO. AF_08/2021</t>
  </si>
  <si>
    <t>99622</t>
  </si>
  <si>
    <t>VÁLVULA DE RETENÇÃO HORIZONTAL, DE BRONZE, ROSCÁVEL, 1 1/2" - FORNECIMENTO E INSTALAÇÃO. AF_08/2021</t>
  </si>
  <si>
    <t>99623</t>
  </si>
  <si>
    <t>VÁLVULA DE RETENÇÃO HORIZONTAL, DE BRONZE, ROSCÁVEL, 2" - FORNECIMENTO E INSTALAÇÃO. AF_08/2021</t>
  </si>
  <si>
    <t>99624</t>
  </si>
  <si>
    <t>VÁLVULA DE RETENÇÃO HORIZONTAL, DE BRONZE, ROSCÁVEL, 2 1/2" - FORNECIMENTO E INSTALAÇÃO. AF_08/2021</t>
  </si>
  <si>
    <t>99625</t>
  </si>
  <si>
    <t>VÁLVULA DE RETENÇÃO HORIZONTAL, DE BRONZE, ROSCÁVEL, 3" - FORNECIMENTO E INSTALAÇÃO. AF_08/2021</t>
  </si>
  <si>
    <t>99626</t>
  </si>
  <si>
    <t>VÁLVULA DE RETENÇÃO HORIZONTAL, DE BRONZE, ROSCÁVEL, 4" - FORNECIMENTO E INSTALAÇÃO. AF_08/2021</t>
  </si>
  <si>
    <t>99627</t>
  </si>
  <si>
    <t>VÁLVULA DE RETENÇÃO VERTICAL, DE BRONZE, ROSCÁVEL, 1/2" - FORNECIMENTO E INSTALAÇÃO. AF_08/2021</t>
  </si>
  <si>
    <t>99628</t>
  </si>
  <si>
    <t>VÁLVULA DE RETENÇÃO VERTICAL, DE BRONZE, ROSCÁVEL, 3/4" - FORNECIMENTO E INSTALAÇÃO. AF_08/2021</t>
  </si>
  <si>
    <t>99629</t>
  </si>
  <si>
    <t>VÁLVULA DE RETENÇÃO VERTICAL, DE BRONZE, ROSCÁVEL, 1" - FORNECIMENTO E INSTALAÇÃO. AF_08/2021</t>
  </si>
  <si>
    <t>99630</t>
  </si>
  <si>
    <t>VÁLVULA DE RETENÇÃO VERTICAL, DE BRONZE, ROSCÁVEL, 1 1/4" - FORNECIMENTO E INSTALAÇÃO. AF_08/2021</t>
  </si>
  <si>
    <t>99631</t>
  </si>
  <si>
    <t>VÁLVULA DE RETENÇÃO VERTICAL, DE BRONZE, ROSCÁVEL, 1 1/2" - FORNECIMENTO E INSTALAÇÃO. AF_08/2021</t>
  </si>
  <si>
    <t>99632</t>
  </si>
  <si>
    <t>VÁLVULA DE RETENÇÃO VERTICAL, DE BRONZE, ROSCÁVEL, 2" - FORNECIMENTO E INSTALAÇÃO. AF_08/2021</t>
  </si>
  <si>
    <t>99633</t>
  </si>
  <si>
    <t>VÁLVULA DE RETENÇÃO VERTICAL, DE BRONZE, ROSCÁVEL, 3" - FORNECIMENTO E INSTALAÇÃO. AF_08/2021</t>
  </si>
  <si>
    <t>99634</t>
  </si>
  <si>
    <t>VÁLVULA DE RETENÇÃO VERTICAL, DE BRONZE, ROSCÁVEL, 4" - FORNECIMENTO E INSTALAÇÃO. AF_08/2021</t>
  </si>
  <si>
    <t>99635</t>
  </si>
  <si>
    <t>VÁLVULA DE DESCARGA METÁLICA, BASE 1 1/2", ACABAMENTO METALICO CROMADO - FORNECIMENTO E INSTALAÇÃO. AF_08/2021</t>
  </si>
  <si>
    <t>103008</t>
  </si>
  <si>
    <t>VÁLVULA DE RETENÇÃO HORIZONTAL, DE BRONZE, ROSCÁVEL, 1/2" - FORNECIMENTO E INSTALAÇÃO. AF_08/2021</t>
  </si>
  <si>
    <t>103009</t>
  </si>
  <si>
    <t>VÁLVULA DE RETENÇÃO VERTICAL, DE BRONZE, ROSCÁVEL, 2 1/2" - FORNECIMENTO E INSTALAÇÃO. AF_08/2021</t>
  </si>
  <si>
    <t>103010</t>
  </si>
  <si>
    <t>VÁLVULA DE RETENÇÃO, DE BRONZE, PÉ COM CRIVOS, ROSCÁVEL, 3/4" - FORNECIMENTO E INSTALAÇÃO. AF_08/2021</t>
  </si>
  <si>
    <t>103011</t>
  </si>
  <si>
    <t>VÁLVULA DE RETENÇÃO, DE BRONZE, PÉ COM CRIVOS, ROSCÁVEL, 1" - FORNECIMENTO E INSTALAÇÃO. AF_08/2021</t>
  </si>
  <si>
    <t>103012</t>
  </si>
  <si>
    <t>VÁLVULA DE RETENÇÃO, DE BRONZE, PÉ COM CRIVOS, ROSCÁVEL, 1 1/4" - FORNECIMENTO E INSTALAÇÃO. AF_08/2021</t>
  </si>
  <si>
    <t>103013</t>
  </si>
  <si>
    <t>VÁLVULA DE RETENÇÃO, DE BRONZE, PÉ COM CRIVOS, ROSCÁVEL, 1 1/2" - FORNECIMENTO E INSTALAÇÃO. AF_08/2021</t>
  </si>
  <si>
    <t>103014</t>
  </si>
  <si>
    <t>VÁLVULA DE RETENÇÃO, DE BRONZE, PÉ COM CRIVOS, ROSCÁVEL, 2" - FORNECIMENTO E INSTALAÇÃO. AF_08/2021</t>
  </si>
  <si>
    <t>103015</t>
  </si>
  <si>
    <t>VÁLVULA DE RETENÇÃO, DE BRONZE, PÉ COM CRIVOS, ROSCÁVEL, 2 1/2" - FORNECIMENTO E INSTALAÇÃO. AF_08/2021</t>
  </si>
  <si>
    <t>103016</t>
  </si>
  <si>
    <t>VÁLVULA DE RETENÇÃO, DE BRONZE, PÉ COM CRIVOS, ROSCÁVEL, 3" - FORNECIMENTO E INSTALAÇÃO. AF_08/2021</t>
  </si>
  <si>
    <t>103017</t>
  </si>
  <si>
    <t>VÁLVULA DE RETENÇÃO, DE BRONZE, PÉ COM CRIVOS, ROSCÁVEL, 4" - FORNECIMENTO E INSTALAÇÃO. AF_08/2021</t>
  </si>
  <si>
    <t>103018</t>
  </si>
  <si>
    <t>VÁLVULA DE DESCARGA METÁLICA, BASE 1 1/4", ACABAMENTO METALICO CROMADO - FORNECIMENTO E INSTALAÇÃO. AF_08/2021</t>
  </si>
  <si>
    <t>103019</t>
  </si>
  <si>
    <t>REGISTRO OU VÁLVULA GLOBO ANGULAR EM LATÃO, PARA HIDRANTES EM INSTALAÇÃO PREDIAL DE INCÊNDIO, 45 GRAUS, 2 1/2" - FORNECIMENTO E INSTALAÇÃO. AF_08/2021</t>
  </si>
  <si>
    <t>103029</t>
  </si>
  <si>
    <t>REGISTRO OU REGULADOR DE GÁS DE COZINHA - FORNECIMENTO E INSTALAÇÃO. AF_08/2021</t>
  </si>
  <si>
    <t>103036</t>
  </si>
  <si>
    <t>REGISTRO DE ESFERA, PVC, ROSCÁVEL, COM VOLANTE, 1/2" - FORNECIMENTO E INSTALAÇÃO. AF_08/2021</t>
  </si>
  <si>
    <t>103037</t>
  </si>
  <si>
    <t>REGISTRO DE ESFERA, PVC, ROSCÁVEL, COM VOLANTE, 1" - FORNECIMENTO E INSTALAÇÃO. AF_08/2021</t>
  </si>
  <si>
    <t>103038</t>
  </si>
  <si>
    <t>REGISTRO DE ESFERA, PVC, ROSCÁVEL, COM VOLANTE, 1 1/4" - FORNECIMENTO E INSTALAÇÃO. AF_08/2021</t>
  </si>
  <si>
    <t>103039</t>
  </si>
  <si>
    <t>REGISTRO DE ESFERA, PVC, ROSCÁVEL, COM VOLANTE, 1 1/2" - FORNECIMENTO E INSTALAÇÃO. AF_08/2021</t>
  </si>
  <si>
    <t>103040</t>
  </si>
  <si>
    <t>REGISTRO DE ESFERA, PVC, ROSCÁVEL, COM VOLANTE, 2" - FORNECIMENTO E INSTALAÇÃO. AF_08/2021</t>
  </si>
  <si>
    <t>103041</t>
  </si>
  <si>
    <t>REGISTRO DE ESFERA, PVC, ROSCÁVEL, COM BORBOLETA, 1/2" - FORNECIMENTO E INSTALAÇÃO. AF_08/2021</t>
  </si>
  <si>
    <t>103042</t>
  </si>
  <si>
    <t>REGISTRO DE ESFERA, PVC, ROSCÁVEL, COM BORBOLETA, 3/4" - FORNECIMENTO E INSTALAÇÃO. AF_08/2021</t>
  </si>
  <si>
    <t>103043</t>
  </si>
  <si>
    <t>REGISTRO DE ESFERA, PVC, ROSCÁVEL, COM CABEÇA QUADRADA, 1/2" - FORNECIMENTO E INSTALAÇÃO. AF_08/2021</t>
  </si>
  <si>
    <t>103044</t>
  </si>
  <si>
    <t>REGISTRO DE ESFERA, PVC, ROSCÁVEL, COM CABEÇA QUADRADA, 3/4" - FORNECIMENTO E INSTALAÇÃO. AF_08/2021</t>
  </si>
  <si>
    <t>103045</t>
  </si>
  <si>
    <t>REGISTRO DE PRESSÃO, PVC, ROSCÁVEL, VOLANTE SIMPLES, 1/2" - FORNECIMENTO E INSTALAÇÃO. AF_08/2021</t>
  </si>
  <si>
    <t>103046</t>
  </si>
  <si>
    <t>REGISTRO DE PRESSÃO, PVC, ROSCÁVEL, VOLANTE SIMPLES, 3/4" - FORNECIMENTO E INSTALAÇÃO. AF_08/2021</t>
  </si>
  <si>
    <t>103047</t>
  </si>
  <si>
    <t>REGISTRO DE ESFERA, PVC, SOLDÁVEL, COM VOLANTE, DN 20 MM - FORNECIMENTO E INSTALAÇÃO. AF_08/2021</t>
  </si>
  <si>
    <t>103048</t>
  </si>
  <si>
    <t>REGISTRO DE PRESSÃO, PVC, SOLDÁVEL, VOLANTE SIMPLES, DN 20 MM - FORNECIMENTO E INSTALAÇÃO. AF_08/2021</t>
  </si>
  <si>
    <t>103049</t>
  </si>
  <si>
    <t>REGISTRO DE PRESSÃO, PVC, SOLDÁVEL, VOLANTE SIMPLES, DN 25 MM - FORNECIMENTO E INSTALAÇÃO. AF_08/2021</t>
  </si>
  <si>
    <t>103050</t>
  </si>
  <si>
    <t>SUBSTITUIÇÃO DE REGISTRO OU VÁLVULA, ROSCÁVEL, DN 20 MM. AF_08/2021</t>
  </si>
  <si>
    <t>103051</t>
  </si>
  <si>
    <t>SUBSTITUIÇÃO DE REGISTRO OU VÁLVULA, ROSCÁVEL, DN 25 MM. AF_08/2021</t>
  </si>
  <si>
    <t>103052</t>
  </si>
  <si>
    <t>SUBSTITUIÇÃO DE REGISTRO OU VÁLVULA, ROSCÁVEL, DN 32 MM. AF_08/2021</t>
  </si>
  <si>
    <t>95634</t>
  </si>
  <si>
    <t>KIT CAVALETE PARA MEDIÇÃO DE ÁGUA - ENTRADA PRINCIPAL, EM PVC SOLDÁVEL DN 20 (½") FORNECIMENTO E INSTALAÇÃO (EXCLUSIVE HIDRÔMETRO). AF_11/2016</t>
  </si>
  <si>
    <t>95635</t>
  </si>
  <si>
    <t>KIT CAVALETE PARA MEDIÇÃO DE ÁGUA - ENTRADA PRINCIPAL, EM PVC SOLDÁVEL DN 25 (¾") FORNECIMENTO E INSTALAÇÃO (EXCLUSIVE HIDRÔMETRO). AF_11/2016</t>
  </si>
  <si>
    <t>95636</t>
  </si>
  <si>
    <t>KIT CAVALETE PARA MEDIÇÃO DE ÁGUA - ENTRADA PRINCIPAL, EM AÇO GALVANIZADO DN 25 (1 ) FORNECIMENTO E INSTALAÇÃO (EXCLUSIVE HIDRÔMETRO). AF_11/2016</t>
  </si>
  <si>
    <t>95637</t>
  </si>
  <si>
    <t>KIT CAVALETE PARA MEDIÇÃO DE ÁGUA - ENTRADA PRINCIPAL, EM AÇO GALVANIZADO DN 32 (1 ¼)  FORNECIMENTO E INSTALAÇÃO (EXCLUSIVE HIDRÔMETRO). AF_11/2016</t>
  </si>
  <si>
    <t>95638</t>
  </si>
  <si>
    <t>KIT CAVALETE PARA MEDIÇÃO DE ÁGUA - ENTRADA PRINCIPAL, EM AÇO GALVANIZADO DN 40 (1 ½)  FORNECIMENTO E INSTALAÇÃO (EXCLUSIVE HIDRÔMETRO). AF_11/2016</t>
  </si>
  <si>
    <t>95639</t>
  </si>
  <si>
    <t>KIT CAVALETE PARA MEDIÇÃO DE ÁGUA - ENTRADA PRINCIPAL, EM AÇO GALVANIZADO DN 50 (2)  FORNECIMENTO E INSTALAÇÃO (EXCLUSIVE HIDRÔMETRO). AF_11/2016</t>
  </si>
  <si>
    <t>95641</t>
  </si>
  <si>
    <t>KIT CAVALETE PARA MEDIÇÃO DE ÁGUA - ENTRADA INDIVIDUALIZADA, EM PVC DN 25 (¾), PARA 2 MEDIDORES  FORNECIMENTO E INSTALAÇÃO (EXCLUSIVE HIDRÔMETRO). AF_11/2016</t>
  </si>
  <si>
    <t>95642</t>
  </si>
  <si>
    <t>KIT CAVALETE PARA MEDIÇÃO DE ÁGUA - ENTRADA INDIVIDUALIZADA, EM PVC DN 25 (¾), PARA 3 MEDIDORES  FORNECIMENTO E INSTALAÇÃO (EXCLUSIVE HIDRÔMETRO). AF_11/2016</t>
  </si>
  <si>
    <t>95643</t>
  </si>
  <si>
    <t>KIT CAVALETE PARA MEDIÇÃO DE ÁGUA - ENTRADA INDIVIDUALIZADA, EM PVC DN 25 (¾), PARA 4 MEDIDORES  FORNECIMENTO E INSTALAÇÃO (EXCLUSIVE HIDRÔMETRO). AF_11/2016</t>
  </si>
  <si>
    <t>95644</t>
  </si>
  <si>
    <t>KIT CAVALETE PARA MEDIÇÃO DE ÁGUA - ENTRADA INDIVIDUALIZADA, EM PVC DN 32 (1), PARA 1 MEDIDOR  FORNECIMENTO E INSTALAÇÃO (EXCLUSIVE HIDRÔMETRO). AF_11/2016</t>
  </si>
  <si>
    <t>95645</t>
  </si>
  <si>
    <t>KIT CAVALETE PARA MEDIÇÃO DE ÁGUA - ENTRADA INDIVIDUALIZADA, EM PVC DN 32 (1), PARA 2 MEDIDORES  FORNECIMENTO E INSTALAÇÃO (EXCLUSIVE HIDRÔMETRO). AF_11/2016</t>
  </si>
  <si>
    <t>95646</t>
  </si>
  <si>
    <t>KIT CAVALETE PARA MEDIÇÃO DE ÁGUA - ENTRADA INDIVIDUALIZADA, EM PVC DN 32 (1), PARA 3 MEDIDORES  FORNECIMENTO E INSTALAÇÃO (EXCLUSIVE HIDRÔMETRO). AF_11/2016</t>
  </si>
  <si>
    <t>95647</t>
  </si>
  <si>
    <t>KIT CAVALETE PARA MEDIÇÃO DE ÁGUA - ENTRADA INDIVIDUALIZADA, EM PVC DN 32 (1), PARA 4 MEDIDORES  FORNECIMENTO E INSTALAÇÃO (EXCLUSIVE HIDRÔMETRO). AF_11/2016</t>
  </si>
  <si>
    <t>95648</t>
  </si>
  <si>
    <t>KIT CAVALETE PARA MEDIÇÃO DE ÁGUA - ENTRADA INDIVIDUALIZADA, EM CPVC DN 28 (1"), PARA 1 MEDIDOR - FORNECIMENTO E INSTALAÇÃO (EXCLUSIVE HIDRÔMETRO). AF_11/2016</t>
  </si>
  <si>
    <t>95649</t>
  </si>
  <si>
    <t>KIT CAVALETE PARA MEDIÇÃO DE ÁGUA - ENTRADA INDIVIDUALIZADA, EM CPVC DN 28 (1"), PARA 2 MEDIDORES - FORNECIMENTO E INSTALAÇÃO (EXCLUSIVE HIDRÔMETRO). AF_11/2016</t>
  </si>
  <si>
    <t>95650</t>
  </si>
  <si>
    <t>KIT CAVALETE PARA MEDIÇÃO DE ÁGUA - ENTRADA INDIVIDUALIZADA, EM CPVC DN 28 (1"), PARA 3 MEDIDORES - FORNECIMENTO E INSTALAÇÃO (EXCLUSIVE HIDRÔMETRO). AF_11/2016</t>
  </si>
  <si>
    <t>95651</t>
  </si>
  <si>
    <t>KIT CAVALETE PARA MEDIÇÃO DE ÁGUA - ENTRADA INDIVIDUALIZADA, EM CPVC DN 28 (1"), PARA 4 MEDIDORES - FORNECIMENTO E INSTALAÇÃO (EXCLUSIVE HIDRÔMETRO). AF_11/2016</t>
  </si>
  <si>
    <t>95652</t>
  </si>
  <si>
    <t>KIT CAVALETE PARA MEDIÇÃO DE ÁGUA - ENTRADA INDIVIDUALIZADA, EM CPVC DN 35 (1 ¼"), PARA 1 MEDIDOR - FORNECIMENTO E INSTALAÇÃO (EXCLUSIVE HIDRÔMETRO). AF_11/2016</t>
  </si>
  <si>
    <t>95653</t>
  </si>
  <si>
    <t>KIT CAVALETE PARA MEDIÇÃO DE ÁGUA - ENTRADA INDIVIDUALIZADA, EM CPVC DN 35 (1 ¼"), PARA 2 MEDIDORES - FORNECIMENTO E INSTALAÇÃO (EXCLUSIVE HIDRÔMETRO). AF_11/2016</t>
  </si>
  <si>
    <t>95654</t>
  </si>
  <si>
    <t>KIT CAVALETE PARA MEDIÇÃO DE ÁGUA - ENTRADA INDIVIDUALIZADA, EM CPVC DN 35 (1 ¼"), PARA 3 MEDIDORES - FORNECIMENTO E INSTALAÇÃO (EXCLUSIVE HIDRÔMETRO). AF_11/2016</t>
  </si>
  <si>
    <t>95655</t>
  </si>
  <si>
    <t>KIT CAVALETE PARA MEDIÇÃO DE ÁGUA - ENTRADA INDIVIDUALIZADA, EM CPVC DN 35 (1 ¼"), PARA 4 MEDIDORES - FORNECIMENTO E INSTALAÇÃO (EXCLUSIVE HIDRÔMETRO). AF_11/2016</t>
  </si>
  <si>
    <t>95657</t>
  </si>
  <si>
    <t>KIT CAVALETE PARA MEDIÇÃO DE ÁGUA - ENTRADA INDIVIDUALIZADA, EM PPR PN20 DN 25 (¾") PARA 1 MEDIDOR - FORNECIMENTO E INSTALAÇÃO (EXCLUSIVE HIDRÔMETRO). AF_11/2016</t>
  </si>
  <si>
    <t>95658</t>
  </si>
  <si>
    <t>KIT CAVALETE PARA MEDIÇÃO DE ÁGUA - ENTRADA INDIVIDUALIZADA, EM PPR PN20 DN 25 (¾" ) PARA 2 MEDIDORES - FORNECIMENTO E INSTALAÇÃO (EXCLUSIVE HIDRÔMETRO). AF_11/2016</t>
  </si>
  <si>
    <t>95659</t>
  </si>
  <si>
    <t>KIT CAVALETE PARA MEDIÇÃO DE ÁGUA - ENTRADA INDIVIDUALIZADA, EM PPR PN20 DN 25 (¾") PARA 3 MEDIDORES - FORNECIMENTO E INSTALAÇÃO (EXCLUSIVE HIDRÔMETRO). AF_11/2016</t>
  </si>
  <si>
    <t>95660</t>
  </si>
  <si>
    <t>KIT CAVALETE PARA MEDIÇÃO DE ÁGUA - ENTRADA INDIVIDUALIZADA, EM PPR PN20 DN 25 (¾") PARA 4 MEDIDORES - FORNECIMENTO E INSTALAÇÃO (EXCLUSIVE HIDRÔMETRO). AF_11/2016</t>
  </si>
  <si>
    <t>95661</t>
  </si>
  <si>
    <t>KIT CAVALETE PARA MEDIÇÃO DE ÁGUA - ENTRADA INDIVIDUALIZADA, EM PPR PN20 DN 32 (1") PARA 1 MEDIDOR - FORNECIMENTO E INSTALAÇÃO (EXCLUSIVE HIDRÔMETRO). AF_11/2016</t>
  </si>
  <si>
    <t>95662</t>
  </si>
  <si>
    <t>KIT CAVALETE PARA MEDIÇÃO DE ÁGUA - ENTRADA INDIVIDUALIZADA, EM PPR PN20 DN 32 (1") PARA 2 MEDIDORES - FORNECIMENTO E INSTALAÇÃO (EXCLUSIVE HIDRÔMETRO). AF_11/2016</t>
  </si>
  <si>
    <t>95663</t>
  </si>
  <si>
    <t>KIT CAVALETE PARA MEDIÇÃO DE ÁGUA - ENTRADA INDIVIDUALIZADA, EM PPR PN20 DN 32 (1") PARA 3 MEDIDORES - FORNECIMENTO E INSTALAÇÃO (EXCLUSIVE HIDRÔMETRO). AF_11/2016</t>
  </si>
  <si>
    <t>95664</t>
  </si>
  <si>
    <t>KIT CAVALETE PARA MEDIÇÃO DE ÁGUA - ENTRADA INDIVIDUALIZADA, EM PPR PN20 DN 32 (1") PARA 4 MEDIDORES - FORNECIMENTO E INSTALAÇÃO (EXCLUSIVE HIDRÔMETRO). AF_11/2016</t>
  </si>
  <si>
    <t>95665</t>
  </si>
  <si>
    <t>KIT CAVALETE PARA MEDIÇÃO DE ÁGUA - ENTRADA INDIVIDUALIZADA, EM PPR PN25 DN 25 (¾") PARA 1 MEDIDOR - FORNECIMENTO E INSTALAÇÃO (EXCLUSIVE HIDRÔMETRO). AF_11/2016</t>
  </si>
  <si>
    <t>95666</t>
  </si>
  <si>
    <t>KIT CAVALETE PARA MEDIÇÃO DE ÁGUA - ENTRADA INDIVIDUALIZADA, EM PPR PN25 DN 25 (¾") PARA 2 MEDIDORES - FORNECIMENTO E INSTALAÇÃO (EXCLUSIVE HIDRÔMETRO). AF_11/2016</t>
  </si>
  <si>
    <t>95667</t>
  </si>
  <si>
    <t>KIT CAVALETE PARA MEDIÇÃO DE ÁGUA - ENTRADA INDIVIDUALIZADA, EM PPR PN25 DN 25 (¾") PARA 3 MEDIDORES - FORNECIMENTO E INSTALAÇÃO (EXCLUSIVE HIDRÔMETRO). AF_11/2016</t>
  </si>
  <si>
    <t>95668</t>
  </si>
  <si>
    <t>KIT CAVALETE PARA MEDIÇÃO DE ÁGUA - ENTRADA INDIVIDUALIZADA, EM PPR PN25 DN 25 (¾") PARA 4 MEDIDORES - FORNECIMENTO E INSTALAÇÃO (EXCLUSIVE HIDRÔMETRO). AF_11/2016</t>
  </si>
  <si>
    <t>95669</t>
  </si>
  <si>
    <t>KIT CAVALETE PARA MEDIÇÃO DE ÁGUA - ENTRADA INDIVIDUALIZADA, EM PPR PN25 DN 32 (1") PARA 1 MEDIDOR - FORNECIMENTO E INSTALAÇÃO (EXCLUSIVE HIDRÔMETRO). AF_11/2016</t>
  </si>
  <si>
    <t>95670</t>
  </si>
  <si>
    <t>KIT CAVALETE PARA MEDIÇÃO DE ÁGUA - ENTRADA INDIVIDUALIZADA, EM PPR PN25 DN 32 (1") PARA 2 MEDIDORES - FORNECIMENTO E INSTALAÇÃO (EXCLUSIVE HIDRÔMETRO). AF_11/2016</t>
  </si>
  <si>
    <t>95671</t>
  </si>
  <si>
    <t>KIT CAVALETE PARA MEDIÇÃO DE ÁGUA - ENTRADA INDIVIDUALIZADA, EM PPR PN25 DN 32 (1") PARA 3 MEDIDORES - FORNECIMENTO E INSTALAÇÃO (EXCLUSIVE HIDRÔMETRO). AF_11/2016</t>
  </si>
  <si>
    <t>95672</t>
  </si>
  <si>
    <t>KIT CAVALETE PARA MEDIÇÃO DE ÁGUA - ENTRADA INDIVIDUALIZADA, EM PPR PN25 DN 32 (1") PARA 4 MEDIDORES - FORNECIMENTO E INSTALAÇÃO (EXCLUSIVE HIDRÔMETRO). AF_11/2016</t>
  </si>
  <si>
    <t>95673</t>
  </si>
  <si>
    <t>HIDRÔMETRO DN 20 (½), 1,5 M³/H  FORNECIMENTO E INSTALAÇÃO. AF_11/2016</t>
  </si>
  <si>
    <t>95674</t>
  </si>
  <si>
    <t>HIDRÔMETRO DN 20 (½), 3,0 M³/H  FORNECIMENTO E INSTALAÇÃO. AF_11/2016</t>
  </si>
  <si>
    <t>95675</t>
  </si>
  <si>
    <t>HIDRÔMETRO DN 25 (¾ ), 5,0 M³/H FORNECIMENTO E INSTALAÇÃO. AF_11/2016</t>
  </si>
  <si>
    <t>95676</t>
  </si>
  <si>
    <t>CAIXA EM CONCRETO PRÉ-MOLDADO PARA ABRIGO DE HIDRÔMETRO COM DN 20 (½)  FORNECIMENTO E INSTALAÇÃO. AF_11/2016</t>
  </si>
  <si>
    <t>97741</t>
  </si>
  <si>
    <t>KIT CAVALETE PARA MEDIÇÃO DE ÁGUA - ENTRADA INDIVIDUALIZADA, EM PVC DN 25 (¾), PARA 1 MEDIDOR  FORNECIMENTO E INSTALAÇÃO (EXCLUSIVE HIDRÔMETRO). AF_11/2016</t>
  </si>
  <si>
    <t>90436</t>
  </si>
  <si>
    <t>FURO MANUAL EM ALVENARIA, PARA INSTALAÇÕES HIDRÁULICAS, DIÂMETROS MENORES OU IGUAIS A 40 MM. AF_09/2023</t>
  </si>
  <si>
    <t>90437</t>
  </si>
  <si>
    <t>FURO MANUAL EM ALVENARIA, PARA INSTALAÇÕES HIDRÁULICAS, DIÂMETROS MAIORES QUE 40 MM E MENORES OU IGUAIS A 75 MM. AF_09/2023</t>
  </si>
  <si>
    <t>90438</t>
  </si>
  <si>
    <t>FURO MANUAL EM ALVENARIA, PARA INSTALAÇÕES HIDRÁULICAS, DIÂMETROS MAIORES QUE 75 MM E MENORES OU IGUAIS A 100 MM. AF_09/2023</t>
  </si>
  <si>
    <t>90439</t>
  </si>
  <si>
    <t>FURO MECANIZADO EM CONCRETO, COM MARTELO DEMOLIDOR, PARA INSTALAÇÕES HIDRÁULICAS, DIÂMETROS MENORES OU IGUAIS A 40 MM. AF_09/2023</t>
  </si>
  <si>
    <t>90440</t>
  </si>
  <si>
    <t>FURO MECANIZADO EM CONCRETO, COM MARTELO DEMOLIDOR, PARA INSTALAÇÕES HIDRÁULICAS, DIÂMETROS MAIORES QUE 40 MM E MENORES OU IGUAIS A 75 MM. AF_09/2023</t>
  </si>
  <si>
    <t>90441</t>
  </si>
  <si>
    <t>FURO MECANIZADO EM CONCRETO, COM MARTELO DEMOLIDOR, PARA INSTALAÇÕES HIDRÁULICAS, DIÂMETROS MAIORES QUE 75 MM E MENORES OU IGUAIS A 150 MM. AF_09/2023</t>
  </si>
  <si>
    <t>90443</t>
  </si>
  <si>
    <t>RASGO LINEAR MANUAL EM ALVENARIA, PARA RAMAIS/ DISTRIBUIÇÃO DE INSTALAÇÕES HIDRÁULICAS, DIÂMETROS MENORES OU IGUAIS A 40 MM. AF_09/2023</t>
  </si>
  <si>
    <t>90444</t>
  </si>
  <si>
    <t>RASGO LINEAR MECANIZADO EM CONTRAPISO, PARA RAMAIS/ DISTRIBUIÇÃO DE INSTALAÇÕES HIDRÁULICAS, DIÂMETROS MENORES OU IGUAIS A 40 MM. AF_09/2023_PS</t>
  </si>
  <si>
    <t>90445</t>
  </si>
  <si>
    <t>RASGO LINEAR MECANIZADO EM CONTRAPISO, PARA RAMAIS/ DISTRIBUIÇÃO DE INSTALAÇÕES HIDRÁULICAS, DIÂMETROS MAIORES QUE 40 MM E MENORES OU IGUAIS A 75 MM. AF_09/2023_PS</t>
  </si>
  <si>
    <t>90446</t>
  </si>
  <si>
    <t>RASGO LINEAR MECANIZADO EM CONTRAPISO, PARA RAMAIS/ DISTRIBUIÇÃO DE INSTALAÇÕES HIDRÁULICAS, DIÂMETROS MAIORES QUE 75 MM E MENORES OU IGUAIS A 100 MM. AF_09/2023_PS</t>
  </si>
  <si>
    <t>90447</t>
  </si>
  <si>
    <t>RASGO LINEAR MANUAL EM ALVENARIA, PARA ELETRODUTOS, DIÂMETROS MENORES OU IGUAIS A 40 MM. AF_09/2023</t>
  </si>
  <si>
    <t>90451</t>
  </si>
  <si>
    <t>PASSANTE TIPO PEÇA EM POLIESTIRENO (ISOPOR), FIXADO EM LAJE, PARA ABERTURA PARA PASSAGEM DE 1 TUBO DE ATÉ 50 MM DE DIÂMETRO. AF_09/2023</t>
  </si>
  <si>
    <t>90452</t>
  </si>
  <si>
    <t>PASSANTE TIPO PEÇA EM POLIESTIRENO (ISOPOR), FIXADO EM LAJE, PARA PASSAGEM DE NO MÁXIMO 5 TUBOS DE 50 MM DE DIÂMETRO. AF_09/2023</t>
  </si>
  <si>
    <t>90453</t>
  </si>
  <si>
    <t>PASSANTE TIPO TUBO COM DIÂMETRO DE 40 MM, FIXADO EM LAJE, PARA PASSAGEM DE TUBULAÇÕES COM NO MÁXIMO 32 MM DE DIÂMETRO. AF_09/2023</t>
  </si>
  <si>
    <t>90454</t>
  </si>
  <si>
    <t>PASSANTE TIPO TUBO COM DIÂMETRO DE 75 MM, FIXADO EM LAJE, PARA PASSAGEM DE TUBULAÇÕES COM NO MÁXIMO 50 MM DE DIÂMETRO. AF_09/2023</t>
  </si>
  <si>
    <t>90455</t>
  </si>
  <si>
    <t>PASSANTE TIPO TUBO COM DIÂMETRO DE 100 MM, FIXADO EM LAJE, PARA PASSAGEM DE TUBULAÇÕES COM NO MÁXIMO 75 MM DE DIÂMETRO. AF_09/2023</t>
  </si>
  <si>
    <t>90456</t>
  </si>
  <si>
    <t>QUEBRA EM ALVENARIA PARA INSTALAÇÃO DE CAIXA DE TOMADA (4X4 OU 4X2). AF_09/2023</t>
  </si>
  <si>
    <t>90457</t>
  </si>
  <si>
    <t>QUEBRA EM ALVENARIA PARA INSTALAÇÃO DE QUADRO DISTRIBUIÇÃO PEQUENO (19X25 CM). AF_09/2023</t>
  </si>
  <si>
    <t>90458</t>
  </si>
  <si>
    <t>QUEBRA EM ALVENARIA PARA INSTALAÇÃO DE QUADRO DISTRIBUIÇÃO GRANDE (76X40 CM). AF_09/2023</t>
  </si>
  <si>
    <t>90459</t>
  </si>
  <si>
    <t>QUEBRA EM ALVENARIA PARA INSTALAÇÃO DE ABRIGO PARA MANGUEIRAS (90X60 CM). AF_09/2023</t>
  </si>
  <si>
    <t>90460</t>
  </si>
  <si>
    <t>SUPORTE PARA 2 TUBOS HORIZONTAIS, ESPAÇADO A CADA 56 CM, EM PERFILADO COM COMPRIMENTO DE 25 CM FIXADO EM LAJE, POR METRO DE TUBULAÇÃO FIXADA. AF_09/2023</t>
  </si>
  <si>
    <t>90461</t>
  </si>
  <si>
    <t>SUPORTE PARA 4 TUBOS HORIZONTAIS, ESPAÇADO A CADA 56 CM, EM PERFILADO COM COMPRIMENTO DE 42 CM FIXADO EM LAJE, POR METRO DE TUBULAÇÃO FIXADA. AF_09/2023</t>
  </si>
  <si>
    <t>90462</t>
  </si>
  <si>
    <t>SUPORTE PARA 2 TUBOS VERTICAIS, ESPAÇADO A CADA 150 CM, EM PERFILADO COM COMPRIMENTO DE 25 CM FIXADO EM PAREDE, POR METRO DE TUBULAÇÃO FIXADA. AF_09/2023</t>
  </si>
  <si>
    <t>90463</t>
  </si>
  <si>
    <t>SUPORTE PARA 4 TUBOS VERTICAIS, ESPAÇADO A CADA 150 CM, EM PERFILADO COM COMPRIMENTO DE 42 CM FIXADO EM PAREDE, POR METRO DE TUBULAÇÃO FIXADA. AF_09/2023</t>
  </si>
  <si>
    <t>90466</t>
  </si>
  <si>
    <t>CHUMBAMENTO LINEAR EM ALVENARIA PARA RAMAIS/DISTRIBUIÇÃO DE INSTALAÇÕES HIDRÁULICAS COM DIÂMETROS MENORES OU IGUAIS A 40 MM. AF_09/2023</t>
  </si>
  <si>
    <t>90467</t>
  </si>
  <si>
    <t>CHUMBAMENTO LINEAR EM ALVENARIA PARA RAMAIS/DISTRIBUIÇÃO DE INSTALAÇÕES HIDRÁULICAS COM DIÂMETROS MAIORES QUE 40 MM E MENORES OU IGUAIS A 75 MM. AF_09/2023</t>
  </si>
  <si>
    <t>90468</t>
  </si>
  <si>
    <t>CHUMBAMENTO LINEAR EM CONTRAPISO PARA RAMAIS/DISTRIBUIÇÃO DE INSTALAÇÕES HIDRÁULICAS COM DIÂMETROS MENORES OU IGUAIS A 40 MM. AF_09/2023</t>
  </si>
  <si>
    <t>90469</t>
  </si>
  <si>
    <t>CHUMBAMENTO LINEAR EM CONTRAPISO PARA RAMAIS/DISTRIBUIÇÃO DE INSTALAÇÕES HIDRÁULICAS COM DIÂMETROS MAIORES QUE 40 MM E MENORES OU IGUAIS A 75 MM. AF_09/2023</t>
  </si>
  <si>
    <t>90470</t>
  </si>
  <si>
    <t>CHUMBAMENTO LINEAR EM CONTRAPISO PARA RAMAIS/DISTRIBUIÇÃO DE INSTALAÇÕES HIDRÁULICAS COM DIÂMETROS MAIORES QUE 75 MM E MENORES OU IGUAIS A 100 MM. AF_09/2023</t>
  </si>
  <si>
    <t>91166</t>
  </si>
  <si>
    <t>FIXAÇÃO DE TUBOS HORIZONTAIS DE PEX OU MULTICAMADAS, DIÂMETROS IGUAIS OU INFERIORES A 40 MM, COM ABRAÇADEIRA PLÁSTICA FIXADA EM LAJE. AF_09/2023_PE</t>
  </si>
  <si>
    <t>91167</t>
  </si>
  <si>
    <t>FIXAÇÃO DE TUBOS HORIZONTAIS DE PPR DIÂMETROS MENORES OU IGUAIS A 40 MM COM ABRAÇADEIRA METÁLICA RÍGIDA TIPO U PERFIL 1 1/4, FIXADA EM PERFILADO EM LAJE. AF_09/2023_PS</t>
  </si>
  <si>
    <t>91170</t>
  </si>
  <si>
    <t>FIXAÇÃO DE TUBOS HORIZONTAIS DE PVC ÁGUA, PVC ESGOTO, PVC ÁGUA PLUVIAL, CPVC, PPR, COBRE OU AÇO, DIÂMETROS MENORES OU IGUAIS A 40 MM, COM ABRAÇADEIRA METÁLICA RÍGIDA TIPO U PERFIL 1 1/4, FIXADA EM PERFILADO EM LAJE. AF_09/2023_PS</t>
  </si>
  <si>
    <t>91171</t>
  </si>
  <si>
    <t>FIXAÇÃO DE TUBOS HORIZONTAIS DE PVC ÁGUA, PVC ESGOTO, PVC ÁGUA PLUVIAL, CPVC, PPR, COBRE OU AÇO, DIÂMETROS MAIORES QUE 40 MM E MENORES OU IGUAIS A 75 MM, COM ABRAÇADEIRA METÁLICA RÍGIDA TIPO U PERFIL 2 1/2, FIXADA EM PERFILADO EM LAJE. AF_09/2023_PS</t>
  </si>
  <si>
    <t>91172</t>
  </si>
  <si>
    <t>FIXAÇÃO DE TUBOS HORIZONTAIS DE PVC ÁGUA, PVC ESGOTO, PVC ÁGUA PLUVIAL, CPVC, PPR, COBRE OU AÇO, DIÂMETROS MAIORES QUE 75 MM E MENORES OU IGUAIS A 100 MM, COM ABRAÇADEIRA METÁLICA RÍGIDA TIPO U PERFIL 4, FIXADA EM PERFILADO EM LAJE. AF_09/2023_PS</t>
  </si>
  <si>
    <t>91173</t>
  </si>
  <si>
    <t>FIXAÇÃO DE TUBOS VERTICAIS DE PVC ÁGUA, PVC ESGOTO, PVC ÁGUA PLUVIAL, CPVC, PPR, COBRE OU AÇO, DIÂMETROS MENORES OU IGUAIS A 40 MM, COM ABRAÇADEIRA METÁLICA RÍGIDA TIPO U PERFIL 1 1/4, FIXADA EM PERFILADO EM PAREDE. AF_09/2023_PS</t>
  </si>
  <si>
    <t>91174</t>
  </si>
  <si>
    <t>FIXAÇÃO DE TUBOS VERTICAIS DE PVC ÁGUA, PVC ESGOTO, PVC ÁGUA PLUVIAL, CPVC, PPR, COBRE OU AÇO, DIÂMETROS MAIORES QUE 40 MM E MENORES OU IGUAIS A 75 MM, COM ABRAÇADEIRA METÁLICA RÍGIDA TIPO U PERFIL 2 1/2, FIXADA EM PERFILADO EM PAREDE. AF_09/2023_PS</t>
  </si>
  <si>
    <t>91175</t>
  </si>
  <si>
    <t>FIXAÇÃO DE TUBOS VERTICAIS DE PVC ÁGUA, PVC ESGOTO, PVC ÁGUA PLUVIAL, CPVC, PPR, COBRE OU AÇO, DIÂMETROS MAIORES QUE 75 MM E MENORES OU IGUAIS A 100 MM, COM ABRAÇADEIRA METÁLICA RÍGIDA TIPO U PERFIL 4, FIXADA EM PERFILADO EM PAREDE. AF_09/2023_PS</t>
  </si>
  <si>
    <t>91176</t>
  </si>
  <si>
    <t>FIXAÇÃO DE TUBOS HORIZONTAIS DE PPR DIÂMETROS MENORES OU IGUAIS A 40 MM, COM ABRAÇADEIRA METÁLICA RÍGIDA TIPO D COM PARAFUSO DE FIXAÇÃO 1 1/4, FIXADA DIRETAMENTE NA LAJE OU PAREDE. AF_09/2023</t>
  </si>
  <si>
    <t>91179</t>
  </si>
  <si>
    <t>FIXAÇÃO DE TUBOS HORIZONTAIS DE PVC ÁGUA/PVC ESGOTO/PVC PLUVIAL/CPVC/PPR/COBRE OU AÇO, DIÂMETROS MENORES OU IGUAIS A 40 MM, COM ABRAÇADEIRA METÁLICA RÍGIDA TIPO D COM PARAFUSO DE FIXAÇÃO 1 1/4", FIXADA DIRETAMENTE NA LAJE OU PAREDE. AF_09/2023</t>
  </si>
  <si>
    <t>91180</t>
  </si>
  <si>
    <t>FIXAÇÃO DE TUBOS HORIZONTAIS DE PVC ÁGUA/PVC ESGOTO/PVC PLUVIAL/CPVC/PPR/COBRE OU AÇO, DIÂMETROS MAIORES QUE 40 MM E MENORES OU IGUAIS A 75 MM, COM ABRAÇADEIRA TIPO D COM PARAFUSO DE FIXAÇÃO 2 1/2", FIXADA DIRETAMENTE NA LAJE OU PAREDE. AF_09/2023</t>
  </si>
  <si>
    <t>91181</t>
  </si>
  <si>
    <t>FIXAÇÃO DE TUBOS HORIZONTAIS DE PVC ÁGUA/PVC ESGOTO/PVC PLUVIAL/CPVC/PPR/COBRE OU AÇO, DIÂMETROS MAIORES QUE 75 MM E MENORES OU IGUAIS A 100 MM, COM ABRAÇADEIRA TIPO D COM PARAFUSO DE FIXAÇÃO 4", FIXADA DIRETAMENTE NA LAJE OU PAREDE. AF_09/2023</t>
  </si>
  <si>
    <t>91182</t>
  </si>
  <si>
    <t>FIXAÇÃO DE TUBOS HORIZONTAIS DE PPR, DIÂMETROS MENORES OU IGUAIS A 40 MM, COM ABRAÇADEIRA METÁLICA FLEXÍVEL 18 MM, FIXADA DIRETAMENTE NA LAJE. AF_09/2023</t>
  </si>
  <si>
    <t>91185</t>
  </si>
  <si>
    <t>FIXAÇÃO DE TUBOS HORIZONTAIS DE PVC ÁGUA, PVC ESGOTO, PVC ÁGUA PLUVIAL, CPVC, PPR, COBRE OU AÇO, DIÂMETROS MENORES OU IGUAIS A 40 MM, COM ABRAÇADEIRA METÁLICA FLEXÍVEL 18 MM, FIXADA DIRETAMENTE NA LAJE. AF_09/2023</t>
  </si>
  <si>
    <t>91186</t>
  </si>
  <si>
    <t>FIXAÇÃO DE TUBOS HORIZONTAIS DE PVC ÁGUA, PVC ESGOTO, PVC ÁGUA PLUVIAL, CPVC, PPR, COBRE OU AÇO, DIÂMETROS MAIORES QUE 40 MM E MENORES OU IGUAIS A 75 MM, COM ABRAÇADEIRA METÁLICA FLEXÍVEL 18 MM, FIXADA DIRETAMENTE NA LAJE. AF_09/2023</t>
  </si>
  <si>
    <t>91187</t>
  </si>
  <si>
    <t>FIXAÇÃO DE TUBOS HORIZONTAIS DE PVC ÁGUA, PVC ESGOTO, PVC ÁGUA PLUVIAL, CPVC, PPR, COBRE OU AÇO, DIÂMETROS MAIORES QUE 75 MM E MENORES OU IGUAIS A 100 MM, COM ABRAÇADEIRA METÁLICA FLEXÍVEL 18 MM, FIXADA DIRETAMENTE NA LAJE. AF_09/2023</t>
  </si>
  <si>
    <t>91188</t>
  </si>
  <si>
    <t>CHUMBAMENTO PONTUAL DE ABERTURA EM LAJE COM PASSAGEM DE 1 TUBO COM DIÂMETRO DE 50 MM. AF_09/2023</t>
  </si>
  <si>
    <t>91189</t>
  </si>
  <si>
    <t>CHUMBAMENTO PONTUAL DE ABERTURA EM LAJE COM PASSAGEM DE 5 TUBOS COM DIÂMETROS DE 50 MM. AF_09/2023</t>
  </si>
  <si>
    <t>91190</t>
  </si>
  <si>
    <t>CHUMBAMENTO PONTUAL EM PASSAGEM DE TUBO COM DIÂMETRO MENOR OU IGUAL A 40 MM. AF_09/2023</t>
  </si>
  <si>
    <t>91191</t>
  </si>
  <si>
    <t>CHUMBAMENTO PONTUAL EM PASSAGEM DE TUBO COM DIÂMETROS ENTRE 40 MM E 75 MM. AF_09/2023</t>
  </si>
  <si>
    <t>91192</t>
  </si>
  <si>
    <t>CHUMBAMENTO PONTUAL EM PASSAGEM DE TUBO COM DIÂMETRO MAIOR QUE 75 MM E MENORES OU IGUAIS A 150 MM. AF_09/2023</t>
  </si>
  <si>
    <t>91222</t>
  </si>
  <si>
    <t>RASGO LINEAR MANUAL EM ALVENARIA, PARA RAMAIS/ DISTRIBUIÇÃO DE INSTALAÇÕES HIDRÁULICAS, DIÂMETROS MAIORES QUE 40 MM E MENORES OU IGUAIS A 75 MM. AF_09/2023</t>
  </si>
  <si>
    <t>94480</t>
  </si>
  <si>
    <t>CONJUNTO HIDRÁULICO PARA INSTALAÇÃO DE BOMBA EM AÇO ROSCÁVEL, DN SUCÇÃO 65 (2½) E DN RECALQUE 50 (2), PARA EDIFICAÇÃO ENTRE 12 E 18 PAVIMENTOS  FORNECIMENTO E INSTALAÇÃO. AF_06/2016</t>
  </si>
  <si>
    <t>94481</t>
  </si>
  <si>
    <t>CONJUNTO HIDRÁULICO PARA INSTALAÇÃO DE BOMBA EM AÇO ROSCÁVEL, DN SUCÇÃO 50 (2) E DN RECALQUE 40 (1 1/2), PARA EDIFICAÇÃO ENTRE 8 E 12 PAVIMENTOS  FORNECIMENTO E INSTALAÇÃO. AF_06/2016</t>
  </si>
  <si>
    <t>94482</t>
  </si>
  <si>
    <t>CONJUNTO HIDRÁULICO PARA INSTALAÇÃO DE BOMBA EM AÇO ROSCÁVEL, DN SUCÇÃO 40 (1 1/2) E DN RECALQUE 32 (1 1/4), PARA EDIFICAÇÃO ENTRE 4 E 8 PAVIMENTOS  FORNECIMENTO E INSTALAÇÃO. AF_06/2016</t>
  </si>
  <si>
    <t>94483</t>
  </si>
  <si>
    <t>CONJUNTO HIDRÁULICO PARA INSTALAÇÃO DE BOMBA EM AÇO ROSCÁVEL, DN SUCÇÃO 32 (1 1/4) E DN RECALQUE 25 (1), PARA EDIFICAÇÃO ATÉ 4 PAVIMENTOS  FORNECIMENTO E INSTALAÇÃO. AF_06/2016</t>
  </si>
  <si>
    <t>95541</t>
  </si>
  <si>
    <t>FIXAÇÃO DE DUTOS FLEXÍVEIS CIRCULARES, DIÂMETRO 109 MM OU 4", COM ABRAÇADEIRA METÁLICA FLEXÍVEL FIXADA DIRETAMENTE NA LAJE, SOMENTE MÃO DE OBRA. AF_09/2023</t>
  </si>
  <si>
    <t>96559</t>
  </si>
  <si>
    <t>SUPORTE PARA DUTO EM CHAPA GALVANIZADA BITOLA 26, EM PERFILADO COM COMPRIMENTO DE 35 CM FIXADO EM LAJE, POR METRO DE DUTO FIXADO. AF_09/2023</t>
  </si>
  <si>
    <t>96560</t>
  </si>
  <si>
    <t>SUPORTE PARA DUTO EM CHAPA GALVANIZADA BITOLA 24, EM PERFILADO COM COMPRIMENTO DE 55 CM FIXADO EM LAJE, POR METRO DE DUTO FIXADO. AF_09/2023</t>
  </si>
  <si>
    <t>96562</t>
  </si>
  <si>
    <t>SUPORTE PARA ELETROCALHA LISA OU PERFURADA EM AÇO GALVANIZADO, LARGURA 400 MM, EM PERFILADO COM COMPRIMENTO DE 45 CM FIXADO EM LAJE, POR METRO DE ELETROCALHA FIXADA. AF_09/2023</t>
  </si>
  <si>
    <t>96563</t>
  </si>
  <si>
    <t>SUPORTE PARA ELETROCALHA LISA OU PERFURADA EM AÇO GALVANIZADO, LARGURA 800 MM, EM PERFILADO COM COMPRIMENTO DE 85 CM FIXADO EM LAJE, POR METRO DE ELETROCALHA FIXADA. AF_09/2023</t>
  </si>
  <si>
    <t>100128</t>
  </si>
  <si>
    <t>TIL (TUBO DE INSPEÇÃO E LIMPEZA) RADIAL PARA ESGOTO, EM PVC, DN 300X200 MM. AF_12/2020</t>
  </si>
  <si>
    <t>101802</t>
  </si>
  <si>
    <t>CAIXA ENTERRADA RETENTORA DE AREIA RETANGULAR, EM ALVENARIA COM BLOCOS DE CONCRETO, DIMENSÕES INTERNAS: 1,00 X 1,00 X 1,20 M, EXCLUINDO TAMPÃO. AF_12/2020</t>
  </si>
  <si>
    <t>101803</t>
  </si>
  <si>
    <t>CAIXA ENTERRADA SEPARADORA DE ÓLEO RETANGULAR, EM ALVENARIA COM BLOCOS DE CONCRETO, DIMENSÕES INTERNAS: 0,6 X 0,6 X 1,00 M, EXCLUINDO TAMPÃO. AF_12/2020</t>
  </si>
  <si>
    <t>101804</t>
  </si>
  <si>
    <t>CAIXA ENTERRADA SEPARADORA DE ÓLEO RETANGULAR, EM ALVENARIA COM BLOCOS DE CONCRETO, DIMENSÕES INTERNAS: 0,8 X 0,8 X 1,00 M, EXCLUINDO TAMPÃO. AF_12/2020</t>
  </si>
  <si>
    <t>101805</t>
  </si>
  <si>
    <t>CAIXA ENTERRADA SEPARADORA DE ÓLEO RETANGULAR, EM ALVENARIA COM BLOCOS DE CONCRETO, DIMENSÕES INTERNAS: 1,00 X 1,00 X 1,00 M, EXCLUINDO TAMPÃO. AF_12/2020</t>
  </si>
  <si>
    <t>102111</t>
  </si>
  <si>
    <t>BOMBA CENTRÍFUGA, MONOFÁSICA, 0,5 CV OU 0,49 HP, HM 6 A 20 M, Q 1,2 A 8,3 M3/H - FORNECIMENTO E INSTALAÇÃO. AF_12/2020</t>
  </si>
  <si>
    <t>102112</t>
  </si>
  <si>
    <t>BOMBA CENTRÍFUGA, MONOFÁSICA, 0,5 CV OU 0,49 HP, HM 6 A 20 M, Q 1,2 A 8,3 M3/H (NÃO INCLUI O FORNECIMENTO DA BOMBA). AF_12/2020</t>
  </si>
  <si>
    <t>102113</t>
  </si>
  <si>
    <t>BOMBA CENTRÍFUGA, TRIFÁSICA, 1 CV OU 0,99 HP, HM 14 A 40 M, Q 0,6 A 8,4 M3/H - FORNECIMENTO E INSTALAÇÃO. AF_12/2020</t>
  </si>
  <si>
    <t>102114</t>
  </si>
  <si>
    <t>BOMBA CENTRÍFUGA, TRIFÁSICA, 1 CV OU 0,99 HP, HM 14 A 40 M, Q 0,6 A 8,4 M3/H (NÃO INCLUI O FORNECIMENTO DA BOMBA). AF_12/2020</t>
  </si>
  <si>
    <t>102115</t>
  </si>
  <si>
    <t>BOMBA CENTRÍFUGA, TRIFÁSICA, 1,5 CV OU 1,48 HP, HM 10 A 70 M, Q 1,8 A 5,3 M3/H - FORNECIMENTO E INSTALAÇÃO. AF_12/2020</t>
  </si>
  <si>
    <t>102116</t>
  </si>
  <si>
    <t>BOMBA CENTRÍFUGA, TRIFÁSICA, 1,5 CV OU 1,48 HP, HM 10 A 24 M, Q 6,1 A 21,9 M3/H - FORNECIMENTO E INSTALAÇÃO. AF_12/2020</t>
  </si>
  <si>
    <t>102117</t>
  </si>
  <si>
    <t>BOMBA CENTRÍFUGA, TRIFÁSICA, 1,5 CV OU 1,48 HP (NÃO INCLUI O FORNECIMENTO DA BOMBA). AF_12/2020</t>
  </si>
  <si>
    <t>102118</t>
  </si>
  <si>
    <t>BOMBA CENTRÍFUGA, TRIFÁSICA, 3 CV OU 2,96 HP, HM 34 A 40 M, Q 8,6 A 14,8 M3/H - FORNECIMENTO E INSTALAÇÃO. AF_12/2020</t>
  </si>
  <si>
    <t>102119</t>
  </si>
  <si>
    <t>BOMBA CENTRÍFUGA, TRIFÁSICA, 3 CV OU 2,96 HP, HM 34 A 40 M, Q 8,6 A 14,8 M3/H (NÃO INCLUI O FORNECIMENTO DA BOMBA). AF_12/2020</t>
  </si>
  <si>
    <t>102121</t>
  </si>
  <si>
    <t>MOTO BOMBA HORIZONTAL ATÉ 10 CV, HM 75 A 80 M, Q 25,4 A 48 (NÃO INCLUI O FORNECIMENTO DA BOMBA). AF_12/2020</t>
  </si>
  <si>
    <t>102122</t>
  </si>
  <si>
    <t>BOMBA CENTRÍFUGA, TRIFÁSICA, 10 CV OU 9,86 HP, HM 85 A 140 M, Q 4,2 A 14,9 M3/H - FORNECIMENTO E INSTALAÇÃO. AF_12/2020</t>
  </si>
  <si>
    <t>102123</t>
  </si>
  <si>
    <t>BOMBA CENTRÍFUGA, TRIFÁSICA, 10 CV OU 9,86 HP, HM 85 A 140 M, Q 4,2 A 14,9 M3/H (NÃO INCLUI O FORNECIMENTO DA BOMBA). AF_12/2020</t>
  </si>
  <si>
    <t>102136</t>
  </si>
  <si>
    <t>INSTALAÇÃO DE QUADRO ELÉTRICO PARA BOMBAS TRIFÁSICAS ATÉ 25 CV (NÃO INCLUI O FORNECIMENTO DO QUADRO). AF_12/2020</t>
  </si>
  <si>
    <t>102137</t>
  </si>
  <si>
    <t>CHAVE DE BOIA AUTOMÁTICA SUPERIOR/INFERIOR 15A/250V - FORNECIMENTO E INSTALAÇÃO. AF_12/2020</t>
  </si>
  <si>
    <t>102138</t>
  </si>
  <si>
    <t>MOTO BOMBA HORIZONTAL DE 12,5 A 25 CV, HM 140 M (NÃO INCLUI O FORNECIMENTO DA BOMBA). AF_12/2020</t>
  </si>
  <si>
    <t>103517</t>
  </si>
  <si>
    <t>AQUECEDOR SOLAR COMPACTO, KIT PARA 1 COLETOR SOLAR EM VIDRO TEMPERADO E SERPENTINA EM TUBO DE COBRE COM SUPORTE, RESERVATÓRIO, FIXAÇÕES E TUBOS - FORNECIMENTO E INSTALAÇÃO. AF_12/2021</t>
  </si>
  <si>
    <t>103519</t>
  </si>
  <si>
    <t>BLOCO CONCRETADO NO LOCAL, 20X20X15CM, PARA BASE DE FIXAÇÃO DA ESTRUTURA SOLAR PARA LAJE DE CONCRETO - FORNECIMENTO E INSTALAÇÃO. AF_12/2021</t>
  </si>
  <si>
    <t>103520</t>
  </si>
  <si>
    <t>RESERVATÓRIO TÉRMICO/BOILER SOLAR EM AÇO INOX 400 L COM 2 PLACAS COLETORAS EM VIDRO TEMPERADO COM SERPENTINA EM TUBO DE COBRE 2 X 1 M - FORNECIMENTO E INSTALAÇÃO. AF_12/2021</t>
  </si>
  <si>
    <t>103521</t>
  </si>
  <si>
    <t>RESERVATÓRIO TÉRMICO/BOILER SOLAR EM AÇO INOX 600 L COM 3 PLACAS COLETORAS EM VIDRO TEMPERADO COM SERPENTINA EM TUBO DE COBRE 2 X 1 M - FORNECIMENTO E INSTALAÇÃO. AF_12/2021</t>
  </si>
  <si>
    <t>103522</t>
  </si>
  <si>
    <t>RESERVATÓRIO TÉRMICO/BOILER SOLAR EM AÇO INOX 800 L COM 4 PLACAS COLETORAS EM VIDRO TEMPERADO COM SERPENTINA EM TUBO DE COBRE 2 X 1 M - FORNECIMENTO E INSTALAÇÃO. AF_12/2021</t>
  </si>
  <si>
    <t>103523</t>
  </si>
  <si>
    <t>RESERVATÓRIO TÉRMICO/BOILER SOLAR EM AÇO INOX 1000 L COM 5 PLACAS COLETORAS EM VIDRO TEMPERADO COM SERPENTINA EM TUBO DE COBRE 2 X 1 M - FORNECIMENTO E INSTALAÇÃO. AF_12/2021</t>
  </si>
  <si>
    <t>104660</t>
  </si>
  <si>
    <t>CONJUNTO DE PONTOS HIDRÁULICOS DE ÁGUA FRIA PARA BANHEIRO (RAMAL/SUB-RAMAL E DISTRIBUIÇÃO) EM PVC, COM TUBOS, CONEXÕES, REGISTROS, CORTES E FIXAÇÕES EM PRÉDIO COM TUBULAÇÕES EMBUTIDAS COM RASGO. AF_05/2023</t>
  </si>
  <si>
    <t>104661</t>
  </si>
  <si>
    <t>CONJUNTO DE PONTOS HIDRÁULICOS DE ÁGUA FRIA PARA COZINHA (RAMAL/SUB-RAMAL E DISTRIBUIÇÃO) EM PVC, COM TUBOS, CONEXÕES, REGISTROS, CORTES E FIXAÇÕES EM PRÉDIO COM TUBULAÇÕES EMBUTIDAS COM RASGO. AF_05/2023</t>
  </si>
  <si>
    <t>104662</t>
  </si>
  <si>
    <t>CONJUNTO DE PONTOS HIDRÁULICOS DE ÁGUA FRIA PARA ÁREA DE SERVIÇO (RAMAL/SUB-RAMAL E DISTRIBUIÇÃO) EM PVC, COM TUBOS, CONEXÕES, REGISTROS, CORTES E FIXAÇÕES EM PRÉDIO COM TUBULAÇÕES EMBUTIDAS COM RASGO. AF_05/2023</t>
  </si>
  <si>
    <t>104663</t>
  </si>
  <si>
    <t>CONJUNTO DE PONTOS HIDRÁULICOS DE ÁGUA FRIA PARA BANHEIRO (RAMAL/SUB-RAMAL E DISTRIBUIÇÃO) EM PVC, COM TUBOS, CONEXÕES, REGISTROS, CORTES E FIXAÇÕES EM PRÉDIO (PRUMADA INDIVIDUAL), COM TUBULAÇÕES APARENTES OU EMBUTIDAS SEM RASGO. AF_05/2023</t>
  </si>
  <si>
    <t>104664</t>
  </si>
  <si>
    <t>CONJUNTO DE PONTOS HIDRÁULICOS DE ÁGUA FRIA PARA COZINHA OU SERVIÇO (RAMAL/SUB-RAMAL E DISTRIBUIÇÃO) EM PVC, COM TUBOS, CONEXÕES, REGISTROS, CORTES E FIXAÇÕES EM PRÉDIO (PRUMADA INDIVIDUAL), COM TUBULAÇÕES APARENTES OU EMBUTIDAS SEM RASGO. AF_05/2023</t>
  </si>
  <si>
    <t>104665</t>
  </si>
  <si>
    <t>CONJUNTO DE PONTOS HIDRÁULICOS DE ÁGUA FRIA PARA BANHEIRO (RAMAL/SUB-RAMAL E DISTRIBUIÇÃO) EM PVC, COM TUBOS, CONEXÕES, REGISTROS, CORTES E FIXAÇÕES EM PRÉDIO (PRUMADA COLETIVA), COM TUBULAÇÕES APARENTES OU EMBUTIDAS SEM RASGO. AF_05/2023</t>
  </si>
  <si>
    <t>104666</t>
  </si>
  <si>
    <t>CONJUNTO DE PONTOS HIDRÁULICOS DE ÁGUA FRIA PARA COZINHA OU SERVIÇO (RAMAL/SUB-RAMAL E DISTRIBUIÇÃO) EM PVC, COM TUBOS, CONEXÕES, REGISTROS, CORTES E FIXAÇÕES EM PRÉDIO (PRUMADA COLETIVA) SEM RASGO . AF_05/2023</t>
  </si>
  <si>
    <t>104667</t>
  </si>
  <si>
    <t>COMPOSIÇÃO PARAMÉTRICA DE INSTALAÇÃO DE TUBOS DE PVC SOLDÁVEL PARA ÁGUA FRIA (PRUMADA INDIVIDUAL), POR APARTAMENTO, COM CONEXÕES, CORTES E FIXAÇÕES, PARA PRÉDIO COM ATÉ 4 PAVIMENTOS. AF_05/2023</t>
  </si>
  <si>
    <t>104668</t>
  </si>
  <si>
    <t>COMPOSIÇÃO PARAMÉTRICA DE INSTALAÇÃO DE TUBOS DE PVC SOLDÁVEL PARA ÁGUA FRIA, POR PAVIMENTO (PRUMADA COLETIVA), COM CONEXÕES, CORTES E FIXAÇÕES, PARA PRÉDIO COM ATÉ 4 PAVIMENTOS, COM 4 APARTAMENTOS ALIMENTADOS POR PRUMADA E PAVIMENTO. AF_05/2023</t>
  </si>
  <si>
    <t>UNXPAV</t>
  </si>
  <si>
    <t>104669</t>
  </si>
  <si>
    <t>COMPOSIÇÃO PARAMÉTRICA DE INSTALAÇÃO DE TUBOS DE PVC SOLDÁVEL PARA ÁGUA FRIA, POR PAVIMENTO (PRUMADA COLETIVA), COM CONEXÕES, CORTES E FIXAÇÕES, PARA PRÉDIO ENTRE 5 E 8 PAVIMENTOS, COM 4 APARTAMENTOS ALIMENTADOS POR PRUMADA E PAVIMENTO. AF_05/2023</t>
  </si>
  <si>
    <t>104670</t>
  </si>
  <si>
    <t>COMPOSIÇÃO PARAMÉTRICA DE INSTALAÇÃO DE TUBOS DE PVC SOLDÁVEL PARA ÁGUA FRIA, POR PAVIMENTO (PRUMADA COLETIVA), COM CONEXÕES, CORTES E FIXAÇÕES, PARA PRÉDIO ENTRE 9 E 12 PAVIMENTOS, COM 4 APARTAMENTOS ALIMENTADOS POR PRUMADA E PAVIMENTO. AF_05/2023</t>
  </si>
  <si>
    <t>104671</t>
  </si>
  <si>
    <t>CONJUNTO DE PONTOS HIDRÁULICOS DE ÁGUA QUENTE PARA BANHEIRO (RAMAL/SUB-RAMAL E DISTRIBUIÇÃO) EM CPVC, COM TUBOS, CONEXÕES, REGISTROS, CORTES E FIXAÇÕES EM PRÉDIO COM TUBULAÇÕES EMBUTIDAS EM RASGO. AF_05/2023</t>
  </si>
  <si>
    <t>104672</t>
  </si>
  <si>
    <t>CONJUNTO DE PONTOS HIDRÁULICOS DE ÁGUA QUENTE PARA COZINHA (RAMAL/SUB-RAMAL E DISTRIBUIÇÃO) EM CPVC, COM TUBOS, CONEXÕES, REGISTROS, CORTES E FIXAÇÕES EM PRÉDIO COM TUBULAÇÕES EMBUTIDAS EM RASGO. AF_05/2023</t>
  </si>
  <si>
    <t>104673</t>
  </si>
  <si>
    <t>CONJUNTO DE PONTOS HIDRÁULICOS DE ÁGUA QUENTE PARA BANHEIRO(RAMAL/SUB-RAMAL E DISTRIBUIÇÃO) EM CPVC, COM TUBOS, CONEXÕES, REGISTROS, CORTES E FIXAÇÕES EM PRÉDIO COM TUBULAÇÕES APARENTES OU EMBUTIDAS SEM RASGO. AF_05/2023</t>
  </si>
  <si>
    <t>104674</t>
  </si>
  <si>
    <t>COMPOSIÇÃO PARAMÉTRICA DE INSTALAÇÃO DE TUBOS DE PVC, SÉRIE R, PARA COLETA DE ÁGUA PLUVIAL EM VARANDA, INSTALADO EM RAMAL DE ENCAMINHAMENTO E CONDUTOR VERTICAL, COM CONEXÕES, RALOS, CORTES E FIXAÇÕES, PARA PRÉDIO. AF_05/2023</t>
  </si>
  <si>
    <t>104675</t>
  </si>
  <si>
    <t>COMPOSIÇÃO PARAMÉTRICA DE INSTALAÇÃO DE TUBOS DE PVC, SÉRIE R, PARA COLETA DE ÁGUA PLUVIAL EM COBERTURA, INSTALADOS EM CONDUTORES VERTICAIS, POR PAVIMENTO, COM CONEXÕES, CORTES E FIXAÇÕES, PARA PRÉDIO DE MÚLTIPLOS PAVIMENTOS. AF_05/2023</t>
  </si>
  <si>
    <t>M2XPAV</t>
  </si>
  <si>
    <t>104676</t>
  </si>
  <si>
    <t>CONJUNTO DE PONTOS DE COLETA DE ESGOTO PARA BANHEIRO (RAMAL DE ESGOTO SANITÁRIO), EM PVC SÉRIE NORMAL, COM TUBOS, CONEXÕES, RALOS, CAIXAS SIFONADAS, CORTES E FIXAÇÕES EM PRÉDIO COM PRUMADA DE DESCIDA DE ESGOTO DENTRO DO BANHEIRO. AF_05/2023</t>
  </si>
  <si>
    <t>104677</t>
  </si>
  <si>
    <t>CONJUNTO DE PONTOS DE COLETA DE ESGOTO PARA BANHEIRO (RAMAL DE ESGOTO SANITÁRIO), EM PVC SÉRIE NORMAL, COM TUBOS, CONEXÕES, RALOS, CAIXAS SIFONADAS, CORTES E FIXAÇÕES EM PRÉDIO COM PRUMADA DE DESCIDA DE ESGOTO FORA DO BANHEIRO. AF_05/2023</t>
  </si>
  <si>
    <t>104678</t>
  </si>
  <si>
    <t>CONJUNTO DE PONTOS DE COLETA DE ESGOTO PARA COZINHA (RAMAL DE ESGOTO SANITÁRIO), EM PVC SÉRIE NORMAL, COM TUBOS, CONEXÕES, CORTES E FIXAÇÕES EM PRÉDIO. AF_05/2023</t>
  </si>
  <si>
    <t>104679</t>
  </si>
  <si>
    <t>CONJUNTO DE PONTOS DE COLETA DE ESGOTO PARA ÁREA DE SERVIÇO (RAMAL DE ESGOTO SANITÁRIO), EM PVC SÉRIE NORMAL, COM TUBOS, CONEXÕES, RALOS, CAIXAS SIFONADAS, CORTES E FIXAÇÕES EM PRÉDIO. AF_05/2023</t>
  </si>
  <si>
    <t>104680</t>
  </si>
  <si>
    <t>COMPOSIÇÃO PARAMÉTRICA DE INSTALAÇÃO DE TUBOS DE PVC SÉRIE NORMAL (PRUMADA DE ESGOTO SANITÁRIO), DN 100MM, POR AMBIENTE HIDRÁULICO, COM CONEXÕES, CORTES E FIXAÇÕES PARA PRÉDIO. AF_05/2023</t>
  </si>
  <si>
    <t>104681</t>
  </si>
  <si>
    <t>COMPOSIÇÃO PARAMÉTRICA DE INSTALAÇÃO DE TUBOS DE PVC SÉRIE NORMAL (PRUMADA DE ESGOTO SANITÁRIO), DN 75MM, POR AMBIENTE HIDRÁULICO, COM CONEXÕES, CORTES E FIXAÇÕES PARA PRÉDIO. AF_05/2023</t>
  </si>
  <si>
    <t>104682</t>
  </si>
  <si>
    <t>COMPOSIÇÃO PARAMÉTRICA DE INSTALAÇÃO DE TUBOS DE PVC SÉRIE NORMAL (PRUMADA DE VENTILAÇÃO), DN 100MM, POR APARTAMENTO (2 BANHEIROS) E DESCIDA DE ESGOTO NO BANHEIRO, COM CONEXÕES, CORTES E FIXAÇÕES PARA PRÉDIO COM MAIS DO QUE 4 PAVIMENTOS. AF_05/2023</t>
  </si>
  <si>
    <t>104683</t>
  </si>
  <si>
    <t>COMPOSIÇÃO PARAMÉTRICA DE INSTALAÇÃO DE TUBOS DE PVC SÉRIE NORMAL (PRUMADA DE VENTILAÇÃO), DN 75MM, POR APARTAMENTO (1 BANHEIRO) E DESCIDA DE ESGOTO FORA DO BANHEIRO, COM CONEXÕES, CORTES E FIXAÇÕES PARA PRÉDIO COM ATÉ 4 PAVIMENTOS. AF_05/2023</t>
  </si>
  <si>
    <t>104767</t>
  </si>
  <si>
    <t>FURO MECANIZADO EM ALVENARIA, PARA INSTALAÇÕES HIDRÁULICAS, DIÂMETROS MENORES OU IGUAIS A 40 MM. AF_09/2023</t>
  </si>
  <si>
    <t>104769</t>
  </si>
  <si>
    <t>FURO MECANIZADO EM ALVENARIA, PARA INSTALAÇÕES HIDRÁULICAS, DIÂMETROS MAIORES QUE 40 MM E MENORES OU IGUAIS A 75 MM. AF_09/2023</t>
  </si>
  <si>
    <t>104771</t>
  </si>
  <si>
    <t>FURO MECANIZADO EM ALVENARIA, PARA INSTALAÇÕES HIDRÁULICAS, DIÂMETROS MAIORES QUE 75 MM E MENORES OU IGUAIS A 100 MM. AF_09/2023</t>
  </si>
  <si>
    <t>104773</t>
  </si>
  <si>
    <t>FURO MECANIZADO EM CONCRETO, COM PERFURATRIZ, PARA INSTALAÇÕES HIDRÁULICAS, DIÂMETROS MENORES OU IGUAIS A 40 MM. AF_09/2023</t>
  </si>
  <si>
    <t>104775</t>
  </si>
  <si>
    <t>FURO MECANIZADO EM CONCRETO, COM PERFURATRIZ, PARA INSTALAÇÕES HIDRÁULICAS, DIÂMETROS MAIORES QUE 40 MM E MENORES OU IGUAIS A 75 MM. AF_09/2023</t>
  </si>
  <si>
    <t>104777</t>
  </si>
  <si>
    <t>FURO MECANIZADO EM CONCRETO, COM PERFURATRIZ, PARA INSTALAÇÕES HIDRÁULICAS, DIÂMETROS MAIORES QUE 75 MM E MENORES OU IGUAIS A 150 MM. AF_09/2023</t>
  </si>
  <si>
    <t>104779</t>
  </si>
  <si>
    <t>RASGO LINEAR MECANIZADO EM ALVENARIA, PARA RAMAIS/ DISTRIBUIÇÃO DE INSTALAÇÕES HIDRÁULICAS, DIÂMETROS MENORES OU IGUAIS A 40 MM. AF_09/2023</t>
  </si>
  <si>
    <t>104781</t>
  </si>
  <si>
    <t>RASGO LINEAR MECANIZADO EM ALVENARIA, PARA RAMAIS/ DISTRIBUIÇÃO DE INSTALAÇÕES HIDRÁULICAS, DIÂMETROS MAIORES QUE 40 MM E MENORES OU IGUAIS A 75 MM. AF_09/2023</t>
  </si>
  <si>
    <t>104782</t>
  </si>
  <si>
    <t>PASSANTE TIPO PEÇA EM FÔRMA DE MADEIRA, FIXADO EM LAJE, PARA PASSAGEM DE NO MÁXIMO 5 TUBOS DE 50 MM DE DIÂMETRO. AF_09/2023</t>
  </si>
  <si>
    <t>104783</t>
  </si>
  <si>
    <t>PASSANTE TIPO TUBO COM DIÂMETRO DE 50 MM, FIXADO EM LAJE, PARA PASSAGEM DE TUBULAÇÕES COM NO MÁXIMO 40 MM DE DIÂMETRO. AF_09/2023</t>
  </si>
  <si>
    <t>104784</t>
  </si>
  <si>
    <t>PASSANTE TIPO TUBO COM DIÂMETRO DE 150 MM, FIXADO EM LAJE, PARA PASSAGEM DE TUBULAÇÕES COM NO MÁXIMO 100 MM DE DIÂMETRO. AF_09/2023</t>
  </si>
  <si>
    <t>104786</t>
  </si>
  <si>
    <t>RASGO LINEAR MECANIZADO EM CONCRETO, PARA RAMAIS/ DISTRIBUIÇÃO DE INSTALAÇÕES HIDRÁULICAS, DIÂMETROS MENORES OU IGUAIS A 40 MM. AF_09/2023</t>
  </si>
  <si>
    <t>104787</t>
  </si>
  <si>
    <t>RASGO LINEAR MECANIZADO EM CONCRETO, PARA RAMAIS/ DISTRIBUIÇÃO DE INSTALAÇÕES HIDRÁULICAS, DIÂMETROS MAIORES QUE 40 MM E MENORES OU IGUAIS A 75 MM. AF_09/2023</t>
  </si>
  <si>
    <t>104788</t>
  </si>
  <si>
    <t>RASGO LINEAR MECANIZADO EM CONCRETO, PARA RAMAIS/ DISTRIBUIÇÃO DE INSTALAÇÕES HIDRÁULICAS, DIÂMETROS MAIORES QUE 75 MM E MENORES OU IGUAIS A 100 MM. AF_09/2023</t>
  </si>
  <si>
    <t>104031</t>
  </si>
  <si>
    <t>COLAR DE TOMADA, PVC, COM TRAVAS, DE 60 MM X 1/2" OU 60 MM X 3/4", PARA LIGAÇÃO PREDIAL DE ÁGUA. AF_06/2022</t>
  </si>
  <si>
    <t>104032</t>
  </si>
  <si>
    <t>COLAR DE TOMADA, PVC, COM TRAVAS, DE 75 MM X 1/2" OU 75 MM X 3/4", PARA LIGAÇÃO PREDIAL DE ÁGUA. AF_06/2022</t>
  </si>
  <si>
    <t>104033</t>
  </si>
  <si>
    <t>COLAR DE TOMADA, PVC, COM TRAVAS, DE 85 MM X 1/2" OU 85 MM X 3/4", PARA LIGAÇÃO PREDIAL DE ÁGUA. AF_06/2022</t>
  </si>
  <si>
    <t>104034</t>
  </si>
  <si>
    <t>COLAR DE TOMADA, PVC, COM TRAVAS, DE 110 MM X 1/2" OU 110 MM X 3/4", PARA LIGAÇÃO PREDIAL DE ÁGUA. AF_06/2022</t>
  </si>
  <si>
    <t>104035</t>
  </si>
  <si>
    <t>COLAR DE TOMADA, POLIPROPILENO, COM PARAFUSOS, 63 MM X 1/2", PARA LIGAÇÃO PREDIAL DE ÁGUA. AF_06/2022</t>
  </si>
  <si>
    <t>104036</t>
  </si>
  <si>
    <t>COLAR DE TOMADA, POLIPROPILENO, COM PARAFUSOS, 63 MM X 3/4", PARA LIGAÇÃO PREDIAL DE ÁGUA. AF_06/2022</t>
  </si>
  <si>
    <t>104039</t>
  </si>
  <si>
    <t>TÊ DE SERVIÇO INTEGRADO, POLIPROPILENO, PARA TUBOS EM PEAD, 63 MM X 20 MM, PARA LIGAÇÃO PREDIAL DE ÁGUA. AF_06/2022</t>
  </si>
  <si>
    <t>104043</t>
  </si>
  <si>
    <t>ADAPTADOR, POLIPROPILENO, PARA TUBOS EM PEAD, 20 MM X 1/2", PARA LIGAÇÃO PREDIAL DE ÁGUA. AF_06/2022</t>
  </si>
  <si>
    <t>104044</t>
  </si>
  <si>
    <t>ADAPTADOR, POLIPROPILENO, PARA TUBOS EM PEAD, 20 MM X 3/4", PARA LIGAÇÃO PREDIAL DE ÁGUA. AF_06/2022</t>
  </si>
  <si>
    <t>104045</t>
  </si>
  <si>
    <t>ADAPTADOR, POLIPROPILENO, PARA TUBOS EM PEAD, 32 MM X 1", PARA LIGAÇÃO PREDIAL DE ÁGUA. AF_06/2022</t>
  </si>
  <si>
    <t>104046</t>
  </si>
  <si>
    <t>COTOVELO/JOELHO COM ADAPTADOR, POLIPROPILENO, PARA TUBOS EM PEAD, 20 MM X 1/2", PARA LIGAÇÃO PREDIAL DE ÁGUA. AF_06/2022</t>
  </si>
  <si>
    <t>104047</t>
  </si>
  <si>
    <t>COTOVELO/JOELHO COM ADAPTADOR, POLIPROPILENO, PARA TUBOS EM PEAD, 20 MM X 3/4", PARA LIGAÇÃO PREDIAL DE ÁGUA. AF_06/2022</t>
  </si>
  <si>
    <t>104048</t>
  </si>
  <si>
    <t>COTOVELO/JOELHO COM ADAPTADOR, POLIPROPILENO, PARA TUBOS EM PEAD, 32 MM X 1", PARA LIGAÇÃO PREDIAL DE ÁGUA. AF_06/2022</t>
  </si>
  <si>
    <t>104049</t>
  </si>
  <si>
    <t>ADAPTADOR, PVC, CURTO COM BOLSA E ROSCA, 20 MM X 1/2", PARA LIGAÇÃO PREDIAL DE ÁGUA. AF_06/2022</t>
  </si>
  <si>
    <t>104050</t>
  </si>
  <si>
    <t>ADAPTADOR, PVC, CURTO COM BOLSA E ROSCA, 32 MM X 1", PARA LIGAÇÃO PREDIAL DE ÁGUA. AF_06/2022</t>
  </si>
  <si>
    <t>104051</t>
  </si>
  <si>
    <t>COTOVELO/JOELHO 90°, POLIPROPILENO, PARA TUBOS EM PEAD, 20 X 20 MM, PARA LIGAÇÃO PREDIAL DE ÁGUA. AF_06/2022</t>
  </si>
  <si>
    <t>104052</t>
  </si>
  <si>
    <t>COTOVELO/JOELHO 90°, POLIPROPILENO, PARA TUBOS EM PEAD, 32 X 32 MM, PARA LIGAÇÃO PREDIAL DE ÁGUA. AF_06/2022</t>
  </si>
  <si>
    <t>104053</t>
  </si>
  <si>
    <t>UNIÃO, POLIPROPILENO, PARA TUBOS EM PEAD, 20 MM, PARA LIGAÇÃO PREDIAL DE ÁGUA. AF_06/2022</t>
  </si>
  <si>
    <t>104054</t>
  </si>
  <si>
    <t>UNIÃO, POLIPROPILENO, PARA TUBOS EM PEAD, 32 MM, PARA LIGAÇÃO PREDIAL DE ÁGUA. AF_06/2022</t>
  </si>
  <si>
    <t>104055</t>
  </si>
  <si>
    <t>REGISTRO ESFERA, PVC, DE PASSEIO, PARA POLIETILENO, 20 MM, PARA LIGAÇÃO PREDIAL DE ÁGUA. AF_06/2022</t>
  </si>
  <si>
    <t>104056</t>
  </si>
  <si>
    <t>REGISTRO ESFERA, PVC, COM ROSCA, 1/2", PARA LIGAÇÃO PREDIAL DE ÁGUA. AF_06/2022</t>
  </si>
  <si>
    <t>104058</t>
  </si>
  <si>
    <t>LUVA, PVC, ROSCÁVEL, 1/2", PARA LIGAÇÃO PREDIAL DE ÁGUA. AF_06/2022</t>
  </si>
  <si>
    <t>104059</t>
  </si>
  <si>
    <t>LUVA, PVC, ROSCÁVEL, 1", PARA LIGAÇÃO PREDIAL DE ÁGUA. AF_06/2022</t>
  </si>
  <si>
    <t>104060</t>
  </si>
  <si>
    <t>TUBO, PEAD, PE-80, DE = 20 MM X 2,3 MM, PARA LIGAÇÃO PREDIAL DE ÁGUA. AF_06/2022</t>
  </si>
  <si>
    <t>104061</t>
  </si>
  <si>
    <t>TUBO, PEAD, PE-80, DE = 32 MM X 3,0 MM, PARA LIGAÇÃO PREDIAL DE ÁGUA. AF_06/2022</t>
  </si>
  <si>
    <t>104112</t>
  </si>
  <si>
    <t>COMPOSIÇÃO PARAMÉTRICA DE LIGAÇÃO PREDIAL DE ÁGUA, REDE DN 50 MM, RAMAL PREDIAL DE 20 MM, L = 2,0 M, LARGURA DA VALA = 0,65 M; COM COLAR DE TOMADA DE PVC; ESCAVAÇÃO MECANIZADA, PREPARO DE FUNDO DE VALA E REATERRO COMPACTADO. AF_06/2022</t>
  </si>
  <si>
    <t>104114</t>
  </si>
  <si>
    <t>COMPOSIÇÃO PARAMÉTRICA DE LIGAÇÃO PREDIAL DE ÁGUA, REDE DN 50 MM, RAMAL PREDIAL DE 20 MM, L = 4,0 M, LARGURA DA VALA = 0,65 M; COM COLAR DE TOMADA DE PVC; ESCAVAÇÃO MECANIZADA, PREPARO DE FUNDO DE VALA E REATERRO COMPACTADO. AF_06/2022</t>
  </si>
  <si>
    <t>104116</t>
  </si>
  <si>
    <t>COMPOSIÇÃO PARAMÉTRICA DE LIGAÇÃO PREDIAL DE ÁGUA, REDE DN 50 MM, RAMAL PREDIAL DE 20 MM, L = 6,0 M, LARGURA DA VALA = 0,65 M; COM COLAR DE TOMADA DE PVC; ESCAVAÇÃO MECANIZADA, PREPARO DE FUNDO DE VALA E REATERRO COMPACTADO. AF_06/2022</t>
  </si>
  <si>
    <t>104118</t>
  </si>
  <si>
    <t>COMPOSIÇÃO PARAMÉTRICA DE LIGAÇÃO PREDIAL DE ÁGUA, REDE DN 50 MM, RAMAL PREDIAL DE 20 MM, L = 2,0 M, LARGURA DA VALA = 0,65 M; COM COLAR DE TOMADA DE PVC; ESCAVAÇÃO MANUAL, PREPARO DE FUNDO DE VALA E REATERRO COMPACTADO. AF_06/2022</t>
  </si>
  <si>
    <t>104120</t>
  </si>
  <si>
    <t>COMPOSIÇÃO PARAMÉTRICA DE LIGAÇÃO PREDIAL DE ÁGUA, REDE DN 50 MM, RAMAL PREDIAL DE 20 MM, L = 4,0 M, LARGURA DA VALA = 0,65 M; COM COLAR DE TOMADA DE PVC; ESCAVAÇÃO MANUAL, PREPARO DE FUNDO DE VALA E REATERRO COMPACTADO. AF_06/2022</t>
  </si>
  <si>
    <t>104122</t>
  </si>
  <si>
    <t>COMPOSIÇÃO PARAMÉTRICA DE LIGAÇÃO PREDIAL DE ÁGUA, REDE DN 50 MM, RAMAL PREDIAL DE 20 MM, L = 6,0 M, LARGURA DA VALA = 0,65 M; COM COLAR DE TOMADA DE PVC; ESCAVAÇÃO MANUAL, PREPARO DE FUNDO DE VALA E REATERRO COMPACTADO. AF_06/2022</t>
  </si>
  <si>
    <t>104062</t>
  </si>
  <si>
    <t>CURVA LONGA, 90 GRAUS, PVC OCRE, JUNTA ELÁSTICA, DN 100 MM, PARA COLETOR PREDIAL DE ESGOTO. AF_06/2022</t>
  </si>
  <si>
    <t>104063</t>
  </si>
  <si>
    <t>CURVA LONGA, 45 GRAUS, PVC OCRE, JUNTA ELÁSTICA, DN 100 MM, PARA COLETOR PREDIAL DE ESGOTO. AF_06/2022</t>
  </si>
  <si>
    <t>104064</t>
  </si>
  <si>
    <t>CURVA LONGA, 90 GRAUS, PVC OCRE, JUNTA ELÁSTICA, DN 150 MM, PARA COLETOR PREDIAL DE ESGOTO. AF_06/2022</t>
  </si>
  <si>
    <t>104065</t>
  </si>
  <si>
    <t>CURVA LONGA, 45 GRAUS, PVC OCRE, JUNTA ELÁSTICA, DN 150 MM, PARA COLETOR PREDIAL DE ESGOTO. AF_06/2022</t>
  </si>
  <si>
    <t>104072</t>
  </si>
  <si>
    <t>TÊ, PVC OCRE, JUNTA ELÁSTICA, DN 200 MM, PARA COLETOR PREDIAL DE ESGOTO. AF_06/2022</t>
  </si>
  <si>
    <t>104076</t>
  </si>
  <si>
    <t>SELIM, PVC OCRE, COM TRAVA, DN 125 X 100 MM OU 150 X 100 MM, PARA COLETOR PREDIAL DE ESGOTO. AF_06/2022</t>
  </si>
  <si>
    <t>104082</t>
  </si>
  <si>
    <t>PLUG, PVC OCRE, JUNTA ELÁSTICA, DN 100 MM, PARA COLETOR PREDIAL DE ESGOTO. AF_06/2022</t>
  </si>
  <si>
    <t>104083</t>
  </si>
  <si>
    <t>PLUG, PVC OCRE, JUNTA ELÁSTICA, DN 150 MM, PARA COLETOR PREDIAL DE ESGOTO. AF_06/2022</t>
  </si>
  <si>
    <t>104084</t>
  </si>
  <si>
    <t>CAP, PVC OCRE, JUNTA ELÁSTICA, DN 150 MM, PARA COLETOR PREDIAL DE ESGOTO. AF_06/2022</t>
  </si>
  <si>
    <t>104085</t>
  </si>
  <si>
    <t>TUBO, PVC OCRE, JUNTA ELÁSTICA, DN 100 MM, PARA COLETOR PREDIAL DE ESGOTO. AF_06/2022</t>
  </si>
  <si>
    <t>104086</t>
  </si>
  <si>
    <t>TUBO, PVC OCRE, JUNTA ELÁSTICA, DN 150 MM, PARA COLETOR PREDIAL DE ESGOTO. AF_06/2022</t>
  </si>
  <si>
    <t>104124</t>
  </si>
  <si>
    <t>COMPOSIÇÃO PARAMÉTRICA DE LIGAÇÃO PREDIAL DE ESGOTO, REDE DN 150 MM, COLETOR PREDIAL DN 100 MM, L = 2,0 M, LARGURA DA VALA = 0,65 M; COM SELIM E CURVA 90 GRAUS; ESCAVAÇÃO MECANIZADA, PREPARO DE FUNDO DE VALA E REATERRO COMPACTADO. AF_06/2022</t>
  </si>
  <si>
    <t>104130</t>
  </si>
  <si>
    <t>COMPOSIÇÃO PARAMÉTRICA DE LIGAÇÃO PREDIAL DE ESGOTO, REDE DN 150 MM, COLETOR PREDIAL DN 100 MM, L = 4,0 M, LARGURA DA VALA = 0,65 M; COM SELIM E CURVA 90 GRAUS; ESCAVAÇÃO MECANIZADA, PREPARO DE FUNDO DE VALA E REATERRO COMPACTADO. AF_06/2022</t>
  </si>
  <si>
    <t>104136</t>
  </si>
  <si>
    <t>COMPOSIÇÃO PARAMÉTRICA DE LIGAÇÃO PREDIAL DE ESGOTO, REDE DN 150 MM, COLETOR PREDIAL DN 100 MM, L = 6,0 M, LARGURA DA VALA = 0,65 M; COM SELIM E CURVA 90 GRAUS; ESCAVAÇÃO MECANIZADA, PREPARO DE FUNDO DE VALA E REATERRO COMPACTADO. AF_06/2022</t>
  </si>
  <si>
    <t>104142</t>
  </si>
  <si>
    <t>COMPOSIÇÃO PARAMÉTRICA DE LIGAÇÃO PREDIAL DE ESGOTO, REDE DN 150 MM, COLETOR PREDIAL DN 100 MM, L = 2,0 M, LARGURA DA VALA = 0,65 M; COM SELIM E CURVA 90 GRAUS; ESCAVAÇÃO MANUAL, PREPARO DE FUNDO DE VALA E REATERRO COMPACTADO. AF_06/2022</t>
  </si>
  <si>
    <t>104148</t>
  </si>
  <si>
    <t>COMPOSIÇÃO PARAMÉTRICA DE LIGAÇÃO PREDIAL DE ESGOTO, REDE DN 150 MM, COLETOR PREDIAL DN 100 MM, L = 4,0 M, LARGURA DA VALA = 0,65 M; COM SELIM E CURVA 90 GRAUS; ESCAVAÇÃO MANUAL, PREPARO DE FUNDO DE VALA E REATERRO COMPACTADO. AF_06/2022</t>
  </si>
  <si>
    <t>104154</t>
  </si>
  <si>
    <t>COMPOSIÇÃO PARAMÉTRICA DE LIGAÇÃO PREDIAL DE ESGOTO, REDE DN 150 MM, COLETOR PREDIAL DN 100 MM, L = 6,0 M, LARGURA DA VALA = 0,65 M; COM SELIM E CURVA 90 GRAUS; ESCAVAÇÃO MANUAL, PREPARO DE FUNDO DE VALA E REATERRO COMPACTADO. AF_06/2022</t>
  </si>
  <si>
    <t>96520</t>
  </si>
  <si>
    <t>ESCAVAÇÃO MECANIZADA PARA BLOCO DE COROAMENTO OU SAPATA COM RETROESCAVADEIRA (SEM ESCAVAÇÃO PARA COLOCAÇÃO DE FÔRMAS). AF_01/2024</t>
  </si>
  <si>
    <t>96521</t>
  </si>
  <si>
    <t>ESCAVAÇÃO MECANIZADA PARA BLOCO DE COROAMENTO OU SAPATA COM RETROESCAVADEIRA (INCLUINDO ESCAVAÇÃO PARA COLOCAÇÃO DE FÔRMAS). AF_01/2024</t>
  </si>
  <si>
    <t>96522</t>
  </si>
  <si>
    <t>ESCAVAÇÃO MANUAL PARA BLOCO DE COROAMENTO OU SAPATA (SEM ESCAVAÇÃO PARA COLOCAÇÃO DE FÔRMAS). AF_01/2024</t>
  </si>
  <si>
    <t>96523</t>
  </si>
  <si>
    <t>ESCAVAÇÃO MANUAL PARA BLOCO DE COROAMENTO OU SAPATA (INCLUINDO ESCAVAÇÃO PARA COLOCAÇÃO DE FÔRMAS). AF_01/2024</t>
  </si>
  <si>
    <t>96524</t>
  </si>
  <si>
    <t>ESCAVAÇÃO MECANIZADA PARA VIGA BALDRAME OU SAPATA CORRIDA COM MINI-ESCAVADEIRA (SEM ESCAVAÇÃO PARA COLOCAÇÃO DE FÔRMAS). AF_01/2024</t>
  </si>
  <si>
    <t>96525</t>
  </si>
  <si>
    <t>ESCAVAÇÃO MECANIZADA PARA VIGA BALDRAME OU SAPATA CORRIDA COM MINI-ESCAVADEIRA (INCLUINDO ESCAVAÇÃO PARA COLOCAÇÃO DE FÔRMAS). AF_01/2024</t>
  </si>
  <si>
    <t>96526</t>
  </si>
  <si>
    <t>ESCAVAÇÃO MANUAL PARA VIGA BALDRAME OU SAPATA CORRIDA (SEM ESCAVAÇÃO PARA COLOCAÇÃO DE FÔRMAS). AF_01/2024</t>
  </si>
  <si>
    <t>96527</t>
  </si>
  <si>
    <t>ESCAVAÇÃO MANUAL PARA VIGA BALDRAME OU SAPATA CORRIDA (INCLUINDO ESCAVAÇÃO PARA COLOCAÇÃO DE FÔRMAS). AF_01/2024</t>
  </si>
  <si>
    <t>96528</t>
  </si>
  <si>
    <t>FABRICAÇÃO, MONTAGEM E DESMONTAGEM DE FÔRMA PARA BLOCO DE COROAMENTO, EM MADEIRA SERRADA, E=25 MM, 1 UTILIZAÇÃO. AF_01/2024</t>
  </si>
  <si>
    <t>101114</t>
  </si>
  <si>
    <t>ESCAVAÇÃO HORIZONTAL EM SOLO DE 1A CATEGORIA COM TRATOR DE ESTEIRAS (100HP/LÂMINA: 2,19M3). AF_07/2020</t>
  </si>
  <si>
    <t>101115</t>
  </si>
  <si>
    <t>ESCAVAÇÃO HORIZONTAL EM SOLO DE 1A CATEGORIA COM TRATOR DE ESTEIRAS (150HP/LÂMINA: 3,18M3). AF_07/2020</t>
  </si>
  <si>
    <t>101116</t>
  </si>
  <si>
    <t>ESCAVAÇÃO HORIZONTAL EM SOLO DE 1A CATEGORIA COM TRATOR DE ESTEIRAS (170HP/LÂMINA: 5,20M3). AF_07/2020</t>
  </si>
  <si>
    <t>101117</t>
  </si>
  <si>
    <t>ESCAVAÇÃO HORIZONTAL EM SOLO DE 1A CATEGORIA COM TRATOR DE ESTEIRAS (347HP/LÂMINA: 8,70M3). AF_07/2020</t>
  </si>
  <si>
    <t>101118</t>
  </si>
  <si>
    <t>ESCAVAÇÃO HORIZONTAL EM SOLO DE 1A CATEGORIA COM TRATOR DE ESTEIRAS (125HP/LÂMINA: 2,70M3). AF_07/2020</t>
  </si>
  <si>
    <t>101119</t>
  </si>
  <si>
    <t>ESCAVAÇÃO HORIZONTAL, INCLUINDO ESCARIFICAÇÃO EM SOLO DE 2A CATEGORIA COM TRATOR DE ESTEIRAS (100HP/LÂMINA: 2,19M3). AF_07/2020</t>
  </si>
  <si>
    <t>101120</t>
  </si>
  <si>
    <t>ESCAVAÇÃO HORIZONTAL, INCLUINDO ESCARIFICAÇÃO EM SOLO DE 2A CATEGORIA COM TRATOR DE ESTEIRAS (150HP/LÂMINA: 3,18M3). AF_07/2020</t>
  </si>
  <si>
    <t>101121</t>
  </si>
  <si>
    <t>ESCAVAÇÃO HORIZONTAL, INCLUINDO ESCARIFICAÇÃO EM SOLO DE 2A CATEGORIA COM TRATOR DE ESTEIRAS (170HP/LÂMINA: 5,20M3). AF_07/2020</t>
  </si>
  <si>
    <t>101122</t>
  </si>
  <si>
    <t>ESCAVAÇÃO HORIZONTAL, INCLUINDO ESCARIFICAÇÃO EM SOLO DE 2A CATEGORIA COM TRATOR DE ESTEIRAS (347HP/LÂMINA: 8,70M3). AF_07/2020</t>
  </si>
  <si>
    <t>101123</t>
  </si>
  <si>
    <t>ESCAVAÇÃO HORIZONTAL, INCLUINDO ESCARIFICAÇÃO EM SOLO DE 2A CATEGORIA COM TRATOR DE ESTEIRAS (125HP/LÂMINA: 2,70M3). AF_07/2020</t>
  </si>
  <si>
    <t>101124</t>
  </si>
  <si>
    <t>ESCAVAÇÃO HORIZONTAL, INCLUINDO CARGA E DESCARGA EM SOLO DE 1A CATEGORIA COM TRATOR DE ESTEIRAS (100HP/LÂMINA: 2,19M3). AF_07/2020</t>
  </si>
  <si>
    <t>101125</t>
  </si>
  <si>
    <t>ESCAVAÇÃO HORIZONTAL, INCLUINDO CARGA E DESCARGA EM SOLO DE 1A CATEGORIA COM TRATOR DE ESTEIRAS (150HP/LÂMINA: 3,18M3). AF_07/2020</t>
  </si>
  <si>
    <t>101126</t>
  </si>
  <si>
    <t>ESCAVAÇÃO HORIZONTAL, INCLUINDO CARGA E DESCARGA EM SOLO DE 1A CATEGORIA COM TRATOR DE ESTEIRAS (170HP/LÂMINA: 5,20M3). AF_07/2020</t>
  </si>
  <si>
    <t>101127</t>
  </si>
  <si>
    <t>ESCAVAÇÃO HORIZONTAL, INCLUINDO CARGA E DESCARGA EM SOLO DE 1A CATEGORIA COM TRATOR DE ESTEIRAS (347HP/LÂMINA: 8,70M3). AF_07/2020</t>
  </si>
  <si>
    <t>101128</t>
  </si>
  <si>
    <t>ESCAVAÇÃO HORIZONTAL, INCLUINDO CARGA E DESCARGA EM SOLO DE 1A CATEGORIA COM TRATOR DE ESTEIRAS (125HP/LÂMINA: 2,70M3). AF_07/2020</t>
  </si>
  <si>
    <t>101129</t>
  </si>
  <si>
    <t>ESCAVAÇÃO HORIZONTAL, INCLUINDO ESCARIFICAÇÃO, CARGA E DESCARGA EM SOLO DE 2A CATEGORIA COM TRATOR DE ESTEIRAS (100HP/LÂMINA: 2,19M3). AF_07/2020</t>
  </si>
  <si>
    <t>101130</t>
  </si>
  <si>
    <t>ESCAVAÇÃO HORIZONTAL, INCLUINDO ESCARIFICAÇÃO, CARGA E DESCARGA EM SOLO DE 2A CATEGORIA COM TRATOR DE ESTEIRAS (150HP/LÂMINA: 3,18M3). AF_07/2020</t>
  </si>
  <si>
    <t>101131</t>
  </si>
  <si>
    <t>ESCAVAÇÃO HORIZONTAL, INCLUINDO ESCARIFICAÇÃO, CARGA E DESCARGA EM SOLO DE 2A CATEGORIA COM TRATOR DE ESTEIRAS (170HP/LÂMINA: 5,20M3). AF_07/2020</t>
  </si>
  <si>
    <t>101132</t>
  </si>
  <si>
    <t>ESCAVAÇÃO HORIZONTAL, INCLUINDO ESCARIFICAÇÃO, CARGA E DESCARGA EM SOLO DE 2A CATEGORIA COM TRATOR DE ESTEIRAS (347HP/LÂMINA: 8,70M3). AF_07/2020</t>
  </si>
  <si>
    <t>101133</t>
  </si>
  <si>
    <t>ESCAVAÇÃO HORIZONTAL, INCLUINDO ESCARIFICAÇÃO, CARGA E DESCARGA EM SOLO DE 2A CATEGORIA COM TRATOR DE ESTEIRAS (125HP/LÂMINA: 2,70M3). AF_07/2020</t>
  </si>
  <si>
    <t>101134</t>
  </si>
  <si>
    <t>ESCAVAÇÃO HORIZONTAL, INCLUINDO CARGA, DESCARGA E TRANSPORTE EM SOLO DE 1A CATEGORIA COM TRATOR DE ESTEIRAS (100HP/LÂMINA: 2,19M3) E CAMINHÃO BASCULANTE DE 10M3, DMT ATÉ 200M. AF_07/2020</t>
  </si>
  <si>
    <t>101135</t>
  </si>
  <si>
    <t>ESCAVAÇÃO HORIZONTAL, INCLUINDO CARGA, DESCARGA E TRANSPORTE EM SOLO DE 1A CATEGORIA COM TRATOR DE ESTEIRAS (150HP/LÂMINA: 3,18M3) E CAMINHÃO BASCULANTE DE 10M3, DMT ATÉ 200M AF_07/2020</t>
  </si>
  <si>
    <t>101136</t>
  </si>
  <si>
    <t>ESCAVAÇÃO HORIZONTAL, INCLUINDO CARGA, DESCARGA E TRANSPORTE EM SOLO DE 1A CATEGORIA COM TRATOR DE ESTEIRAS (170HP/LÂMINA: 5,20M3) E CAMINHÃO BASCULANTE DE 10M3, DMT ATÉ 200M. AF_07/2020</t>
  </si>
  <si>
    <t>101137</t>
  </si>
  <si>
    <t>ESCAVAÇÃO HORIZONTAL, INCLUINDO CARGA, DESCARGA E TRANSPORTE EM SOLO DE 1A CATEGORIA COM TRATOR DE ESTEIRAS (347HP/LÂMINA: 8,70M3) E CAMINHÃO BASCULANTE DE 10M3, DMT ATÉ 200M. AF_07/2020</t>
  </si>
  <si>
    <t>101138</t>
  </si>
  <si>
    <t>ESCAVAÇÃO HORIZONTAL, INCLUINDO CARGA, DESCARGA E TRANSPORTE EM SOLO DE 1A CATEGORIA COM TRATOR DE ESTEIRAS (125HP/LÂMINA: 2,70M3) E CAMINHÃO BASCULANTE DE 10M3, DMT ATÉ 200M. AF_07/2020</t>
  </si>
  <si>
    <t>101139</t>
  </si>
  <si>
    <t>ESCAVAÇÃO HORIZONTAL, INCLUINDO ESCARIFICAÇÃO, CARGA, DESCARGA E TRANSPORTE EM SOLO DE 2A CATEGORIA COM TRATOR DE ESTEIRAS (100HP/LÂMINA: 2,19M3) E CAMINHÃO BASCULANTE DE 10M3, DMT ATÉ 200M. AF_07/2020</t>
  </si>
  <si>
    <t>101140</t>
  </si>
  <si>
    <t>ESCAVAÇÃO HORIZONTAL, INCLUINDO ESCARIFICAÇÃO, CARGA, DESCARGA E TRANSPORTE EM SOLO DE 2A CATEGORIA COM TRATOR DE ESTEIRAS (150HP/LÂMINA: 3,18M3) E CAMINHÃO BASCULANTE DE 10M3, DMT ATÉ 200M. AF_07/2020</t>
  </si>
  <si>
    <t>101141</t>
  </si>
  <si>
    <t>ESCAVAÇÃO HORIZONTAL, INCLUINDO ESCARIFICAÇÃO, CARGA, DESCARGA E TRANSPORTE EM SOLO DE 2A CATEGORIA COM TRATOR DE ESTEIRAS (170HP/LÂMINA: 5,20M3) E CAMINHÃO BASCULANTE DE 10M3, DMT ATÉ 200M. AF_07/2020</t>
  </si>
  <si>
    <t>101142</t>
  </si>
  <si>
    <t>ESCAVAÇÃO HORIZONTAL, INCLUINDO ESCARIFICAÇÃO, CARGA, DESCARGA E TRANSPORTE EM SOLO DE 2A CATEGORIA COM TRATOR DE ESTEIRAS (347HP/LÂMINA: 8,70M3) E CAMINHÃO BASCULANTE DE 10M3, DMT ATÉ 200M. AF_07/2020</t>
  </si>
  <si>
    <t>101143</t>
  </si>
  <si>
    <t>ESCAVAÇÃO HORIZONTAL, INCLUINDO ESCARIFICAÇÃO, CARGA, DESCARGA E TRANSPORTE EM SOLO DE 2A CATEGORIA COM TRATOR DE ESTEIRAS (125HP/LÂMINA: 2,70M3) E CAMINHÃO BASCULANTE DE 10M3, DMT ATÉ 200M. AF_07/2020</t>
  </si>
  <si>
    <t>101144</t>
  </si>
  <si>
    <t>ESCAVAÇÃO HORIZONTAL, INCLUINDO CARGA, DESCARGA E TRANSPORTE EM SOLO DE 1A CATEGORIA COM TRATOR DE ESTEIRAS (100HP/LÂMINA: 2,19M3) E CAMINHÃO BASCULANTE DE 14M3, DMT ATÉ 200M. AF_07/2020</t>
  </si>
  <si>
    <t>101145</t>
  </si>
  <si>
    <t>ESCAVAÇÃO HORIZONTAL, INCLUINDO CARGA, DESCARGA E TRANSPORTE EM SOLO DE 1A CATEGORIA COM TRATOR DE ESTEIRAS (150HP/LÂMINA: 3,18M3) E CAMINHÃO BASCULANTE DE 14M3, DMT ATÉ 200M. AF_07/2020</t>
  </si>
  <si>
    <t>101146</t>
  </si>
  <si>
    <t>ESCAVAÇÃO HORIZONTAL, INCLUINDO CARGA, DESCARGA E TRANSPORTE EM SOLO DE 1A CATEGORIA COM TRATOR DE ESTEIRAS (170HP/LÂMINA: 5,20M3) E CAMINHÃO BASCULANTE DE 14M3, DMT ATÉ 200M. AF_07/2020</t>
  </si>
  <si>
    <t>101147</t>
  </si>
  <si>
    <t>ESCAVAÇÃO HORIZONTAL, INCLUINDO CARGA, DESCARGA E TRANSPORTE EM SOLO DE 1A CATEGORIA COM TRATOR DE ESTEIRAS (347HP/LÂMINA: 8,70M3) E CAMINHÃO BASCULANTE DE 14M3, DMT ATÉ 200M. AF_07/2020</t>
  </si>
  <si>
    <t>101148</t>
  </si>
  <si>
    <t>ESCAVAÇÃO HORIZONTAL, INCLUINDO CARGA, DESCARGA E TRANSPORTE EM SOLO DE 1A CATEGORIA COM TRATOR DE ESTEIRAS (125HP/LÂMINA: 2,70M3) E CAMINHÃO BASCULANTE DE 14M3, DMT ATÉ 200M. AF_07/2020</t>
  </si>
  <si>
    <t>101149</t>
  </si>
  <si>
    <t>ESCAVAÇÃO HORIZONTAL, INCLUINDO ESCARIFICAÇÃO, CARGA, DESCARGA E TRANSPORTE EM SOLO DE 2A CATEGORIA COM TRATOR DE ESTEIRAS (100HP/LÂMINA: 2,19M3) E CAMINHÃO BASCULANTE DE 14M3, DMT ATÉ 200M. AF_07/2020</t>
  </si>
  <si>
    <t>101150</t>
  </si>
  <si>
    <t>ESCAVAÇÃO HORIZONTAL, INCLUINDO ESCARIFICAÇÃO, CARGA, DESCARGA E TRANSPORTE EM SOLO DE 2A CATEGORIA COM TRATOR DE ESTEIRAS (150HP/LÂMINA: 3,18M3) E CAMINHÃO BASCULANTE DE 14M3, DMT ATÉ 200M. AF_07/2020</t>
  </si>
  <si>
    <t>101151</t>
  </si>
  <si>
    <t>ESCAVAÇÃO HORIZONTAL, INCLUINDO ESCARIFICAÇÃO, CARGA, DESCARGA E TRANSPORTE EM SOLO DE 2A CATEGORIA COM TRATOR DE ESTEIRAS (170HP/LÂMINA: 5,20M3) E CAMINHÃO BASCULANTE DE 14M3, DMT ATÉ 200M. AF_07/2020</t>
  </si>
  <si>
    <t>101152</t>
  </si>
  <si>
    <t>ESCAVAÇÃO HORIZONTAL, INCLUINDO ESCARIFICAÇÃO, CARGA, DESCARGA E TRANSPORTE EM SOLO DE 2A CATEGORIA COM TRATOR DE ESTEIRAS (347HP/LÂMINA: 8,70M3) E CAMINHÃO BASCULANTE DE 14M3, DMT ATÉ 200M. AF_07/2020</t>
  </si>
  <si>
    <t>101153</t>
  </si>
  <si>
    <t>ESCAVAÇÃO HORIZONTAL, INCLUINDO ESCARIFICAÇÃO, CARGA, DESCARGA E TRANSPORTE EM SOLO DE 2A CATEGORIA COM TRATOR DE ESTEIRAS (125HP/LÂMINA: 2,70M3) E CAMINHÃO BASCULANTE DE 14M3, DMT ATÉ 200M. AF_07/2020</t>
  </si>
  <si>
    <t>101206</t>
  </si>
  <si>
    <t>ESCAVAÇÃO VERTICAL PARA EDIFICAÇÃO, COM CARGA, DESCARGA E TRANSPORTE DE SOLO DE 1ª CATEGORIA, COM ESCAVADEIRA HIDRÁULICA (CAÇAMBA: 0,8 M³ / 111 HP), FROTA DE 3 CAMINHÕES BASCULANTES DE 14 M³, DMT ATÉ 1 KM E VELOCIDADE MÉDIA 14 KM/H. AF_05/2020</t>
  </si>
  <si>
    <t>101207</t>
  </si>
  <si>
    <t>ESCAVAÇÃO VERTICAL PARA EDIFICAÇÃO, COM CARGA, DESCARGA E TRANSPORTE DE SOLO DE 1ª CATEGORIA, COM ESCAVADEIRA HIDRÁULICA (CAÇAMBA: 0,8 M³ / 111 HP), FROTA DE 2 CAMINHÕES BASCULANTES DE 18 M³, DMT ATÉ 1 KM E VELOCIDADE MÉDIA 14 KM/H. AF_05/2020</t>
  </si>
  <si>
    <t>101208</t>
  </si>
  <si>
    <t>ESCAVAÇÃO VERTICAL PARA EDIFICAÇÃO, COM CARGA, DESCARGA E TRANSPORTE DE SOLO DE 1ª CATEGORIA, COM ESCAVADEIRA HIDRÁULICA (CAÇAMBA: 1,2 M³ / 155 HP), FROTA DE 3 CAMINHÕES BASCULANTES DE 14 M³, DMT ATÉ 1 KM E VELOCIDADE MÉDIA 14 KM/H. AF_05/2020</t>
  </si>
  <si>
    <t>101209</t>
  </si>
  <si>
    <t>ESCAVAÇÃO VERTICAL PARA EDIFICAÇÃO, COM CARGA, DESCARGA E TRANSPORTE DE SOLO DE 1ª CATEGORIA, COM ESCAVADEIRA HIDRÁULICA (CAÇAMBA: 1,2 M³ / 155 HP), FROTA DE 3 CAMINHÕES BASCULANTES DE 18 M³, DMT ATÉ 1 KM E VELOCIDADE MÉDIA 14 KM/H. AF_05/2020</t>
  </si>
  <si>
    <t>101210</t>
  </si>
  <si>
    <t>ESCAVAÇÃO VERTICAL PARA EDIFICAÇÃO, COM CARGA, DESCARGA E TRANSPORTE DE SOLO DE 1ª CATEGORIA, COM ESCAVADEIRA HIDRÁULICA (CAÇAMBA: 0,8 M³ / 111 HP), FROTA DE 4 CAMINHÕES BASCULANTES DE 14 M³, DMT DE 1,5 KM E VELOCIDADE MÉDIA 18 KM/H. AF_05/2020</t>
  </si>
  <si>
    <t>101211</t>
  </si>
  <si>
    <t>ESCAVAÇÃO VERTICAL PARA EDIFICAÇÃO, COM CARGA, DESCARGA E TRANSPORTE DE SOLO DE 1ª CATEGORIA, COM ESCAVADEIRA HIDRÁULICA (CAÇAMBA: 0,8 M³ / 111 HP), FROTA DE 4 CAMINHÕES BASCULANTES DE 14 M³, DMT DE 2 KM E VELOCIDADE MÉDIA 19 KM/H. AF_05/2020</t>
  </si>
  <si>
    <t>101212</t>
  </si>
  <si>
    <t>ESCAVAÇÃO VERTICAL PARA EDIFICAÇÃO, COM CARGA, DESCARGA E TRANSPORTE DE SOLO DE 1ª CATEGORIA, COM ESCAVADEIRA HIDRÁULICA (CAÇAMBA: 0,8 M³ / 111 HP), FROTA DE 5 CAMINHÕES BASCULANTES DE 14 M³, DMT DE 3 KM E VELOCIDADE MÉDIA 20 KM/H. AF_05/2020</t>
  </si>
  <si>
    <t>101213</t>
  </si>
  <si>
    <t>ESCAVAÇÃO VERTICAL PARA EDIFICAÇÃO, COM CARGA, DESCARGA E TRANSPORTE DE SOLO DE 1ª CATEGORIA, COM ESCAVADEIRA HIDRÁULICA (CAÇAMBA: 0,8 M³ / 111 HP), FROTA DE 6 CAMINHÕES BASCULANTES DE 14 M³, DMT DE 4 KM E VELOCIDADE MÉDIA 22 KM/H. AF_05/2020</t>
  </si>
  <si>
    <t>101214</t>
  </si>
  <si>
    <t>ESCAVAÇÃO VERTICAL PARA EDIFICAÇÃO, COM CARGA, DESCARGA E TRANSPORTE DE SOLO DE 1ª CATEGORIA, COM ESCAVADEIRA HIDRÁULICA (CAÇAMBA: 0,8 M³ / 111 HP), FROTA DE 7 CAMINHÕES BASCULANTES DE 14 M³, DMT DE 6 KM E VELOCIDADE MÉDIA 22 KM/H. AF_05/2020</t>
  </si>
  <si>
    <t>101215</t>
  </si>
  <si>
    <t>ESCAVAÇÃO VERTICAL PARA EDIFICAÇÃO, COM CARGA, DESCARGA E TRANSPORTE DE SOLO DE 1ª CATEGORIA, COM ESCAVADEIRA HIDRÁULICA (CAÇAMBA: 0,8 M³ / 111 HP), FROTA DE 4 CAMINHÕES BASCULANTES DE 18 M³, DMT DE 1,5 KM E VELOCIDADE MÉDIA 18 KM/H. AF_05/2020</t>
  </si>
  <si>
    <t>101216</t>
  </si>
  <si>
    <t>ESCAVAÇÃO VERTICAL PARA EDIFICAÇÃO, COM CARGA, DESCARGA E TRANSPORTE DE SOLO DE 1ª CATEGORIA, COM ESCAVADEIRA HIDRÁULICA (CAÇAMBA: 0,8 M³ / 111 HP), FROTA DE 4 CAMINHÕES BASCULANTES DE 18 M³, DMT DE 2 KM E VELOCIDADE MÉDIA 19 KM/H. AF_05/2020</t>
  </si>
  <si>
    <t>101217</t>
  </si>
  <si>
    <t>ESCAVAÇÃO VERTICAL PARA EDIFICAÇÃO, COM CARGA, DESCARGA E TRANSPORTE DE SOLO DE 1ª CATEGORIA, COM ESCAVADEIRA HIDRÁULICA (CAÇAMBA: 0,8 M³ / 111 HP), FROTA DE 5 CAMINHÕES BASCULANTES DE 18 M³, DMT DE 3 KM E VELOCIDADE MÉDIA 20 KM/H. AF_05/2020</t>
  </si>
  <si>
    <t>101218</t>
  </si>
  <si>
    <t>ESCAVAÇÃO VERTICAL PARA EDIFICAÇÃO, COM CARGA, DESCARGA E TRANSPORTE DE SOLO DE 1ª CATEGORIA, COM ESCAVADEIRA HIDRÁULICA (CAÇAMBA: 0,8 M³ / 111 HP), FROTA DE 5 CAMINHÕES BASCULANTES DE 18 M³, DMT DE 4 KM E VELOCIDADE MÉDIA 22 KM/H. AF_05/2020</t>
  </si>
  <si>
    <t>101219</t>
  </si>
  <si>
    <t>ESCAVAÇÃO VERTICAL PARA EDIFICAÇÃO, COM CARGA, DESCARGA E TRANSPORTE DE SOLO DE 1ª CATEGORIA, COM ESCAVADEIRA HIDRÁULICA (CAÇAMBA: 0,8 M³ / 111 HP), FROTA DE 6 CAMINHÕES BASCULANTES DE 18 M³, DMT DE 6 KM E VELOCIDADE MÉDIA 22 KM/H. AF_05/2020</t>
  </si>
  <si>
    <t>101220</t>
  </si>
  <si>
    <t>ESCAVAÇÃO VERTICAL PARA EDIFICAÇÃO, COM CARGA, DESCARGA E TRANSPORTE DE SOLO DE 1ª CATEGORIA, COM ESCAVADEIRA HIDRÁULICA (CAÇAMBA: 1,2 M³ / 155 HP), FROTA DE 5 CAMINHÕES BASCULANTES DE 14 M³, DMT DE 1,5 KM E VELOCIDADE MÉDIA 18 KM/H. AF_05/2020</t>
  </si>
  <si>
    <t>101221</t>
  </si>
  <si>
    <t>ESCAVAÇÃO VERTICAL PARA EDIFICAÇÃO, COM CARGA, DESCARGA E TRANSPORTE DE SOLO DE 1ª CATEGORIA, COM ESCAVADEIRA HIDRÁULICA (CAÇAMBA: 1,2 M³ / 155 HP), FROTA DE 5 CAMINHÕES BASCULANTES DE 14 M³, DMT DE 2 KM E VELOCIDADE MÉDIA 19 KM/H. AF_05/2020</t>
  </si>
  <si>
    <t>101222</t>
  </si>
  <si>
    <t>ESCAVAÇÃO VERTICAL PARA EDIFICAÇÃO, COM CARGA, DESCARGA E TRANSPORTE DE SOLO DE 1ª CATEGORIA, COM ESCAVADEIRA HIDRÁULICA (CAÇAMBA: 1,2 M³ / 155 HP), FROTA DE 6 CAMINHÕES BASCULANTES DE 14 M³, DMT DE 3 KM E VELOCIDADE MÉDIA 20 KM/H. AF_05/2020</t>
  </si>
  <si>
    <t>101223</t>
  </si>
  <si>
    <t>ESCAVAÇÃO VERTICAL PARA EDIFICAÇÃO, COM CARGA, DESCARGA E TRANSPORTE DE SOLO DE 1ª CATEGORIA, COM ESCAVADEIRA HIDRÁULICA (CAÇAMBA: 1,2 M³ / 155 HP), FROTA DE 7 CAMINHÕES BASCULANTES DE 14 M³, DMT DE 4 KM E VELOCIDADE MÉDIA 22 KM/H. AF_05/2020</t>
  </si>
  <si>
    <t>101224</t>
  </si>
  <si>
    <t>ESCAVAÇÃO VERTICAL PARA EDIFICAÇÃO, COM CARGA, DESCARGA E TRANSPORTE DE SOLO DE 1ª CATEGORIA, COM ESCAVADEIRA HIDRÁULICA (CAÇAMBA: 1,2 M³ / 155 HP), FROTA DE 9 CAMINHÕES BASCULANTES DE 14 M³, DMT DE 6 KM E VELOCIDADE MÉDIA 22 KM/H. AF_05/2020</t>
  </si>
  <si>
    <t>101225</t>
  </si>
  <si>
    <t>ESCAVAÇÃO VERTICAL PARA EDIFICAÇÃO, COM CARGA, DESCARGA E TRANSPORTE DE SOLO DE 1ª CATEGORIA, COM ESCAVADEIRA HIDRÁULICA (CAÇAMBA: 1,2 M³ / 155 HP), FROTA DE 5 CAMINHÕES BASCULANTES DE 18 M³, DMT DE 1,5 KM E VELOCIDADE MÉDIA 18 KM/H. AF_05/2020</t>
  </si>
  <si>
    <t>101226</t>
  </si>
  <si>
    <t>ESCAVAÇÃO VERTICAL PARA EDIFICAÇÃO, COM CARGA, DESCARGA E TRANSPORTE DE SOLO DE 1ª CATEGORIA, COM ESCAVADEIRA HIDRÁULICA (CAÇAMBA: 1,2 M³ / 155 HP), FROTA DE 5 CAMINHÕES BASCULANTES DE 18 M³, DMT DE 2 KM E VELOCIDADE MÉDIA 19 KM/H. AF_05/2020</t>
  </si>
  <si>
    <t>101227</t>
  </si>
  <si>
    <t>ESCAVAÇÃO VERTICAL PARA EDIFICAÇÃO, COM CARGA, DESCARGA E TRANSPORTE DE SOLO DE 1ª CATEGORIA, COM ESCAVADEIRA HIDRÁULICA (CAÇAMBA: 1,2 M³ / 155 HP), FROTA DE 6 CAMINHÕES BASCULANTES DE 18 M³, DMT DE 3 KM E VELOCIDADE MÉDIA 20 KM/H. AF_05/2020</t>
  </si>
  <si>
    <t>101228</t>
  </si>
  <si>
    <t>ESCAVAÇÃO VERTICAL PARA EDIFICAÇÃO, COM CARGA, DESCARGA E TRANSPORTE DE SOLO DE 1ª CATEGORIA, COM ESCAVADEIRA HIDRÁULICA (CAÇAMBA: 1,2 M³ / 155 HP), FROTA DE 6 CAMINHÕES BASCULANTES DE 18 M³, DMT DE 4 KM E VELOCIDADE MÉDIA 22 KM/H. AF_05/2020</t>
  </si>
  <si>
    <t>101229</t>
  </si>
  <si>
    <t>ESCAVAÇÃO VERTICAL PARA EDIFICAÇÃO, COM CARGA, DESCARGA E TRANSPORTE DE SOLO DE 1ª CATEGORIA, COM ESCAVADEIRA HIDRÁULICA (CAÇAMBA: 1,2 M³ / 155 HP), FROTA DE 8 CAMINHÕES BASCULANTES DE 18 M³, DMT DE 6 KM E VELOCIDADE MÉDIA 22 KM/H. AF_05/2020</t>
  </si>
  <si>
    <t>101230</t>
  </si>
  <si>
    <t>ESCAVAÇÃO VERTICAL PARA INFRAESTRUTURA, COM CARGA, DESCARGA E TRANSPORTE DE SOLO DE 1ª CATEGORIA, COM ESCAVADEIRA HIDRÁULICA (CAÇAMBA: 0,8 M³ / 111 HP), FROTA DE 3 CAMINHÕES BASCULANTES DE 14 M³, DMT ATÉ 1 KM E VELOCIDADE MÉDIA14 KM/H. AF_05/2020</t>
  </si>
  <si>
    <t>101231</t>
  </si>
  <si>
    <t>ESCAVAÇÃO VERTICAL PARA INFRAESTRUTURA, COM CARGA, DESCARGA E TRANSPORTE DE SOLO DE 1ª CATEGORIA, COM ESCAVADEIRA HIDRÁULICA (CAÇAMBA: 0,8 M³ / 111 HP), FROTA DE 3 CAMINHÕES BASCULANTES DE 18 M³, DMT ATÉ 1 KM E VELOCIDADE MÉDIA14 KM/H. AF_05/2020</t>
  </si>
  <si>
    <t>101232</t>
  </si>
  <si>
    <t>ESCAVAÇÃO VERTICAL PARA INFRAESTRUTURA, COM CARGA, DESCARGA E TRANSPORTE DE SOLO DE 1ª CATEGORIA, COM ESCAVADEIRA HIDRÁULICA (CAÇAMBA: 1,2 M³ / 155 HP), FROTA DE 3 CAMINHÕES BASCULANTES DE 14 M³, DMT ATÉ 1 KM E VELOCIDADE MÉDIA14 KM/H. AF_05/2020</t>
  </si>
  <si>
    <t>101233</t>
  </si>
  <si>
    <t>ESCAVAÇÃO VERTICAL PARA INFRAESTRUTURA, COM CARGA, DESCARGA E TRANSPORTE DE SOLO DE 1ª CATEGORIA, COM ESCAVADEIRA HIDRÁULICA (CAÇAMBA: 1,2 M³ / 155 HP), FROTA DE 3 CAMINHÕES BASCULANTES DE 18 M³, DMT ATÉ 1 KM E VELOCIDADE MÉDIA14 KM/H. AF_05/2020</t>
  </si>
  <si>
    <t>101234</t>
  </si>
  <si>
    <t>ESCAVAÇÃO VERTICAL PARA INFRAESTRUTURA, COM CARGA, DESCARGA E TRANSPORTE DE SOLO DE 1ª CATEGORIA, COM ESCAVADEIRA HIDRÁULICA (CAÇAMBA: 0,8 M³ / 111HP), FROTA DE 5 CAMINHÕES BASCULANTES DE 14 M³, DMT DE 1,5 KM E VELOCIDADE MÉDIA18 KM/H. AF_05/2020</t>
  </si>
  <si>
    <t>101235</t>
  </si>
  <si>
    <t>ESCAVAÇÃO VERTICAL PARA INFRAESTRUTURA, COM CARGA, DESCARGA E TRANSPORTE DE SOLO DE 1ª CATEGORIA, COM ESCAVADEIRA HIDRÁULICA (CAÇAMBA: 0,8 M³ / 111HP), FROTA DE 5 CAMINHÕES BASCULANTES DE 14 M³, DMT DE 2 KM E VELOCIDADE MÉDIA 19 KM/H. AF_05/2020</t>
  </si>
  <si>
    <t>101236</t>
  </si>
  <si>
    <t>ESCAVAÇÃO VERTICAL PARA INFRAESTRUTURA, COM CARGA, DESCARGA E TRANSPORTE DE SOLO DE 1ª CATEGORIA, COM ESCAVADEIRA HIDRÁULICA (CAÇAMBA: 0,8 M³ / 111HP), FROTA DE 6 CAMINHÕES BASCULANTES DE 14 M³, DMT DE 3 KM E VELOCIDADE MÉDIA 20 KM/H. AF_05/2020</t>
  </si>
  <si>
    <t>101237</t>
  </si>
  <si>
    <t>ESCAVAÇÃO VERTICAL PARA INFRAESTRUTURA, COM CARGA, DESCARGA E TRANSPORTE DE SOLO DE 1ª CATEGORIA, COM ESCAVADEIRA HIDRÁULICA (CAÇAMBA: 0,8 M³ / 111HP), FROTA DE 6 CAMINHÕES BASCULANTES DE 14 M³, DMT DE 4 KM E VELOCIDADE MÉDIA 22 KM/H. AF_05/2020</t>
  </si>
  <si>
    <t>101238</t>
  </si>
  <si>
    <t>ESCAVAÇÃO VERTICAL PARA INFRAESTRUTURA, COM CARGA, DESCARGA E TRANSPORTE DE SOLO DE 1ª CATEGORIA, COM ESCAVADEIRA HIDRÁULICA (CAÇAMBA: 0,8 M³ / 111HP), FROTA DE 8 CAMINHÕES BASCULANTES DE 14 M³, DMT DE 6 KM E VELOCIDADE MÉDIA 22 KM/H. AF_05/2020</t>
  </si>
  <si>
    <t>101239</t>
  </si>
  <si>
    <t>ESCAVAÇÃO VERTICAL PARA INFRAESTRUTURA, COM CARGA, DESCARGA E TRANSPORTE DE SOLO DE 1ª CATEGORIA, COM ESCAVADEIRA HIDRÁULICA (CAÇAMBA: 0,8 M³ / 111HP), FROTA DE 4 CAMINHÕES BASCULANTES DE 18 M³, DMT DE 1,5 KM E VELOCIDADE MÉDIA18 KM/H. AF_05/2020</t>
  </si>
  <si>
    <t>101240</t>
  </si>
  <si>
    <t>ESCAVAÇÃO VERTICAL PARA INFRAESTRUTURA, COM CARGA, DESCARGA E TRANSPORTE DE SOLO DE 1ª CATEGORIA, COM ESCAVADEIRA HIDRÁULICA (CAÇAMBA: 0,8 M³ / 111HP), FROTA DE 4 CAMINHÕES BASCULANTES DE 18 M³, DMT DE 2 KM E VELOCIDADE MÉDIA 19 KM/H. AF_05/2020</t>
  </si>
  <si>
    <t>101241</t>
  </si>
  <si>
    <t>ESCAVAÇÃO VERTICAL PARA INFRAESTRUTURA, COM CARGA, DESCARGA E TRANSPORTE DE SOLO DE 1ª CATEGORIA, COM ESCAVADEIRA HIDRÁULICA (CAÇAMBA: 0,8 M³ / 111HP), FROTA DE 5 CAMINHÕES BASCULANTES DE 18 M³, DMT DE 3 KM E VELOCIDADE MÉDIA 20 KM/H. AF_05/2020</t>
  </si>
  <si>
    <t>101242</t>
  </si>
  <si>
    <t>ESCAVAÇÃO VERTICAL PARA INFRAESTRUTURA, COM CARGA, DESCARGA E TRANSPORTE DE SOLO DE 1ª CATEGORIA, COM ESCAVADEIRA HIDRÁULICA (CAÇAMBA: 0,8 M³ / 111HP), FROTA DE 6 CAMINHÕES BASCULANTES DE 18 M³, DMT DE 4 KM E VELOCIDADE MÉDIA 22 KM/H. AF_05/2020</t>
  </si>
  <si>
    <t>101243</t>
  </si>
  <si>
    <t>ESCAVAÇÃO VERTICAL PARA INFRAESTRUTURA, COM CARGA, DESCARGA E TRANSPORTE DE SOLO DE 1ª CATEGORIA, COM ESCAVADEIRA HIDRÁULICA (CAÇAMBA: 0,8 M³ / 111HP), FROTA DE 7 CAMINHÕES BASCULANTES DE 18 M³, DMT DE 6 KM E VELOCIDADE MÉDIA 22 KM/H. AF_05/2020</t>
  </si>
  <si>
    <t>101244</t>
  </si>
  <si>
    <t>ESCAVAÇÃO VERTICAL PARA INFRAESTRUTURA, COM CARGA, DESCARGA E TRANSPORTE DE SOLO DE 1ª CATEGORIA, COM ESCAVADEIRA HIDRÁULICA (CAÇAMBA: 1,2M³ / 155HP), FROTA DE 6 CAMINHÕES BASCULANTES DE 14 M³, DMT DE 1,5 KM E VELOCIDADE MÉDIA18 KM/H. AF_05/2020</t>
  </si>
  <si>
    <t>101245</t>
  </si>
  <si>
    <t>ESCAVAÇÃO VERTICAL PARA INFRAESTRUTURA, COM CARGA, DESCARGA E TRANSPORTE DE SOLO DE 1ª CATEGORIA, COM ESCAVADEIRA HIDRÁULICA (CAÇAMBA: 1,2 M³ / 155HP), FROTA DE 6 CAMINHÕES BASCULANTES DE 14 M³, DMT DE 2 KM E VELOCIDADE MÉDIA 19 KM/H. AF_05/2020</t>
  </si>
  <si>
    <t>101246</t>
  </si>
  <si>
    <t>ESCAVAÇÃO VERTICAL PARA INFRAESTRUTURA, COM CARGA, DESCARGA E TRANSPORTE DE SOLO DE 1ª CATEGORIA, COM ESCAVADEIRA HIDRÁULICA (CAÇAMBA: 1,2 M³ / 155HP), FROTA DE 7 CAMINHÕES BASCULANTES DE 14 M³, DMT DE 3 KM E VELOCIDADE MÉDIA 20 KM/H. AF_05/2020</t>
  </si>
  <si>
    <t>101247</t>
  </si>
  <si>
    <t>ESCAVAÇÃO VERTICAL PARA INFRAESTRUTURA, COM CARGA, DESCARGA E TRANSPORTE DE SOLO DE 1ª CATEGORIA, COM ESCAVADEIRA HIDRÁULICA (CAÇAMBA: 1,2 M³ / 155HP), FROTA DE 8 CAMINHÕES BASCULANTES DE 14 M³, DMT DE 4 KM E VELOCIDADE MÉDIA 22 KM/H. AF_05/2020</t>
  </si>
  <si>
    <t>101248</t>
  </si>
  <si>
    <t>ESCAVAÇÃO VERTICAL PARA INFRAESTRUTURA, COM CARGA, DESCARGA E TRANSPORTE DE SOLO DE 1ª CATEGORIA, COM ESCAVADEIRA HIDRÁULICA (CAÇAMBA: 1,2 M³ / 155HP), FROTA DE 10 CAMINHÕES BASCULANTES DE 14 M³, DMT DE 6 KM E VELOCIDADE MÉDIA22 KM/H. AF_05/2020</t>
  </si>
  <si>
    <t>101249</t>
  </si>
  <si>
    <t>ESCAVAÇÃO VERTICAL PARA INFRAESTRUTURA, COM CARGA, DESCARGA E TRANSPORTE DE SOLO DE 1ª CATEGORIA, COM ESCAVADEIRA HIDRÁULICA (CAÇAMBA: 1,2 M³ / 155HP), FROTA DE 5 CAMINHÕES BASCULANTES DE 18 M³, DMT DE 1,5 KM E VELOCIDADE MÉDIA18 KM/H. AF_05/2020</t>
  </si>
  <si>
    <t>101250</t>
  </si>
  <si>
    <t>ESCAVAÇÃO VERTICAL PARA INFRAESTRUTURA, COM CARGA, DESCARGA E TRANSPORTE DE SOLO DE 1ª CATEGORIA, COM ESCAVADEIRA HIDRÁULICA (CAÇAMBA: 1,2 M³ / 155HP), FROTA DE 6 CAMINHÕES BASCULANTES DE 18 M³, DMT DE 2 KM E VELOCIDADE MÉDIA 19 KM/H. AF_05/2020</t>
  </si>
  <si>
    <t>101251</t>
  </si>
  <si>
    <t>ESCAVAÇÃO VERTICAL PARA INFRAESTRUTURA, COM CARGA, DESCARGA E TRANSPORTE DE SOLO DE 1ª CATEGORIA, COM ESCAVADEIRA HIDRÁULICA (CAÇAMBA: 1,2 M³ / 155HP), FROTA DE 6 CAMINHÕES BASCULANTES DE 18 M³, DMT DE 3 KM E VELOCIDADE MÉDIA 20 KM/H. AF_05/2020</t>
  </si>
  <si>
    <t>101252</t>
  </si>
  <si>
    <t>ESCAVAÇÃO VERTICAL PARA INFRAESTRUTURA, COM CARGA, DESCARGA E TRANSPORTE DE SOLO DE 1ª CATEGORIA, COM ESCAVADEIRA HIDRÁULICA (CAÇAMBA: 1,2 M³ / 155HP), FROTA DE 7 CAMINHÕES BASCULANTES DE 18 M³, DMT DE 4 KM E VELOCIDADE MÉDIA 22 KM/H. AF_05/2020</t>
  </si>
  <si>
    <t>101253</t>
  </si>
  <si>
    <t>ESCAVAÇÃO VERTICAL PARA INFRAESTRUTURA, COM CARGA, DESCARGA E TRANSPORTE DE SOLO DE 1ª CATEGORIA, COM ESCAVADEIRA HIDRÁULICA (CAÇAMBA: 1,2 M³ / 155HP), FROTA DE 9 CAMINHÕES BASCULANTES DE 18 M³, DMT DE 6 KM E VELOCIDADE MÉDIA 22 KM/H. AF_05/2020</t>
  </si>
  <si>
    <t>101254</t>
  </si>
  <si>
    <t>ESCAVAÇÃO VERTICAL PARA EDIFICAÇÃO, COM CARGA, DESCARGA E TRANSPORTE DE SOLO DE 1ª CATEGORIA, COM ESCAVADEIRA HIDRÁULICA (CAÇAMBA: 0,8 M³ / 111HP), FROTA DE 3 CAMINHÕES BASCULANTES DE 10 M³, DMT ATÉ 1 KM E VELOCIDADE MÉDIA 14 KM/H. AF_05/2020</t>
  </si>
  <si>
    <t>101255</t>
  </si>
  <si>
    <t>ESCAVAÇÃO VERTICAL PARA EDIFICAÇÃO, COM CARGA, DESCARGA E TRANSPORTE DE SOLO DE 1ª CATEGORIA, COM ESCAVADEIRA HIDRÁULICA (CAÇAMBA: 1,2 M³ / 155HP), FROTA DE 3 CAMINHÕES BASCULANTES DE 10 M³, DMT ATÉ 1 KM E VELOCIDADE MÉDIA 14 KM/H. AF_05/2020</t>
  </si>
  <si>
    <t>101256</t>
  </si>
  <si>
    <t>ESCAVAÇÃO VERTICAL PARA EDIFICAÇÃO, COM CARGA, DESCARGA E TRANSPORTE DE SOLO DE 1ª CATEGORIA, COM ESCAVADEIRA HIDRÁULICA (CAÇAMBA: 0,8 M³ / 111HP), FROTA DE 5 CAMINHÕES BASCULANTES DE 10 M³, DMT DE 1,5 KM E VELOCIDADE MÉDIA 18 KM/H. AF_05/2020</t>
  </si>
  <si>
    <t>101257</t>
  </si>
  <si>
    <t>ESCAVAÇÃO VERTICAL PARA EDIFICAÇÃO, COM CARGA, DESCARGA E TRANSPORTE DE SOLO DE 1ª CATEGORIA, COM ESCAVADEIRA HIDRÁULICA (CAÇAMBA: 0,8 M³ / 111HP), FROTA DE 5 CAMINHÕES BASCULANTES DE 10 M³, DMT DE 2 KM E VELOCIDADE MÉDIA 19 KM/H. AF_05/2020</t>
  </si>
  <si>
    <t>101258</t>
  </si>
  <si>
    <t>ESCAVAÇÃO VERTICAL PARA EDIFICAÇÃO, COM CARGA, DESCARGA E TRANSPORTE DE SOLO DE 1ª CATEGORIA, COM ESCAVADEIRA HIDRÁULICA (CAÇAMBA: 0,8 M³ / 111HP), FROTA DE 6 CAMINHÕES BASCULANTES DE 10 M³, DMT DE 3 KM E VELOCIDADE MÉDIA 20 KM/H. AF_05/2020</t>
  </si>
  <si>
    <t>101259</t>
  </si>
  <si>
    <t>ESCAVAÇÃO VERTICAL PARA EDIFICAÇÃO, COM CARGA, DESCARGA E TRANSPORTE DE SOLO DE 1ª CATEGORIA, COM ESCAVADEIRA HIDRÁULICA (CAÇAMBA: 0,8 M³ / 111HP), FROTA DE 7 CAMINHÕES BASCULANTES DE 10 M³, DMT DE 4 KM E VELOCIDADE MÉDIA 22 KM/H. AF_05/2020</t>
  </si>
  <si>
    <t>101260</t>
  </si>
  <si>
    <t>ESCAVAÇÃO VERTICAL PARA EDIFICAÇÃO, COM CARGA, DESCARGA E TRANSPORTE DE SOLO DE 1ª CATEGORIA, COM ESCAVADEIRA HIDRÁULICA (CAÇAMBA: 0,8 M³ / 111HP), FROTA DE 9 CAMINHÕES BASCULANTES DE 10 M³, DMT DE 6 KM E VELOCIDADE MÉDIA 22 KM/H. AF_05/2020</t>
  </si>
  <si>
    <t>101261</t>
  </si>
  <si>
    <t>ESCAVAÇÃO VERTICAL PARA EDIFICAÇÃO, COM CARGA, DESCARGA E TRANSPORTE DE SOLO DE 1ª CATEGORIA, COM ESCAVADEIRA HIDRÁULICA (CAÇAMBA: 1,2 M³ / 155HP), FROTA DE 6 CAMINHÕES BASCULANTES DE 10 M³, DMT DE 1,5 KM E VELOCIDADE MÉDIA 18 KM/H. AF_05/2020</t>
  </si>
  <si>
    <t>101262</t>
  </si>
  <si>
    <t>ESCAVAÇÃO VERTICAL PARA EDIFICAÇÃO, COM CARGA, DESCARGA E TRANSPORTE DE SOLO DE 1ª CATEGORIA, COM ESCAVADEIRA HIDRÁULICA (CAÇAMBA: 1,2 M³ / 155HP), FROTA DE 6 CAMINHÕES BASCULANTES DE 10 M³, DMT DE 2 KM E VELOCIDADE MÉDIA 19 KM/H. AF_05/2020</t>
  </si>
  <si>
    <t>101263</t>
  </si>
  <si>
    <t>ESCAVAÇÃO VERTICAL PARA EDIFICAÇÃO, COM CARGA, DESCARGA E TRANSPORTE DE SOLO DE 1ª CATEGORIA, COM ESCAVADEIRA HIDRÁULICA (CAÇAMBA: 1,2 M³ / 155HP), FROTA DE 7 CAMINHÕES BASCULANTES DE 10 M³, DMT DE 3 KM E VELOCIDADE MÉDIA 20 KM/H. AF_05/2020</t>
  </si>
  <si>
    <t>101264</t>
  </si>
  <si>
    <t>ESCAVAÇÃO VERTICAL PARA EDIFICAÇÃO, COM CARGA, DESCARGA E TRANSPORTE DE SOLO DE 1ª CATEGORIA, COM ESCAVADEIRA HIDRÁULICA (CAÇAMBA: 1,2 M³ / 155HP), FROTA DE 8 CAMINHÕES BASCULANTES DE 10 M³, DMT DE 4 KM E VELOCIDADE MÉDIA 22 KM/H. AF_05/2020</t>
  </si>
  <si>
    <t>101265</t>
  </si>
  <si>
    <t>ESCAVAÇÃO VERTICAL PARA EDIFICAÇÃO, COM CARGA, DESCARGA E TRANSPORTE DE SOLO DE 1ª CATEGORIA, COM ESCAVADEIRA HIDRÁULICA (CAÇAMBA: 1,2 M³ / 155HP), FROTA DE 10 CAMINHÕES BASCULANTES DE 10 M³, DMT DE 6 KM E VELOCIDADE MÉDIA 22 KM/H. AF_05/2020</t>
  </si>
  <si>
    <t>101266</t>
  </si>
  <si>
    <t>ESCAVAÇÃO VERTICAL PARA INFRAESTRUTURA, COM CARGA, DESCARGA E TRANSPORTE DE SOLO DE 1ª CATEGORIA, COM ESCAVADEIRA HIDRÁULICA (CAÇAMBA: 0,8 M³ / 111HP), FROTA DE 3 CAMINHÕES BASCULANTES DE 10 M³, DMT ATÉ 1 KM E VELOCIDADE MÉDIA14 KM/H. AF_05/2020</t>
  </si>
  <si>
    <t>101267</t>
  </si>
  <si>
    <t>ESCAVAÇÃO VERTICAL PARA INFRAESTRUTURA, COM CARGA, DESCARGA E TRANSPORTE DE SOLO DE 1ª CATEGORIA, COM ESCAVADEIRA HIDRÁULICA (CAÇAMBA: 1,2 M³ / 155HP), FROTA DE 4 CAMINHÕES BASCULANTES DE 10 M³, DMT ATÉ 1 KM E VELOCIDADE MÉDIA14 KM/H. AF_05/2020</t>
  </si>
  <si>
    <t>101268</t>
  </si>
  <si>
    <t>ESCAVAÇÃO VERTICAL PARA INFRAESTRUTURA, COM CARGA, DESCARGA E TRANSPORTE DE SOLO DE 1ª CATEGORIA, COM ESCAVADEIRA HIDRÁULICA (CAÇAMBA: 0,8 M³ / 111HP), FROTA DE 5 CAMINHÕES BASCULANTES DE 10 M³, DMT DE 1,5 KM E VELOCIDADE MÉDIA18 KM/H. AF_05/2020</t>
  </si>
  <si>
    <t>101269</t>
  </si>
  <si>
    <t>ESCAVAÇÃO VERTICAL PARA INFRAESTRUTURA, COM CARGA, DESCARGA E TRANSPORTE DE SOLO DE 1ª CATEGORIA, COM ESCAVADEIRA HIDRÁULICA (CAÇAMBA: 0,8 M³ / 111HP), FROTA DE 6 CAMINHÕES BASCULANTES DE 10 M³, DMT DE 2 KM E VELOCIDADE MÉDIA 19 KM/H. AF_05/2020</t>
  </si>
  <si>
    <t>101270</t>
  </si>
  <si>
    <t>ESCAVAÇÃO VERTICAL PARA INFRAESTRUTURA, COM CARGA, DESCARGA E TRANSPORTE DE SOLO DE 1ª CATEGORIA, COM ESCAVADEIRA HIDRÁULICA (CAÇAMBA: 0,8 M³ / 111HP), FROTA DE 7 CAMINHÕES BASCULANTES DE 10 M³, DMT DE 3 KM E VELOCIDADE MÉDIA 20 KM/H. AF_05/2020</t>
  </si>
  <si>
    <t>101271</t>
  </si>
  <si>
    <t>ESCAVAÇÃO VERTICAL PARA INFRAESTRUTURA, COM CARGA, DESCARGA E TRANSPORTE DE SOLO DE 1ª CATEGORIA, COM ESCAVADEIRA HIDRÁULICA (CAÇAMBA: 0,8 M³ / 111HP), FROTA DE 8 CAMINHÕES BASCULANTES DE 10 M³, DMT DE 4 KM E VELOCIDADE MÉDIA 22 KM/H. AF_05/2020</t>
  </si>
  <si>
    <t>101272</t>
  </si>
  <si>
    <t>ESCAVAÇÃO VERTICAL PARA INFRAESTRUTURA, COM CARGA, DESCARGA E TRANSPORTE DE SOLO DE 1ª CATEGORIA, COM ESCAVADEIRA HIDRÁULICA (CAÇAMBA: 0,8 M³ / 111HP), FROTA DE 10 CAMINHÕES BASCULANTES DE 10 M³, DMT DE 6 KM E VELOCIDADE MÉDIA22 KM/H. AF_05/2020</t>
  </si>
  <si>
    <t>101273</t>
  </si>
  <si>
    <t>ESCAVAÇÃO VERTICAL PARA INFRAESTRUTURA, COM CARGA, DESCARGA E TRANSPORTE DE SOLO DE 1ª CATEGORIA, COM ESCAVADEIRA HIDRÁULICA (CAÇAMBA: 1,2 M³ / 155HP), FROTA DE 6 CAMINHÕES BASCULANTES DE 10 M³, DMT DE 1,5 KM E VELOCIDADE MÉDIA18 KM/H. AF_05/2020</t>
  </si>
  <si>
    <t>101274</t>
  </si>
  <si>
    <t>ESCAVAÇÃO VERTICAL PARA INFRAESTRUTURA, COM CARGA, DESCARGA E TRANSPORTE DE SOLO DE 1ª CATEGORIA, COM ESCAVADEIRA HIDRÁULICA (CAÇAMBA: 1,2 M³ / 155HP), FROTA DE 7 CAMINHÕES BASCULANTES DE 10 M³, DMT DE 2 KM E VELOCIDADE MÉDIA 19 KM/H. AF_05/2020</t>
  </si>
  <si>
    <t>101275</t>
  </si>
  <si>
    <t>ESCAVAÇÃO VERTICAL PARA INFRAESTRUTURA, COM CARGA, DESCARGA E TRANSPORTE DE SOLO DE 1ª CATEGORIA, COM ESCAVADEIRA HIDRÁULICA (CAÇAMBA: 1,2 M³ / 155HP), FROTA DE 8 CAMINHÕES BASCULANTES DE 10 M³, DMT DE 3 KM E VELOCIDADE MÉDIA 20 KM/H. AF_05/2020</t>
  </si>
  <si>
    <t>101276</t>
  </si>
  <si>
    <t>ESCAVAÇÃO VERTICAL PARA INFRAESTRUTURA, COM CARGA, DESCARGA E TRANSPORTE DE SOLO DE 1ª CATEGORIA, COM ESCAVADEIRA HIDRÁULICA (CAÇAMBA: 1,2 M³ / 155HP), FROTA DE 9 CAMINHÕES BASCULANTES DE 10 M³, DMT DE 4 KM E VELOCIDADE MÉDIA 22 KM/H. AF_05/2020</t>
  </si>
  <si>
    <t>101277</t>
  </si>
  <si>
    <t>ESCAVAÇÃO VERTICAL PARA INFRAESTRUTURA, COM CARGA, DESCARGA E TRANSPORTE DE SOLO DE 1ª CATEGORIA, COM ESCAVADEIRA HIDRÁULICA (CAÇAMBA: 1,2 M³ / 155HP), FROTA DE 12 CAMINHÕES BASCULANTES DE 10 M³, DMT DE 6 KM E VELOCIDADE MÉDIA22 KM/H. AF_05/2020</t>
  </si>
  <si>
    <t>102354</t>
  </si>
  <si>
    <t>DESMONTE DE MATERIAL DE 3ª CATEGORIA (BLOCOS DE ROCHAS OU MATACOS), COM MARTELETE PNEUMÁTICO MANUAL  EXCLUSIVE CARGA E TRANSPORTE. AF_03/2021</t>
  </si>
  <si>
    <t>102355</t>
  </si>
  <si>
    <t>DESMONTE DE MATERIAL DE 3ª CATEGORIA (BLOCOS DE ROCHAS OU MATACOS), EM VALA, COM MARTELETE PNEUMÁTICO MANUAL  EXCLUSIVE RETIRADA, CARGA E TRANSPORTE. AF_03/2021</t>
  </si>
  <si>
    <t>102360</t>
  </si>
  <si>
    <t>RETIRADA DE MATERIAL DE 3ª CATEGORIA (APÓS ESCAVAÇÃO/DESMONTE) EM VALAS, COM ESCAVADEIRA HIDRÁULICA - EXCLUSIVE CARGA E TRANSPORTE. AF_03/2021</t>
  </si>
  <si>
    <t>102361</t>
  </si>
  <si>
    <t>RETIRADA DE MATERIAL DE 3ª CATEGORIA (APÓS ESCAVAÇÃO/DESMONTE) EM VALAS, COM RETROESCAVADEIRA - EXCLUSIVE CARGA E TRANSPORTE. AF_03/2021</t>
  </si>
  <si>
    <t>90082</t>
  </si>
  <si>
    <t>ESCAVAÇÃO MECANIZADA DE VALA COM PROF. ATÉ 1,5 M (MÉDIA MONTANTE E JUSANTE/UMA COMPOSIÇÃO POR TRECHO), ESCAVADEIRA (0,8 M3), LARG. DE 1,5 M A 2,5 M, EM SOLO DE 1A CATEGORIA, EM LOCAIS COM ALTO NÍVEL DE INTERFERÊNCIA. AF_02/2021</t>
  </si>
  <si>
    <t>90084</t>
  </si>
  <si>
    <t>ESCAVAÇÃO MECANIZADA DE VALA COM PROF. MAIOR QUE 1,5 M ATÉ 3,0 M (MÉDIA MONTANTE E JUSANTE/UMA COMPOSIÇÃO POR TRECHO), ESCAVADEIRA (0,8 M3), LARGURA ATÉ 1,5 M, EM SOLO DE 1A CATEGORIA, EM LOCAIS COM ALTO NÍVEL DE INTERFERÊNCIA. AF_02/2021</t>
  </si>
  <si>
    <t>90086</t>
  </si>
  <si>
    <t>ESCAVAÇÃO MECANIZADA DE VALA COM PROF. MAIOR QUE 3,0 M ATÉ 4,5 M(MÉDIA MONTANTE E JUSANTE/UMA COMPOSIÇÃO POR TRECHO), ESCAVADEIRA (0,8 M3), LARG. MENOR QUE 1,5 M, EM SOLO DE 1A CATEGORIA, EM LOCAIS COM ALTO NÍVEL DE INTERFERÊNCIA. AF_02/2021</t>
  </si>
  <si>
    <t>90087</t>
  </si>
  <si>
    <t>ESCAVAÇÃO MECANIZADA DE VALA COM PROF. DE 3,0 M ATÉ 4,5 M(MÉDIA MONTANTE E JUSANTE/UMA COMPOSIÇÃO POR TRECHO), ESCAVADEIRA (1,2 M3), LARG. DE 1,5 M A 2,5 M, EM SOLO DE 1A CATEGORIA, EM LOCAIS COM ALTO NÍVEL DE INTERFERÊNCIA. AF_02/2021</t>
  </si>
  <si>
    <t>90090</t>
  </si>
  <si>
    <t>ESCAVAÇÃO MECANIZADA DE VALA COM PROF. MAIOR QUE 4,5 M ATÉ 6,0 M(MÉDIA MONTANTE E JUSANTE/UMA COMPOSIÇÃO POR TRECHO), ESCAVADEIRA (1,2 M3), LARG. DE 1,5 M A 2,5 M, EM SOLO DE 1A CATEGORIA, EM LOCAIS COM ALTO NÍVEL DE INTERFERÊNCIA. AF_02/2021</t>
  </si>
  <si>
    <t>90091</t>
  </si>
  <si>
    <t>ESCAVAÇÃO MECANIZADA DE VALA COM PROF. ATÉ 1,5 M (MÉDIA MONTANTE E JUSANTE/UMA COMPOSIÇÃO POR TRECHO), ESCAVADEIRA (0,8 M3), LARG. DE 1,5 M A 2,5 M, EM SOLO DE 1A CATEGORIA, LOCAIS COM BAIXO NÍVEL DE INTERFERÊNCIA. AF_02/2021</t>
  </si>
  <si>
    <t>90092</t>
  </si>
  <si>
    <t>ESCAVAÇÃO MECANIZADA DE VALA COM PROF. MAIOR QUE 1,5 M E ATÉ 3,0 M(MÉDIA MONTANTE E JUSANTE/UMA COMPOSIÇÃO POR TRECHO), ESCAVADEIRA (0,8 M3), LARG. MENOR QUE 1,5 M, EM SOLO DE 1A CATEGORIA, LOCAIS COM BAIXO NÍVEL DE INTERFERÊNCIA. AF_02/2021</t>
  </si>
  <si>
    <t>90094</t>
  </si>
  <si>
    <t>ESCAVAÇÃO MECANIZADA DE VALA COM PROF. MAIOR QUE 3,0 M ATÉ 4,5 M (MÉDIA MONTANTE E JUSANTE/UMA COMPOSIÇÃO POR TRECHO), ESCAVADEIRA (0,8 M3), LARG. MENOR QUE 1,5 M, EM SOLO DE 1A CATEGORIA, LOCAIS COM BAIXO NÍVEL DE INTERFERÊNCIA. AF_02/2021</t>
  </si>
  <si>
    <t>90095</t>
  </si>
  <si>
    <t>ESCAVAÇÃO MECANIZADA DE VALA COM PROF. MAIOR QUE 3,0 M ATÉ 4,5 M (MÉDIA MONTANTE E JUSANTE/UMA COMPOSIÇÃO POR TRECHO), ESCAVADEIRA (1,2 M3), LARG. DE 1,5 M A 2,5 M, EM SOLO DE 1A CATEGORIA, LOCAIS COM BAIXO NÍVEL DE INTERFERÊNCIA. AF_02/2021</t>
  </si>
  <si>
    <t>90098</t>
  </si>
  <si>
    <t>ESCAVAÇÃO MECANIZADA DE VALA COM PROF. MAIOR QUE 4,5 M ATÉ 6,0 M (MÉDIA MONTANTE E JUSANTE/UMA COMPOSIÇÃO POR TRECHO), ESCAVADEIRA (1,2 M3), LARG. DE 1,5 M A 2,5 M, EM SOLO DE 1A CATEGORIA, LOCAIS COM BAIXO NÍVEL DE INTERFERÊNCIA. AF_02/2021</t>
  </si>
  <si>
    <t>90099</t>
  </si>
  <si>
    <t>ESCAVAÇÃO MECANIZADA DE VALA COM PROF. ATÉ 1,5 M (MÉDIA MONTANTE E JUSANTE/UMA COMPOSIÇÃO POR TRECHO), RETROESCAV. (0,26 M3), LARG. MENOR QUE 0,8 M, EM SOLO DE 1A CATEGORIA, EM LOCAIS COM ALTO NÍVEL DE INTERFERÊNCIA. AF_02/2021</t>
  </si>
  <si>
    <t>90100</t>
  </si>
  <si>
    <t>ESCAVAÇÃO MECANIZADA DE VALA COM PROF. ATÉ 1,5 M (MÉDIA MONTANTE E JUSANTE/UMA COMPOSIÇÃO POR TRECHO), RETROESCAV. (0,26 M3), LARG. DE 0,8 M A 1,5 M, EM SOLO DE 1A CATEGORIA, EM LOCAIS COM ALTO NÍVEL DE INTERFERÊNCIA. AF_02/2021</t>
  </si>
  <si>
    <t>90101</t>
  </si>
  <si>
    <t>ESCAVAÇÃO MECANIZADA DE VALA COM PROF. MAIOR QUE 1,5 M ATÉ 3,0 M (MÉDIA MONTANTE E JUSANTE/UMA COMPOSIÇÃO POR TRECHO), RETROESCAV. (0,26 M3), LARG. MENOR QUE 0,8 M, EM SOLO DE 1A CATEGORIA, EM LOCAIS COM ALTO NÍVEL DE INTERFERÊNCIA. AF_02/2021</t>
  </si>
  <si>
    <t>90102</t>
  </si>
  <si>
    <t>ESCAVAÇÃO MECANIZADA DE VALA COM PROF. MAIOR QUE 1,5 M ATÉ 3,0 M (MÉDIA MONTANTE E JUSANTE/UMA COMPOSIÇÃO POR TRECHO), RETROESCAV. (0,26 M3), LARGURA DE 0,8 M A 1,5 M, EM SOLO DE 1A CATEGORIA, EM LOCAIS COM ALTO NÍVEL DE INTERFERÊNCIA. AF_02/2021</t>
  </si>
  <si>
    <t>90105</t>
  </si>
  <si>
    <t>ESCAVAÇÃO MECANIZADA DE VALA COM PROFUNDIDADE ATÉ 1,5 M (MÉDIA MONTANTE E JUSANTE/UMA COMPOSIÇÃO POR TRECHO), RETROESCAV. (0,26 M3), LARGURA MENOR QUE 0,8 M, EM SOLO DE 1A CATEGORIA, LOCAIS COM BAIXO NÍVEL DE INTERFERÊNCIA. AF_02/2021</t>
  </si>
  <si>
    <t>90106</t>
  </si>
  <si>
    <t>ESCAVAÇÃO MECANIZADA DE VALA COM PROFUNDIDADE ATÉ 1,5 M (MÉDIA MONTANTE E JUSANTE/UMA COMPOSIÇÃO POR TRECHO), RETROESCAV. (0,26 M3), LARGURA DE 0,8 M A 1,5 M, EM SOLO DE 1A CATEGORIA, LOCAIS COM BAIXO NÍVEL DE INTERFERÊNCIA. AF_02/2021</t>
  </si>
  <si>
    <t>90107</t>
  </si>
  <si>
    <t>ESCAVAÇÃO MECANIZADA DE VALA COM PROFUNDIDADE MAIOR QUE 1,5 M ATÉ 3,0 M (MÉDIA MONTANTE E JUSANTE/UMA COMPOSIÇÃO POR TRECHO), RETROESCAV. (0,26 M3), LARGURA MENOR QUE 0,8 M, EM SOLO DE 1A CATEGORIA, LOCAIS COM BAIXO NÍVEL DE INTERFERÊNCIA. AF_02/2021</t>
  </si>
  <si>
    <t>90108</t>
  </si>
  <si>
    <t>ESCAVAÇÃO MECANIZADA DE VALA COM PROFUNDIDADE MAIOR QUE 1,5 M ATÉ 3,0 M (MÉDIA MONTANTE E JUSANTE/UMA COMPOSIÇÃO POR TRECHO), RETROESCAV (0,26 M3), LARGURA DE 0,8 M A 1,5 M, EM SOLO DE 1A CATEGORIA, LOCAIS COM BAIXO NÍVEL DE INTERFERÊNCIA. AF_02/2021</t>
  </si>
  <si>
    <t>93358</t>
  </si>
  <si>
    <t>ESCAVAÇÃO MANUAL DE VALA COM PROFUNDIDADE MENOR OU IGUAL A 1,30 M. AF_02/2021</t>
  </si>
  <si>
    <t>102276</t>
  </si>
  <si>
    <t>ESCAVAÇÃO MECANIZADA DE VALA COM PROF. ATÉ 1,5 M (MÉDIA MONTANTE E JUSANTE/UMA COMPOSIÇÃO POR TRECHO), ESCAVADEIRA (0,8 M3), LARG. MENOR QUE 1,5 M, EM SOLO DE 1A CATEGORIA, EM LOCAIS COM ALTO NÍVEL DE INTERFERÊNCIA. AF_02/2021</t>
  </si>
  <si>
    <t>102277</t>
  </si>
  <si>
    <t>ESCAVAÇÃO MECANIZADA DE VALA COM PROF. MAIOR QUE 4,5 M ATÉ 6,0 M (MÉDIA MONTANTE E JUSANTE/UMA COMPOSIÇÃO POR TRECHO), ESCAVADEIRA (0,8 M3), LARG. MENOR QUE 1,5 M, EM SOLO DE 1A CATEGORIA, EM LOCAIS COM ALTO NÍVEL DE INTERFERÊNCIA. AF_02/2021</t>
  </si>
  <si>
    <t>102278</t>
  </si>
  <si>
    <t>ESCAVAÇÃO MECANIZADA DE VALA COM PROF. MAIOR QUE 1,50 M ATÉ 3,0 M (MÉDIA MONTANTE E JUSANTE/UMA COMPOSIÇÃO POR TRECHO), ESCAVADEIRA (1,2 M3), LARG. DE 1,5 M A 2,5 M, EM SOLO DE 1A CATEGORIA, EM LOCAIS COM ALTO NÍVEL DE INTERFERÊNCIA. AF_02/2021</t>
  </si>
  <si>
    <t>102279</t>
  </si>
  <si>
    <t>ESCAVAÇÃO MECANIZADA DE VALA COM PROF. ATÉ 1,5 M (MÉDIA MONTANTE E JUSANTE/UMA COMPOSIÇÃO POR TRECHO), ESCAVADEIRA (0,8 M3),LARG. MENOR QUE 1,5 M, EM SOLO DE 1A CATEGORIA, LOCAIS COM BAIXO NÍVEL DE INTERFERÊNCIA. AF_02/2021</t>
  </si>
  <si>
    <t>102280</t>
  </si>
  <si>
    <t>ESCAVAÇÃO MECANIZADA DE VALA COM PROF. MAIOR QUE 4,5 M ATÉ 6,0 M (MÉDIA MONTANTE E JUSANTE/UMA COMPOSIÇÃO POR TRECHO),COM ESCAVADEIRA (0,8 M3), LARG. MENOR QUE 1,5 M, EM SOLO DE 1A CATEGORIA, LOCAIS COM BAIXO NÍVEL DE INTERFERÊNCIA. AF_02/2021</t>
  </si>
  <si>
    <t>102281</t>
  </si>
  <si>
    <t>ESCAVAÇÃO MECANIZADA DE VALA COM PROF. MAIOR QUE 1,5 M ATÉ 3,0 M (MÉDIA MONTANTE E JUSANTE/UMA COMPOSIÇÃO POR TRECHO),COM ESCAVADEIRA (1,2 M3),LARG. DE 1,5 M A 2,5 M, EM SOLO DE 1A CATEGORIA, LOCAIS COM BAIXO NÍVEL DE INTERFERÊNCIA. AF_02/2021</t>
  </si>
  <si>
    <t>102282</t>
  </si>
  <si>
    <t>ESCAVAÇÃO MECANIZADA DE VALA COM PROF. ATÉ 1,5 M (MÉDIA MONTANTE E JUSANTE/UMA COMPOSIÇÃO POR TRECHO), ESCAVADEIRA (0,8 M3),LARG. MENOR QUE 1,5 M, EM SOLO DE MOLE, EM LOCAIS COM ALTO NÍVEL DE INTERFERÊNCIA. AF_02/2021</t>
  </si>
  <si>
    <t>102283</t>
  </si>
  <si>
    <t>ESCAVAÇÃO MECANIZADA DE VALA COM PROF. ATÉ 1,5 M (MÉDIA MONTANTE E JUSANTE/UMA COMPOSIÇÃO POR TRECHO), ESCAVADEIRA (0,8 M3), LARG. DE 1,5 M A 2,5 M, EM SOLO MOLE, EM LOCAIS COM ALTO NÍVEL DE INTERFERÊNCIA. AF_02/2021</t>
  </si>
  <si>
    <t>102284</t>
  </si>
  <si>
    <t>ESCAVAÇÃO MECANIZADA DE VALA COM PROF. MAIOR QUE 1,5 M ATÉ 3,0 M (MÉDIA MONTANTE E JUSANTE/UMA COMPOSIÇÃO POR TRECHO), ESCAVADEIRA (0,8 M3), LARGURA ATÉ 1,5 M, EM SOLO MOLE, EM LOCAIS COM ALTO NÍVEL DE INTERFERÊNCIA. AF_02/2021</t>
  </si>
  <si>
    <t>102285</t>
  </si>
  <si>
    <t>ESCAVAÇÃO MECANIZADA DE VALA COM PROF. MAIOR QUE 3,0 M ATÉ 4,5 M (MÉDIA MONTANTE E JUSANTE/UMA COMPOSIÇÃO POR TRECHO), ESCAVADEIRA (0,8 M3), LARG. MENOR QUE 1,5 M, EM SOLO MOLE, EM LOCAIS COM ALTO NÍVEL DE INTERFERÊNCIA. AF_02/2021</t>
  </si>
  <si>
    <t>102286</t>
  </si>
  <si>
    <t>ESCAVAÇÃO MECANIZADA DE VALA COM PROF. MAIOR QUE 4,5 M ATÉ 6,0 M (MÉDIA MONTANTE E JUSANTE/UMA COMPOSIÇÃO POR TRECHO), ESCAVADEIRA (0,8 M3),LARG. MENOR QUE 1,5 M, EM SOLO DE MOLE, EM LOCAIS COM ALTO NÍVEL DE INTERFERÊNCIA. AF_02/2021</t>
  </si>
  <si>
    <t>102287</t>
  </si>
  <si>
    <t>ESCAVAÇÃO MECANIZADA DE VALA COM PROF. MAIOR QUE 1,5 M ATÉ 3,0 M (MÉDIA MONTANTE E JUSANTE/UMA COMPOSIÇÃO POR TRECHO),COM ESCAVADEIRA (1,2 M3),LARG. DE 1,5 M A 2,5 M, EM SOLO MOLE, EM LOCAIS COM ALTO NÍVEL DE INTERFERÊNCIA. AF_02/2021</t>
  </si>
  <si>
    <t>102288</t>
  </si>
  <si>
    <t>ESCAVAÇÃO MECANIZADA DE VALA COM PROF. DE 3,0 M ATÉ 4,5 M (MÉDIA MONTANTE E JUSANTE/UMA COMPOSIÇÃO POR TRECHO), ESCAVADEIRA (1,2 M3), LARG. DE 1,5 M A 2,5 M, EM SOLO MOLE, EM LOCAIS COM ALTO NÍVEL DE INTERFERÊNCIA. AF_02/2021</t>
  </si>
  <si>
    <t>102289</t>
  </si>
  <si>
    <t>ESCAVAÇÃO MECANIZADA DE VALA COM PROF. MAIOR QUE 4,5 M ATÉ 6,0 M (MÉDIA MONTANTE E JUSANTE/UMA COMPOSIÇÃO POR TRECHO), ESCAVADEIRA (1,2 M3), LARG. DE 1,5 M A 2,5 M, EM SOLO MOLE, EM LOCAIS COM ALTO NÍVEL DE INTERFERÊNCIA. AF_02/2021</t>
  </si>
  <si>
    <t>102290</t>
  </si>
  <si>
    <t>ESCAVAÇÃO MECANIZADA DE VALA COM PROF. ATÉ 1,5 M (MÉDIA MONTANTE E JUSANTE/UMA COMPOSIÇÃO POR TRECHO), ESCAVADEIRA (0,8 M3),LARG. MENOR QUE 1,5 M, EM SOLO MOLE, LOCAIS COM BAIXO NÍVEL DE INTERFERÊNCIA. AF_02/2021</t>
  </si>
  <si>
    <t>102291</t>
  </si>
  <si>
    <t>ESCAVAÇÃO MECANIZADA DE VALA COM PROF. ATÉ 1,5 M (MÉDIA MONTANTE E JUSANTE/UMA COMPOSIÇÃO POR TRECHO), ESCAVADEIRA (0,8 M3), LARG. DE 1,5 M A 2,5 M, EM SOLO MOLE, LOCAIS COM BAIXO NÍVEL DE INTERFERÊNCIA. AF_02/2021</t>
  </si>
  <si>
    <t>102292</t>
  </si>
  <si>
    <t>ESCAVAÇÃO MECANIZADA DE VALA COM PROF. MAIOR QUE 1,5 M E ATÉ 3,0 M (MÉDIA MONTANTE E JUSANTE/UMA COMPOSIÇÃO POR TRECHO), ESCAVADEIRA (0,8 M3), LARG. MENOR QUE 1,5 M, EM SOLO MOLE, LOCAIS COM BAIXO NÍVEL DE INTERFERÊNCIA. AF_02/2021</t>
  </si>
  <si>
    <t>102293</t>
  </si>
  <si>
    <t>ESCAVAÇÃO MECANIZADA DE VALA COM PROF.MAIOR QUE 3,0 M ATÉ 4,5 M (MÉDIA MONTANTE E JUSANTE/UMA COMPOSIÇÃO POR TRECHO), ESCAVADEIRA (0,8 M3), LARG. MENOR QUE 1,5 M, EM SOLO MOLE, LOCAIS COM BAIXO NÍVEL DE INTERFERÊNCIA. AF_02/2021</t>
  </si>
  <si>
    <t>102294</t>
  </si>
  <si>
    <t>ESCAVAÇÃO MECANIZADA DE VALA COM PROF. MAIOR QUE 4,5 M ATÉ 6,0 M (MÉDIA MONTANTE E JUSANTE/UMA COMPOSIÇÃO POR TRECHO),COM ESCAVADEIRA (0,8 M3), LARG. MENOR QUE 1,5 M, EM SOLO MOLE, LOCAIS COM BAIXO NÍVEL DE INTERFERÊNCIA. AF_02/2021</t>
  </si>
  <si>
    <t>102295</t>
  </si>
  <si>
    <t>ESCAVAÇÃO MECANIZADA DE VALA COM PROF. MAIOR QUE 1,5 M ATÉ 3,0 M (MÉDIA MONTANTE E JUSANTE/UMA COMPOSIÇÃO POR TRECHO),COM ESCAVADEIRA (1,2 M3), LARG. DE 1,5 M A 2,5 M, EM SOLO MOLE, LOCAIS COM BAIXO NÍVEL DE INTERFERÊNCIA. AF_02/2021</t>
  </si>
  <si>
    <t>102296</t>
  </si>
  <si>
    <t>ESCAVAÇÃO MECANIZADA DE VALA COM PROF. MAIOR QUE 3,0 M ATÉ 4,5 M (MÉDIA MONTANTE E JUSANTE/UMA COMPOSIÇÃO POR TRECHO), ESCAVADEIRA (1,2 M3), LARG. DE 1,5 M A 2,5 M, EM SOLO MOLE, LOCAIS COM BAIXO NÍVEL DE INTERFERÊNCIA. AF_02/2021</t>
  </si>
  <si>
    <t>102297</t>
  </si>
  <si>
    <t>ESCAVAÇÃO MECANIZADA DE VALA COM PROF. MAIOR QUE 4,5 M ATÉ 6,0 M (MÉDIA MONTANTE E JUSANTE/UMA COMPOSIÇÃO POR TRECHO), ESCAVADEIRA (1,2 M3), LARG. DE 1,5 M A 2,5 M, EM SOLO MOLE, LOCAIS COM BAIXO NÍVEL DE INTERFERÊNCIA. AF_02/2021</t>
  </si>
  <si>
    <t>102298</t>
  </si>
  <si>
    <t>ESCAVAÇÃO MECANIZADA DE VALA COM PROF. ATÉ 1,5 M (MÉDIA MONTANTE E JUSANTE/UMA COMPOSIÇÃO POR TRECHO), RETROESCAV. (0,26 M3), LARG. MENOR QUE 0,8 M, EM SOLO MOLE, EM LOCAIS COM ALTO NÍVEL DE INTERFERÊNCIA. AF_02/2021</t>
  </si>
  <si>
    <t>102299</t>
  </si>
  <si>
    <t>ESCAVAÇÃO MECANIZADA DE VALA COM PROF. ATÉ 1,5 M (MÉDIA MONTANTE E JUSANTE/UMA COMPOSIÇÃO POR TRECHO), RETROESCAV. (0,26 M3), LARG. DE 0,8 M A 1,5 M, EM SOLO MOLE, EM LOCAIS COM ALTO NÍVEL DE INTERFERÊNCIA. AF_02/2021</t>
  </si>
  <si>
    <t>102300</t>
  </si>
  <si>
    <t>ESCAVAÇÃO MECANIZADA DE VALA COM PROF. MAIOR QUE 1,5 M ATÉ 3,0 M (MÉDIA MONTANTE E JUSANTE/UMA COMPOSIÇÃO POR TRECHO), RETROESCAV. (0,26 M3), LARG. MENOR QUE 0,8 M, EM SOLO MOLE, EM LOCAIS COM ALTO NÍVEL DE INTERFERÊNCIA. AF_02/2021</t>
  </si>
  <si>
    <t>102301</t>
  </si>
  <si>
    <t>ESCAVAÇÃO MECANIZADA DE VALA COM PROF. MAIOR QUE 1,5 M ATÉ 3,0 M (MÉDIA MONTANTE E JUSANTE/UMA COMPOSIÇÃO POR TRECHO), RETROESCAV. (0,26 M3), LARG. DE 0,8 M A 1,5 M, EM SOLO MOLE, EM LOCAIS COM ALTO NÍVEL DE INTERFERÊNCIA. AF_02/2021</t>
  </si>
  <si>
    <t>102302</t>
  </si>
  <si>
    <t>ESCAVAÇÃO MECANIZADA DE VALA COM PROF. ATÉ 1,5 M (MÉDIA MONTANTE E JUSANTE/UMA COMPOSIÇÃO POR TRECHO), RETROESCAV. (0,26 M3), LARG. MENOR QUE 0,8 M, EM SOLO MOLE, LOCAIS COM BAIXO NÍVEL DE NTERFERÊNCIA. AF_02/2021</t>
  </si>
  <si>
    <t>102303</t>
  </si>
  <si>
    <t>ESCAVAÇÃO MECANIZADA DE VALA COM PROF. ATÉ 1,5 M (MÉDIA MONTANTE E JUSANTE/UMA COMPOSIÇÃO POR TRECHO), RETROESCAV. (0,26 M3), LARG. DE 0,8 M A 1,5 M, EM SOLO MOLE, LOCAIS COM BAIXO NÍVEL DE INTERFERÊNCIA. AF_02/2021</t>
  </si>
  <si>
    <t>102304</t>
  </si>
  <si>
    <t>ESCAVAÇÃO MECANIZADA DE VALA COM PROF. MAIOR QUE 1,5 M ATÉ 3,0 M (MÉDIA MONTANTE E JUSANTE/UMA COMPOSIÇÃO POR TRECHO), RETROESCAV. (0,26 M3 ),LARG. MENOR QUE 0,8 M, EM SOLO MOLE, LOCAIS COM BAIXO NÍVEL DE INTERFERÊNCIA. AF_02/2021</t>
  </si>
  <si>
    <t>102305</t>
  </si>
  <si>
    <t>ESCAVAÇÃO MECANIZADA DE VALA COM PROF. MAIOR QUE 1,5 M ATÉ 3,0 M (MÉDIA MONTANTE E JUSANTE/UMA COMPOSIÇÃO POR TRECHO), RETROESCAV. (0,26 M3), LARG. DE 0,8 M A 1,5 M, EM SOLO MOLE, LOCAIS COM BAIXO NÍVEL DE INTERFERÊNCIA. AF_02/2021</t>
  </si>
  <si>
    <t>102306</t>
  </si>
  <si>
    <t>ESCAVAÇÃO MECANIZADA DE VALA COM PROF. ATÉ 1,5 M (MÉDIA MONTANTE E JUSANTE/UMA COMPOSIÇÃO POR TRECHO), ESCAVADEIRA (0,8 M3),LARG. ATÉ 1,5 M, EM SOLO DE 2A CATEGORIA, EM LOCAIS COM ALTO NÍVEL DE INTERFERÊNCIA. AF_02/2021</t>
  </si>
  <si>
    <t>102307</t>
  </si>
  <si>
    <t>ESCAVAÇÃO MECANIZADA DE VALA COM PROF. ATÉ 1,5 M (MÉDIA MONTANTE E JUSANTE/UMA COMPOSIÇÃO POR TRECHO), ESCAVADEIRA (0,8 M3), LARG. DE 1,5 M A 2,5 M, EM SOLO DE 2A CATEGORIA, EM LOCAIS COM ALTO NÍVEL DE INTERFERÊNCIA. AF_02/2021</t>
  </si>
  <si>
    <t>102308</t>
  </si>
  <si>
    <t>ESCAVAÇÃO MECANIZADA DE VALA COM PROF. MAIOR QUE 1,5 M ATÉ 3,0 M (MÉDIA MONTANTE E JUSANTE/UMA COMPOSIÇÃO POR TRECHO), ESCAVADEIRA (0,8 M3), LARG. ATÉ 1,5 M, EM SOLO DE 2A CATEGORIA, EM LOCAIS COM ALTO NÍVEL DE INTERFERÊNCIA. AF_02/2021</t>
  </si>
  <si>
    <t>102309</t>
  </si>
  <si>
    <t>ESCAVAÇÃO MECANIZADA DE VALA COM PROF. MAIOR QUE 3,0 M ATÉ 4,5 M (MÉDIA MONTANTE E JUSANTE/UMA COMPOSIÇÃO POR TRECHO), ESCAVADEIRA (0,8 M3), LARG. MENOR QUE 1,5 M, EM SOLO DE 2A CATEGORIA, EM LOCAIS COM ALTO NÍVEL DE INTERFERÊNCIA. AF_02/2021</t>
  </si>
  <si>
    <t>102310</t>
  </si>
  <si>
    <t>ESCAVAÇÃO MECANIZADA DE VALA COM PROF.MAIOR QUE 4,5 M ATÉ 6,0 M (MÉDIA MONTANTE E JUSANTE/UMA COMPOSIÇÃO POR TRECHO),COM ESCAVADEIRA (0,8 M3), LARG. MENOR QUE 1,5 M, EM SOLO DE 2A CATEGORIA, EM LOCAIS COM ALTO NÍVEL DE INTERFERÊNCIA. AF_02/2021</t>
  </si>
  <si>
    <t>102311</t>
  </si>
  <si>
    <t>ESCAVAÇÃO MECANIZADA DE VALA COM PROF. MAIOR QUE 1,5 M ATÉ 3,0 M (MÉDIA MONTANTE E JUSANTE/UMA COMPOSIÇÃO POR TRECHO),COM ESCAVADEIRA (1,2 M3),LARG. DE 1,5 M A 2,5 M, EM SOLO DE 2A CATEGORIA, EM LOCAIS COM ALTO NÍVEL DE INTERFERÊNCIA. AF_02/2021</t>
  </si>
  <si>
    <t>102312</t>
  </si>
  <si>
    <t>ESCAVAÇÃO MECANIZADA DE VALA COM PROF. DE 3,0 M ATÉ 4,5 M (MÉDIA MONTANTE E JUSANTE/UMA COMPOSIÇÃO POR TRECHO), ESCAVADEIRA (1,2 M3), LARG. DE 1,5 M A 2,5 M, EM SOLO DE 2A CATEGORIA, EM LOCAIS COM ALTO NÍVEL DE INTERFERÊNCIA. AF_02/2021</t>
  </si>
  <si>
    <t>102313</t>
  </si>
  <si>
    <t>ESCAVAÇÃO MECANIZADA DE VALA COM PROF. MAIOR QUE 4,5 M ATÉ 6,0 M (MÉDIA MONTANTE E JUSANTE/UMA COMPOSIÇÃO POR TRECHO), ESCAVADEIRA (1,2 M3), LARG. DE 1,5 M A 2,5 M, EM SOLO DE 2A CATEGORIA, EM LOCAIS COM ALTO NÍVEL DE INTERFERÊNCIA. AF_02/2021</t>
  </si>
  <si>
    <t>102314</t>
  </si>
  <si>
    <t>ESCAVAÇÃO MECANIZADA DE VALA COM PROF. ATÉ 1,5 M (MÉDIA MONTANTE E JUSANTE/UMA COMPOSIÇÃO POR TRECHO),COM ESCAVADEIRA (0,8 M3), LARG. MENOR QUE 1,5 M, EM SOLO DE 2A CATEGORIA, LOCAIS COM BAIXO NÍVEL DE INTERFERÊNCIA. AF_02/2021</t>
  </si>
  <si>
    <t>102315</t>
  </si>
  <si>
    <t>ESCAVAÇÃO MECANIZADA DE VALA COM PROF. ATÉ 1,5 M (MÉDIA MONTANTE E JUSANTE/UMA COMPOSIÇÃO POR TRECHO), ESCAVADEIRA (0,8 M3), LARG. DE 1,5 M A 2,5 M, EM SOLO DE 2A CATEGORIA, LOCAIS COM BAIXO NÍVEL DE INTERFERÊNCIA. AF_02/2021</t>
  </si>
  <si>
    <t>102316</t>
  </si>
  <si>
    <t>ESCAVAÇÃO MECANIZADA DE VALA COM PROF. MAIOR QUE 1,5 M E ATÉ 3,0 M (MÉDIA MONTANTE E JUSANTE/UMA COMPOSIÇÃO POR TRECHO), ESCAVADEIRA (0,8 M3), LARG. MENOR QUE 1,5 M, EM SOLO DE 2A CATEGORIA, LOCAIS COM BAIXO NÍVEL DE INTERFERÊNCIA. AF_02/2021</t>
  </si>
  <si>
    <t>102317</t>
  </si>
  <si>
    <t>ESCAVAÇÃO MECANIZADA DE VALA COM PROF.MAIOR QUE 3,0 M ATÉ 4,5 M (MÉDIA MONTANTE E JUSANTE/UMA COMPOSIÇÃO POR TRECHO), ESCAVADEIRA (0,8 M3), LARG. MENOR QUE 1,5 M, EM SOLO DE 2A CATEGORIA, LOCAIS COM BAIXO NÍVEL DE INTERFERÊNCIA. AF_02/2021</t>
  </si>
  <si>
    <t>102318</t>
  </si>
  <si>
    <t>ESCAVAÇÃO MECANIZADA DE VALA COM PROF.MAIOR QUE 4,5 M ATÉ 6,0 M (MÉDIA MONTANTE E JUSANTE/UMA COMPOSIÇÃO POR TRECHO),COM ESCAVADEIRA (0,8 M3), LARG. MENOR QUE 1,5 M, EM SOLO DE 2A CATEGORIA, EM LOCAIS COM BAIXO NÍVEL DE INTERFERÊNCIA. AF_02/2021</t>
  </si>
  <si>
    <t>102319</t>
  </si>
  <si>
    <t>ESCAVAÇÃO MECANIZADA DE VALA COM PROF. MAIOR QUE 1,5 M ATÉ 3,0 M (MÉDIA MONTANTE E JUSANTE/UMA COMPOSIÇÃO POR TRECHO),COM ESCAVADEIRA (1,2 M3),LARG. DE 1,5 M A 2,5 M, EM SOLO DE 2A CATEGORIA, LOCAIS COM BAIXO NÍVEL DE INTERFERÊNCIA. AF_02/2021</t>
  </si>
  <si>
    <t>102320</t>
  </si>
  <si>
    <t>ESCAVAÇÃO MECANIZADA DE VALA COM PROF. MAIOR QUE 3,0 M ATÉ 4,5 M (MÉDIA MONTANTE E JUSANTE/UMA COMPOSIÇÃO POR TRECHO), ESCAVADEIRA (1,2 M3), LARG. DE 1,5 M A 2,5 M, EM SOLO DE 2A CATEGORIA, LOCAIS COM BAIXO NÍVEL DE INTERFERÊNCIA. AF_02/2021</t>
  </si>
  <si>
    <t>102321</t>
  </si>
  <si>
    <t>ESCAVAÇÃO MECANIZADA DE VALA COM PROF. MAIOR QUE 4,5 M ATÉ 6,0 M (MÉDIA MONTANTE E JUSANTE/UMA COMPOSIÇÃO POR TRECHO), ESCAVADEIRA (1,2 M3), LARG. DE 1,5 M A 2,5 M, EM SOLO DE 2A CATEGORIA, LOCAIS COM BAIXO NÍVEL DE INTERFERÊNCIA. AF_02/2021</t>
  </si>
  <si>
    <t>102322</t>
  </si>
  <si>
    <t>ESCAVAÇÃO MECANIZADA DE VALA COM PROF. ATÉ 1,5 M (MÉDIA MONTANTE E JUSANTE/UMA COMPOSIÇÃO POR TRECHO), RETROESCAV. (0,26 M3), LARG. MENOR QUE 0,8 M, EM SOLO DE 2A CATEGORIA, EM LOCAIS COM ALTO NÍVEL DE INTERFERÊNCIA. AF_02/2021</t>
  </si>
  <si>
    <t>102323</t>
  </si>
  <si>
    <t>ESCAVAÇÃO MECANIZADA DE VALA COM PROF. ATÉ 1,5 M (MÉDIA MONTANTE E JUSANTE/UMA COMPOSIÇÃO POR TRECHO), RETROESCAV. (0,26 M3), LARG. DE 0,8 M A 1,5 M, EM SOLO DE 2A CATEGORIA, EM LOCAIS COM ALTO NÍVEL DE INTERFERÊNCIA. AF_02/2021</t>
  </si>
  <si>
    <t>102324</t>
  </si>
  <si>
    <t>ESCAVAÇÃO MECANIZADA DE VALA COM PROF. MAIOR QUE 1,5 M ATÉ 3,0 M (MÉDIA MONTANTE E JUSANTE/UMA COMPOSIÇÃO POR TRECHO), RETROESCAV. (0,26 M3), LARG. MENOR QUE 0,8 M, EM SOLO DE 2A CATEGORIA, EM LOCAIS COM ALTO NÍVEL DE INTERFERÊNCIA. AF_02/2021</t>
  </si>
  <si>
    <t>102325</t>
  </si>
  <si>
    <t>ESCAVAÇÃO MECANIZADA DE VALA COM PROF. MAIOR QUE 1,5 M ATÉ 3,0 M (MÉDIA MONTANTE E JUSANTE/UMA COMPOSIÇÃO POR TRECHO), RETROESCAV. (0,26 M3), LARG. DE 0,8 M A 1,5 M, EM SOLO DE 2A CATEGORIA, EM LOCAIS COM ALTO NÍVEL DE INTERFERÊNCIA. AF_02/2021</t>
  </si>
  <si>
    <t>102326</t>
  </si>
  <si>
    <t>ESCAVAÇÃO MECANIZADA DE VALA COM PROF. ATÉ 1,5 M (MÉDIA MONTANTE E JUSANTE/UMA COMPOSIÇÃO POR TRECHO), RETROESCAV. (0,26 M3), LARGURA MENOR QUE 0,8 M, EM SOLO DE 2A CATEGORIA, EM LOCAIS COM BAIXO NÍVEL DE NTERFERÊNCIA. AF_02/2021</t>
  </si>
  <si>
    <t>102327</t>
  </si>
  <si>
    <t>ESCAVAÇÃO MECANIZADA DE VALA COM PROF. ATÉ 1,5 M (MÉDIA MONTANTE E JUSANTE/UMA COMPOSIÇÃO POR TRECHO), RETROESCAV. (0,26 M3 ), LARG. DE 0,8 M A 1,5 M, EM SOLO DE 2A CATEGORIA, EM LOCAIS COM BAIXO NÍVEL DE INTERFERÊNCIA. AF_02/2021</t>
  </si>
  <si>
    <t>102328</t>
  </si>
  <si>
    <t>ESCAVAÇÃO MECANIZADA DE VALA COM PROF. MAIOR QUE 1,5 M ATÉ 3,0 M (MÉDIA MONTANTE E JUSANTE/UMA COMPOSIÇÃO POR TRECHO), RETROESCAV. (0,26 M3),LARG. MENOR QUE 0,8 M, EM SOLO DE 2A CATEGORIA, EM LOCAIS COM BAIXO NÍVEL DE INTERFERÊNCIA. AF_02/2021</t>
  </si>
  <si>
    <t>102329</t>
  </si>
  <si>
    <t>ESCAVAÇÃO MECANIZADA DE VALA COM PROF. MAIOR QUE 1,5 M ATÉ 3,0 M (MÉDIA MONTANTE E JUSANTE/UMA COMPOSIÇÃO POR TRECHO), RETROESCAV. (0,26 M3), LARG. DE 0,8 M A 1,5 M, EM SOLO DE 2A CATEGORIA, EM LOCAIS COM BAIXO NÍVEL DE INTERFERÊNCIA. AF_02/2021</t>
  </si>
  <si>
    <t>94304</t>
  </si>
  <si>
    <t>ATERRO MECANIZADO DE VALA COM ESCAVADEIRA HIDRÁULICA (CAPACIDADE DA CAÇAMBA: 0,8 M³ / POTÊNCIA: 111 HP), LARGURA ATÉ 2,5 M, PROFUNDIDADE ATÉ 1,5 M, COM SOLO ARGILO-ARENOSO. AF_08/2023</t>
  </si>
  <si>
    <t>94306</t>
  </si>
  <si>
    <t>ATERRO MECANIZADO DE VALA COM ESCAVADEIRA HIDRÁULICA (CAPACIDADE DA CAÇAMBA: 0,8 M³ / POTÊNCIA: 111 HP), LARGURA ATÉ 2,5 M, PROFUNDIDADE DE 1,5 A 3,0 M, COM SOLO ARGILO-ARENOSO. AF_08/2023</t>
  </si>
  <si>
    <t>94310</t>
  </si>
  <si>
    <t>ATERRO MECANIZADO DE VALA COM ESCAVADEIRA HIDRÁULICA (CAPACIDADE DA CAÇAMBA: 0,8 M³/POTÊNCIA: 111 HP), LARGURA ATÉ 2,5 M, PROFUNDIDADE DE 3,0 A 6,0 M, COM SOLO ARGILO-ARENOSO. AF_08/2023</t>
  </si>
  <si>
    <t>94316</t>
  </si>
  <si>
    <t>ATERRO MECANIZADO DE VALA COM RETROESCAVADEIRA (CAPACIDADE DA CAÇAMBA DA RETRO: 0,26 M³ / POTÊNCIA: 88 HP), LARGURA ATÉ 1,5 M, PROFUNDIDADE ATÉ 1,5 M, COM SOLO ARGILO-ARENOSO. AF_08/2023</t>
  </si>
  <si>
    <t>94318</t>
  </si>
  <si>
    <t>ATERRO MECANIZADO DE VALA COM RETROESCAVADEIRA (CAPACIDADE DA CAÇAMBA DA RETRO: 0,26 M³ / POTÊNCIA: 88 HP), LARGURA ATÉ 1,5 M, PROFUNDIDADE DE 1,5 A 3,0 M, COM SOLO ARGILO-ARENOSO. AF_08/2023</t>
  </si>
  <si>
    <t>94319</t>
  </si>
  <si>
    <t>ATERRO MANUAL DE VALAS COM SOLO ARGILO-ARENOSO. AF_08/2023</t>
  </si>
  <si>
    <t>94327</t>
  </si>
  <si>
    <t>ATERRO MECANIZADO DE VALA COM ESCAVADEIRA HIDRÁULICA (CAPACIDADE DA CAÇAMBA: 0,8 M³/POTÊNCIA: 111 HP), LARGURA ATÉ 2,5 M, PROFUNDIDADE ATÉ 1,5 M, COM AREIA PARA ATERRO. AF_08/2023</t>
  </si>
  <si>
    <t>94329</t>
  </si>
  <si>
    <t>ATERRO MECANIZADO DE VALA COM ESCAVADEIRA HIDRÁULICA (CAPACIDADE DA CAÇAMBA: 0,8 M³/POTÊNCIA: 111 HP), LARGURA ATÉ 2,5 M, PROFUNDIDADE DE 1,5 A 3,0 M, COM AREIA PARA ATERRO. AF_08/2023</t>
  </si>
  <si>
    <t>94333</t>
  </si>
  <si>
    <t>ATERRO MECANIZADO DE VALA COM ESCAVADEIRA HIDRÁULICA (CAPACIDADE DA CAÇAMBA: 0,8 M³/POTÊNCIA: 111 HP), LARGURA ATÉ 2,5 M, PROFUNDIDADE DE 3,0 A 6,0 M, COM AREIA PARA ATERRO. AF_08/2023</t>
  </si>
  <si>
    <t>94339</t>
  </si>
  <si>
    <t>ATERRO MECANIZADO DE VALA COM RETROESCAVADEIRA (CAPACIDADE DA CAÇAMBA DA RETRO: 0,26 M³/POTÊNCIA: 88 HP), LARGURA ATÉ 1,5 M, PROFUNDIDADE ATÉ 1,5 M, COM AREIA PARA ATERRO. AF_08/2023</t>
  </si>
  <si>
    <t>94341</t>
  </si>
  <si>
    <t>ATERRO MECANIZADO DE VALA COM RETROESCAVADEIRA (CAPACIDADE DA CAÇAMBA DA RETRO: 0,26 M³/POTÊNCIA: 88 HP), LARGURA ATÉ 1,5 M, PROFUNDIDADE DE 1,5 A 3,0 M, COM AREIA PARA ATERRO. AF_08/2023</t>
  </si>
  <si>
    <t>94342</t>
  </si>
  <si>
    <t>ATERRO MANUAL DE VALAS COM AREIA PARA ATERRO. AF_08/2023</t>
  </si>
  <si>
    <t>96385</t>
  </si>
  <si>
    <t>EXECUÇÃO E COMPACTAÇÃO DE ATERRO COM SOLO PREDOMINANTEMENTE ARGILOSO - EXCLUSIVE SOLO, ESCAVAÇÃO, CARGA E TRANSPORTE. AF_11/2019</t>
  </si>
  <si>
    <t>96386</t>
  </si>
  <si>
    <t>EXECUÇÃO E COMPACTAÇÃO DE ATERRO COM SOLO PREDOMINANTEMENTE ARENOSO - EXCLUSIVE SOLO, ESCAVAÇÃO, CARGA E TRANSPORTE. AF_11/2019</t>
  </si>
  <si>
    <t>93367</t>
  </si>
  <si>
    <t>REATERRO MECANIZADO DE VALA COM ESCAVADEIRA HIDRÁULICA (CAPACIDADE DA CAÇAMBA: 0,8 M³/POTÊNCIA: 111 HP), LARGURA DE 1,5 A 2,5 M, PROFUNDIDADE ATÉ 1,5 M, COM SOLO (SEM SUBSTITUIÇÃO) DE 1ª CATEGORIA, COM COMPACTADOR DE SOLOS DE PERCUSSÃO. AF_08/2023</t>
  </si>
  <si>
    <t>93368</t>
  </si>
  <si>
    <t>REATERRO MECANIZADO DE VALA COM ESCAVADEIRA HIDRÁULICA (CAPACIDADE DA CAÇAMBA: 0,8 M³/POTÊNCIA: 111 HP), LARGURA ATÉ 1,5 M, PROFUNDIDADE DE 1,5 A 3,0 M, COM SOLO (SEM SUBSTITUIÇÃO) DE 1ª CATEGORIA, COM COMPACTADOR DE SOLOS DE PERCUSSÃO. AF_08/2023</t>
  </si>
  <si>
    <t>93369</t>
  </si>
  <si>
    <t>REATERRO MECANIZADO DE VALA COM ESCAVADEIRA HIDRÁULICA (CAPACIDADE DA CAÇAMBA: 0,8 M³/POTÊNCIA: 111 HP), LARGURA 1,5 A 2,5 M, PROFUNDIDADE 1,5 A 3,0 M, COM SOLO (SEM SUBSTITUIÇÃO) DE 1ª CATEGORIA, COM COMPACTADOR DE SOLOS DE PERCUSSÃO. AF_08/2023</t>
  </si>
  <si>
    <t>93372</t>
  </si>
  <si>
    <t>REATERRO MECANIZADO DE VALA COM ESCAVADEIRA HIDRÁULICA (CAPACIDADE DA CAÇAMBA: 0,8 M³/POTÊNCIA: 111 HP), LARGURA ATÉ 1,5 M, PROFUNDIDADE DE 3,0 A 6,0 M, COM SOLO (SEM SUBSTITUIÇÃO) DE 1ª CATEGORIA, COM COMPACTADOR DE SOLOS DE PERCUSSÃO. AF_08/2023</t>
  </si>
  <si>
    <t>93373</t>
  </si>
  <si>
    <t>REATERRO MECANIZADO DE VALA COM ESCAVADEIRA HIDRÁULICA (CAPACIDADE DA CAÇAMBA: 0,8 M³/POTÊNCIA: 111 HP), LARGURA 1,5 A 2,5 M, PROFUNDIDADE 3,0 A 6,0 M, COM SOLO (SEM SUBSTITUIÇÃO) DE 1ª CATEGORIA, COM COMPACTADOR DE SOLOS DE PERCUSSÃO. AF_08/2023</t>
  </si>
  <si>
    <t>93378</t>
  </si>
  <si>
    <t>REATERRO MECANIZADO DE VALA COM RETROESCAVADEIRA (CAPACIDADE DA CAÇAMBA DA RETRO: 0,26 M³/POTÊNCIA: 88 HP), LARGURA ATÉ 0,8 M, PROFUNDIDADE ATÉ 1,5 M, COM SOLO (SEM SUBSTITUIÇÃO) DE 1ª CATEGORIA, COM COMPACTADOR DE SOLOS DE PERCUSSÃO. AF_08/2023</t>
  </si>
  <si>
    <t>93379</t>
  </si>
  <si>
    <t>REATERRO MECANIZADO DE VALA COM RETROESCAVADEIRA (CAPACIDADE DA CAÇAMBA DA RETRO: 0,26 M³/POTÊNCIA: 88 HP), LARGURA 0,8 A 1,5 M, PROFUNDIDADE ATÉ 1,5 M, COM SOLO (SEM SUBSTITUIÇÃO) DE 1ª CATEGORIA, COM COMPACTADOR DE SOLOS DE PERCUSSÃO AF_08/2023</t>
  </si>
  <si>
    <t>93380</t>
  </si>
  <si>
    <t>REATERRO MECANIZADO DE VALA COM RETROESCAVADEIRA (CAPACIDADE DA CAÇAMBA DA RETRO: 0,26 M³/POTÊNCIA: 88 HP), LARGURA ATÉ 0,8 M, PROFUNDIDADE 1,5 A 3,0 M, COM SOLO (SEM SUBSTITUIÇÃO) DE 1ª CATEGORIA, COM COMPACTADOR DE SOLOS DE PERCUSSÃO AF_08/2023</t>
  </si>
  <si>
    <t>93381</t>
  </si>
  <si>
    <t>REATERRO MECANIZADO DE VALA COM RETROESCAVADEIRA (CAPACIDADE DA CAÇAMBA DA RETRO: 0,26 M³/POTÊNCIA: 88 HP), LARGURA 0,8 A 1,5 M, PROFUNDIDADE 1,5 A 3,0 M, COM SOLO (SEM SUBSTITUIÇÃO) DE 1ª CATEGORIA, COM COMPACTADOR DE SOLOS DE PERCUSSÃO. AF_08/2023</t>
  </si>
  <si>
    <t>93382</t>
  </si>
  <si>
    <t>REATERRO MANUAL DE VALAS, COM COMPACTADOR DE SOLOS DE PERCUSSÃO. AF_08/2023</t>
  </si>
  <si>
    <t>104728</t>
  </si>
  <si>
    <t>REATERRO MECANIZADO DE VALA COM ESCAVADEIRA HIDRÁULICA (CAPACIDADE DA CAÇAMBA: 0,8 M³/POTÊNCIA: 111 HP), LARGURA DE 1,5 A 2,5 M, PROFUNDIDADE ATÉ 1,5 M, COM SOLO (SEM SUBSTITUIÇÃO) DE 1ª CATEGORIA, COM PLACA VIBRATÓRIA. AF_08/2023</t>
  </si>
  <si>
    <t>104729</t>
  </si>
  <si>
    <t>REATERRO MECANIZADO DE VALA COM ESCAVADEIRA HIDRÁULICA (CAPACIDADE DA CAÇAMBA: 0,8 M³/POTÊNCIA: 111 HP), LARGURA ATÉ 1,5 M, PROFUNDIDADE DE 1,5 A 3,0 M, COM SOLO (SEM SUBSTITUIÇÃO) DE 1ª CATEGORIA, COM PLACA VIBRATÓRIA. AF_08/2023</t>
  </si>
  <si>
    <t>104730</t>
  </si>
  <si>
    <t>REATERRO MECANIZADO DE VALA COM ESCAVADEIRA HIDRÁULICA (CAPACIDADE DA CAÇAMBA: 0,8 M³/POTÊNCIA: 111 HP), LARGURA DE 1,5 A 2,5 M, PROFUNDIDADE DE 1,5 A 3,0 M, COM SOLO (SEM SUBSTITUIÇÃO) DE 1ª CATEGORIA, COM PLACA VIBRATÓRIA. AF_08/2023</t>
  </si>
  <si>
    <t>104731</t>
  </si>
  <si>
    <t>REATERRO MECANIZADO DE VALA COM ESCAVADEIRA HIDRÁULICA (CAPACIDADE DA CAÇAMBA: 0,8 M³/POTÊNCIA: 111 HP), LARGURA ATÉ 1,5 M, PROFUNDIDADE DE 3,0 A 6,0 M, COM SOLO (SEM SUBSTITUIÇÃO) DE 1ª CATEGORIA, COM PLACA VIBRATÓRIA. AF_08/2023</t>
  </si>
  <si>
    <t>104732</t>
  </si>
  <si>
    <t>REATERRO MECANIZADO DE VALA COM ESCAVADEIRA HIDRÁULICA (CAPACIDADE DA CAÇAMBA: 0,8 M³/POTÊNCIA: 111 HP), LARGURA DE 1,5 A 2,5 M, PROFUNDIDADE DE 3,0 A 6,0 M, COM SOLO (SEM SUBSTITUIÇÃO) DE 1ª CATEGORIA, COM PLACA VIBRATÓRIA. AF_08/2023</t>
  </si>
  <si>
    <t>104733</t>
  </si>
  <si>
    <t>REATERRO MECANIZADO DE VALA COM RETROESCAVADEIRA (CAPACIDADE DA CAÇAMBA DA RETRO: 0,26 M³/POTÊNCIA: 88 HP), LARGURA ATÉ 0,8 M, PROFUNDIDADE ATÉ 1,5 M, COM SOLO (SEM SUBSTITUIÇÃO) DE 1ª CATEGORIA, COM PLACA VIBRATÓRIA. AF_08/2023</t>
  </si>
  <si>
    <t>104734</t>
  </si>
  <si>
    <t>REATERRO MECANIZADO DE VALA COM RETROESCAVADEIRA (CAPACIDADE DA CAÇAMBA DA RETRO: 0,26 M³/POTÊNCIA: 88 HP), LARGURA DE 0,8 A 1,5 M, PROFUNDIDADE ATÉ 1,5 M, COM SOLO (SEM SUBSTITUIÇÃO) DE 1ª CATEGORIA, COM PLACA VIBRATÓRIA. AF_08/2023</t>
  </si>
  <si>
    <t>104735</t>
  </si>
  <si>
    <t>REATERRO MECANIZADO DE VALA COM RETROESCAVADEIRA (CAPACIDADE DA CAÇAMBA DA RETRO: 0,26 M³/POTÊNCIA: 88 HP), LARGURA ATÉ 0,8 M, PROFUNDIDADE DE 1,5 A 3,0 M, COM SOLO (SEM SUBSTITUIÇÃO) DE 1ª CATEGORIA, COM PLACA VIBRATÓRIA. AF_08/2023</t>
  </si>
  <si>
    <t>104736</t>
  </si>
  <si>
    <t>REATERRO MECANIZADO DE VALA COM RETROESCAVADEIRA (CAPACIDADE DA CAÇAMBA DA RETRO: 0,26 M³/POTÊNCIA: 88 HP), LARGURA DE 0,8 A 1,5 M, PROFUNDIDADE DE 1,5 A 3,0 M, COM SOLO (SEM SUBSTITUIÇÃO) DE 1ª CATEGORIA, COM PLACA VIBRATÓRIA. AF_08/2023</t>
  </si>
  <si>
    <t>104737</t>
  </si>
  <si>
    <t>REATERRO MANUAL DE VALAS, COM PLACA VIBRATÓRIA. AF_08/2023</t>
  </si>
  <si>
    <t>104738</t>
  </si>
  <si>
    <t>ATERRO MECANIZADO DE VALA COM MINICARREGADEIRA, COM SOLO ARGILO-ARENOSO. AF_08/2023</t>
  </si>
  <si>
    <t>104739</t>
  </si>
  <si>
    <t>ATERRO MECANIZADO DE VALA COM MINICARREGADEIRA, COM AREIA PARA ATERRO. AF_08/2023</t>
  </si>
  <si>
    <t>104740</t>
  </si>
  <si>
    <t>REATERRO MECANIZADO DE VALA COM MINICARREGADEIRA, COM COMPACTADOR DE SOLOS DE PERCUSSÃO. AF_08/2023</t>
  </si>
  <si>
    <t>104741</t>
  </si>
  <si>
    <t>REATERRO MECANIZADO DE VALA COM MINICARREGADEIRA, COM PLACA VIBRATÓRIA. AF_08/2023</t>
  </si>
  <si>
    <t>104742</t>
  </si>
  <si>
    <t>COMPACTAÇÃO DE VALAS COM ROLO COMPRESSOR. AF_08/2023</t>
  </si>
  <si>
    <t>97916</t>
  </si>
  <si>
    <t>TRANSPORTE COM CAMINHÃO BASCULANTE DE 6 M³, EM VIA URBANA EM LEITO NATURAL (UNIDADE: TXKM). AF_07/2020</t>
  </si>
  <si>
    <t>TXKM</t>
  </si>
  <si>
    <t>97917</t>
  </si>
  <si>
    <t>TRANSPORTE COM CAMINHÃO BASCULANTE DE 6 M³, EM VIA URBANA EM REVESTIMENTO PRIMÁRIO (UNIDADE: TXKM). AF_07/2020</t>
  </si>
  <si>
    <t>97918</t>
  </si>
  <si>
    <t>TRANSPORTE COM CAMINHÃO BASCULANTE DE 6 M³, EM VIA URBANA PAVIMENTADA, DMT ATÉ 30 KM (UNIDADE: TXKM). AF_07/2020</t>
  </si>
  <si>
    <t>97919</t>
  </si>
  <si>
    <t>TRANSPORTE COM CAMINHÃO BASCULANTE DE 6 M³, EM VIA URBANA PAVIMENTADA, ADICIONAL PARA DMT EXCEDENTE A 30 KM (UNIDADE: TXKM). AF_07/2020</t>
  </si>
  <si>
    <t>101616</t>
  </si>
  <si>
    <t>PREPARO DE FUNDO DE VALA COM LARGURA MENOR QUE 1,5 M (ACERTO DO SOLO NATURAL). AF_08/2020</t>
  </si>
  <si>
    <t>101617</t>
  </si>
  <si>
    <t>PREPARO DE FUNDO DE VALA COM LARGURA MAIOR OU IGUAL A 1,5 M E MENOR QUE 2,5 M (ACERTO DO SOLO NATURAL). AF_08/2020</t>
  </si>
  <si>
    <t>101618</t>
  </si>
  <si>
    <t>PREPARO DE FUNDO DE VALA COM LARGURA MENOR QUE 1,5 M, COM CAMADA DE AREIA, LANÇAMENTO MANUAL. AF_08/2020</t>
  </si>
  <si>
    <t>101619</t>
  </si>
  <si>
    <t>PREPARO DE FUNDO DE VALA COM LARGURA MENOR QUE 1,5 M, COM CAMADA DE BRITA, LANÇAMENTO MANUAL. AF_08/2020</t>
  </si>
  <si>
    <t>101620</t>
  </si>
  <si>
    <t>PREPARO DE FUNDO DE VALA COM LARGURA MAIOR OU IGUAL A 1,5 M E MENOR QUE 2,5 M, COM CAMADA DE AREIA, LANÇAMENTO MANUAL. AF_08/2020</t>
  </si>
  <si>
    <t>101621</t>
  </si>
  <si>
    <t>PREPARO DE FUNDO DE VALA COM LARGURA MAIOR OU IGUAL A 1,5 M E MENOR QUE 2,5 M, COM CAMADA DE BRITA, LANÇAMENTO MANUAL. AF_08/2020</t>
  </si>
  <si>
    <t>101622</t>
  </si>
  <si>
    <t>PREPARO DE FUNDO DE VALA COM LARGURA MENOR QUE 1,5 M, COM CAMADA DE AREIA, LANÇAMENTO MECANIZADO. AF_08/2020</t>
  </si>
  <si>
    <t>101623</t>
  </si>
  <si>
    <t>PREPARO DE FUNDO DE VALA COM LARGURA MENOR QUE 1,5 M, COM CAMADA DE BRITA, LANÇAMENTO MECANIZADO. AF_08/2020</t>
  </si>
  <si>
    <t>101624</t>
  </si>
  <si>
    <t>PREPARO DE FUNDO DE VALA COM LARGURA MAIOR OU IGUAL A 1,5 M E MENOR QUE 2,5 M, COM CAMADA DE BRITA, LANÇAMENTO MECANIZADO. AF_08/2020</t>
  </si>
  <si>
    <t>101625</t>
  </si>
  <si>
    <t>PREPARO DE FUNDO DE VALA COM LARGURA MAIOR OU IGUAL A 1,5 M E MENOR QUE 2,5 M, COM CAMADA DE AREIA, LANÇAMENTO MECANIZADO. AF_08/2020</t>
  </si>
  <si>
    <t>101159</t>
  </si>
  <si>
    <t>ALVENARIA DE VEDAÇÃO DE BLOCOS CERÂMICOS MACIÇOS DE 5X10X20CM (ESPESSURA 10CM) E ARGAMASSA DE ASSENTAMENTO COM PREPARO EM BETONEIRA. AF_05/2020</t>
  </si>
  <si>
    <t>103322</t>
  </si>
  <si>
    <t>ALVENARIA DE VEDAÇÃO DE BLOCOS CERÂMICOS FURADOS NA VERTICAL DE 9X19X39 CM (ESPESSURA 9 CM) E ARGAMASSA DE ASSENTAMENTO COM PREPARO EM BETONEIRA. AF_12/2021</t>
  </si>
  <si>
    <t>103323</t>
  </si>
  <si>
    <t>ALVENARIA DE VEDAÇÃO DE BLOCOS CERÂMICOS FURADOS NA VERTICAL DE 9X19X39 CM (ESPESSURA 9 CM) E ARGAMASSA DE ASSENTAMENTO COM PREPARO MANUAL. AF_12/2021</t>
  </si>
  <si>
    <t>103324</t>
  </si>
  <si>
    <t>ALVENARIA DE VEDAÇÃO DE BLOCOS CERÂMICOS FURADOS NA VERTICAL DE 14X19X39 CM (ESPESSURA 14 CM) E ARGAMASSA DE ASSENTAMENTO COM PREPARO EM BETONEIRA. AF_12/2021</t>
  </si>
  <si>
    <t>103325</t>
  </si>
  <si>
    <t>ALVENARIA DE VEDAÇÃO DE BLOCOS CERÂMICOS FURADOS NA VERTICAL DE 14X19X39 CM (ESPESSURA 14 CM) E ARGAMASSA DE ASSENTAMENTO COM PREPARO MANUAL. AF_12/2021</t>
  </si>
  <si>
    <t>103326</t>
  </si>
  <si>
    <t>ALVENARIA DE VEDAÇÃO DE BLOCOS CERÂMICOS FURADOS NA VERTICAL DE 19X19X39 CM (ESPESSURA 19 CM) E ARGAMASSA DE ASSENTAMENTO COM PREPARO EM BETONEIRA. AF_12/2021</t>
  </si>
  <si>
    <t>103327</t>
  </si>
  <si>
    <t>ALVENARIA DE VEDAÇÃO DE BLOCOS CERÂMICOS FURADOS NA VERTICAL DE 19X19X39 CM (ESPESSURA 19 CM) E ARGAMASSA DE ASSENTAMENTO COM PREPARO MANUAL. AF_12/2021</t>
  </si>
  <si>
    <t>103328</t>
  </si>
  <si>
    <t>ALVENARIA DE VEDAÇÃO DE BLOCOS CERÂMICOS FURADOS NA HORIZONTAL DE 9X19X19 CM (ESPESSURA 9 CM) E ARGAMASSA DE ASSENTAMENTO COM PREPARO EM BETONEIRA. AF_12/2021</t>
  </si>
  <si>
    <t>103329</t>
  </si>
  <si>
    <t>ALVENARIA DE VEDAÇÃO DE BLOCOS CERÂMICOS FURADOS NA HORIZONTAL DE 9X19X19 CM (ESPESSURA 9 CM) E ARGAMASSA DE ASSENTAMENTO COM PREPARO MANUAL. AF_12/2021</t>
  </si>
  <si>
    <t>103330</t>
  </si>
  <si>
    <t>ALVENARIA DE VEDAÇÃO DE BLOCOS CERÂMICOS FURADOS NA HORIZONTAL DE 11,5X19X19 CM (ESPESSURA 11,5 CM) E ARGAMASSA DE ASSENTAMENTO COM PREPARO EM BETONEIRA. AF_12/2021</t>
  </si>
  <si>
    <t>103331</t>
  </si>
  <si>
    <t>ALVENARIA DE VEDAÇÃO DE BLOCOS CERÂMICOS FURADOS NA HORIZONTAL DE 11,5X19X19 CM (ESPESSURA 11,5 CM) E ARGAMASSA DE ASSENTAMENTO COM PREPARO MANUAL. AF_12/2021</t>
  </si>
  <si>
    <t>103332</t>
  </si>
  <si>
    <t>ALVENARIA DE VEDAÇÃO DE BLOCOS CERÂMICOS FURADOS NA HORIZONTAL DE 9X14X19 CM (ESPESSURA 9 CM) E ARGAMASSA DE ASSENTAMENTO COM PREPARO EM BETONEIRA. AF_12/2021</t>
  </si>
  <si>
    <t>103333</t>
  </si>
  <si>
    <t>ALVENARIA DE VEDAÇÃO DE BLOCOS CERÂMICOS FURADOS NA HORIZONTAL DE 9X14X19 CM (ESPESSURA 9 CM) E ARGAMASSA DE ASSENTAMENTO COM PREPARO MANUAL. AF_12/2021</t>
  </si>
  <si>
    <t>103334</t>
  </si>
  <si>
    <t>ALVENARIA DE VEDAÇÃO DE BLOCOS CERÂMICOS FURADOS NA HORIZONTAL DE 14X9X19 CM (ESPESSURA 14 CM, BLOCO DEITADO) E ARGAMASSA DE ASSENTAMENTO COM PREPARO EM BETONEIRA. AF_12/2021</t>
  </si>
  <si>
    <t>103335</t>
  </si>
  <si>
    <t>ALVENARIA DE VEDAÇÃO DE BLOCOS CERÂMICOS FURADOS NA HORIZONTAL DE 14X9X19 CM (ESPESSURA 14 CM, BLOCO DEITADO) E ARGAMASSA DE ASSENTAMENTO COM PREPARO MANUAL. AF_12/2021</t>
  </si>
  <si>
    <t>103350</t>
  </si>
  <si>
    <t>ALVENARIA DE VEDAÇÃO DE BLOCOS CERÂMICOS FURADOS NA HORIZONTAL DE 9X9X19 CM (ESPESSURA 9 CM) E ARGAMASSA DE ASSENTAMENTO COM PREPARO EM BETONEIRA. AF_12/2021</t>
  </si>
  <si>
    <t>103351</t>
  </si>
  <si>
    <t>ALVENARIA DE VEDAÇÃO DE BLOCOS CERÂMICOS FURADOS NA HORIZONTAL DE 9X9X19 CM (ESPESSURA 9 CM) E ARGAMASSA DE ASSENTAMENTO COM PREPARO MANUAL. AF_12/2021</t>
  </si>
  <si>
    <t>103356</t>
  </si>
  <si>
    <t>ALVENARIA DE VEDAÇÃO DE BLOCOS CERÂMICOS FURADOS NA HORIZONTAL DE 9X19X29 CM (ESPESSURA 9 CM) E ARGAMASSA DE ASSENTAMENTO COM PREPARO EM BETONEIRA. AF_12/2021</t>
  </si>
  <si>
    <t>103357</t>
  </si>
  <si>
    <t>ALVENARIA DE VEDAÇÃO DE BLOCOS CERÂMICOS FURADOS NA HORIZONTAL DE 9X19X29 CM (ESPESSURA 9 CM) E ARGAMASSA DE ASSENTAMENTO COM PREPARO MANUAL. AF_12/2021</t>
  </si>
  <si>
    <t>89282</t>
  </si>
  <si>
    <t>ALVENARIA ESTRUTURAL DE BLOCOS CERÂMICOS 14X19X39, (ESPESSURA DE 14 CM), UTILIZANDO PALHETA E ARGAMASSA DE ASSENTAMENTO COM PREPARO EM BETONEIRA. AF_03/2023</t>
  </si>
  <si>
    <t>89283</t>
  </si>
  <si>
    <t>ALVENARIA ESTRUTURAL DE BLOCOS CERÂMICOS 14X19X39, (ESPESSURA DE 14 CM), UTILIZANDO PALHETA E ARGAMASSA DE ASSENTAMENTO COM PREPARO MANUAL. AF_03/2023</t>
  </si>
  <si>
    <t>89290</t>
  </si>
  <si>
    <t>ALVENARIA ESTRUTURAL DE BLOCOS CERÂMICOS 14X19X29, (ESPESSURA DE 14 CM), UTILIZANDO PALHETA E ARGAMASSA DE ASSENTAMENTO COM PREPARO EM BETONEIRA. AF_03/2023</t>
  </si>
  <si>
    <t>89291</t>
  </si>
  <si>
    <t>ALVENARIA ESTRUTURAL DE BLOCOS CERÂMICOS 14X19X29, (ESPESSURA DE 14 CM), UTILIZANDO PALHETA E ARGAMASSA DE ASSENTAMENTO COM PREPARO MANUAL. AF_03/2023</t>
  </si>
  <si>
    <t>89298</t>
  </si>
  <si>
    <t>ALVENARIA ESTRUTURAL DE BLOCOS CERÂMICOS 14X19X39, (ESPESSURA DE 14 CM), UTILIZANDO COLHER DE PEDREIRO E ARGAMASSA DE ASSENTAMENTO COM PREPARO EM BETONEIRA. AF_03/2023</t>
  </si>
  <si>
    <t>89299</t>
  </si>
  <si>
    <t>ALVENARIA ESTRUTURAL DE BLOCOS CERÂMICOS 14X19X39, (ESPESSURA DE 14 CM), UTILIZANDO COLHER DE PEDREIRO E ARGAMASSA DE ASSENTAMENTO COM PREPARO MANUAL. AF_03/2023</t>
  </si>
  <si>
    <t>89306</t>
  </si>
  <si>
    <t>ALVENARIA ESTRUTURAL DE BLOCOS CERÂMICOS 14X19X29, (ESPESSURA DE 14 CM), UTILIZANDO COLHER DE PEDREIRO E ARGAMASSA DE ASSENTAMENTO COM PREPARO EM BETONEIRA. AF_03/2023</t>
  </si>
  <si>
    <t>89307</t>
  </si>
  <si>
    <t>ALVENARIA ESTRUTURAL DE BLOCOS CERÂMICOS 14X19X29, (ESPESSURA DE 14 CM), UTILIZANDO COLHER DE PEDREIRO E ARGAMASSA DE ASSENTAMENTO COM PREPARO MANUAL. AF_03/2023</t>
  </si>
  <si>
    <t>101157</t>
  </si>
  <si>
    <t>ALVENARIA DE VEDAÇÃO DE BLOCOS DE GESSO DE 7X50X66CM (ESPESSURA 7CM). AF_05/2020</t>
  </si>
  <si>
    <t>101158</t>
  </si>
  <si>
    <t>ALVENARIA DE VEDAÇÃO DE BLOCOS DE GESSO DE 10X50X66CM (ESPESSURA 10CM). AF_05/2020</t>
  </si>
  <si>
    <t>101162</t>
  </si>
  <si>
    <t>ALVENARIA DE VEDAÇÃO COM ELEMENTO VAZADO DE CERÂMICA (COBOGÓ) DE 7X20X20CM E ARGAMASSA DE ASSENTAMENTO COM PREPARO EM BETONEIRA. AF_05/2020</t>
  </si>
  <si>
    <t>103316</t>
  </si>
  <si>
    <t>ALVENARIA DE VEDAÇÃO DE BLOCOS VAZADOS DE CONCRETO DE 9X19X39 CM (ESPESSURA 9 CM) E ARGAMASSA DE ASSENTAMENTO COM PREPARO EM BETONEIRA. AF_12/2021</t>
  </si>
  <si>
    <t>103317</t>
  </si>
  <si>
    <t>ALVENARIA DE VEDAÇÃO DE BLOCOS VAZADOS DE CONCRETO DE 9X19X39 CM (ESPESSURA 9 CM) E ARGAMASSA DE ASSENTAMENTO COM PREPARO MANUAL. AF_12/2021</t>
  </si>
  <si>
    <t>103318</t>
  </si>
  <si>
    <t>ALVENARIA DE VEDAÇÃO DE BLOCOS VAZADOS DE CONCRETO DE 14X19X39 CM (ESPESSURA 14 CM) E ARGAMASSA DE ASSENTAMENTO COM PREPARO EM BETONEIRA. AF_12/2021</t>
  </si>
  <si>
    <t>103319</t>
  </si>
  <si>
    <t>ALVENARIA DE VEDAÇÃO DE BLOCOS VAZADOS DE CONCRETO DE 14X19X39 CM (ESPESSURA 14 CM) E ARGAMASSA DE ASSENTAMENTO COM PREPARO MANUAL. AF_12/2021</t>
  </si>
  <si>
    <t>103320</t>
  </si>
  <si>
    <t>ALVENARIA DE VEDAÇÃO DE BLOCOS VAZADOS DE CONCRETO DE 19X19X39 CM (ESPESSURA 19 CM) E ARGAMASSA DE ASSENTAMENTO COM PREPARO EM BETONEIRA. AF_12/2021</t>
  </si>
  <si>
    <t>103321</t>
  </si>
  <si>
    <t>ALVENARIA DE VEDAÇÃO DE BLOCOS VAZADOS DE CONCRETO DE 19X19X39 CM (ESPESSURA 19 CM) E ARGAMASSA DE ASSENTAMENTO COM PREPARO MANUAL. AF_12/2021</t>
  </si>
  <si>
    <t>103336</t>
  </si>
  <si>
    <t>ALVENARIA DE VEDAÇÃO DE BLOCOS VAZADOS DE CONCRETO APARENTE DE 9X19X39 CM (ESPESSURA 9 CM) E ARGAMASSA DE ASSENTAMENTO COM PREPARO EM BETONEIRA. AF_12/2021</t>
  </si>
  <si>
    <t>103337</t>
  </si>
  <si>
    <t>ALVENARIA DE VEDAÇÃO DE BLOCOS VAZADOS DE CONCRETO APARENTE DE 9X19X39 CM (ESPESSURA 9 CM) E ARGAMASSA DE ASSENTAMENTO COM PREPARO MANUAL. AF_12/2021</t>
  </si>
  <si>
    <t>103338</t>
  </si>
  <si>
    <t>ALVENARIA DE VEDAÇÃO DE BLOCOS VAZADOS DE CONCRETO APARENTE DE 14X19X39 CM (ESPESSURA 14 CM) E ARGAMASSA DE ASSENTAMENTO COM PREPARO EM BETONEIRA. AF_12/2021</t>
  </si>
  <si>
    <t>103339</t>
  </si>
  <si>
    <t>ALVENARIA DE VEDAÇÃO DE BLOCOS VAZADOS DE CONCRETO APARENTE DE 14X19X39 CM (ESPESSURA 14 CM) E ARGAMASSA DE ASSENTAMENTO COM PREPARO MANUAL. AF_12/2021</t>
  </si>
  <si>
    <t>103340</t>
  </si>
  <si>
    <t>ALVENARIA DE VEDAÇÃO DE BLOCOS VAZADOS DE CONCRETO APARENTE DE 19X19X39 CM (ESPESSURA 19 CM) E ARGAMASSA DE ASSENTAMENTO COM PREPARO EM BETONEIRA. AF_12/2021</t>
  </si>
  <si>
    <t>103341</t>
  </si>
  <si>
    <t>ALVENARIA DE VEDAÇÃO DE BLOCOS VAZADOS DE CONCRETO APARENTE DE 19X19X39 CM (ESPESSURA 19 CM) E ARGAMASSA DE ASSENTAMENTO COM PREPARO MANUAL. AF_12/2021</t>
  </si>
  <si>
    <t>103342</t>
  </si>
  <si>
    <t>ALVENARIA DE VEDAÇÃO DE BLOCOS VAZADOS DE CONCRETO DE 14X19X29 CM (ESPESSURA 14 CM) E ARGAMASSA DE ASSENTAMENTO COM PREPARO EM BETONEIRA. AF_12/2021</t>
  </si>
  <si>
    <t>103343</t>
  </si>
  <si>
    <t>ALVENARIA DE VEDAÇÃO DE BLOCOS VAZADOS DE CONCRETO DE 14X19X29 CM (ESPESSURA 14 CM) E ARGAMASSA DE ASSENTAMENTO COM PREPARO MANUAL. AF_12/2021</t>
  </si>
  <si>
    <t>89453</t>
  </si>
  <si>
    <t>ALVENARIA DE BLOCOS DE CONCRETO ESTRUTURAL 14X19X39 CM (ESPESSURA 14 CM), FBK = 4,5 MPA, UTILIZANDO PALHETA. AF_10/2022</t>
  </si>
  <si>
    <t>89455</t>
  </si>
  <si>
    <t>ALVENARIA DE BLOCOS DE CONCRETO ESTRUTURAL 14X19X39 CM (ESPESSURA 14 CM), FBK = 14 MPA, UTILIZANDO PALHETA. AF_10/2022</t>
  </si>
  <si>
    <t>89462</t>
  </si>
  <si>
    <t>ALVENARIA DE BLOCOS DE CONCRETO ESTRUTURAL 14X19X29 CM (ESPESSURA 14 CM), FBK = 4,5 MPA, UTILIZANDO PALHETA. AF_10/2022</t>
  </si>
  <si>
    <t>89464</t>
  </si>
  <si>
    <t>ALVENARIA DE BLOCOS DE CONCRETO ESTRUTURAL 14X19X29 CM (ESPESSURA 14 CM), FBK = 14,0 MPA, UTILIZANDO PALHETA. AF_10/2022</t>
  </si>
  <si>
    <t>89470</t>
  </si>
  <si>
    <t>ALVENARIA DE BLOCOS DE CONCRETO ESTRUTURAL 14X19X39 CM (ESPESSURA 14 CM), FBK = 4,5 MPA, UTILIZANDO COLHER DE PEDREIRO. AF_10/2022</t>
  </si>
  <si>
    <t>89472</t>
  </si>
  <si>
    <t>ALVENARIA DE BLOCOS DE CONCRETO ESTRUTURAL 14X19X39 CM (ESPESSURA 14 CM), FBK = 14 MPA, UTILIZANDO COLHER DE PEDREIRO. AF_10/2022</t>
  </si>
  <si>
    <t>89478</t>
  </si>
  <si>
    <t>ALVENARIA DE BLOCOS DE CONCRETO ESTRUTURAL 14X19X29 CM (ESPESSURA 14 CM), FBK = 4,5 MPA, UTILIZANDO COLHER DE PEDREIRO. AF_10/2022</t>
  </si>
  <si>
    <t>89480</t>
  </si>
  <si>
    <t>ALVENARIA DE BLOCOS DE CONCRETO ESTRUTURAL 14X19X29 CM (ESPESSURA 14 CM), FBK = 14 MPA, UTILIZANDO COLHER DE PEDREIRO. AF_10/2022</t>
  </si>
  <si>
    <t>101161</t>
  </si>
  <si>
    <t>ALVENARIA DE VEDAÇÃO COM ELEMENTO VAZADO DE CONCRETO (COBOGÓ) DE 7X50X50CM E ARGAMASSA DE ASSENTAMENTO COM PREPARO EM BETONEIRA. AF_05/2020</t>
  </si>
  <si>
    <t>101163</t>
  </si>
  <si>
    <t>ALVENARIA DE VEDAÇÃO COM BLOCO DE VIDRO VAZADO, TIPO VENEZIANA, DE 6X20X20CM E ARGAMASSA DE ASSENTAMENTO COM PREPARO EM BETONEIRA. AF_05/2020</t>
  </si>
  <si>
    <t>101164</t>
  </si>
  <si>
    <t>ALVENARIA DE VEDAÇÃO COM BLOCO DE VIDRO, TIPO CANELADO, DE 8X19X19CM E ARGAMASSA DE ASSENTAMENTO COM PREPARO EM BETONEIRA. AF_05/2020</t>
  </si>
  <si>
    <t>96358</t>
  </si>
  <si>
    <t>PAREDE COM SISTEMA EM CHAPAS DE GESSO PARA DRYWALL, USO INTERNO, COM DUAS FACES SIMPLES E ESTRUTURA METÁLICA COM GUIAS SIMPLES, SEM VÃOS. AF_07/2023_PS</t>
  </si>
  <si>
    <t>96359</t>
  </si>
  <si>
    <t>PAREDE COM SISTEMA EM CHAPAS DE GESSO PARA DRYWALL, USO INTERNO, COM DUAS FACES SIMPLES E ESTRUTURA METÁLICA COM GUIAS SIMPLES PARA PAREDES COM ÁREA LÍQUIDA MAIOR OU IGUAL A 6 M2, COM VÃOS. AF_07/2023_PS</t>
  </si>
  <si>
    <t>96360</t>
  </si>
  <si>
    <t>PAREDE COM SISTEMA EM CHAPAS DE GESSO PARA DRYWALL, USO INTERNO, COM DUAS FACES SIMPLES E ESTRUTURA METÁLICA COM GUIAS DUPLAS, SEM VÃOS. AF_07/2023_PS</t>
  </si>
  <si>
    <t>96361</t>
  </si>
  <si>
    <t>PAREDE COM SISTEMA EM CHAPAS DE GESSO PARA DRYWALL, USO INTERNO, COM DUAS FACES SIMPLES E ESTRUTURA METÁLICA COM GUIAS DUPLAS PARA PAREDES COM ÁREA LÍQUIDA MAIOR OU IGUAL A 6 M2, COM VÃOS. AF_07/2023_PS</t>
  </si>
  <si>
    <t>96362</t>
  </si>
  <si>
    <t>PAREDE COM SISTEMA EM CHAPAS DE GESSO PARA DRYWALL, USO INTERNO, COM UMA FACE SIMPLES E OUTRA FACE DUPLA E ESTRUTURA METÁLICA COM GUIAS SIMPLES, SEM VÃOS. AF_07/2023_PS</t>
  </si>
  <si>
    <t>96363</t>
  </si>
  <si>
    <t>PAREDE COM SISTEMA EM CHAPAS DE GESSO PARA DRYWALL, USO INTERNO, COM UMA FACE SIMPLES E OUTRA FACE DUPLA E ESTRUTURA METÁLICA COM GUIAS SIMPLES PARA PAREDES COM ÁREA LÍQUIDA MAIOR OU IGUAL A 6 M2, COM VÃOS. AF_07/2023_PS</t>
  </si>
  <si>
    <t>96364</t>
  </si>
  <si>
    <t>PAREDE COM SISTEMA EM CHAPAS DE GESSO PARA DRYWALL, USO INTERNO COM UMA FACE SIMPLES E OUTRA FACE DUPLA E ESTRUTURA METÁLICA COM GUIAS DUPLAS, SEM VÃOS. AF_07/2023_PS</t>
  </si>
  <si>
    <t>96365</t>
  </si>
  <si>
    <t>PAREDE COM SISTEMA EM CHAPAS DE GESSO PARA DRYWALL, USO INTERNO, COM UMA FACE SIMPLES E OUTRA FACE DUPLA E ESTRUTURA METÁLICA COM GUIAS DUPLAS PARA PAREDES COM ÁREA LÍQUIDA MAIOR OU IGUAL A 6 M2, COM VÃOS. AF_07/2023_PS</t>
  </si>
  <si>
    <t>96366</t>
  </si>
  <si>
    <t>PAREDE COM SISTEMA EM CHAPAS DE GESSO PARA DRYWALL, USO INTERNO, COM DUAS FACES DUPLAS E ESTRUTURA METÁLICA COM GUIAS SIMPLES, SEM VÃOS. AF_07/2023_PS</t>
  </si>
  <si>
    <t>96367</t>
  </si>
  <si>
    <t>PAREDE COM SISTEMA EM CHAPAS DE GESSO PARA DRYWALL, USO INTERNO, COM DUAS FACES DUPLAS E ESTRUTURA METÁLICA COM GUIAS SIMPLES PARA PAREDES COM ÁREA LÍQUIDA MAIOR OU IGUAL A 6 M2, COM VÃOS. AF_07/2023_PS</t>
  </si>
  <si>
    <t>96368</t>
  </si>
  <si>
    <t>PAREDE COM SISTEMA EM CHAPAS DE GESSO PARA DRYWALL, USO INTERNO COM DUAS FACES DUPLAS E ESTRUTURA METÁLICA COM GUIAS DUPLAS, SEM VÃOS. AF_07/2023_PS</t>
  </si>
  <si>
    <t>96369</t>
  </si>
  <si>
    <t>PAREDE COM SISTEMA EM CHAPAS DE GESSO PARA DRYWALL, USO INTERNO, COM DUAS FACES DUPLAS E ESTRUTURA METÁLICA COM GUIAS DUPLAS PARA PAREDES COM ÁREA LÍQUIDA MAIOR OU IGUAL A 6 M2, COM VÃOS. AF_07/2023_PS</t>
  </si>
  <si>
    <t>96370</t>
  </si>
  <si>
    <t>PAREDE COM SISTEMA EM CHAPAS DE GESSO PARA DRYWALL, USO INTERNO, COM UMA FACE SIMPLES E ESTRUTURA METÁLICA COM GUIAS SIMPLES, SEM VÃOS. AF_07/2023_PS</t>
  </si>
  <si>
    <t>96371</t>
  </si>
  <si>
    <t>PAREDE COM SISTEMA EM CHAPAS DE GESSO PARA DRYWALL, USO INTERNO, COM UMA FACE SIMPLES E ESTRUTURA METÁLICA COM GUIAS SIMPLES PARA PAREDES COM ÁREA LÍQUIDA MAIOR OU IGUAL A 6 M2, COM VÃOS. AF_07/2023_PS</t>
  </si>
  <si>
    <t>96373</t>
  </si>
  <si>
    <t>INSTALAÇÃO DE REFORÇO METÁLICO EM PAREDE DRYWALL. AF_07/2023</t>
  </si>
  <si>
    <t>96374</t>
  </si>
  <si>
    <t>INSTALAÇÃO DE REFORÇO DE MADEIRA EM PAREDE DRYWALL. AF_07/2023</t>
  </si>
  <si>
    <t>102235</t>
  </si>
  <si>
    <t>DIVISÓRIA FIXA EM VIDRO TEMPERADO 10 MM, SEM ABERTURA. AF_01/2021_PS</t>
  </si>
  <si>
    <t>102253</t>
  </si>
  <si>
    <t>DIVISORIA SANITÁRIA, TIPO CABINE, EM GRANITO CINZA POLIDO, ESP = 3CM, ASSENTADO COM ARGAMASSA COLANTE AC III-E, EXCLUSIVE FERRAGENS. AF_01/2021</t>
  </si>
  <si>
    <t>102254</t>
  </si>
  <si>
    <t>DIVISORIA SANITÁRIA, TIPO CABINE, EM MÁRMORE BRANCO POLIDO, ESP = 3CM, ASSENTADO COM ARGAMASSA COLANTE AC III-E, EXCLUSIVE FERRAGENS. AF_01/2021</t>
  </si>
  <si>
    <t>102255</t>
  </si>
  <si>
    <t>TAPA VISTA DE MICTÓRIO EM GRANITO CINZA POLIDO, ESP = 3CM, ASSENTADO COM ARGAMASSA COLANTE AC III-E . AF_01/2021</t>
  </si>
  <si>
    <t>102256</t>
  </si>
  <si>
    <t>TAPA VISTA DE MICTÓRIO EM MÁRMORE BRANCO POLIDO, ESP = 3CM, ASSENTADO COM ARGAMASSA COLANTE AC III-E . AF_01/2021</t>
  </si>
  <si>
    <t>102257</t>
  </si>
  <si>
    <t>DIVISORIA SANITÁRIA, TIPO CABINE, EM PAINEL DE GRANILITE, ESP = 3CM, ASSENTADO COM ARGAMASSA COLANTE AC III-E, EXCLUSIVE FERRAGENS. AF_01/2021</t>
  </si>
  <si>
    <t>102258</t>
  </si>
  <si>
    <t>TAPA VISTA DE MICTÓRIO EM PAINEL DE GRANILITE, ESP = 3CM, ASSENTADO COM ARGAMASSA COLANTE AC III-E . AF_01/2021</t>
  </si>
  <si>
    <t>104718</t>
  </si>
  <si>
    <t>PAREDE COM SISTEMA EM CHAPAS DE GESSO PARA DRYWALL, USO INTERNO, COM DUAS FACES SIMPLES E ESTRUTURA METÁLICA COM GUIAS SIMPLES PARA PAREDES COM ÁREA LÍQUIDA MENOR QUE 6 M2, COM VÃOS. AF_07/2023_PS</t>
  </si>
  <si>
    <t>104719</t>
  </si>
  <si>
    <t>PAREDE COM SISTEMA EM CHAPAS DE GESSO PARA DRYWALL, USO INTERNO, COM DUAS FACES SIMPLES E ESTRUTURA METÁLICA COM GUIAS DUPLAS PARA PAREDES COM ÁREA LÍQUIDA MENOR QUE 6 M2, COM VÃOS. AF_07/2023_PS</t>
  </si>
  <si>
    <t>104720</t>
  </si>
  <si>
    <t>PAREDE COM SISTEMA EM CHAPAS DE GESSO PARA DRYWALL, USO INTERNO, COM UMA FACE SIMPLES E OUTRA FACE DUPLA E ESTRUTURA METÁLICA COM GUIAS SIMPLES PARA PAREDES COM ÁREA LÍQUIDA MENOR QUE 6 M2, COM VÃOS. AF_07/2023_PS</t>
  </si>
  <si>
    <t>104721</t>
  </si>
  <si>
    <t>PAREDE COM SISTEMA EM CHAPAS DE GESSO PARA DRYWALL, USO INTERNO, COM UMA FACE SIMPLES E OUTRA FACE DUPLA E ESTRUTURA METÁLICA COM GUIAS DUPLAS PARA PAREDES COM ÁREA LÍQUIDA MENOR QUE 6 M2, COM VÃOS. AF_07/2023_PS</t>
  </si>
  <si>
    <t>104722</t>
  </si>
  <si>
    <t>PAREDE COM SISTEMA EM CHAPAS DE GESSO PARA DRYWALL, USO INTERNO, COM DUAS FACES DUPLAS E ESTRUTURA METÁLICA COM GUIAS SIMPLES PARA PAREDES COM ÁREA LÍQUIDA MENOR QUE 6 M2, COM VÃOS. AF_07/2023_PS</t>
  </si>
  <si>
    <t>104723</t>
  </si>
  <si>
    <t>PAREDE COM SISTEMA EM CHAPAS DE GESSO PARA DRYWALL, USO INTERNO, COM DUAS FACES DUPLAS E ESTRUTURA METÁLICA COM GUIAS DUPLAS PARA PAREDES COM ÁREA LÍQUIDA MENOR QUE 6 M2, COM VÃOS. AF_07/2023_PS</t>
  </si>
  <si>
    <t>104724</t>
  </si>
  <si>
    <t>PAREDE COM SISTEMA EM CHAPAS DE GESSO PARA DRYWALL, USO INTERNO, COM UMA FACE SIMPLES E ESTRUTURA METÁLICA COM GUIAS SIMPLES PARA PAREDES COM ÁREA LÍQUIDA MENOR QUE 6 M2, COM VÃOS. AF_07/2023_PS</t>
  </si>
  <si>
    <t>101154</t>
  </si>
  <si>
    <t>ALVENARIA DE VEDAÇÃO DE BLOCOS DE CONCRETO CELULAR DE 10X30X60CM (ESPESSURA 10CM) E ARGAMASSA DE ASSENTAMENTO COM PREPARO EM BETONEIRA. AF_05/2020</t>
  </si>
  <si>
    <t>101155</t>
  </si>
  <si>
    <t>ALVENARIA DE VEDAÇÃO DE BLOCOS DE CONCRETO CELULAR DE 15X30X60CM (ESPESSURA 15CM) E ARGAMASSA DE ASSENTAMENTO COM PREPARO EM BETONEIRA. AF_05/2020</t>
  </si>
  <si>
    <t>101156</t>
  </si>
  <si>
    <t>ALVENARIA DE VEDAÇÃO DE BLOCOS DE CONCRETO CELULAR DE 20X30X60CM (ESPESSURA 20CM) E ARGAMASSA DE ASSENTAMENTO COM PREPARO EM BETONEIRA. AF_05/2020</t>
  </si>
  <si>
    <t>101814</t>
  </si>
  <si>
    <t>RECOMPOSIÇÃO DE PAVIMENTOS EM PEDRA POLIÉDRICA, REJUNTAMENTO COM PÓ DE PEDRA, COM REAPROVEITAMENTO DAS PEDRAS POLIÉDRICAS PARA O FECHAMENTO DE VALAS - INCLUSO RETIRADA E COLOCAÇÃO DO MATERIAL. AF_12/2020</t>
  </si>
  <si>
    <t>101816</t>
  </si>
  <si>
    <t>RECOMPOSIÇÃO DE PAVIMENTO EM PEDRAS POLIÉDRICAS, REJUNTAMENTO COM ARGAMASSA, COM REAPROVEITAMENTO DAS PEDRAS POLIÉDRICAS, PARA O FECHAMENTO DE VALAS - INCLUSO RETIRADA E COLOCAÇÃO DO MATERIAL. AF_12/2020</t>
  </si>
  <si>
    <t>101817</t>
  </si>
  <si>
    <t>RECOMPOSIÇÃO DE PAVIMENTO EM PARALELEPÍPEDOS, REJUNTAMENTO COM PÓ DE PEDRA, COM REAPROVEITAMENTO DOS PARALELEPÍPEDOS, PARA O FECHAMENTO DE VALAS - INCLUSO RETIRADA E COLOCAÇÃO DO MATERIAL. AF_12/2020</t>
  </si>
  <si>
    <t>101819</t>
  </si>
  <si>
    <t>RECOMPOSIÇÃO DE PAVIMENTO EM PARALELEPÍPEDOS, REJUNTAMENTO COM ARGAMASSA, COM REAPROVEITAMENTO DOS PARALELEPÍPEDOS, PARA O FECHAMENTO DE VALAS - INCLUSO RETIRADA E COLOCAÇÃO DO MATERIAL. AF_12/2020</t>
  </si>
  <si>
    <t>101820</t>
  </si>
  <si>
    <t>RECOMPOSIÇÃO DE PAVIMENTO EM PISO INTERTRAVADO SEXTAVADO, COM REAPROVEITAMENTO DOS BLOCOS SEXTAVADO, PARA O FECHAMENTO DE VALAS - INCLUSO RETIRADA E COLOCAÇÃO DO MATERIAL. AF_12/2020</t>
  </si>
  <si>
    <t>101822</t>
  </si>
  <si>
    <t>RECOMPOSIÇÃO DE BASE E OU SUB-BASE PARA REMENDO PROFUNDO DE SOLOS DE COMPORTAMENTO LATERÍTICO (ARENOSO) - INCLUSO RETIRADA E COLOCAÇÃO DO MATERIAL. AF_12/2020</t>
  </si>
  <si>
    <t>101823</t>
  </si>
  <si>
    <t>RECOMPOSIÇÃO DE BASE E OU SUB-BASE PARA REMENDO PROFUNDO DE SOLO MELHORADO COM CIMENTO (TEOR DE 2%) - INCLUSO RETIRADA E COLOCAÇÃO DO MATERIAL. AF_12/2020</t>
  </si>
  <si>
    <t>101824</t>
  </si>
  <si>
    <t>RECOMPOSIÇÃO DE BASE E OU SUB-BASE PARA REMENDO PROFUNDO DE SOLO MELHORADO COM CIMENTO (TEOR DE 4%) - INCLUSO RETIRADA E COLOCAÇÃO DO MATERIAL. AF_12/2020</t>
  </si>
  <si>
    <t>101825</t>
  </si>
  <si>
    <t>RECOMPOSIÇÃO DE BASE E OU SUB-BASE PARA REMENDO PROFUNDO DE SOLO COM CIMENTO (TEOR DE 6%) - INCLUSO RETIRADA E COLOCAÇÃO DO MATERIAL. AF_12/2020</t>
  </si>
  <si>
    <t>101826</t>
  </si>
  <si>
    <t>RECOMPOSIÇÃO DE BASE E OU SUB-BASE PARA REMENDO PROFUNDO DE SOLO COM CIMENTO (TEOR DE 8%) - INCLUSO RETIRADA E COLOCAÇÃO DO MATERIAL. AF_12/2020</t>
  </si>
  <si>
    <t>101827</t>
  </si>
  <si>
    <t>RECOMPOSIÇÃO DE BASE E OU SUB-BASE PARA REMENDO PROFUNDO DE SOLO BRITA (40/60) - INCLUSO RETIRADA E COLOCAÇÃO DO MATERIAL. AF_12/2020</t>
  </si>
  <si>
    <t>101828</t>
  </si>
  <si>
    <t>RECOMPOSIÇÃO DE BASE E OU SUB-BASE PARA REMENDO PROFUNDO DE SOLO BRITA (50/50) - INCLUSO RETIRADA E COLOCAÇÃO DO MATERIAL. AF_12/2020</t>
  </si>
  <si>
    <t>101829</t>
  </si>
  <si>
    <t>RECOMPOSIÇÃO DE BASE E OU SUB-BASE PARA REMENDO PROFUNDO DE SOLO BRITA (40/60) COM CIMENTO (TEOR DE 4%) - INCLUSO RETIRADA E COLOCAÇÃO DO MATERIAL. AF_12/2020</t>
  </si>
  <si>
    <t>101830</t>
  </si>
  <si>
    <t>RECOMPOSIÇÃO DE BASE E OU SUB-BASE PARA REMENDO PROFUNDO DE SOLO BRITA (40/60) COM CIMENTO (TEOR DE 6%) - INCLUSO RETIRADA E COLOCAÇÃO DO MATERIAL. AF_12/2020</t>
  </si>
  <si>
    <t>101831</t>
  </si>
  <si>
    <t>RECOMPOSIÇÃO DE BASE E OU SUB-BASE PARA REMENDO PROFUNDO DE SOLO BRITA (40/60) COM CIMENTO (TEOR DE 8%) - INCLUSO RETIRADA E COLOCAÇÃO DO MATERIAL. AF_12/2020</t>
  </si>
  <si>
    <t>101832</t>
  </si>
  <si>
    <t>RECOMPOSIÇÃO DE BASE E OU SUB-BASE PARA REMENDO PROFUNDO DE SOLO BRITA (50/50) COM CIMENTO (TEOR DE 4%) - INCLUSO RETIRADA E COLOCAÇÃO DO MATERIAL. AF_12/2020</t>
  </si>
  <si>
    <t>101833</t>
  </si>
  <si>
    <t>RECOMPOSIÇÃO DE BASE E OU SUB-BASE PARA REMENDO PROFUNDO DE SOLO BRITA (50/50) COM CIMENTO (TEOR DE 6%) - INCLUSO RETIRADA E COLOCAÇÃO DO MATERIAL. AF_12/2020</t>
  </si>
  <si>
    <t>101834</t>
  </si>
  <si>
    <t>RECOMPOSIÇÃO DE BASE E OU SUB-BASE PARA REMENDO PROFUNDO DE SOLO BRITA (50/50) COM CIMENTO (TEOR DE 8%) - INCLUSO RETIRADA E COLOCAÇÃO DO MATERIAL. AF_12/2020</t>
  </si>
  <si>
    <t>101835</t>
  </si>
  <si>
    <t>RECOMPOSIÇÃO DE BASE E OU SUB-BASE PARA REMENDO PROFUNDO DE BRITA GRADUADA SIMPLES - INCLUSO RETIRADA E COLOCAÇÃO DO MATERIAL. AF_12/2020</t>
  </si>
  <si>
    <t>101836</t>
  </si>
  <si>
    <t>RECOMPOSIÇÃO DE BASE E OU SUB-BASE PARA FECHAMENTO DE VALAS DE SOLOS DE COMPORTAMENTO LATERÍTICO (ARENOSO) - INCLUSO RETIRADA E COLOCAÇÃO DO MATERIAL. AF_12/2020</t>
  </si>
  <si>
    <t>101837</t>
  </si>
  <si>
    <t>RECOMPOSIÇÃO DE BASE E OU SUB-BASE PARA FECHAMENTO DE VALAS DE SOLO MELHORADO COM CIMENTO (TEOR DE 2%) - INCLUSO RETIRADA E COLOCAÇÃO DO MATERIAL. AF_12/2020</t>
  </si>
  <si>
    <t>101838</t>
  </si>
  <si>
    <t>RECOMPOSIÇÃO DE BASE E OU SUB-BASE PARA FECHAMENTO DE VALAS DE SOLO MELHORADO COM CIMENTO (TEOR DE 4%) - INCLUSO RETIRADA E COLOCAÇÃO DO MATERIAL. AF_12/2020</t>
  </si>
  <si>
    <t>101839</t>
  </si>
  <si>
    <t>RECOMPOSIÇÃO DE BASE E OU SUB-BASE PARA FECHAMENTO DE VALAS DE SOLO COM CIMENTO (TEOR DE 6%) - INCLUSO RETIRADA E COLOCAÇÃO DO MATERIAL. AF_12/2020</t>
  </si>
  <si>
    <t>101840</t>
  </si>
  <si>
    <t>RECOMPOSIÇÃO DE BASE E OU SUB-BASE PARA FECHAMENTO DE VALAS DE SOLO COM CIMENTO (TEOR DE 8%) - INCLUSO RETIRADA E COLOCAÇÃO DO MATERIAL. AF_12/2020</t>
  </si>
  <si>
    <t>101841</t>
  </si>
  <si>
    <t>RECOMPOSIÇÃO DE BASE E OU SUB-BASE PARA FECHAMENTO DE VALAS DE SOLO BRITA (40/60) - INCLUSO RETIRADA E COLOCAÇÃO DO MATERIAL. AF_12/2020</t>
  </si>
  <si>
    <t>101842</t>
  </si>
  <si>
    <t>RECOMPOSIÇÃO DE BASE E OU SUB-BASE PARA FECHAMENTO DE VALAS DE SOLO BRITA (50/50) - INCLUSO RETIRADA E COLOCAÇÃO DO MATERIAL. AF_12/2020</t>
  </si>
  <si>
    <t>101843</t>
  </si>
  <si>
    <t>RECOMPOSIÇÃO DE BASE E OU SUB-BASE PARA FECHAMENTO DE VALAS DE SOLO BRITA (40/60) COM CIMENTO (TEOR DE 4%) - INCLUSO RETIRADA E COLOCAÇÃO DO MATERIAL. AF_12/2020</t>
  </si>
  <si>
    <t>101844</t>
  </si>
  <si>
    <t>RECOMPOSIÇÃO DE BASE E OU SUB-BASE PARA FECHAMENTO DE VALAS DE SOLO BRITA (40/60) COM CIMENTO (TEOR DE 6%) - INCLUSO RETIRADA E COLOCAÇÃO DO MATERIAL. AF_12/2020</t>
  </si>
  <si>
    <t>101845</t>
  </si>
  <si>
    <t>RECOMPOSIÇÃO DE BASE E OU SUB-BASE PARA FECHAMENTO DE VALAS DE SOLO BRITA (40/60) COM CIMENTO (TEOR DE 8%) - INCLUSO RETIRADA E COLOCAÇÃO DO MATERIAL. AF_12/2020</t>
  </si>
  <si>
    <t>101846</t>
  </si>
  <si>
    <t>RECOMPOSIÇÃO DE BASE E OU SUB-BASE PARA FECHAMENTO DE VALAS DE SOLO BRITA (50/50) COM CIMENTO (TEOR DE 4%) - INCLUSO RETIRADA E COLOCAÇÃO DO MATERIAL. AF_12/2020</t>
  </si>
  <si>
    <t>101847</t>
  </si>
  <si>
    <t>RECOMPOSIÇÃO DE BASE E OU SUB-BASE PARA FECHAMENTO DE VALAS DE SOLO BRITA (50/50) COM CIMENTO (TEOR DE 6%) - INCLUSO RETIRADA E COLOCAÇÃO DO MATERIAL. AF_12/2020</t>
  </si>
  <si>
    <t>101848</t>
  </si>
  <si>
    <t>RECOMPOSIÇÃO DE BASE E OU SUB-BASE PARA FECHAMENTO DE VALAS DE SOLO BRITA (50/50) COM CIMENTO (TEOR DE 8%) - INCLUSO RETIRADA E COLOCAÇÃO DO MATERIAL. AF_12/2020</t>
  </si>
  <si>
    <t>101849</t>
  </si>
  <si>
    <t>RECOMPOSIÇÃO DE BASE E OU SUB-BASE PARA FECHAMENTO DE VALAS DE BRITA GRADUADA SIMPLES - INCLUSO RETIRADA E COLOCAÇÃO DO MATERIAL. AF_12/2020</t>
  </si>
  <si>
    <t>101850</t>
  </si>
  <si>
    <t>REASSENTAMENTO DE PARALELEPÍPEDOS, REJUNTAMENTO COM PÓ DE PEDRA, COM REAPROVEITAMENTO DOS PARALELEPÍPEDOS - INCLUSO RETIRADA E COLOCAÇÃO DO MATERIAL. AF_12/2020</t>
  </si>
  <si>
    <t>101852</t>
  </si>
  <si>
    <t>REASSENTAMENTO DE PARALELEPÍPEDOS, REJUNTAMENTO COM ARGAMASSA, COM REAPROVEITAMENTO DOS PARALELEPÍPEDOS - INCLUSO RETIRADA E COLOCAÇÃO DO MATERIAL. AF_12/2020</t>
  </si>
  <si>
    <t>101853</t>
  </si>
  <si>
    <t>REASSENTAMENTO DE PEDRAS POLIÉDRICAS, REJUNTAMENTO COM PÓ DE PEDRA, COM REAPROVEITAMENTO DAS PEDRAS POLIÉDRICAS - INCLUSO RETIRADA E COLOCAÇÃO DO MATERIAL. AF_12/2020</t>
  </si>
  <si>
    <t>101855</t>
  </si>
  <si>
    <t>REASSENTAMENTO DE PEDRAS POLIÉDRICAS, REJUNTAMENTO COM ARGAMASSA, COM REAPROVEITAMENTO DAS PEDRAS POLIÉDRICAS - INCLUSO RETIRADA E COLOCAÇÃO DO MATERIAL. AF_12/2020</t>
  </si>
  <si>
    <t>101856</t>
  </si>
  <si>
    <t>REASSENTAMENTO DE BLOCOS PISOGRAMA PARA PISO INTERTRAVADO, COM REAPROVEITAMENTO DOS BLOCOS PISOGRAMA - INCLUSO RETIRADA E COLOCAÇÃO DO MATERIAL. AF_12/2020</t>
  </si>
  <si>
    <t>101857</t>
  </si>
  <si>
    <t>REASSENTAMENTO DE BLOCOS SEXTAVADO PARA PISO INTERTRAVADO, ESPESSURA DE 6 CM, EM CALÇADA, COM REAPROVEITAMENTO DOS BLOCOS SEXTAVADOS - INCLUSO RETIRADA E COLOCAÇÃO DO MATERIAL. AF_12/2020</t>
  </si>
  <si>
    <t>101858</t>
  </si>
  <si>
    <t>REASSENTAMENTO DE BLOCOS SEXTAVADO PARA PISO INTERTRAVADO, ESPESSURA DE 6 CM, EM VIA/ESTACIONAMENTO, COM REAPROVEITAMENTO DOS BLOCOS SEXTAVADO - INCLUSO RETIRADA E COLOCAÇÃO DO MATERIAL. AF_12/2020</t>
  </si>
  <si>
    <t>101859</t>
  </si>
  <si>
    <t>REASSENTAMENTO DE BLOCOS SEXTAVADO PARA PISO INTERTRAVADO, ESPESSURA DE 8 CM, EM VIA/ESTACIONAMENTO, COM REAPROVEITAMENTO DOS BLOCOS SEXTAVADO - INCLUSO RETIRADA E COLOCAÇÃO DO MATERIAL. AF_12/2020</t>
  </si>
  <si>
    <t>101860</t>
  </si>
  <si>
    <t>REASSENTAMENTO DE BLOCOS SEXTAVADO PARA PISO INTERTRAVADO, ESPESSURA DE 10 CM, EM VIA/ESTACIONAMENTO, COM REAPROVEITAMENTO DOS BLOCOS SEXTAVADO - INCLUSO RETIRADA E COLOCAÇÃO DO MATERIAL. AF_12/2020</t>
  </si>
  <si>
    <t>101861</t>
  </si>
  <si>
    <t>REASSENTAMENTO DE BLOCOS RETANGULAR PARA PISO INTERTRAVADO, ESPESSURA DE 4 CM, EM CALÇADA, COM REAPROVEITAMENTO DOS BLOCOS RETANGULAR - INCLUSO RETIRADA E COLOCAÇÃO DO MATERIAL. AF_12/2020</t>
  </si>
  <si>
    <t>101862</t>
  </si>
  <si>
    <t>REASSENTAMENTO DE BLOCOS RETANGULAR PARA PISO INTERTRAVADO, ESPESSURA DE 6 CM, EM CALÇADA, COM REAPROVEITAMENTO DOS BLOCOS RETANGULAR - INCLUSO RETIRADA E COLOCAÇÃO DO MATERIAL. AF_12/2020</t>
  </si>
  <si>
    <t>101863</t>
  </si>
  <si>
    <t>REASSENTAMENTO DE BLOCOS RETANGULAR PARA PISO INTERTRAVADO, ESPESSURA DE 6 CM, EM VIA/ESTACIONAMENTO, COM REAPROVEITAMENTO DOS BLOCOS RETANGULAR - INCLUSO RETIRADA E COLOCAÇÃO DO MATERIAL. AF_12/2020</t>
  </si>
  <si>
    <t>101864</t>
  </si>
  <si>
    <t>REASSENTAMENTO DE BLOCOS RETANGULAR PARA PISO INTERTRAVADO, ESPESSURA DE 8 CM, EM VIA/ESTACIONAMENTO, COM REAPROVEITAMENTO DOS BLOCOS RETANGULAR - INCLUSO RETIRADA E COLOCAÇÃO DO MATERIAL. AF_12/2020</t>
  </si>
  <si>
    <t>101865</t>
  </si>
  <si>
    <t>REASSENTAMENTO DE BLOCOS RETANGULAR PARA PISO INTERTRAVADO, ESPESSURA DE 10 CM, EM VIA/ESTACIONAMENTO, COM REAPROVEITAMENTO DOS BLOCOS RETANGULAR - INCLUSO RETIRADA E COLOCAÇÃO DO MATERIAL. AF_12/2020</t>
  </si>
  <si>
    <t>101866</t>
  </si>
  <si>
    <t>REASSENTAMENTO DE BLOCOS 16 FACES PARA PISO INTERTRAVADO, ESPESSURA DE 4 CM, EM CALÇADA, COM REAPROVEITAMENTO DOS BLOCOS 16 FACES - INCLUSO RETIRADA E COLOCAÇÃO DO MATERIAL. AF_12/2020</t>
  </si>
  <si>
    <t>101867</t>
  </si>
  <si>
    <t>REASSENTAMENTO DE BLOCOS 16 FACES PARA PISO INTERTRAVADO, ESPESSURA DE 6 CM, EM CALÇADA, COM REAPROVEITAMENTO DOS BLOCOS 16 FACES - INCLUSO RETIRADA E COLOCAÇÃO DO MATERIAL. AF_12/2020</t>
  </si>
  <si>
    <t>101868</t>
  </si>
  <si>
    <t>REASSENTAMENTO DE BLOCOS 16 FACES PARA PISO INTERTRAVADO, ESPESSURA DE 6 CM, EM VIA/ESTACIONAMENTO, COM REAPROVEITAMENTO DOS BLOCOS 16 FACES - INCLUSO RETIRADA E COLOCAÇÃO DO MATERIAL. AF_12/2020</t>
  </si>
  <si>
    <t>101869</t>
  </si>
  <si>
    <t>REASSENTAMENTO DE BLOCOS 16 FACES PARA PISO INTERTRAVADO, ESPESSURA DE 8 CM, EM VIA/ESTACIONAMENTO, COM REAPROVEITAMENTO DOS BLOCOS 16 FACES - INCLUSO RETIRADA E COLOCAÇÃO DO MATERIAL. AF_12/2020</t>
  </si>
  <si>
    <t>101870</t>
  </si>
  <si>
    <t>REASSENTAMENTO DE BLOCOS 16 FACES PARA PISO INTERTRAVADO, ESPESSURA DE 10 CM, EM VIA/ESTACIONAMENTO, COM REAPROVEITAMENTO DOS BLOCOS 16 FACES - INCLUSO RETIRADA E COLOCAÇÃO DO MATERIAL. AF_12/2020</t>
  </si>
  <si>
    <t>102098</t>
  </si>
  <si>
    <t>RECOMPOSIÇÃO DE REVESTIMENTO EM CONCRETO ASFÁLTICO (AQUISIÇÃO EM USINA), PARA O FECHAMENTO DE VALAS - INCLUSO DEMOLIÇÃO DO PAVIMENTO. AF_12/2020</t>
  </si>
  <si>
    <t>102988</t>
  </si>
  <si>
    <t>RECOMPOSIÇÃO DE PAVIMENTO EM PISO INTERTRAVADO, COM REAPROVEITAMENTO DOS BLOCOS INTERTRAVADOS, PARA FECHAMENTO DE VALAS - INCLUSO RETIRADA E COLOCAÇÃO DO MATERIAL. AF_12/2020</t>
  </si>
  <si>
    <t>100576</t>
  </si>
  <si>
    <t>REGULARIZAÇÃO E COMPACTAÇÃO DE SUBLEITO DE SOLO PREDOMINANTEMENTE ARGILOSO. AF_11/2019</t>
  </si>
  <si>
    <t>100577</t>
  </si>
  <si>
    <t>REGULARIZAÇÃO E COMPACTAÇÃO DE SUBLEITO DE SOLO PREDOMINANTEMENTE ARENOSO. AF_11/2019</t>
  </si>
  <si>
    <t>96388</t>
  </si>
  <si>
    <t>EXECUÇÃO E COMPACTAÇÃO DE BASE E OU SUB BASE PARA PAVIMENTAÇÃO DE SOLOS DE COMPORTAMENTO LATERÍTICO (ARENOSO) - EXCLUSIVE SOLO, ESCAVAÇÃO, CARGA E TRANSPORTE. AF_11/2019</t>
  </si>
  <si>
    <t>96389</t>
  </si>
  <si>
    <t>EXECUÇÃO E COMPACTAÇÃO DE BASE E OU SUB BASE PARA PAVIMENTAÇÃO DE SOLO (PREDOMINANTEMENTE ARENOSO) COM CIMENTO (TEOR DE 2%) - EXCLUSIVE SOLO, ESCAVAÇÃO, CARGA E TRANSPORTE. AF_11/2019</t>
  </si>
  <si>
    <t>96390</t>
  </si>
  <si>
    <t>EXECUÇÃO E COMPACTAÇÃO DE BASE E OU SUB BASE PARA PAVIMENTAÇÃO DE SOLO (PREDOMINANTEMENTE ARENOSO) COM CIMENTO (TEOR DE 4%) - EXCLUSIVE SOLO, ESCAVAÇÃO, CARGA E TRANSPORTE. AF_11/2019</t>
  </si>
  <si>
    <t>96391</t>
  </si>
  <si>
    <t>EXECUÇÃO E COMPACTAÇÃO DE BASE E OU SUB BASE PARA PAVIMENTAÇÃO DE SOLO (PREDOMINANTEMENTE ARENOSO) COM CIMENTO (TEOR DE 6%) - EXCLUSIVE SOLO, ESCAVAÇÃO, CARGA E TRANSPORTE. AF_11/2019</t>
  </si>
  <si>
    <t>96392</t>
  </si>
  <si>
    <t>EXECUÇÃO E COMPACTAÇÃO DE BASE E OU SUB BASE PARA PAVIMENTAÇÃO DE SOLO (PREDOMINANTEMENTE ARENOSO) COM CIMENTO (TEOR DE 8%) - EXCLUSIVE SOLO, ESCAVAÇÃO, CARGA E TRANSPORTE. AF_11/2019</t>
  </si>
  <si>
    <t>96396</t>
  </si>
  <si>
    <t>EXECUÇÃO E COMPACTAÇÃO DE BASE E OU SUB BASE PARA PAVIMENTAÇÃO DE BRITA GRADUADA SIMPLES - EXCLUSIVE CARGA E TRANSPORTE. AF_11/2019</t>
  </si>
  <si>
    <t>96397</t>
  </si>
  <si>
    <t>EXECUÇÃO E COMPACTAÇÃO DE BASE E OU SUB BASE PARA PAVIMENTAÇÃO DE BRITA GRADUADA SIMPLES TRATADA COM CIMENTO - EXCLUSIVE CARGA E TRANSPORTE. AF_11/2019</t>
  </si>
  <si>
    <t>96398</t>
  </si>
  <si>
    <t>EXECUÇÃO E COMPACTAÇÃO DE BASE E OU SUB BASE PARA PAVIMENTAÇÃO DE CONCRETO COMPACTADO COM ROLO - EXCLUSIVE CARGA E TRANSPORTE. AF_11/2019</t>
  </si>
  <si>
    <t>96399</t>
  </si>
  <si>
    <t>EXECUÇÃO E COMPACTAÇÃO DE BASE E OU SUB BASE PARA PAVIMENTAÇÃO DE PEDRA RACHÃO - EXCLUSIVE CARGA E TRANSPORTE. AF_11/2019</t>
  </si>
  <si>
    <t>96400</t>
  </si>
  <si>
    <t>EXECUÇÃO E COMPACTAÇÃO DE BASE E OU SUB BASE PARA PAVIMENTAÇÃO DE MACADAME SECO - EXCLUSIVE CARGA E TRANSPORTE. AF_11/2019</t>
  </si>
  <si>
    <t>100564</t>
  </si>
  <si>
    <t>EXECUÇÃO E COMPACTAÇÃO DE BASE E OU SUB-BASE PARA PAVIMENTAÇÃO DE SOLO (PREDOMINANTEMENTE ARENOSO) BRITA - 40/60 - EXCLUSIVE SOLO, ESCAVAÇÃO, CARGA E TRANSPORTE. AF_11/2019</t>
  </si>
  <si>
    <t>100565</t>
  </si>
  <si>
    <t>EXECUÇÃO E COMPACTAÇÃO DE BASE E OU SUB-BASE PARA PAVIMENTAÇÃO DE SOLO (PREDOMINANTEMENTE ARENOSO) BRITA - 50/50 - EXCLUSIVE SOLO, ESCAVAÇÃO, CARGA E TRANSPORTE. AF_11/2019</t>
  </si>
  <si>
    <t>100566</t>
  </si>
  <si>
    <t>EXECUÇÃO E COMPACTAÇÃO DE BASE E OU SUB-BASE PARA PAVIMENTAÇÃO DE SOLO (PREDOMINANTEMENTE ARENOSO) BRITA - 40/60 COM CIMENTO (TEOR DE 4%) - EXCLUSIVE SOLO, ESCAVAÇÃO, CARGA E TRANSPORTE. AF_11/2019</t>
  </si>
  <si>
    <t>100567</t>
  </si>
  <si>
    <t>EXECUÇÃO E COMPACTAÇÃO DE BASE E OU SUB-BASE PARA PAVIMENTAÇÃO DE SOLO (PREDOMINANTEMENTE ARENOSO) BRITA - 40/60 COM CIMENTO (TEOR DE 6%) - EXCLUSIVE SOLO, ESCAVAÇÃO, CARGA E TRANSPORTE. AF_11/2019</t>
  </si>
  <si>
    <t>100568</t>
  </si>
  <si>
    <t>EXECUÇÃO E COMPACTAÇÃO DE BASE E OU SUB-BASE PARA PAVIMENTAÇÃO DE SOLO (PREDOMINANTEMENTE ARENOSO) BRITA - 40/60 COM CIMENTO (TEOR DE 8%) - EXCLUSIVE SOLO, ESCAVAÇÃO, CARGA E TRANSPORTE. AF_11/2019</t>
  </si>
  <si>
    <t>100569</t>
  </si>
  <si>
    <t>EXECUÇÃO E COMPACTAÇÃO DE BASE E OU SUB-BASE PARA PAVIMENTAÇÃO DE SOLO (PREDOMINANTEMENTE ARENOSO) BRITA - 50/50 COM CIMENTO (TEOR DE 4%) - EXCLUSIVE SOLO, ESCAVAÇÃO, CARGA E TRANSPORTE. AF_11/2019</t>
  </si>
  <si>
    <t>100570</t>
  </si>
  <si>
    <t>EXECUÇÃO E COMPACTAÇÃO DE BASE E OU SUB-BASE PARA PAVIMENTAÇÃO DE SOLO (PREDOMINANTEMENTE ARENOSO) BRITA - 50/50 COM CIMENTO (TEOR DE 6%) - EXCLUSIVE SOLO, ESCAVAÇÃO, CARGA E TRANSPORTE. AF_11/2019</t>
  </si>
  <si>
    <t>100571</t>
  </si>
  <si>
    <t>EXECUÇÃO E COMPACTAÇÃO DE BASE E OU SUB-BASE PARA PAVIMENTAÇÃO DE SOLO (PREDOMINANTEMENTE ARENOSO) BRITA - 50/50 COM CIMENTO (TEOR DE 8%) - EXCLUSIVE SOLO, ESCAVAÇÃO, CARGA E TRANSPORTE. AF_11/2019</t>
  </si>
  <si>
    <t>100572</t>
  </si>
  <si>
    <t>EXECUÇÃO E COMPACTAÇÃO DE BASE E OU SUB-BASE PARA PAVIMENTAÇÃO DE SOLO (PREDOMINANTEMENTE ARGILOSO) BRITA - 40/60 - EXCLUSIVE SOLO, ESCAVAÇÃO, CARGA E TRANSPORTE. AF_11/2019</t>
  </si>
  <si>
    <t>100573</t>
  </si>
  <si>
    <t>EXECUÇÃO E COMPACTAÇÃO DE BASE E OU SUB-BASE PARA PAVIMENTAÇÃO DE SOLO (PREDOMINANTEMENTE ARGILOSO) BRITA - 50/50 - EXCLUSIVE SOLO, ESCAVAÇÃO, CARGA E TRANSPORTE. AF_11/2019</t>
  </si>
  <si>
    <t>100574</t>
  </si>
  <si>
    <t>ESPALHAMENTO DE MATERIAL COM TRATOR DE ESTEIRAS. AF_11/2019</t>
  </si>
  <si>
    <t>100575</t>
  </si>
  <si>
    <t>REGULARIZAÇÃO DE SUPERFÍCIES COM MOTONIVELADORA. AF_11/2019</t>
  </si>
  <si>
    <t>101767</t>
  </si>
  <si>
    <t>EXECUÇÃO E COMPACTAÇÃO DE BASE E OU SUB BASE PARA PAVIMENTAÇÃO DE SOLOS ESTABILIZADOS GRANULOMETRICAMENTE COM MISTURA DE SOLOS EM PISTA - EXCLUSIVE SOLO, ESCAVAÇÃO, CARGA E TRANSPORTE. AF_11/2019</t>
  </si>
  <si>
    <t>101768</t>
  </si>
  <si>
    <t>EXECUÇÃO E COMPACTAÇÃO DE BASE E OU SUB BASE PARA PAVIMENTAÇÃO DE SOLO ESTABILIZADO GRANULOMETRICAMENTE SEM MISTURA DE SOLOS - EXCLUSIVE SOLO, ESCAVAÇÃO, CARGA E TRANSPORTE. AF_11/2023</t>
  </si>
  <si>
    <t>92391</t>
  </si>
  <si>
    <t>EXECUÇÃO DE PAVIMENTO EM PISO INTERTRAVADO, COM BLOCO PISOGRAMA DE 35 X 15 CM, ESPESSURA 6 CM. AF_10/2022</t>
  </si>
  <si>
    <t>92392</t>
  </si>
  <si>
    <t>EXECUÇÃO DE PAVIMENTO EM PISO INTERTRAVADO, COM BLOCO PISOGRAMA DE 35 X 15 CM, ESPESSURA 8 CM. AF_10/2022</t>
  </si>
  <si>
    <t>92393</t>
  </si>
  <si>
    <t>EXECUÇÃO DE PAVIMENTO EM PISO INTERTRAVADO, COM BLOCO SEXTAVADO DE 25 X 25 CM, ESPESSURA 6 CM. AF_10/2022</t>
  </si>
  <si>
    <t>92394</t>
  </si>
  <si>
    <t>EXECUÇÃO DE PAVIMENTO EM PISO INTERTRAVADO, COM BLOCO SEXTAVADO DE 25 X 25 CM, ESPESSURA 8 CM. AF_10/2022</t>
  </si>
  <si>
    <t>92395</t>
  </si>
  <si>
    <t>EXECUÇÃO DE PAVIMENTO EM PISO INTERTRAVADO, COM BLOCO SEXTAVADO DE 25 X 25 CM, ESPESSURA 10 CM. AF_10/2022</t>
  </si>
  <si>
    <t>92396</t>
  </si>
  <si>
    <t>EXECUÇÃO DE PASSEIO EM PISO INTERTRAVADO, COM BLOCO RETANGULAR COR NATURAL DE 20 X 10 CM, ESPESSURA 6 CM. AF_10/2022</t>
  </si>
  <si>
    <t>92397</t>
  </si>
  <si>
    <t>EXECUÇÃO DE PAVIMENTO EM PISO INTERTRAVADO, COM BLOCO RETANGULAR COR NATURAL DE 20 X 10 CM, ESPESSURA 6 CM. AF_10/2022</t>
  </si>
  <si>
    <t>92398</t>
  </si>
  <si>
    <t>EXECUÇÃO DE PAVIMENTO EM PISO INTERTRAVADO, COM BLOCO RETANGULAR COR NATURAL DE 20 X 10 CM, ESPESSURA 8 CM. AF_10/2022</t>
  </si>
  <si>
    <t>92400</t>
  </si>
  <si>
    <t>EXECUÇÃO DE PAVIMENTO EM PISO INTERTRAVADO, COM BLOCO RETANGULAR DE 20 X 10 CM, ESPESSURA 10 CM. AF_10/2022</t>
  </si>
  <si>
    <t>92402</t>
  </si>
  <si>
    <t>EXECUÇÃO DE PASSEIO EM PISO INTERTRAVADO, COM BLOCO 16 FACES DE 22 X 11 CM, ESPESSURA 6 CM. AF_10/2022</t>
  </si>
  <si>
    <t>92403</t>
  </si>
  <si>
    <t>EXECUÇÃO DE PAVIMENTO EM PISO INTERTRAVADO, COM BLOCO 16 FACES DE 22 X 11 CM, ESPESSURA 6 CM. AF_10/2022</t>
  </si>
  <si>
    <t>92404</t>
  </si>
  <si>
    <t>EXECUÇÃO DE PAVIMENTO EM PISO INTERTRAVADO, COM BLOCO 16 FACES DE 22 X 11 CM, ESPESSURA 8 CM. AF_10/2022</t>
  </si>
  <si>
    <t>92406</t>
  </si>
  <si>
    <t>EXECUÇÃO DE PAVIMENTO EM PISO INTERTRAVADO, COM BLOCO 16 FACES DE 22 X 11 CM, ESPESSURA 10 CM. AF_10/2022</t>
  </si>
  <si>
    <t>93679</t>
  </si>
  <si>
    <t>EXECUÇÃO DE PASSEIO EM PISO INTERTRAVADO, COM BLOCO RETANGULAR COLORIDO DE 20 X 10 CM, ESPESSURA 6 CM. AF_10/2022</t>
  </si>
  <si>
    <t>93680</t>
  </si>
  <si>
    <t>EXECUÇÃO DE PAVIMENTO EM PISO INTERTRAVADO, COM BLOCO RETANGULAR COLORIDO DE 20 X 10 CM, ESPESSURA 6 CM. AF_10/2022</t>
  </si>
  <si>
    <t>93681</t>
  </si>
  <si>
    <t>EXECUÇÃO DE PAVIMENTO EM PISO INTERTRAVADO, COM BLOCO RETANGULAR COLORIDO DE 20 X 10 CM, ESPESSURA 8 CM. AF_10/2022</t>
  </si>
  <si>
    <t>97104</t>
  </si>
  <si>
    <t>EXECUÇÃO DE PAVIMENTO DE CONCRETO SIMPLES (PCS), FCK = 40 MPA, ESPESSURA DE 15,0 CM. AF_04/2022</t>
  </si>
  <si>
    <t>97105</t>
  </si>
  <si>
    <t>EXECUÇÃO DE PAVIMENTO DE CONCRETO SIMPLES (PCS), FCK = 40 MPA, ESPESSURA DE 17,5 CM. AF_04/2022</t>
  </si>
  <si>
    <t>97106</t>
  </si>
  <si>
    <t>EXECUÇÃO DE PAVIMENTO DE CONCRETO SIMPLES (PCS), FCK = 40 MPA, ESPESSURA DE 20,0 CM. AF_04/2022</t>
  </si>
  <si>
    <t>97107</t>
  </si>
  <si>
    <t>EXECUÇÃO DE PAVIMENTO DE CONCRETO SIMPLES (PCS), FCK = 40 MPA, ESPESSURA DE 22,5 CM. AF_04/2022</t>
  </si>
  <si>
    <t>97108</t>
  </si>
  <si>
    <t>EXECUÇÃO DE PAVIMENTO DE CONCRETO SIMPLES (PCS), FCK = 40 MPA, ESPESSURA DE 25,0 CM. AF_04/2022</t>
  </si>
  <si>
    <t>97109</t>
  </si>
  <si>
    <t>EXECUÇÃO DE PAVIMENTO DE CONCRETO SIMPLES (PCS), FCK = 40 MPA, ESPESSURA DE 27,5 CM. AF_04/2022</t>
  </si>
  <si>
    <t>97111</t>
  </si>
  <si>
    <t>EXECUÇÃO DE PAVIMENTO DE CONCRETO ARMADO (PCA), FCK = 30 MPA, ESPESSURA DE 15,0 CM. AF_04/2022</t>
  </si>
  <si>
    <t>97112</t>
  </si>
  <si>
    <t>EXECUÇÃO DE PAVIMENTO DE CONCRETO ARMADO (PCA), FCK = 30 MPA, ESPESSURA DE 17,5 CM. AF_04/2022</t>
  </si>
  <si>
    <t>97113</t>
  </si>
  <si>
    <t>APLICAÇÃO DE LONA PLÁSTICA PARA EXECUÇÃO DE PAVIMENTOS DE CONCRETO. AF_04/2022</t>
  </si>
  <si>
    <t>97114</t>
  </si>
  <si>
    <t>EXECUÇÃO DE JUNTAS DE CONTRAÇÃO PARA PAVIMENTOS DE CONCRETO. AF_04/2022</t>
  </si>
  <si>
    <t>97115</t>
  </si>
  <si>
    <t>APLICAÇÃO DE GRAXA EM BARRAS DE TRANSFERÊNCIA PARA EXECUÇÃO DE PAVIMENTO DE CONCRETO. AF_04/2022</t>
  </si>
  <si>
    <t>97116</t>
  </si>
  <si>
    <t>BARRAS DE TRANSFERÊNCIA, AÇO CA-25 DE 16,0 MM, PARA EXECUÇÃO DE PAVIMENTO DE CONCRETO  FORNECIMENTO E INSTALAÇÃO. AF_04/2022</t>
  </si>
  <si>
    <t>97117</t>
  </si>
  <si>
    <t>BARRAS DE TRANSFERÊNCIA, AÇO CA-25 DE 20,0 MM, PARA EXECUÇÃO DE PAVIMENTO DE CONCRETO  FORNECIMENTO E INSTALAÇÃO. AF_04/2022</t>
  </si>
  <si>
    <t>97118</t>
  </si>
  <si>
    <t>BARRAS DE TRANSFERÊNCIA, AÇO CA-25 DE 25,0 MM, PARA EXECUÇÃO DE PAVIMENTO DE CONCRETO  FORNECIMENTO E INSTALAÇÃO. AF_04/2022</t>
  </si>
  <si>
    <t>97119</t>
  </si>
  <si>
    <t>BARRAS DE TRANSFERÊNCIA, AÇO CA-25 DE 32,0 MM, PARA EXECUÇÃO DE PAVIMENTO DE CONCRETO  FORNECIMENTO E INSTALAÇÃO. AF_04/2022</t>
  </si>
  <si>
    <t>97120</t>
  </si>
  <si>
    <t>BARRAS DE LIGAÇÃO, AÇO CA-50 DE 10 MM, PARA EXECUÇÃO DE PAVIMENTO DE CONCRETO  FORNECIMENTO E INSTALAÇÃO. AF_04/2022</t>
  </si>
  <si>
    <t>101167</t>
  </si>
  <si>
    <t>EXECUÇÃO DE PAVIMENTO EM PARALELEPÍPEDOS, REJUNTAMENTO COM PÓ DE PEDRA. AF_05/2020</t>
  </si>
  <si>
    <t>101169</t>
  </si>
  <si>
    <t>EXECUÇÃO DE PAVIMENTO EM PARALELEPÍPEDOS, REJUNTAMENTO COM ARGAMASSA TRAÇO 1:3 (CIMENTO E AREIA). AF_05/2020</t>
  </si>
  <si>
    <t>101170</t>
  </si>
  <si>
    <t>EXECUÇÃO DE PAVIMENTO EM PEDRAS POLIÉDRICAS, REJUNTAMENTO COM PÓ DE PEDRA. AF_05/2020</t>
  </si>
  <si>
    <t>101172</t>
  </si>
  <si>
    <t>EXECUÇÃO DE PAVIMENTO EM PEDRAS POLIÉDRICAS, REJUNTAMENTO COM ARGAMASSA TRAÇO 1:3 (CIMENTO E AREIA). AF_05/2020</t>
  </si>
  <si>
    <t>103904</t>
  </si>
  <si>
    <t>EXECUÇÃO DE PAVIMENTO DE CONCRETO SIMPLES (PCS), FCK = 35 MPA, ESPESSURA DE 15,0 CM. AF_04/2022</t>
  </si>
  <si>
    <t>103905</t>
  </si>
  <si>
    <t>EXECUÇÃO DE PAVIMENTO DE CONCRETO SIMPLES (PCS), FCK = 35 MPA, ESPESSURA DE 16,0 CM. AF_04/2022</t>
  </si>
  <si>
    <t>103906</t>
  </si>
  <si>
    <t>EXECUÇÃO DE PAVIMENTO DE CONCRETO SIMPLES (PCS), FCK = 40 MPA, ESPESSURA DE 16,0 CM. AF_04/2022</t>
  </si>
  <si>
    <t>103907</t>
  </si>
  <si>
    <t>EXECUÇÃO DE PAVIMENTO DE CONCRETO SIMPLES (PCS), FCK = 35 MPA, ESPESSURA DE 17,5 CM. AF_04/2022</t>
  </si>
  <si>
    <t>103908</t>
  </si>
  <si>
    <t>EXECUÇÃO PAVIMENTO DE CONCRETO SIMPLES (PCS), FCK = 35 MPA, ESPESSURA DE 20,0 CM. AF_04/2022</t>
  </si>
  <si>
    <t>103909</t>
  </si>
  <si>
    <t>EXECUÇÃO PAVIMENTO DE CONCRETO SIMPLES (PCS), FCK = 35 MPA, ESPESSURA DE 22,5 CM. AF_04/2022</t>
  </si>
  <si>
    <t>103911</t>
  </si>
  <si>
    <t>EXECUÇÃO DE PAVIMENTO DE CONCRETO SIMPLES (PCS), FCK = 35 MPA, ESPESSURA DE 25,0 CM. AF_04/2022</t>
  </si>
  <si>
    <t>103912</t>
  </si>
  <si>
    <t>EXECUÇÃO PAVIMENTO DE CONCRETO SIMPLES (PCS), FCK = 35 MPA, ESPESSURA DE 27,5 CM. AF_04/2022</t>
  </si>
  <si>
    <t>103913</t>
  </si>
  <si>
    <t>EXECUÇÃO DE PISO INDUSTRIAL DE CONCRETO ARMADO, FCK = 20 MPA, ESPESSURA DE 12,0 CM. AF_04/2022</t>
  </si>
  <si>
    <t>103914</t>
  </si>
  <si>
    <t>EXECUÇÃO DE PISO INDUSTRIAL DE CONCRETO ARMADO, FCK = 20 MPA, ESPESSURA DE 14,0 CM. AF_04/2022</t>
  </si>
  <si>
    <t>103915</t>
  </si>
  <si>
    <t>EXECUÇÃO DE PISO INDUSTRIAL DE CONCRETO ARMADO, FCK = 20 MPA, ESPESSURA DE 15,0 CM. AF_04/2022</t>
  </si>
  <si>
    <t>103916</t>
  </si>
  <si>
    <t>EXECUÇÃO DE PISO INDUSTRIAL DE CONCRETO ARMADO, FCK = 20 MPA, ESPESSURA DE 18,0 CM. AF_04/2022</t>
  </si>
  <si>
    <t>103917</t>
  </si>
  <si>
    <t>EXECUÇÃO DE PISO INDUSTRIAL DE CONCRETO ARMADO, FCK = 20 MPA, ESPESSURA DE 20,0 CM. AF_04/2022</t>
  </si>
  <si>
    <t>103918</t>
  </si>
  <si>
    <t>EXECUÇÃO DE PISO INDUSTRIAL DE CONCRETO ARMADO, FCK = 20 MPA, ESPESSURA DE 22,0 CM. AF_04/2022</t>
  </si>
  <si>
    <t>104432</t>
  </si>
  <si>
    <t>EXECUÇÃO DE PASSEIO EM PISO INTERTRAVADO, COM BLOCO RAQUETE 22 X 13,5 CM, ESPESSURA 6 CM. AF_10/2022</t>
  </si>
  <si>
    <t>104433</t>
  </si>
  <si>
    <t>EXECUÇÃO DE PAVIMENTO EM PISO INTERTRAVADO, COM BLOCO RAQUETE 22 X 13,5 CM, ESPESSURA 6 CM. AF_10/2022</t>
  </si>
  <si>
    <t>103689</t>
  </si>
  <si>
    <t>FORNECIMENTO E INSTALAÇÃO DE PLACA DE OBRA COM CHAPA GALVANIZADA E ESTRUTURA DE MADEIRA. AF_03/2022_PS</t>
  </si>
  <si>
    <t>103694</t>
  </si>
  <si>
    <t>FORNECIMENTO E INSTALAÇÃO DE SUPORTE DE MADEIRA PARA PLACAS DE SINALIZAÇÃO, EM SOLO, COM H= DE 2,5 M E SEÇÃO DE 7,5 X 7,5 CM. AF_03/2022</t>
  </si>
  <si>
    <t>103695</t>
  </si>
  <si>
    <t>FORNECIMENTO E INSTALAÇÃO DE SUPORTE DE MADEIRA PARA PLACAS DE SINALIZAÇÃO, EM SOLO, COM H= DE 2,0 M E SEÇÃO DE 7,5 X 7,5 CM. AF_03/2022</t>
  </si>
  <si>
    <t>103696</t>
  </si>
  <si>
    <t>FORNECIMENTO E INSTALAÇÃO DE SUPORTE DE MADEIRA PARA PLACAS DE SINALIZAÇÃO EM CONCRETO, COM H= DE 2,5 M E SEÇÃO DE 7,5 X 7,5 CM. AF_03/2022</t>
  </si>
  <si>
    <t>103697</t>
  </si>
  <si>
    <t>FORNECIMENTO E INSTALAÇÃO DE SUPORTE DE MADEIRA PARA PLACAS DE SINALIZAÇÃO, EM BASE DE CONCRETO, COM H= DE 2,0 M E SEÇÃO DE 7,5 X 7,5 CM. AF_03/2022</t>
  </si>
  <si>
    <t>95995</t>
  </si>
  <si>
    <t>EXECUÇÃO DE PAVIMENTO COM APLICAÇÃO DE CONCRETO ASFÁLTICO, CAMADA DE ROLAMENTO - EXCLUSIVE CARGA E TRANSPORTE. AF_11/2019</t>
  </si>
  <si>
    <t>95996</t>
  </si>
  <si>
    <t>EXECUÇÃO DE PAVIMENTO COM APLICAÇÃO DE CONCRETO ASFÁLTICO, CAMADA DE BINDER - EXCLUSIVE CARGA E TRANSPORTE. AF_11/2019</t>
  </si>
  <si>
    <t>96001</t>
  </si>
  <si>
    <t>FRESAGEM DE PAVIMENTO ASFÁLTICO (PROFUNDIDADE ATÉ 5,0 CM) - EXCLUSIVE TRANSPORTE. AF_11/2019</t>
  </si>
  <si>
    <t>96393</t>
  </si>
  <si>
    <t>USINAGEM DE BRITA GRADUADA SIMPLES. AF_03/2020</t>
  </si>
  <si>
    <t>96394</t>
  </si>
  <si>
    <t>USINAGEM DE BRITA GRADUADA TRATADA COM CIMENTO. AF_03/2020</t>
  </si>
  <si>
    <t>96395</t>
  </si>
  <si>
    <t>USINAGEM DE CONCRETO PARA COMPACTAÇÃO COM ROLO. AF_03/2020</t>
  </si>
  <si>
    <t>88411</t>
  </si>
  <si>
    <t>APLICAÇÃO MANUAL DE FUNDO SELADOR ACRÍLICO EM PANOS COM PRESENÇA DE VÃOS DE EDIFÍCIOS DE MÚLTIPLOS PAVIMENTOS. AF_06/2014</t>
  </si>
  <si>
    <t>88412</t>
  </si>
  <si>
    <t>APLICAÇÃO MANUAL DE FUNDO SELADOR ACRÍLICO EM PANOS CEGOS DE FACHADA (SEM PRESENÇA DE VÃOS) DE EDIFÍCIOS DE MÚLTIPLOS PAVIMENTOS. AF_06/2014</t>
  </si>
  <si>
    <t>88413</t>
  </si>
  <si>
    <t>APLICAÇÃO MANUAL DE FUNDO SELADOR ACRÍLICO EM SUPERFÍCIES EXTERNAS DE SACADA DE EDIFÍCIOS DE MÚLTIPLOS PAVIMENTOS. AF_06/2014</t>
  </si>
  <si>
    <t>88414</t>
  </si>
  <si>
    <t>APLICAÇÃO MANUAL DE FUNDO SELADOR ACRÍLICO EM SUPERFÍCIES INTERNAS DA SACADA DE EDIFÍCIOS DE MÚLTIPLOS PAVIMENTOS. AF_06/2014</t>
  </si>
  <si>
    <t>88415</t>
  </si>
  <si>
    <t>APLICAÇÃO MANUAL DE FUNDO SELADOR ACRÍLICO EM PAREDES EXTERNAS DE CASAS. AF_06/2014</t>
  </si>
  <si>
    <t>88416</t>
  </si>
  <si>
    <t>APLICAÇÃO MANUAL DE PINTURA COM TINTA TEXTURIZADA ACRÍLICA EM PANOS COM PRESENÇA DE VÃOS DE EDIFÍCIOS DE MÚLTIPLOS PAVIMENTOS, UMA COR. AF_06/2014</t>
  </si>
  <si>
    <t>88417</t>
  </si>
  <si>
    <t>APLICAÇÃO MANUAL DE PINTURA COM TINTA TEXTURIZADA ACRÍLICA EM PANOS CEGOS DE FACHADA (SEM PRESENÇA DE VÃOS) DE EDIFÍCIOS DE MÚLTIPLOS PAVIMENTOS, UMA COR. AF_06/2014</t>
  </si>
  <si>
    <t>88420</t>
  </si>
  <si>
    <t>APLICAÇÃO MANUAL DE PINTURA COM TINTA TEXTURIZADA ACRÍLICA EM SUPERFÍCIES EXTERNAS DE SACADA DE EDIFÍCIOS DE MÚLTIPLOS PAVIMENTOS, UMA COR. AF_06/2014</t>
  </si>
  <si>
    <t>88421</t>
  </si>
  <si>
    <t>APLICAÇÃO MANUAL DE PINTURA COM TINTA TEXTURIZADA ACRÍLICA EM SUPERFÍCIES INTERNAS DA SACADA DE EDIFÍCIOS DE MÚLTIPLOS PAVIMENTOS, UMA COR. AF_06/2014</t>
  </si>
  <si>
    <t>88423</t>
  </si>
  <si>
    <t>APLICAÇÃO MANUAL DE PINTURA COM TINTA TEXTURIZADA ACRÍLICA EM PAREDES EXTERNAS DE CASAS, UMA COR. AF_06/2014</t>
  </si>
  <si>
    <t>88424</t>
  </si>
  <si>
    <t>APLICAÇÃO MANUAL DE PINTURA COM TINTA TEXTURIZADA ACRÍLICA EM PANOS COM PRESENÇA DE VÃOS DE EDIFÍCIOS DE MÚLTIPLOS PAVIMENTOS, DUAS CORES. AF_06/2014</t>
  </si>
  <si>
    <t>88426</t>
  </si>
  <si>
    <t>APLICAÇÃO MANUAL DE PINTURA COM TINTA TEXTURIZADA ACRÍLICA EM PANOS CEGOS DE FACHADA (SEM PRESENÇA DE VÃOS) DE EDIFÍCIOS DE MÚLTIPLOS PAVIMENTOS, DUAS CORES. AF_06/2014</t>
  </si>
  <si>
    <t>88428</t>
  </si>
  <si>
    <t>APLICAÇÃO MANUAL DE PINTURA COM TINTA TEXTURIZADA ACRÍLICA EM SUPERFÍCIES EXTERNAS DE SACADA DE EDIFÍCIOS DE MÚLTIPLOS PAVIMENTOS, DUAS CORES. AF_06/2014</t>
  </si>
  <si>
    <t>88429</t>
  </si>
  <si>
    <t>APLICAÇÃO MANUAL DE PINTURA COM TINTA TEXTURIZADA ACRÍLICA EM SUPERFÍCIES INTERNAS DA SACADA DE EDIFÍCIOS DE MÚLTIPLOS PAVIMENTOS, DUAS CORES. AF_06/2014</t>
  </si>
  <si>
    <t>88431</t>
  </si>
  <si>
    <t>APLICAÇÃO MANUAL DE PINTURA COM TINTA TEXTURIZADA ACRÍLICA EM PAREDES EXTERNAS DE CASAS, DUAS CORES. AF_06/2014</t>
  </si>
  <si>
    <t>88432</t>
  </si>
  <si>
    <t>APLICAÇÃO MANUAL DE PINTURA COM TINTA TEXTURIZADA ACRÍLICA EM MOLDURAS DE EPS, PRÉ-FABRICADOS, OU OUTROS. AF_06/2014</t>
  </si>
  <si>
    <t>88484</t>
  </si>
  <si>
    <t>FUNDO SELADOR ACRÍLICO, APLICAÇÃO MANUAL EM TETO, UMA DEMÃO. AF_04/2023</t>
  </si>
  <si>
    <t>88485</t>
  </si>
  <si>
    <t>FUNDO SELADOR ACRÍLICO, APLICAÇÃO MANUAL EM PAREDE, UMA DEMÃO. AF_04/2023</t>
  </si>
  <si>
    <t>88488</t>
  </si>
  <si>
    <t>PINTURA LÁTEX ACRÍLICA PREMIUM, APLICAÇÃO MANUAL EM TETO, DUAS DEMÃOS. AF_04/2023</t>
  </si>
  <si>
    <t>88489</t>
  </si>
  <si>
    <t>PINTURA LÁTEX ACRÍLICA PREMIUM, APLICAÇÃO MANUAL EM PAREDES, DUAS DEMÃOS. AF_04/2023</t>
  </si>
  <si>
    <t>88494</t>
  </si>
  <si>
    <t>EMASSAMENTO COM MASSA LÁTEX, APLICAÇÃO EM TETO, UMA DEMÃO, LIXAMENTO MANUAL. AF_04/2023</t>
  </si>
  <si>
    <t>88495</t>
  </si>
  <si>
    <t>EMASSAMENTO COM MASSA LÁTEX, APLICAÇÃO EM PAREDE, UMA DEMÃO, LIXAMENTO MANUAL. AF_04/2023</t>
  </si>
  <si>
    <t>88496</t>
  </si>
  <si>
    <t>EMASSAMENTO COM MASSA LÁTEX, APLICAÇÃO EM TETO, DUAS DEMÃOS, LIXAMENTO MANUAL. AF_04/2023</t>
  </si>
  <si>
    <t>88497</t>
  </si>
  <si>
    <t>EMASSAMENTO COM MASSA LÁTEX, APLICAÇÃO EM PAREDE, DUAS DEMÃOS, LIXAMENTO MANUAL. AF_04/2023</t>
  </si>
  <si>
    <t>95305</t>
  </si>
  <si>
    <t>TEXTURA ACRÍLICA, APLICAÇÃO MANUAL EM PAREDE, UMA DEMÃO. AF_04/2023</t>
  </si>
  <si>
    <t>95306</t>
  </si>
  <si>
    <t>TEXTURA ACRÍLICA, APLICAÇÃO MANUAL EM TETO, UMA DEMÃO. AF_04/2023</t>
  </si>
  <si>
    <t>95622</t>
  </si>
  <si>
    <t>APLICAÇÃO MANUAL DE TINTA LÁTEX ACRÍLICA EM PANOS COM PRESENÇA DE VÃOS DE EDIFÍCIOS DE MÚLTIPLOS PAVIMENTOS, DUAS DEMÃOS. AF_11/2016</t>
  </si>
  <si>
    <t>95623</t>
  </si>
  <si>
    <t>APLICAÇÃO MANUAL DE TINTA LÁTEX ACRÍLICA EM PANOS SEM PRESENÇA DE VÃOS DE EDIFÍCIOS DE MÚLTIPLOS PAVIMENTOS, DUAS DEMÃOS. AF_11/2016</t>
  </si>
  <si>
    <t>95624</t>
  </si>
  <si>
    <t>APLICAÇÃO MANUAL DE TINTA LÁTEX ACRÍLICA EM SUPERFÍCIES EXTERNAS DE SACADA DE EDIFÍCIOS DE MÚLTIPLOS PAVIMENTOS, DUAS DEMÃOS. AF_11/2016</t>
  </si>
  <si>
    <t>95625</t>
  </si>
  <si>
    <t>APLICAÇÃO MANUAL DE TINTA LÁTEX ACRÍLICA EM SUPERFÍCIES INTERNAS DE SACADA DE EDIFÍCIOS DE MÚLTIPLOS PAVIMENTOS, DUAS DEMÃOS. AF_11/2016</t>
  </si>
  <si>
    <t>95626</t>
  </si>
  <si>
    <t>APLICAÇÃO MANUAL DE TINTA LÁTEX ACRÍLICA EM PAREDE EXTERNAS DE CASAS, DUAS DEMÃOS. AF_11/2016</t>
  </si>
  <si>
    <t>96126</t>
  </si>
  <si>
    <t>APLICAÇÃO MANUAL DE MASSA ACRÍLICA EM PANOS DE FACHADA COM PRESENÇA DE VÃOS, DE EDIFÍCIOS DE MÚLTIPLOS PAVIMENTOS, UMA DEMÃO. AF_05/2017</t>
  </si>
  <si>
    <t>96127</t>
  </si>
  <si>
    <t>APLICAÇÃO MANUAL DE MASSA ACRÍLICA EM PANOS DE FACHADA SEM PRESENÇA DE VÃOS, DE EDIFÍCIOS DE MÚLTIPLOS PAVIMENTOS, UMA DEMÃO. AF_05/2017</t>
  </si>
  <si>
    <t>96128</t>
  </si>
  <si>
    <t>APLICAÇÃO MANUAL DE MASSA ACRÍLICA EM SUPERFÍCIES EXTERNAS DE SACADA DE EDIFÍCIOS DE MÚLTIPLOS PAVIMENTOS, UMA DEMÃO. AF_05/2017</t>
  </si>
  <si>
    <t>96129</t>
  </si>
  <si>
    <t>APLICAÇÃO MANUAL DE MASSA ACRÍLICA EM SUPERFÍCIES INTERNAS DE SACADA DE EDIFÍCIOS DE MÚLTIPLOS PAVIMENTOS, UMA DEMÃO. AF_05/2017</t>
  </si>
  <si>
    <t>96130</t>
  </si>
  <si>
    <t>APLICAÇÃO MANUAL DE MASSA ACRÍLICA EM PAREDES EXTERNAS DE CASAS, UMA DEMÃO. AF_05/2017</t>
  </si>
  <si>
    <t>96131</t>
  </si>
  <si>
    <t>APLICAÇÃO MANUAL DE MASSA ACRÍLICA EM PANOS DE FACHADA COM PRESENÇA DE VÃOS, DE EDIFÍCIOS DE MÚLTIPLOS PAVIMENTOS, DUAS DEMÃOS. AF_05/2017</t>
  </si>
  <si>
    <t>96132</t>
  </si>
  <si>
    <t>APLICAÇÃO MANUAL DE MASSA ACRÍLICA EM PANOS DE FACHADA SEM PRESENÇA DE VÃOS, DE EDIFÍCIOS DE MÚLTIPLOS PAVIMENTOS, DUAS DEMÃOS. AF_05/2017</t>
  </si>
  <si>
    <t>96133</t>
  </si>
  <si>
    <t>APLICAÇÃO MANUAL DE MASSA ACRÍLICA EM SUPERFÍCIES EXTERNAS DE SACADA DE EDIFÍCIOS DE MÚLTIPLOS PAVIMENTOS, DUAS DEMÃOS. AF_05/2017</t>
  </si>
  <si>
    <t>96134</t>
  </si>
  <si>
    <t>APLICAÇÃO MANUAL DE MASSA ACRÍLICA EM SUPERFÍCIES INTERNAS DE SACADA DE EDIFÍCIOS DE MÚLTIPLOS PAVIMENTOS, DUAS DEMÃOS. AF_05/2017</t>
  </si>
  <si>
    <t>96135</t>
  </si>
  <si>
    <t>APLICAÇÃO MANUAL DE MASSA ACRÍLICA EM PAREDES EXTERNAS DE CASAS, DUAS DEMÃOS. AF_05/2017</t>
  </si>
  <si>
    <t>104639</t>
  </si>
  <si>
    <t>PINTURA LÁTEX ACRÍLICA ECONÔMICA, APLICAÇÃO MANUAL EM TETO, DUAS DEMÃOS. AF_04/2023</t>
  </si>
  <si>
    <t>104640</t>
  </si>
  <si>
    <t>PINTURA LÁTEX ACRÍLICA STANDARD, APLICAÇÃO MANUAL EM TETO, DUAS DEMÃOS. AF_04/2023</t>
  </si>
  <si>
    <t>104641</t>
  </si>
  <si>
    <t>PINTURA LÁTEX ACRÍLICA ECONÔMICA, APLICAÇÃO MANUAL EM PAREDES, DUAS DEMÃOS. AF_04/2023</t>
  </si>
  <si>
    <t>104642</t>
  </si>
  <si>
    <t>PINTURA LÁTEX ACRÍLICA STANDARD, APLICAÇÃO MANUAL EM PAREDES, DUAS DEMÃOS. AF_04/2023</t>
  </si>
  <si>
    <t>102193</t>
  </si>
  <si>
    <t>LIXAMENTO DE MADEIRA PARA APLICAÇÃO DE FUNDO OU PINTURA. AF_01/2021</t>
  </si>
  <si>
    <t>102194</t>
  </si>
  <si>
    <t>LIXAMENTO DE MASSA PARA MADEIRA. AF_01/2021</t>
  </si>
  <si>
    <t>102197</t>
  </si>
  <si>
    <t>PINTURA FUNDO NIVELADOR ALQUÍDICO BRANCO EM MADEIRA. AF_01/2021</t>
  </si>
  <si>
    <t>102200</t>
  </si>
  <si>
    <t>APLICAÇÃO MASSA ALQUÍDICA PARA MADEIRA, PARA PINTURA COM TINTA DE ACABAMENTO (PIGMENTADA). AF_01/2021</t>
  </si>
  <si>
    <t>102201</t>
  </si>
  <si>
    <t>APLICAÇÃO MASSA ACRÍLICA PARA MADEIRA, PARA PINTURA COM TINTA DE ACABAMENTO (PIGMENTADA). AF_01/2021</t>
  </si>
  <si>
    <t>102202</t>
  </si>
  <si>
    <t>APLICAÇÃO MASSA EPÓXI PARA MADEIRA, PARA PINTURA COM TINTA PU DE ACABAMENTO (PIGMENTADA). AF_01/2021</t>
  </si>
  <si>
    <t>102203</t>
  </si>
  <si>
    <t>PINTURA VERNIZ (INCOLOR) ALQUÍDICO EM MADEIRA, USO INTERNO E EXTERNO, 1 DEMÃO. AF_01/2021</t>
  </si>
  <si>
    <t>102204</t>
  </si>
  <si>
    <t>PINTURA VERNIZ (INCOLOR) ALQUÍDICO EM MADEIRA, USO INTERNO, 1 DEMÃO. AF_01/2021</t>
  </si>
  <si>
    <t>102205</t>
  </si>
  <si>
    <t>PINTURA VERNIZ (INCOLOR) POLIURETÂNICO (RESINA ALQUÍDICA MODIFICADA) EM MADEIRA, 1 DEMÃO. AF_01/2021</t>
  </si>
  <si>
    <t>102207</t>
  </si>
  <si>
    <t>PINTURA TINTA DE ACABAMENTO (PIGMENTADA) A ÓLEO EM MADEIRA, 1 DEMÃO. AF_01/2021</t>
  </si>
  <si>
    <t>102208</t>
  </si>
  <si>
    <t>PINTURA TINTA DE ACABAMENTO (PIGMENTADA) ESMALTE SINTÉTICO FOSCO EM MADEIRA, 1 DEMÃO. AF_01/2021</t>
  </si>
  <si>
    <t>102209</t>
  </si>
  <si>
    <t>PINTURA TINTA DE ACABAMENTO (PIGMENTADA) ESMALTE SINTÉTICO ACETINADO EM MADEIRA, 1 DEMÃO. AF_01/2021</t>
  </si>
  <si>
    <t>102210</t>
  </si>
  <si>
    <t>PINTURA TINTA DE ACABAMENTO (PIGMENTADA) ESMALTE SINTÉTICO BRILHANTE EM MADEIRA, 1 DEMÃO. AF_01/2021</t>
  </si>
  <si>
    <t>102213</t>
  </si>
  <si>
    <t>PINTURA VERNIZ (INCOLOR) ALQUÍDICO EM MADEIRA, USO INTERNO E EXTERNO, 2 DEMÃOS. AF_01/2021</t>
  </si>
  <si>
    <t>102214</t>
  </si>
  <si>
    <t>PINTURA VERNIZ (INCOLOR) ALQUÍDICO EM MADEIRA, USO INTERNO, 2 DEMÃOS. AF_01/2021</t>
  </si>
  <si>
    <t>102215</t>
  </si>
  <si>
    <t>PINTURA VERNIZ (INCOLOR) POLIURETÂNICO (RESINA ALQUÍDICA MODIFICADA) EM MADEIRA, 2 DEMÃOS. AF_01/2021</t>
  </si>
  <si>
    <t>102217</t>
  </si>
  <si>
    <t>PINTURA TINTA DE ACABAMENTO (PIGMENTADA) A ÓLEO EM MADEIRA, 2 DEMÃOS. AF_01/2021</t>
  </si>
  <si>
    <t>102218</t>
  </si>
  <si>
    <t>PINTURA TINTA DE ACABAMENTO (PIGMENTADA) ESMALTE SINTÉTICO FOSCO EM MADEIRA, 2 DEMÃOS. AF_01/2021</t>
  </si>
  <si>
    <t>102219</t>
  </si>
  <si>
    <t>PINTURA TINTA DE ACABAMENTO (PIGMENTADA) ESMALTE SINTÉTICO ACETINADO EM MADEIRA, 2 DEMÃOS. AF_01/2021</t>
  </si>
  <si>
    <t>102220</t>
  </si>
  <si>
    <t>PINTURA TINTA DE ACABAMENTO (PIGMENTADA) ESMALTE SINTÉTICO BRILHANTE EM MADEIRA, 2 DEMÃOS. AF_01/2021</t>
  </si>
  <si>
    <t>102223</t>
  </si>
  <si>
    <t>PINTURA VERNIZ (INCOLOR) ALQUÍDICO EM MADEIRA, USO INTERNO E EXTERNO, 3 DEMÃOS. AF_01/2021</t>
  </si>
  <si>
    <t>102224</t>
  </si>
  <si>
    <t>PINTURA VERNIZ (INCOLOR) ALQUÍDICO EM MADEIRA, USO INTERNO, 3 DEMÃOS. AF_01/2021</t>
  </si>
  <si>
    <t>102225</t>
  </si>
  <si>
    <t>PINTURA VERNIZ (INCOLOR) POLIURETÂNICO (RESINA ALQUÍDICA MODIFICADA) EM MADEIRA, 3 DEMÃOS. AF_01/2021</t>
  </si>
  <si>
    <t>102227</t>
  </si>
  <si>
    <t>PINTURA TINTA DE ACABAMENTO (PIGMENTADA) A ÓLEO EM MADEIRA, 3 DEMÃOS. AF_01/2021</t>
  </si>
  <si>
    <t>102228</t>
  </si>
  <si>
    <t>PINTURA TINTA DE ACABAMENTO (PIGMENTADA) ESMALTE SINTÉTICO FOSCO EM MADEIRA, 3 DEMÃOS. AF_01/2021</t>
  </si>
  <si>
    <t>102229</t>
  </si>
  <si>
    <t>PINTURA TINTA DE ACABAMENTO (PIGMENTADA) ESMALTE SINTÉTICO ACETINADO EM MADEIRA, 3 DEMÃOS. AF_01/2021</t>
  </si>
  <si>
    <t>102230</t>
  </si>
  <si>
    <t>PINTURA TINTA DE ACABAMENTO (PIGMENTADA) ESMALTE SINTÉTICO BRILHANTE EM MADEIRA, 3 DEMÃOS. AF_01/2021</t>
  </si>
  <si>
    <t>102233</t>
  </si>
  <si>
    <t>PINTURA IMUNIZANTE PARA MADEIRA, 1 DEMÃO. AF_01/2021</t>
  </si>
  <si>
    <t>102234</t>
  </si>
  <si>
    <t>PINTURA IMUNIZANTE PARA MADEIRA, 2 DEMÃOS. AF_01/2021</t>
  </si>
  <si>
    <t>100716</t>
  </si>
  <si>
    <t>JATEAMENTO ABRASIVO COM GRANALHA DE AÇO EM PERFIL METÁLICO EM FÁBRICA. AF_01/2020</t>
  </si>
  <si>
    <t>100717</t>
  </si>
  <si>
    <t>LIXAMENTO MANUAL EM SUPERFÍCIES METÁLICAS EM OBRA. AF_01/2020</t>
  </si>
  <si>
    <t>100718</t>
  </si>
  <si>
    <t>COLOCAÇÃO DE FITA PROTETORA PARA PINTURA. AF_01/2020</t>
  </si>
  <si>
    <t>100719</t>
  </si>
  <si>
    <t>PINTURA COM TINTA ALQUÍDICA DE FUNDO (TIPO ZARCÃO) PULVERIZADA SOBRE PERFIL METÁLICO EXECUTADO EM FÁBRICA (POR DEMÃO). AF_01/2020_PE</t>
  </si>
  <si>
    <t>100720</t>
  </si>
  <si>
    <t>PINTURA COM TINTA ALQUÍDICA DE FUNDO (TIPO ZARCÃO) APLICADA A ROLO OU PINCEL SOBRE PERFIL METÁLICO EXECUTADO EM FÁBRICA (POR DEMÃO). AF_01/2020</t>
  </si>
  <si>
    <t>100721</t>
  </si>
  <si>
    <t>PINTURA COM TINTA ALQUÍDICA DE FUNDO (TIPO ZARCÃO) PULVERIZADA SOBRE SUPERFÍCIES METÁLICAS (EXCETO PERFIL) EXECUTADO EM OBRA (POR DEMÃO). AF_01/2020_PE</t>
  </si>
  <si>
    <t>100722</t>
  </si>
  <si>
    <t>PINTURA COM TINTA ALQUÍDICA DE FUNDO (TIPO ZARCÃO) APLICADA A ROLO OU PINCEL SOBRE SUPERFÍCIES METÁLICAS (EXCETO PERFIL) EXECUTADO EM OBRA (POR DEMÃO). AF_01/2020</t>
  </si>
  <si>
    <t>100723</t>
  </si>
  <si>
    <t>PINTURA COM TINTA ALQUÍDICA DE FUNDO E ACABAMENTO (ESMALTE SINTÉTICO GRAFITE) PULVERIZADA SOBRE PERFIL METÁLICO EXECUTADO EM FÁBRICA (POR DEMÃO). AF_01/2020_PE</t>
  </si>
  <si>
    <t>100724</t>
  </si>
  <si>
    <t>PINTURA COM TINTA ALQUÍDICA DE FUNDO E ACABAMENTO (ESMALTE SINTÉTICO GRAFITE) APLICADA A ROLO OU PINCEL SOBRE PERFIL METÁLICO EXECUTADO EM FÁBRICA (POR DEMÃO). AF_01/2020</t>
  </si>
  <si>
    <t>100725</t>
  </si>
  <si>
    <t>PINTURA COM TINTA ALQUÍDICA DE FUNDO E ACABAMENTO (ESMALTE SINTÉTICO GRAFITE) PULVERIZADA SOBRE SUPERFÍCIES METÁLICAS (EXCETO PERFIL) EXECUTADO EM OBRA (POR DEMÃO). AF_01/2020_PE</t>
  </si>
  <si>
    <t>100726</t>
  </si>
  <si>
    <t>PINTURA COM TINTA ALQUÍDICA DE FUNDO E ACABAMENTO (ESMALTE SINTÉTICO GRAFITE) APLICADA A ROLO OU PINCEL SOBRE SUPERFÍCIES METÁLICAS (EXCETO PERFIL) EXECUTADO EM OBRA (POR DEMÃO). AF_01/2020</t>
  </si>
  <si>
    <t>100727</t>
  </si>
  <si>
    <t>PINTURA COM TINTA EPOXÍDICA DE FUNDO PULVERIZADA SOBRE PERFIL METÁLICO EXECUTADO EM FÁBRICA (POR DEMÃO). AF_01/2020_PE</t>
  </si>
  <si>
    <t>100728</t>
  </si>
  <si>
    <t>PINTURA COM TINTA EPOXÍDICA DE FUNDO APLICADA A ROLO OU PINCEL SOBRE PERFIL METÁLICO EXECUTADO EM FÁBRICA (POR DEMÃO). AF_01/2020</t>
  </si>
  <si>
    <t>100729</t>
  </si>
  <si>
    <t>PINTURA COM TINTA EPOXÍDICA DE ACABAMENTO PULVERIZADA SOBRE PERFIL METÁLICO EXECUTADO EM FÁBRICA (POR DEMÃO). AF_01/2020_PE</t>
  </si>
  <si>
    <t>100730</t>
  </si>
  <si>
    <t>PINTURA COM TINTA EPOXÍDICA DE ACABAMENTO APLICADA A ROLO OU PINCEL SOBRE PERFIL METÁLICO EXECUTADO EM FÁBRICA (POR DEMÃO). AF_01/2020</t>
  </si>
  <si>
    <t>100733</t>
  </si>
  <si>
    <t>PINTURA COM TINTA ACRÍLICA DE FUNDO PULVERIZADA SOBRE SUPERFÍCIES METÁLICAS (EXCETO PERFIL) EXECUTADO EM OBRA (POR DEMÃO). AF_01/2020_PE</t>
  </si>
  <si>
    <t>100734</t>
  </si>
  <si>
    <t>PINTURA COM TINTA ACRÍLICA DE FUNDO APLICADA A ROLO OU PINCEL SOBRE SUPERFÍCIES METÁLICAS (EXCETO PERFIL) EXECUTADO EM OBRA (POR DEMÃO). AF_01/2020</t>
  </si>
  <si>
    <t>100735</t>
  </si>
  <si>
    <t>PINTURA COM TINTA ACRÍLICA DE ACABAMENTO PULVERIZADA SOBRE SUPERFÍCIES METÁLICAS (EXCETO PERFIL) EXECUTADO EM OBRA (POR DEMÃO). AF_01/2020_PE</t>
  </si>
  <si>
    <t>100736</t>
  </si>
  <si>
    <t>PINTURA COM TINTA ACRÍLICA DE ACABAMENTO APLICADA A ROLO OU PINCEL SOBRE SUPERFÍCIES METÁLICAS (EXCETO PERFIL) EXECUTADO EM OBRA (POR DEMÃO). AF_01/2020</t>
  </si>
  <si>
    <t>100739</t>
  </si>
  <si>
    <t>PINTURA COM TINTA ALQUÍDICA DE ACABAMENTO (ESMALTE SINTÉTICO ACETINADO) PULVERIZADA SOBRE PERFIL METÁLICO EXECUTADO EM FÁBRICA (POR DEMÃO). AF_01/2020_PE</t>
  </si>
  <si>
    <t>100740</t>
  </si>
  <si>
    <t>PINTURA COM TINTA ALQUÍDICA DE ACABAMENTO (ESMALTE SINTÉTICO ACETINADO) APLICADA A ROLO OU PINCEL SOBRE PERFIL METÁLICO EXECUTADO EM FÁBRICA (POR DEMÃO). AF_01/2020</t>
  </si>
  <si>
    <t>100741</t>
  </si>
  <si>
    <t>PINTURA COM TINTA ALQUÍDICA DE ACABAMENTO (ESMALTE SINTÉTICO ACETINADO) PULVERIZADA SOBRE SUPERFÍCIES METÁLICAS (EXCETO PERFIL) EXECUTADO EM OBRA (POR DEMÃO). AF_01/2020_PE</t>
  </si>
  <si>
    <t>100742</t>
  </si>
  <si>
    <t>PINTURA COM TINTA ALQUÍDICA DE ACABAMENTO (ESMALTE SINTÉTICO ACETINADO) APLICADA A ROLO OU PINCEL SOBRE SUPERFÍCIES METÁLICAS (EXCETO PERFIL) EXECUTADO EM OBRA (POR DEMÃO). AF_01/2020</t>
  </si>
  <si>
    <t>100743</t>
  </si>
  <si>
    <t>PINTURA COM TINTA ALQUÍDICA DE ACABAMENTO (ESMALTE SINTÉTICO BRILHANTE) PULVERIZADA SOBRE PERFIL METÁLICO EXECUTADO EM FÁBRICA (POR DEMÃO). AF_01/2020_PE</t>
  </si>
  <si>
    <t>100744</t>
  </si>
  <si>
    <t>PINTURA COM TINTA ALQUÍDICA DE ACABAMENTO (ESMALTE SINTÉTICO BRILHANTE) APLICADA A ROLO OU PINCEL SOBRE PERFIL METÁLICO EXECUTADO EM FÁBRICA (POR DEMÃO). AF_01/2020</t>
  </si>
  <si>
    <t>100745</t>
  </si>
  <si>
    <t>PINTURA COM TINTA ALQUÍDICA DE ACABAMENTO (ESMALTE SINTÉTICO BRILHANTE) PULVERIZADA SOBRE SUPERFÍCIES METÁLICAS (EXCETO PERFIL) EXECUTADO EM OBRA (POR DEMÃO). AF_01/2020_PE</t>
  </si>
  <si>
    <t>100746</t>
  </si>
  <si>
    <t>PINTURA COM TINTA ALQUÍDICA DE ACABAMENTO (ESMALTE SINTÉTICO BRILHANTE) APLICADA A ROLO OU PINCEL SOBRE SUPERFÍCIES METÁLICAS (EXCETO PERFIL) EXECUTADO EM OBRA (POR DEMÃO). AF_01/2020</t>
  </si>
  <si>
    <t>100747</t>
  </si>
  <si>
    <t>PINTURA COM TINTA ALQUÍDICA DE ACABAMENTO (ESMALTE SINTÉTICO FOSCO) PULVERIZADA SOBRE PERFIL METÁLICO EXECUTADO EM FÁBRICA (POR DEMÃO). AF_01/2020_PE</t>
  </si>
  <si>
    <t>100748</t>
  </si>
  <si>
    <t>PINTURA COM TINTA ALQUÍDICA DE ACABAMENTO (ESMALTE SINTÉTICO FOSCO) APLICADA A ROLO OU PINCEL SOBRE PERFIL METÁLICO EXECUTADO EM FÁBRICA (POR DEMÃO). AF_01/2020</t>
  </si>
  <si>
    <t>100749</t>
  </si>
  <si>
    <t>PINTURA COM TINTA ALQUÍDICA DE ACABAMENTO (ESMALTE SINTÉTICO FOSCO) PULVERIZADA SOBRE SUPERFÍCIES METÁLICAS (EXCETO PERFIL) EXECUTADO EM OBRA (POR DEMÃO). AF_01/2020_PE</t>
  </si>
  <si>
    <t>100750</t>
  </si>
  <si>
    <t>PINTURA COM TINTA ALQUÍDICA DE ACABAMENTO (ESMALTE SINTÉTICO FOSCO) APLICADA A ROLO OU PINCEL SOBRE SUPERFÍCIES METÁLICAS (EXCETO PERFIL) EXECUTADO EM OBRA (POR DEMÃO). AF_01/2020</t>
  </si>
  <si>
    <t>100751</t>
  </si>
  <si>
    <t>PINTURA COM TINTA EPOXÍDICA DE ACABAMENTO PULVERIZADA SOBRE PERFIL METÁLICO EXECUTADO EM FÁBRICA (02 DEMÃOS). AF_01/2020_PE</t>
  </si>
  <si>
    <t>100752</t>
  </si>
  <si>
    <t>PINTURA COM TINTA EPOXÍDICA DE ACABAMENTO APLICADA A ROLO OU PINCEL SOBRE PERFIL METÁLICO EXECUTADO EM FÁBRICA (02 DEMÃOS). AF_01/2020</t>
  </si>
  <si>
    <t>100753</t>
  </si>
  <si>
    <t>PINTURA COM TINTA ACRÍLICA DE ACABAMENTO PULVERIZADA SOBRE SUPERFÍCIES METÁLICAS (EXCETO PERFIL) EXECUTADO EM OBRA (02 DEMÃOS). AF_01/2020_PE</t>
  </si>
  <si>
    <t>100754</t>
  </si>
  <si>
    <t>PINTURA COM TINTA ACRÍLICA DE ACABAMENTO APLICADA A ROLO OU PINCEL SOBRE SUPERFÍCIES METÁLICAS (EXCETO PERFIL) EXECUTADO EM OBRA (02 DEMÃOS). AF_01/2020</t>
  </si>
  <si>
    <t>100757</t>
  </si>
  <si>
    <t>PINTURA COM TINTA ALQUÍDICA DE ACABAMENTO (ESMALTE SINTÉTICO ACETINADO) PULVERIZADA SOBRE SUPERFÍCIES METÁLICAS (EXCETO PERFIL) EXECUTADO EM OBRA (02 DEMÃOS). AF_01/2020_PE</t>
  </si>
  <si>
    <t>100758</t>
  </si>
  <si>
    <t>PINTURA COM TINTA ALQUÍDICA DE ACABAMENTO (ESMALTE SINTÉTICO ACETINADO) APLICADA A ROLO OU PINCEL SOBRE SUPERFÍCIES METÁLICAS (EXCETO PERFIL) EXECUTADO EM OBRA (02 DEMÃOS). AF_01/2020</t>
  </si>
  <si>
    <t>100759</t>
  </si>
  <si>
    <t>PINTURA COM TINTA ALQUÍDICA DE ACABAMENTO (ESMALTE SINTÉTICO BRILHANTE) PULVERIZADA SOBRE SUPERFÍCIES METÁLICAS (EXCETO PERFIL) EXECUTADO EM OBRA (02 DEMÃOS). AF_01/2020_PE</t>
  </si>
  <si>
    <t>100760</t>
  </si>
  <si>
    <t>PINTURA COM TINTA ALQUÍDICA DE ACABAMENTO (ESMALTE SINTÉTICO BRILHANTE) APLICADA A ROLO OU PINCEL SOBRE SUPERFÍCIES METÁLICAS (EXCETO PERFIL) EXECUTADO EM OBRA (02 DEMÃOS). AF_01/2020</t>
  </si>
  <si>
    <t>100761</t>
  </si>
  <si>
    <t>PINTURA COM TINTA ALQUÍDICA DE ACABAMENTO (ESMALTE SINTÉTICO FOSCO) PULVERIZADA SOBRE SUPERFÍCIES METÁLICAS (EXCETO PERFIL) EXECUTADO EM OBRA (02 DEMÃOS). AF_01/2020_PE</t>
  </si>
  <si>
    <t>100762</t>
  </si>
  <si>
    <t>PINTURA COM TINTA ALQUÍDICA DE ACABAMENTO (ESMALTE SINTÉTICO FOSCO) APLICADA A ROLO OU PINCEL SOBRE SUPERFÍCIES METÁLICAS (EXCETO PERFIL) EXECUTADO EM OBRA (02 DEMÃOS). AF_01/2020</t>
  </si>
  <si>
    <t>102488</t>
  </si>
  <si>
    <t>PREPARO DO PISO CIMENTADO PARA PINTURA - LIXAMENTO E LIMPEZA. AF_05/2021</t>
  </si>
  <si>
    <t>102489</t>
  </si>
  <si>
    <t>PINTURA HIDROFUGANTE COM SILICONE, APLICAÇÃO MANUAL, 2 DEMÃOS. AF_05/2021</t>
  </si>
  <si>
    <t>102491</t>
  </si>
  <si>
    <t>PINTURA DE PISO COM TINTA ACRÍLICA, APLICAÇÃO MANUAL, 2 DEMÃOS, INCLUSO FUNDO PREPARADOR. AF_05/2021</t>
  </si>
  <si>
    <t>102492</t>
  </si>
  <si>
    <t>PINTURA DE PISO COM TINTA ACRÍLICA, APLICAÇÃO MANUAL, 3 DEMÃOS, INCLUSO FUNDO PREPARADOR. AF_05/2021</t>
  </si>
  <si>
    <t>102494</t>
  </si>
  <si>
    <t>PINTURA DE PISO COM TINTA EPÓXI, APLICAÇÃO MANUAL, 2 DEMÃOS, INCLUSO PRIMER EPÓXI. AF_05/2021</t>
  </si>
  <si>
    <t>102496</t>
  </si>
  <si>
    <t>PINTURA DE RODAPÉ COM TINTA EPÓXI, APLICAÇÃO MANUAL, 2 DEMÃOS, INCLUSÃO PRIMER EPÓXI. AF_05/2021</t>
  </si>
  <si>
    <t>102497</t>
  </si>
  <si>
    <t>PINTURA DE RODAPÉ EM PEDRA DECORATIVA COM VERNIZ DE POLIURETANO, APLICAÇÃO MANUAL, 3 DEMÃOS. AF_05/2021</t>
  </si>
  <si>
    <t>102498</t>
  </si>
  <si>
    <t>PINTURA DE MEIO-FIO COM TINTA BRANCA A BASE DE CAL (CAIAÇÃO). AF_05/2021</t>
  </si>
  <si>
    <t>102499</t>
  </si>
  <si>
    <t>ENCERAMENTO DE PISO EM MADEIRA. AF_05/2021</t>
  </si>
  <si>
    <t>102500</t>
  </si>
  <si>
    <t>PINTURA DE DEMARCAÇÃO DE VAGA COM TINTA ACRÍLICA, E = 10 CM, APLICAÇÃO MANUAL. AF_05/2021</t>
  </si>
  <si>
    <t>102501</t>
  </si>
  <si>
    <t>PINTURA DE FAIXA DE PEDESTRE OU ZEBRADA COM TINTA ACRÍLICA, E = 30 CM, APLICAÇÃO MANUAL. AF_05/2021</t>
  </si>
  <si>
    <t>102504</t>
  </si>
  <si>
    <t>PINTURA DE DEMARCAÇÃO DE QUADRA POLIESPORTIVA COM TINTA ACRÍLICA, E = 5 CM, APLICAÇÃO MANUAL. AF_05/2021</t>
  </si>
  <si>
    <t>102505</t>
  </si>
  <si>
    <t>PINTURA DE DEMARCAÇÃO DE QUADRA POLIESPORTIVA COM BORRACHA CLORADA, E = 5 CM, APLICAÇÃO MANUAL. AF_05/2021</t>
  </si>
  <si>
    <t>102506</t>
  </si>
  <si>
    <t>PINTURA DE DEMARCAÇÃO DE QUADRA POLIESPORTIVA COM TINTA EPÓXI, E = 5 CM, APLICAÇÃO MANUAL. AF_05/2021</t>
  </si>
  <si>
    <t>102507</t>
  </si>
  <si>
    <t>PINTURA DE DEMARCAÇÃO DE VAGA COM TINTA EPÓXI, E = 10 CM, APLICAÇÃO MANUAL. AF_05/2021</t>
  </si>
  <si>
    <t>102508</t>
  </si>
  <si>
    <t>PINTURA DE FAIXA DE PEDESTRE OU ZEBRADA COM TINTA EPÓXI, E = 30 CM, APLICAÇÃO MANUAL. AF_05/2021</t>
  </si>
  <si>
    <t>102509</t>
  </si>
  <si>
    <t>PINTURA DE FAIXA DE PEDESTRE OU ZEBRADA TINTA RETRORREFLETIVA A BASE DE RESINA ACRÍLICA COM MICROESFERAS DE VIDRO, E = 30 CM, APLICAÇÃO MANUAL. AF_05/2021</t>
  </si>
  <si>
    <t>102512</t>
  </si>
  <si>
    <t>PINTURA DE EIXO VIÁRIO SOBRE ASFALTO COM TINTA RETRORREFLETIVA A BASE DE RESINA ACRÍLICA COM MICROESFERAS DE VIDRO, APLICAÇÃO MECÂNICA COM DEMARCADORA AUTOPROPELIDA. AF_05/2021</t>
  </si>
  <si>
    <t>102513</t>
  </si>
  <si>
    <t>PINTURA DE SÍMBOLOS E TEXTOS COM TINTA ACRÍLICA, DEMARCAÇÃO COM FITA ADESIVA E APLICAÇÃO COM ROLO. AF_05/2021</t>
  </si>
  <si>
    <t>102520</t>
  </si>
  <si>
    <t>PINTURA DE SINALIZAÇÃO VERTICAL DE SEGURANÇA, FAIXAS AMARELA E PRETA, APLICAÇÃO MANUAL, 2 DEMÃOS. AF_05/2021</t>
  </si>
  <si>
    <t>101749</t>
  </si>
  <si>
    <t>PISO CIMENTADO, TRAÇO 1:3 (CIMENTO E AREIA), ACABAMENTO LISO, ESPESSURA 4,0 CM, PREPARO MECÂNICO DA ARGAMASSA. AF_09/2020</t>
  </si>
  <si>
    <t>101750</t>
  </si>
  <si>
    <t>PISO CIMENTADO, TRAÇO 1:3 (CIMENTO E AREIA), ACABAMENTO RÚSTICO, ESPESSURA 4,0 CM, PREPARO MECÂNICO DA ARGAMASSA. AF_09/2020</t>
  </si>
  <si>
    <t>101729</t>
  </si>
  <si>
    <t>PISO EM TACO DE MADEIRA 7X42CM, FIXADO COM COLA BASE DE PVA. AF_09/2020</t>
  </si>
  <si>
    <t>101746</t>
  </si>
  <si>
    <t>ASSOALHO DE MADEIRA. AF_09/2020</t>
  </si>
  <si>
    <t>101751</t>
  </si>
  <si>
    <t>PISO EM TACO DE MADEIRA 7X21CM, FIXADO COM COLA BASE DE PVA. AF_09/2020</t>
  </si>
  <si>
    <t>87246</t>
  </si>
  <si>
    <t>REVESTIMENTO CERÂMICO PARA PISO COM PLACAS TIPO ESMALTADA EXTRA DE DIMENSÕES 35X35 CM APLICADA EM AMBIENTES DE ÁREA MENOR QUE 5 M2. AF_02/2023_PE</t>
  </si>
  <si>
    <t>87247</t>
  </si>
  <si>
    <t>REVESTIMENTO CERÂMICO PARA PISO COM PLACAS TIPO ESMALTADA EXTRA DE DIMENSÕES 35X35 CM APLICADA EM AMBIENTES DE ÁREA ENTRE 5 M2 E 10 M2. AF_02/2023_PE</t>
  </si>
  <si>
    <t>87248</t>
  </si>
  <si>
    <t>REVESTIMENTO CERÂMICO PARA PISO COM PLACAS TIPO ESMALTADA EXTRA DE DIMENSÕES 35X35 CM APLICADA EM AMBIENTES DE ÁREA MAIOR QUE 10 M2. AF_02/2023_PE</t>
  </si>
  <si>
    <t>87249</t>
  </si>
  <si>
    <t>REVESTIMENTO CERÂMICO PARA PISO COM PLACAS TIPO ESMALTADA EXTRA DE DIMENSÕES 45X45 CM APLICADA EM AMBIENTES DE ÁREA MENOR QUE 5 M2. AF_02/2023_PE</t>
  </si>
  <si>
    <t>87250</t>
  </si>
  <si>
    <t>REVESTIMENTO CERÂMICO PARA PISO COM PLACAS TIPO ESMALTADA EXTRA DE DIMENSÕES 45X45 CM APLICADA EM AMBIENTES DE ÁREA ENTRE 5 M2 E 10 M2. AF_02/2023_PE</t>
  </si>
  <si>
    <t>87251</t>
  </si>
  <si>
    <t>REVESTIMENTO CERÂMICO PARA PISO COM PLACAS TIPO ESMALTADA EXTRA DE DIMENSÕES 45X45 CM APLICADA EM AMBIENTES DE ÁREA MAIOR QUE 10 M2. AF_02/2023_PE</t>
  </si>
  <si>
    <t>87255</t>
  </si>
  <si>
    <t>REVESTIMENTO CERÂMICO PARA PISO COM PLACAS TIPO ESMALTADA EXTRA DE DIMENSÕES 60X60 CM APLICADA EM AMBIENTES DE ÁREA MENOR QUE 5 M2. AF_02/2023_PE</t>
  </si>
  <si>
    <t>87256</t>
  </si>
  <si>
    <t>REVESTIMENTO CERÂMICO PARA PISO COM PLACAS TIPO ESMALTADA EXTRA DE DIMENSÕES 60X60 CM APLICADA EM AMBIENTES DE ÁREA ENTRE 5 M2 E 10 M2. AF_02/2023_PE</t>
  </si>
  <si>
    <t>87257</t>
  </si>
  <si>
    <t>REVESTIMENTO CERÂMICO PARA PISO COM PLACAS TIPO ESMALTADA EXTRA DE DIMENSÕES 60X60 CM APLICADA EM AMBIENTES DE ÁREA MAIOR QUE 10 M2. AF_02/2023_PE</t>
  </si>
  <si>
    <t>87258</t>
  </si>
  <si>
    <t>REVESTIMENTO CERÂMICO PARA PISO COM PLACAS TIPO PORCELANATO DE DIMENSÕES 45X45 CM APLICADA EM AMBIENTES DE ÁREA MENOR QUE 5 M². AF_02/2023_PE</t>
  </si>
  <si>
    <t>87259</t>
  </si>
  <si>
    <t>REVESTIMENTO CERÂMICO PARA PISO COM PLACAS TIPO PORCELANATO DE DIMENSÕES 45X45 CM APLICADA EM AMBIENTES DE ÁREA ENTRE 5 M² E 10 M². AF_02/2023_PE</t>
  </si>
  <si>
    <t>87260</t>
  </si>
  <si>
    <t>REVESTIMENTO CERÂMICO PARA PISO COM PLACAS TIPO PORCELANATO DE DIMENSÕES 45X45 CM APLICADA EM AMBIENTES DE ÁREA MAIOR QUE 10 M². AF_02/2023_PE</t>
  </si>
  <si>
    <t>87261</t>
  </si>
  <si>
    <t>REVESTIMENTO CERÂMICO PARA PISO COM PLACAS TIPO PORCELANATO DE DIMENSÕES 60X60 CM APLICADA EM AMBIENTES DE ÁREA MENOR QUE 5 M². AF_02/2023_PE</t>
  </si>
  <si>
    <t>87262</t>
  </si>
  <si>
    <t>REVESTIMENTO CERÂMICO PARA PISO COM PLACAS TIPO PORCELANATO DE DIMENSÕES 60X60 CM APLICADA EM AMBIENTES DE ÁREA ENTRE 5 M² E 10 M². AF_02/2023_PE</t>
  </si>
  <si>
    <t>87263</t>
  </si>
  <si>
    <t>REVESTIMENTO CERÂMICO PARA PISO COM PLACAS TIPO PORCELANATO DE DIMENSÕES 60X60 CM APLICADA EM AMBIENTES DE ÁREA MAIOR QUE 10 M². AF_02/2023_PE</t>
  </si>
  <si>
    <t>89046</t>
  </si>
  <si>
    <t>(COMPOSIÇÃO REPRESENTATIVA) DO SERVIÇO DE REVESTIMENTO CERÂMICO PARA PISO COM PLACAS TIPO ESMALTADA EXTRA DE DIMENSÕES 35X35 CM, PARA EDIFICAÇÃO HABITACIONAL MULTIFAMILIAR (PRÉDIO). AF_11/2014</t>
  </si>
  <si>
    <t>89171</t>
  </si>
  <si>
    <t>(COMPOSIÇÃO REPRESENTATIVA) DO SERVIÇO DE REVESTIMENTO CERÂMICO PARA PISO COM PLACAS TIPO ESMALTADA EXTRA DE DIMENSÕES 35X35 CM, PARA EDIFICAÇÃO HABITACIONAL UNIFAMILIAR (CASA) E EDIFICAÇÃO PÚBLICA PADRÃO. AF_11/2014</t>
  </si>
  <si>
    <t>93389</t>
  </si>
  <si>
    <t>REVESTIMENTO CERÂMICO PARA PISO COM PLACAS TIPO ESMALTADA PADRÃO POPULAR DE DIMENSÕES 35X35 CM APLICADA EM AMBIENTES DE ÁREA MENOR QUE 5 M2. AF_02/2023_PE</t>
  </si>
  <si>
    <t>93390</t>
  </si>
  <si>
    <t>REVESTIMENTO CERÂMICO PARA PISO COM PLACAS TIPO ESMALTADA PADRÃO POPULAR DE DIMENSÕES 35X35 CM APLICADA EM AMBIENTES DE ÁREA ENTRE 5 M2 E 10 M2. AF_02/2023_PE</t>
  </si>
  <si>
    <t>93391</t>
  </si>
  <si>
    <t>REVESTIMENTO CERÂMICO PARA PISO COM PLACAS TIPO ESMALTADA PADRÃO POPULAR DE DIMENSÕES 35X35 CM APLICADA EM AMBIENTES DE ÁREA MAIOR QUE 10 M2. AF_02/2023_PE</t>
  </si>
  <si>
    <t>104593</t>
  </si>
  <si>
    <t>REVESTIMENTO CERÂMICO PARA PISO COM PLACAS TIPO ESMALTADA EXTRA DE DIMENSÕES 80X80 CM APLICADA EM AMBIENTES DE ÁREA MENOR QUE 5 M². AF_02/2023_PE</t>
  </si>
  <si>
    <t>104594</t>
  </si>
  <si>
    <t>REVESTIMENTO CERÂMICO PARA PISO COM PLACAS TIPO ESMALTADA EXTRA DE DIMENSÕES 80X80 CM APLICADA EM AMBIENTES DE ÁREA ENTRE 5 M² E 10 M². AF_02/2023_PE</t>
  </si>
  <si>
    <t>104595</t>
  </si>
  <si>
    <t>REVESTIMENTO CERÂMICO PARA PISO COM PLACAS TIPO ESMALTADA EXTRA DE DIMENSÕES 80X80 CM APLICADA EM AMBIENTES DE ÁREA MAIOR QUE 10 M². AF_02/2023_PE</t>
  </si>
  <si>
    <t>104596</t>
  </si>
  <si>
    <t>REVESTIMENTO CERÂMICO PARA PISO COM PLACAS TIPO PORCELANATO DE DIMENSÕES 80X80 CM APLICADA EM AMBIENTES DE ÁREA MENOR QUE 5 M². AF_02/2023_PE</t>
  </si>
  <si>
    <t>104597</t>
  </si>
  <si>
    <t>REVESTIMENTO CERÂMICO PARA PISO COM PLACAS TIPO PORCELANATO DE DIMENSÕES 80X80 CM APLICADA EM AMBIENTES DE ÁREA ENTRE 5 M² E 10 M². AF_02/2023_PE</t>
  </si>
  <si>
    <t>104598</t>
  </si>
  <si>
    <t>REVESTIMENTO CERÂMICO PARA PISO COM PLACAS TIPO PORCELANATO DE DIMENSÕES 80X80 CM APLICADA EM AMBIENTES DE ÁREA MAIOR QUE 10 M². AF_02/2023_PE</t>
  </si>
  <si>
    <t>104599</t>
  </si>
  <si>
    <t>REVESTIMENTO CERÂMICO PARA PISO COM PLACAS TIPO ESMALTADA EXTRA DE DIMENSÕES 35X35 CM APLICADA EM DIAGONAL EM AMBIENTES DE ÁREA MENOR QUE 5 M². AF_02/2023_PE</t>
  </si>
  <si>
    <t>104600</t>
  </si>
  <si>
    <t>REVESTIMENTO CERÂMICO PARA PISO COM PLACAS TIPO ESMALTADA PADRÃO POPULAR DE DIMENSÕES 35X35 CM APLICADA EM DIAGONAL EM AMBIENTES DE ÁREA MENOR QUE 5 M². AF_02/2023_PE</t>
  </si>
  <si>
    <t>104601</t>
  </si>
  <si>
    <t>REVESTIMENTO CERÂMICO PARA PISO COM PLACAS TIPO ESMALTADA EXTRA DE DIMENSÕES 35X35 CM APLICADA EM DIAGONAL EM AMBIENTES DE ÁREA ENTRE 5 M² E 10 M². AF_02/2023_PE</t>
  </si>
  <si>
    <t>104602</t>
  </si>
  <si>
    <t>REVESTIMENTO CERÂMICO PARA PISO COM PLACAS TIPO ESMALTADA PADRÃO POPULAR DE DIMENSÕES 35X35 CM APLICADA EM DIAGONAL EM AMBIENTES DE ÁREA ENTRE 5 M² E 10 M². AF_02/2023_PE</t>
  </si>
  <si>
    <t>104603</t>
  </si>
  <si>
    <t>REVESTIMENTO CERÂMICO PARA PISO COM PLACAS TIPO ESMALTADA EXTRA DE DIMENSÕES 35X35 CM APLICADA EM DIAGONAL EM AMBIENTES DE ÁREA MAIOR QUE 10 M². AF_02/2023_PE</t>
  </si>
  <si>
    <t>104604</t>
  </si>
  <si>
    <t>REVESTIMENTO CERÂMICO PARA PISO COM PLACAS TIPO ESMALTADA PADRÃO POPULAR DE DIMENSÕES 35X35 CM APLICADA EM DIAGONAL EM AMBIENTES DE ÁREA MAIOR QUE 10 M². AF_02/2023_PE</t>
  </si>
  <si>
    <t>104605</t>
  </si>
  <si>
    <t>REVESTIMENTO CERÂMICO PARA PISO COM PLACAS TIPO ESMALTADA EXTRA DE DIMENSÕES 45X45 CM APLICADA EM DIAGONAL EM AMBIENTES DE ÁREA MENOR QUE 5 M². AF_02/2023_PE</t>
  </si>
  <si>
    <t>104606</t>
  </si>
  <si>
    <t>REVESTIMENTO CERÂMICO PARA PISO COM PLACAS TIPO ESMALTADA EXTRA DE DIMENSÕES 45X45 CM APLICADA EM DIAGONAL EM AMBIENTES DE ÁREA ENTRE 5 M² E 10 M². AF_02/2023_PE</t>
  </si>
  <si>
    <t>104607</t>
  </si>
  <si>
    <t>REVESTIMENTO CERÂMICO PARA PISO COM PLACAS TIPO ESMALTADA EXTRA DE DIMENSÕES 45X45 CM APLICADA EM DIAGONAL EM AMBIENTES DE ÁREA MAIOR QUE 10 M². AF_02/2023_PE</t>
  </si>
  <si>
    <t>104608</t>
  </si>
  <si>
    <t>REVESTIMENTO CERÂMICO PARA PISO COM PLACAS TIPO PORCELANATO DE DIMENSÕES 45X45 CM APLICADA EM DIAGONAL EM AMBIENTES DE ÁREA MENOR QUE 5 M². AF_02/2023_PE</t>
  </si>
  <si>
    <t>104609</t>
  </si>
  <si>
    <t>REVESTIMENTO CERÂMICO PARA PISO COM PLACAS TIPO PORCELANATO DE DIMENSÕES 45X45 CM APLICADA EM DIAGONAL EM AMBIENTES DE ÁREA ENTRE 5 M² E 10 M². AF_02/2023_PE</t>
  </si>
  <si>
    <t>104610</t>
  </si>
  <si>
    <t>REVESTIMENTO CERÂMICO PARA PISO COM PLACAS TIPO PORCELANATO DE DIMENSÕES 45X45 CM APLICADA EM DIAGONAL EM AMBIENTES DE ÁREA MAIOR QUE 10 M². AF_02/2023_PE</t>
  </si>
  <si>
    <t>98671</t>
  </si>
  <si>
    <t>PISO EM GRANITO APLICADO EM AMBIENTES INTERNOS. AF_09/2020</t>
  </si>
  <si>
    <t>98672</t>
  </si>
  <si>
    <t>PISO EM MÁRMORE APLICADO EM AMBIENTES INTERNOS. AF_09/2020</t>
  </si>
  <si>
    <t>98678</t>
  </si>
  <si>
    <t>PISO ELEVADO COM ESTRUTURA EM AÇO, COMPOSTO POR PEDESTAIS E LONGARINAS. AF_09/2020</t>
  </si>
  <si>
    <t>98679</t>
  </si>
  <si>
    <t>PISO CIMENTADO, TRAÇO 1:3 (CIMENTO E AREIA), ACABAMENTO LISO, ESPESSURA 2,0 CM, PREPARO MECÂNICO DA ARGAMASSA. AF_09/2020</t>
  </si>
  <si>
    <t>98680</t>
  </si>
  <si>
    <t>PISO CIMENTADO, TRAÇO 1:3 (CIMENTO E AREIA), ACABAMENTO LISO, ESPESSURA 3,0 CM, PREPARO MECÂNICO DA ARGAMASSA. AF_09/2020</t>
  </si>
  <si>
    <t>98681</t>
  </si>
  <si>
    <t>PISO CIMENTADO, TRAÇO 1:3 (CIMENTO E AREIA), ACABAMENTO RÚSTICO, ESPESSURA 2,0 CM, PREPARO MECÂNICO DA ARGAMASSA. AF_09/2020</t>
  </si>
  <si>
    <t>98682</t>
  </si>
  <si>
    <t>PISO CIMENTADO, TRAÇO 1:3 (CIMENTO E AREIA), ACABAMENTO RÚSTICO, ESPESSURA 3,0 CM, PREPARO MECÂNICO DA ARGAMASSA. AF_09/2020</t>
  </si>
  <si>
    <t>98685</t>
  </si>
  <si>
    <t>RODAPÉ EM GRANITO, ALTURA 10 CM. AF_09/2020</t>
  </si>
  <si>
    <t>98686</t>
  </si>
  <si>
    <t>RODAPÉ EM LADRILHO HIDRÁULICO, ALTURA 7 CM. AF_09/2020</t>
  </si>
  <si>
    <t>98688</t>
  </si>
  <si>
    <t>RODAPÉ EM POLIESTIRENO, ALTURA 5 CM. AF_09/2020</t>
  </si>
  <si>
    <t>98689</t>
  </si>
  <si>
    <t>SOLEIRA EM GRANITO, LARGURA 15 CM, ESPESSURA 2,0 CM. AF_09/2020</t>
  </si>
  <si>
    <t>101090</t>
  </si>
  <si>
    <t>PISO EM PEDRA PORTUGUESA ASSENTADO SOBRE ARGAMASSA SECA DE CIMENTO E AREIA, TRAÇO 1:3, REJUNTADO COM CIMENTO COMUM. AF_05/2020</t>
  </si>
  <si>
    <t>101091</t>
  </si>
  <si>
    <t>PISO EM LADRILHO HIDRÁULICO APLICADO EM AMBIENTES EXTERNOS. AF_05/2020</t>
  </si>
  <si>
    <t>101725</t>
  </si>
  <si>
    <t>PISO EM LADRILHO HIDRÁULICO APLICADO EM AMBIENTES INTERNOS DE ÁREA MENOR QUE 5 M², INCLUSO APLICAÇÃO DE RESINA. AF_09/2020</t>
  </si>
  <si>
    <t>101726</t>
  </si>
  <si>
    <t>PISO EM LADRILHO HIDRÁULICO APLICADO EM AMBIENTES INTERNOS DE ÁREA ENTRE 5 E 15 M², INCLUSO APLICAÇÃO DE RESINA. AF_09/2020</t>
  </si>
  <si>
    <t>101731</t>
  </si>
  <si>
    <t>PISO EM PEDRA ASSENTADO SOBRE ARGAMASSA 1:3 (CIMENTO E AREIA). AF_09/2020</t>
  </si>
  <si>
    <t>101732</t>
  </si>
  <si>
    <t>PISO EM PEDRA ARDÓSIA ASSENTADO SOBRE ARGAMASSA 1:3 (CIMENTO E AREIA). AF_09/2020</t>
  </si>
  <si>
    <t>101094</t>
  </si>
  <si>
    <t>PISO PODOTÁTIL DE ALERTA OU DIRECIONAL, DE BORRACHA, ASSENTADO SOBRE ARGAMASSA. AF_05/2020</t>
  </si>
  <si>
    <t>101727</t>
  </si>
  <si>
    <t>PISO VINÍLICO SEMI-FLEXÍVEL EM PLACAS, PADRÃO LISO, ESPESSURA 3,2 MM, FIXADO COM COLA. AF_09/2020</t>
  </si>
  <si>
    <t>101733</t>
  </si>
  <si>
    <t>PISO DE BORRACHA PASTILHADO/FRISADO, ESPESSURA 7MM, ASSENTADO COM ARGAMASSA. AF_09/2020</t>
  </si>
  <si>
    <t>101734</t>
  </si>
  <si>
    <t>PISO DE BORRACHA PASTILHADO, ESPESSURA 15MM, ASSENTADO COM ARGAMASSA. AF_09/2020</t>
  </si>
  <si>
    <t>101735</t>
  </si>
  <si>
    <t>PISO DE BORRACHA ESPORTIVO, ESPESSURA 15MM, ASSENTADO COM ARGAMASSA. AF_09/2020</t>
  </si>
  <si>
    <t>101736</t>
  </si>
  <si>
    <t>PISO DE BORRACHA PASTILHADO, ESPESSURA 3,5MM, FIXADO COM ADESIVO ACRÍLICO. AF_09/2020</t>
  </si>
  <si>
    <t>101737</t>
  </si>
  <si>
    <t>PISO DE BORRACHA CANELADO, ESPESSURA 3,5MM, FIXADO COM ADESIVO ACRÍLICO. AF_09/2020</t>
  </si>
  <si>
    <t>101748</t>
  </si>
  <si>
    <t>PREPARO DE CONTRAPISO COM POLITRIZ. AF_09/2020</t>
  </si>
  <si>
    <t>104162</t>
  </si>
  <si>
    <t>PISO EM GRANILITE, MARMORITE OU GRANITINA EM AMBIENTES INTERNOS, COM ESPESSURA DE 8 MM, INCLUSO MISTURA EM BETONEIRA, COLOCAÇÃO DAS JUNTAS, APLICAÇÃO DO PISO, 4 POLIMENTOS COM POLITRIZ, ESTUCAMENTO, SELADOR E CERA. AF_06/2022</t>
  </si>
  <si>
    <t>101092</t>
  </si>
  <si>
    <t>PISO EM GRANITO APLICADO EM CALÇADAS OU PISOS EXTERNOS. AF_05/2020</t>
  </si>
  <si>
    <t>101093</t>
  </si>
  <si>
    <t>PISO EM MÁRMORE APLICADO EM CALÇADAS OU PISOS EXTERNOS. AF_05/2020</t>
  </si>
  <si>
    <t>98695</t>
  </si>
  <si>
    <t>SOLEIRA EM MÁRMORE, LARGURA 15 CM, ESPESSURA 2,0 CM. AF_09/2020</t>
  </si>
  <si>
    <t>98697</t>
  </si>
  <si>
    <t>RODAPÉ EM MÁRMORE, ALTURA 7 CM. AF_09/2020</t>
  </si>
  <si>
    <t>101738</t>
  </si>
  <si>
    <t>RODAPÉ EM MADEIRA, ALTURA 7CM, FIXADO COM COLA. AF_09/2020</t>
  </si>
  <si>
    <t>101739</t>
  </si>
  <si>
    <t>RODAPÉ EM MADEIRA, ALTURA 7CM, FIXADO COM COLA E PARAFUSOS. AF_09/2020</t>
  </si>
  <si>
    <t>88648</t>
  </si>
  <si>
    <t>RODAPÉ CERÂMICO DE 7CM DE ALTURA COM PLACAS TIPO ESMALTADA EXTRA DE DIMENSÕES 35X35CM. AF_02/2023</t>
  </si>
  <si>
    <t>88649</t>
  </si>
  <si>
    <t>RODAPÉ CERÂMICO DE 7CM DE ALTURA COM PLACAS TIPO ESMALTADA EXTRA DE DIMENSÕES 45X45CM. AF_02/2023</t>
  </si>
  <si>
    <t>88650</t>
  </si>
  <si>
    <t>RODAPÉ CERÂMICO DE 7CM DE ALTURA COM PLACAS TIPO ESMALTADA EXTRA DE DIMENSÕES 60X60CM. AF_02/2023</t>
  </si>
  <si>
    <t>96467</t>
  </si>
  <si>
    <t>RODAPÉ CERÂMICO DE 7CM DE ALTURA COM PLACAS TIPO ESMALTADA COMERCIAL DE DIMENSÕES 35X35CM (PADRAO POPULAR). AF_02/2023</t>
  </si>
  <si>
    <t>101740</t>
  </si>
  <si>
    <t>RODAPÉ EM ARDÓSIA ALTURA 10CM. AF_09/2020</t>
  </si>
  <si>
    <t>101741</t>
  </si>
  <si>
    <t>RODAPÉ EM MARMORITE, ALTURA 10CM. AF_09/2020</t>
  </si>
  <si>
    <t>94990</t>
  </si>
  <si>
    <t>EXECUÇÃO DE PASSEIO (CALÇADA) OU PISO DE CONCRETO COM CONCRETO MOLDADO IN LOCO, FEITO EM OBRA, ACABAMENTO CONVENCIONAL, NÃO ARMADO. AF_08/2022</t>
  </si>
  <si>
    <t>94991</t>
  </si>
  <si>
    <t>EXECUÇÃO DE PASSEIO (CALÇADA) OU PISO DE CONCRETO COM CONCRETO MOLDADO IN LOCO, USINADO C20, ACABAMENTO CONVENCIONAL, NÃO ARMADO. AF_08/2022</t>
  </si>
  <si>
    <t>94992</t>
  </si>
  <si>
    <t>EXECUÇÃO DE PASSEIO (CALÇADA) OU PISO DE CONCRETO COM CONCRETO MOLDADO IN LOCO, FEITO EM OBRA, ACABAMENTO CONVENCIONAL, ESPESSURA 6 CM, ARMADO. AF_08/2022</t>
  </si>
  <si>
    <t>94993</t>
  </si>
  <si>
    <t>EXECUÇÃO DE PASSEIO (CALÇADA) OU PISO DE CONCRETO COM CONCRETO MOLDADO IN LOCO, USINADO, ACABAMENTO CONVENCIONAL, ESPESSURA 6 CM, ARMADO. AF_08/2022</t>
  </si>
  <si>
    <t>94994</t>
  </si>
  <si>
    <t>EXECUÇÃO DE PASSEIO (CALÇADA) OU PISO DE CONCRETO COM CONCRETO MOLDADO IN LOCO, FEITO EM OBRA, ACABAMENTO CONVENCIONAL, ESPESSURA 8 CM, ARMADO. AF_08/2022</t>
  </si>
  <si>
    <t>94995</t>
  </si>
  <si>
    <t>EXECUÇÃO DE PASSEIO (CALÇADA) OU PISO DE CONCRETO COM CONCRETO MOLDADO IN LOCO, USINADO, ACABAMENTO CONVENCIONAL, ESPESSURA 8 CM, ARMADO. AF_08/2022</t>
  </si>
  <si>
    <t>101747</t>
  </si>
  <si>
    <t>PISO EM CONCRETO 20 MPA PREPARO MECÂNICO, ESPESSURA 7CM. AF_09/2020</t>
  </si>
  <si>
    <t>104626</t>
  </si>
  <si>
    <t>EXECUÇÃO DE PASSEIO (CALÇADA) OU PISO DE CONCRETO COM CONCRETO MOLDADO IN LOCO, USINADO C25, ACABAMENTO CONVENCIONAL, NÃO ARMADO. AF_03/2023</t>
  </si>
  <si>
    <t>104658</t>
  </si>
  <si>
    <t>PISO PODOTÁTIL DE ALERTA OU DIRECIONAL, DE CONCRETO, ASSENTADO SOBRE ARGAMASSA. AF_05/2023</t>
  </si>
  <si>
    <t>87620</t>
  </si>
  <si>
    <t>CONTRAPISO EM ARGAMASSA TRAÇO 1:4 (CIMENTO E AREIA), PREPARO MECÂNICO COM BETONEIRA 400 L, APLICADO EM ÁREAS SECAS SOBRE LAJE, ADERIDO, ACABAMENTO NÃO REFORÇADO, ESPESSURA 2CM. AF_07/2021</t>
  </si>
  <si>
    <t>87622</t>
  </si>
  <si>
    <t>CONTRAPISO EM ARGAMASSA TRAÇO 1:4 (CIMENTO E AREIA), PREPARO MANUAL, APLICADO EM ÁREAS SECAS SOBRE LAJE, ADERIDO, ACABAMENTO NÃO REFORÇADO, ESPESSURA 2CM. AF_07/2021</t>
  </si>
  <si>
    <t>87623</t>
  </si>
  <si>
    <t>CONTRAPISO EM ARGAMASSA PRONTA, PREPARO MECÂNICO COM MISTURADOR 300 KG, APLICADO EM ÁREAS SECAS SOBRE LAJE, ADERIDO, ACABAMENTO NÃO REFORÇADO, ESPESSURA 2CM. AF_07/2021</t>
  </si>
  <si>
    <t>87624</t>
  </si>
  <si>
    <t>CONTRAPISO EM ARGAMASSA PRONTA, PREPARO MANUAL, APLICADO EM ÁREAS SECAS SOBRE LAJE, ADERIDO, ACABAMENTO NÃO REFORÇADO, ESPESSURA 2CM. AF_07/2021</t>
  </si>
  <si>
    <t>87630</t>
  </si>
  <si>
    <t>CONTRAPISO EM ARGAMASSA TRAÇO 1:4 (CIMENTO E AREIA), PREPARO MECÂNICO COM BETONEIRA 400 L, APLICADO EM ÁREAS SECAS SOBRE LAJE, ADERIDO, ACABAMENTO NÃO REFORÇADO, ESPESSURA 3CM. AF_07/2021</t>
  </si>
  <si>
    <t>87632</t>
  </si>
  <si>
    <t>CONTRAPISO EM ARGAMASSA TRAÇO 1:4 (CIMENTO E AREIA), PREPARO MANUAL, APLICADO EM ÁREAS SECAS SOBRE LAJE, ADERIDO, ACABAMENTO NÃO REFORÇADO, ESPESSURA 3CM. AF_07/2021</t>
  </si>
  <si>
    <t>87633</t>
  </si>
  <si>
    <t>CONTRAPISO EM ARGAMASSA PRONTA, PREPARO MECÂNICO COM MISTURADOR 300 KG, APLICADO EM ÁREAS SECAS SOBRE LAJE, ADERIDO, ACABAMENTO NÃO REFORÇADO, ESPESSURA 3CM. AF_07/2021</t>
  </si>
  <si>
    <t>87634</t>
  </si>
  <si>
    <t>CONTRAPISO EM ARGAMASSA PRONTA, PREPARO MANUAL, APLICADO EM ÁREAS SECAS SOBRE LAJE, ADERIDO, ACABAMENTO NÃO REFORÇADO, ESPESSURA 3CM. AF_07/2021</t>
  </si>
  <si>
    <t>87640</t>
  </si>
  <si>
    <t>CONTRAPISO EM ARGAMASSA TRAÇO 1:4 (CIMENTO E AREIA), PREPARO MECÂNICO COM BETONEIRA 400 L, APLICADO EM ÁREAS SECAS SOBRE LAJE, ADERIDO, ACABAMENTO NÃO REFORÇADO, ESPESSURA 4CM. AF_07/2021</t>
  </si>
  <si>
    <t>87642</t>
  </si>
  <si>
    <t>CONTRAPISO EM ARGAMASSA TRAÇO 1:4 (CIMENTO E AREIA), PREPARO MANUAL, APLICADO EM ÁREAS SECAS SOBRE LAJE, ADERIDO, ACABAMENTO NÃO REFORÇADO, ESPESSURA 4CM. AF_07/2021</t>
  </si>
  <si>
    <t>87643</t>
  </si>
  <si>
    <t>CONTRAPISO EM ARGAMASSA PRONTA, PREPARO MECÂNICO COM MISTURADOR 300 KG, APLICADO EM ÁREAS SECAS SOBRE LAJE, ADERIDO, ACABAMENTO NÃO REFORÇADO, ESPESSURA 4CM. AF_07/2021</t>
  </si>
  <si>
    <t>87644</t>
  </si>
  <si>
    <t>CONTRAPISO EM ARGAMASSA PRONTA, PREPARO MANUAL, APLICADO EM ÁREAS SECAS SOBRE LAJE, ADERIDO, ACABAMENTO NÃO REFORÇADO, ESPESSURA 4CM. AF_07/2021</t>
  </si>
  <si>
    <t>87680</t>
  </si>
  <si>
    <t>CONTRAPISO EM ARGAMASSA TRAÇO 1:4 (CIMENTO E AREIA), PREPARO MECÂNICO COM BETONEIRA 400 L, APLICADO EM ÁREAS SECAS SOBRE LAJE, NÃO ADERIDO, ACABAMENTO NÃO REFORÇADO, ESPESSURA 4CM. AF_07/2021</t>
  </si>
  <si>
    <t>87682</t>
  </si>
  <si>
    <t>CONTRAPISO EM ARGAMASSA TRAÇO 1:4 (CIMENTO E AREIA), PREPARO MANUAL, APLICADO EM ÁREAS SECAS SOBRE LAJE, NÃO ADERIDO, ACABAMENTO NÃO REFORÇADO, ESPESSURA 4CM. AF_07/2021</t>
  </si>
  <si>
    <t>87683</t>
  </si>
  <si>
    <t>CONTRAPISO EM ARGAMASSA PRONTA, PREPARO MECÂNICO COM MISTURADOR 300 KG, APLICADO EM ÁREAS SECAS SOBRE LAJE, NÃO ADERIDO, ACABAMENTO NÃO REFORÇADO, ESPESSURA 4CM. AF_07/2021</t>
  </si>
  <si>
    <t>87684</t>
  </si>
  <si>
    <t>CONTRAPISO EM ARGAMASSA PRONTA, PREPARO MANUAL, APLICADO EM ÁREAS SECAS SOBRE LAJE, NÃO ADERIDO, ACABAMENTO NÃO REFORÇADO, ESPESSURA 4CM. AF_07/2021</t>
  </si>
  <si>
    <t>87690</t>
  </si>
  <si>
    <t>CONTRAPISO EM ARGAMASSA TRAÇO 1:4 (CIMENTO E AREIA), PREPARO MECÂNICO COM BETONEIRA 400 L, APLICADO EM ÁREAS SECAS SOBRE LAJE, NÃO ADERIDO, ACABAMENTO NÃO REFORÇADO, ESPESSURA 5CM. AF_07/2021</t>
  </si>
  <si>
    <t>87692</t>
  </si>
  <si>
    <t>CONTRAPISO EM ARGAMASSA TRAÇO 1:4 (CIMENTO E AREIA), PREPARO MANUAL, APLICADO EM ÁREAS SECAS SOBRE LAJE, NÃO ADERIDO, ACABAMENTO NÃO REFORÇADO, ESPESSURA 5CM. AF_07/2021</t>
  </si>
  <si>
    <t>87693</t>
  </si>
  <si>
    <t>CONTRAPISO EM ARGAMASSA PRONTA, PREPARO MECÂNICO COM MISTURADOR 300 KG, APLICADO EM ÁREAS SECAS SOBRE LAJE, NÃO ADERIDO, ESPESSURA 5CM. AF_07/2021</t>
  </si>
  <si>
    <t>87694</t>
  </si>
  <si>
    <t>CONTRAPISO EM ARGAMASSA PRONTA, PREPARO MANUAL, APLICADO EM ÁREAS SECAS SOBRE LAJE, NÃO ADERIDO, ACABAMENTO NÃO REFORÇADO, ESPESSURA 5CM. AF_07/2021</t>
  </si>
  <si>
    <t>87700</t>
  </si>
  <si>
    <t>CONTRAPISO EM ARGAMASSA TRAÇO 1:4 (CIMENTO E AREIA), PREPARO MECÂNICO COM BETONEIRA 400 L, APLICADO EM ÁREAS SECAS SOBRE LAJE, NÃO ADERIDO, ACABAMENTO NÃO REFORÇADO, ESPESSURA 6CM. AF_07/2021</t>
  </si>
  <si>
    <t>87702</t>
  </si>
  <si>
    <t>CONTRAPISO EM ARGAMASSA TRAÇO 1:4 (CIMENTO E AREIA), PREPARO MANUAL, APLICADO EM ÁREAS SECAS SOBRE LAJE, NÃO ADERIDO, ACABAMENTO NÃO REFORÇADO, ESPESSURA 6CM. AF_07/2021</t>
  </si>
  <si>
    <t>87703</t>
  </si>
  <si>
    <t>CONTRAPISO EM ARGAMASSA PRONTA, PREPARO MECÂNICO COM MISTURADOR 300 KG, APLICADO EM ÁREAS SECAS SOBRE LAJE, NÃO ADERIDO, ACABAMENTO NÃO REFORÇADO, ESPESSURA 6CM. AF_07/2021</t>
  </si>
  <si>
    <t>87704</t>
  </si>
  <si>
    <t>CONTRAPISO EM ARGAMASSA PRONTA, PREPARO MANUAL, APLICADO EM ÁREAS SECAS SOBRE LAJE, NÃO ADERIDO, ACABAMENTO NÃO REFORÇADO, ESPESSURA 6CM. AF_07/2021</t>
  </si>
  <si>
    <t>87735</t>
  </si>
  <si>
    <t>CONTRAPISO EM ARGAMASSA TRAÇO 1:4 (CIMENTO E AREIA), PREPARO MECÂNICO COM BETONEIRA 400 L, APLICADO EM ÁREAS MOLHADAS SOBRE LAJE, ADERIDO, ACABAMENTO NÃO REFORÇADO, ESPESSURA 2CM. AF_07/2021</t>
  </si>
  <si>
    <t>87737</t>
  </si>
  <si>
    <t>CONTRAPISO EM ARGAMASSA TRAÇO 1:4 (CIMENTO E AREIA), PREPARO MANUAL, APLICADO EM ÁREAS MOLHADAS SOBRE LAJE, ADERIDO, ACABAMENTO NÃO REFORÇADO, ESPESSURA 2CM. AF_07/2021</t>
  </si>
  <si>
    <t>87738</t>
  </si>
  <si>
    <t>CONTRAPISO EM ARGAMASSA PRONTA, PREPARO MECÂNICO COM MISTURADOR 300 KG, APLICADO EM ÁREAS MOLHADAS SOBRE LAJE, ADERIDO, ACABAMENTO NÃO REFORÇADO, ESPESSURA 2CM. AF_07/2021</t>
  </si>
  <si>
    <t>87739</t>
  </si>
  <si>
    <t>CONTRAPISO EM ARGAMASSA PRONTA, PREPARO MANUAL, APLICADO EM ÁREAS MOLHADAS SOBRE LAJE, ADERIDO, ACABAMENTO NÃO REFORÇADO, ESPESSURA 2CM. AF_07/2021</t>
  </si>
  <si>
    <t>87745</t>
  </si>
  <si>
    <t>CONTRAPISO EM ARGAMASSA TRAÇO 1:4 (CIMENTO E AREIA), PREPARO MECÂNICO COM BETONEIRA 400 L, APLICADO EM ÁREAS MOLHADAS SOBRE LAJE, ADERIDO, ACABAMENTO NÃO REFORÇADO, ESPESSURA 3CM. AF_07/2021</t>
  </si>
  <si>
    <t>87747</t>
  </si>
  <si>
    <t>CONTRAPISO EM ARGAMASSA TRAÇO 1:4 (CIMENTO E AREIA), PREPARO MANUAL, APLICADO EM ÁREAS MOLHADAS SOBRE LAJE, ADERIDO, ACABAMENTO NÃO REFORÇADO, ESPESSURA 3CM. AF_07/2021</t>
  </si>
  <si>
    <t>87748</t>
  </si>
  <si>
    <t>CONTRAPISO EM ARGAMASSA PRONTA, PREPARO MECÂNICO COM MISTURADOR 300 KG, APLICADO EM ÁREAS MOLHADAS SOBRE LAJE, ADERIDO, ACABAMENTO NÃO REFORÇADO, ESPESSURA 3CM. AF_07/2021</t>
  </si>
  <si>
    <t>87749</t>
  </si>
  <si>
    <t>CONTRAPISO EM ARGAMASSA PRONTA, PREPARO MANUAL, APLICADO EM ÁREAS MOLHADAS SOBRE LAJE, ADERIDO, ACABAMENTO NÃO REFORÇADO, ESPESSURA 3CM. AF_07/2021</t>
  </si>
  <si>
    <t>87755</t>
  </si>
  <si>
    <t>CONTRAPISO EM ARGAMASSA TRAÇO 1:4 (CIMENTO E AREIA), PREPARO MECÂNICO COM BETONEIRA 400 L, APLICADO EM ÁREAS MOLHADAS SOBRE IMPERMEABILIZAÇÃO, ACABAMENTO NÃO REFORÇADO, ESPESSURA 3CM. AF_07/2021</t>
  </si>
  <si>
    <t>87757</t>
  </si>
  <si>
    <t>CONTRAPISO EM ARGAMASSA TRAÇO 1:4 (CIMENTO E AREIA), PREPARO MANUAL, APLICADO EM ÁREAS MOLHADAS SOBRE IMPERMEABILIZAÇÃO, ACABAMENTO NÃO REFORÇADO, ESPESSURA 3CM. AF_07/2021</t>
  </si>
  <si>
    <t>87758</t>
  </si>
  <si>
    <t>CONTRAPISO EM ARGAMASSA PRONTA, PREPARO MECÂNICO COM MISTURADOR 300 KG, APLICADO EM ÁREAS MOLHADAS SOBRE IMPERMEABILIZAÇÃO, ACABAMENTO NÃO REFORÇADO, ESPESSURA 3CM. AF_07/2021</t>
  </si>
  <si>
    <t>87759</t>
  </si>
  <si>
    <t>CONTRAPISO EM ARGAMASSA PRONTA, PREPARO MANUAL, APLICADO EM ÁREAS MOLHADAS SOBRE IMPERMEABILIZAÇÃO, ACABAMENTO NÃO REFORÇADO, ESPESSURA 3CM. AF_07/2021</t>
  </si>
  <si>
    <t>87765</t>
  </si>
  <si>
    <t>CONTRAPISO EM ARGAMASSA TRAÇO 1:4 (CIMENTO E AREIA), PREPARO MECÂNICO COM BETONEIRA 400 L, APLICADO EM ÁREAS MOLHADAS SOBRE IMPERMEABILIZAÇÃO, ACABAMENTO NÃO REFORÇADO, ESPESSURA 4CM. AF_07/2021</t>
  </si>
  <si>
    <t>87767</t>
  </si>
  <si>
    <t>CONTRAPISO EM ARGAMASSA TRAÇO 1:4 (CIMENTO E AREIA), PREPARO MANUAL, APLICADO EM ÁREAS MOLHADAS SOBRE IMPERMEABILIZAÇÃO, ACABAMENTO NÃO REFORÇADO, ESPESSURA 4CM. AF_07/2021</t>
  </si>
  <si>
    <t>87768</t>
  </si>
  <si>
    <t>CONTRAPISO EM ARGAMASSA PRONTA, PREPARO MECÂNICO COM MISTURADOR 300 KG, APLICADO EM ÁREAS MOLHADAS SOBRE IMPERMEABILIZAÇÃO, ACABAMENTO NÃO REFORÇADO, ESPESSURA 4CM. AF_07/2021</t>
  </si>
  <si>
    <t>87769</t>
  </si>
  <si>
    <t>CONTRAPISO EM ARGAMASSA PRONTA, PREPARO MANUAL, APLICADO EM ÁREAS MOLHADAS SOBRE IMPERMEABILIZAÇÃO, ACABAMENTO NÃO REFORÇADO, ESPESSURA 4CM. AF_07/2021</t>
  </si>
  <si>
    <t>88470</t>
  </si>
  <si>
    <t>CONTRAPISO COM ARGAMASSA AUTONIVELANTE, APLICADO SOBRE LAJE, NÃO ADERIDO, ESPESSURA 3CM. AF_07/2021</t>
  </si>
  <si>
    <t>88471</t>
  </si>
  <si>
    <t>CONTRAPISO COM ARGAMASSA AUTONIVELANTE, APLICADO SOBRE LAJE, NÃO ADERIDO, ESPESSURA 4CM. AF_07/2021</t>
  </si>
  <si>
    <t>88472</t>
  </si>
  <si>
    <t>CONTRAPISO COM ARGAMASSA AUTONIVELANTE, APLICADO SOBRE LAJE, NÃO ADERIDO, ESPESSURA 5CM. AF_07/2021</t>
  </si>
  <si>
    <t>88476</t>
  </si>
  <si>
    <t>CONTRAPISO COM ARGAMASSA AUTONIVELANTE, APLICADO SOBRE LAJE, ADERIDO, ESPESSURA 2CM. AF_07/2021</t>
  </si>
  <si>
    <t>88477</t>
  </si>
  <si>
    <t>CONTRAPISO COM ARGAMASSA AUTONIVELANTE, APLICADO SOBRE LAJE, ADERIDO, ESPESSURA 3CM. AF_07/2021</t>
  </si>
  <si>
    <t>88478</t>
  </si>
  <si>
    <t>CONTRAPISO COM ARGAMASSA AUTONIVELANTE, APLICADO SOBRE LAJE, ADERIDO, ESPESSURA 4CM. AF_07/2021</t>
  </si>
  <si>
    <t>90930</t>
  </si>
  <si>
    <t>CONTRAPISO ACÚSTICO EM ARGAMASSA TRAÇO 1:4 (CIMENTO E AREIA), PREPARO MECÂNICO COM BETONEIRA 400L, APLICADO EM ÁREAS SECAS, ACABAMENTO NÃO REFORÇADO, ESPESSURA 5CM. AF_07/2021</t>
  </si>
  <si>
    <t>90932</t>
  </si>
  <si>
    <t>CONTRAPISO ACÚSTICO EM ARGAMASSA TRAÇO 1:4 (CIMENTO E AREIA), PREPARO MANUAL, APLICADO EM ÁREAS SECAS, ACABAMENTO NÃO REFORÇADO, ESPESSURA 5CM. AF_07/2021</t>
  </si>
  <si>
    <t>90933</t>
  </si>
  <si>
    <t>CONTRAPISO ACÚSTICO EM ARGAMASSA PRONTA, PREPARO MECÂNICO COM MISTURADOR 300 KG, APLICADO EM ÁREAS SECAS, ACABAMENTO NÃO REFORÇADO, ESPESSURA 5CM. AF_07/2021</t>
  </si>
  <si>
    <t>90934</t>
  </si>
  <si>
    <t>CONTRAPISO ACÚSTICO EM ARGAMASSA PRONTA, PREPARO MANUAL, APLICADO EM ÁREAS SECAS, ACABAMENTO NÃO REFORÇADO, ESPESSURA 5CM. AF_07/2021</t>
  </si>
  <si>
    <t>90940</t>
  </si>
  <si>
    <t>CONTRAPISO ACÚSTICO EM ARGAMASSA TRAÇO 1:4 (CIMENTO E AREIA), PREPARO MECÂNICO COM BETONEIRA 400L, APLICADO EM ÁREAS SECAS, ACABAMENTO NÃO REFORÇADO, ESPESSURA 6CM. AF_07/2021</t>
  </si>
  <si>
    <t>90942</t>
  </si>
  <si>
    <t>CONTRAPISO ACÚSTICO EM ARGAMASSA TRAÇO 1:4 (CIMENTO E AREIA), PREPARO MANUAL, APLICADO EM ÁREAS SECAS, ACABAMENTO NÃO REFORÇADO, ESPESSURA 6CM. AF_07/2021</t>
  </si>
  <si>
    <t>90943</t>
  </si>
  <si>
    <t>CONTRAPISO ACÚSTICO EM ARGAMASSA PRONTA, PREPARO MECÂNICO COM MISTURADOR 300 KG, APLICADO EM ÁREAS SECAS, ACABAMENTO NÃO REFORÇADO, ESPESSURA 6CM. AF_07/2021</t>
  </si>
  <si>
    <t>90944</t>
  </si>
  <si>
    <t>CONTRAPISO ACÚSTICO EM ARGAMASSA PRONTA, PREPARO MANUAL, APLICADO EM ÁREAS SECA, ACABAMENTO NÃO REFORÇADO, ESPESSURA 6CM. AF_07/2021</t>
  </si>
  <si>
    <t>90950</t>
  </si>
  <si>
    <t>CONTRAPISO ACÚSTICO EM ARGAMASSA TRAÇO 1:4 (CIMENTO E AREIA), PREPARO MECÂNICO COM BETONEIRA 400L, APLICADO EM ÁREAS SECAS, ACABAMENTO NÃO REFORÇADO, ESPESSURA 7CM. AF_07/2021</t>
  </si>
  <si>
    <t>90952</t>
  </si>
  <si>
    <t>CONTRAPISO ACÚSTICO EM ARGAMASSA TRAÇO 1:4 (CIMENTO E AREIA), PREPARO MANUAL, APLICADO EM ÁREAS SECAS, ACABAMENTO NÃO REFORÇADO, ESPESSURA 7CM. AF_07/2021</t>
  </si>
  <si>
    <t>90953</t>
  </si>
  <si>
    <t>CONTRAPISO ACÚSTICO EM ARGAMASSA PRONTA, PREPARO MECÂNICO COM MISTURADOR 300 KG, APLICADO EM ÁREAS SECAS, ACABAMENTO NÃO REFORÇADO, ESPESSURA 7CM. AF_07/2021</t>
  </si>
  <si>
    <t>90954</t>
  </si>
  <si>
    <t>CONTRAPISO ACÚSTICO EM ARGAMASSA PRONTA, PREPARO MANUAL, APLICADO EM ÁREAS SECAS, ACABAMENTO NÃO REFORÇADO, ESPESSURA 7CM. AF_07/2021</t>
  </si>
  <si>
    <t>94438</t>
  </si>
  <si>
    <t>(COMPOSIÇÃO REPRESENTATIVA) DO SERVIÇO DE CONTRAPISO EM ARGAMASSA TRAÇO 1:4 (CIM E AREIA), EM BETONEIRA 400 L, ESPESSURA 3 CM ÁREAS SECAS E 3 CM ÁREAS MOLHADAS, PARA EDIFICAÇÃO HABITACIONAL UNIFAMILIAR (CASA) E EDIFICAÇÃO PÚBLICA PADRÃO. AF_11/2014</t>
  </si>
  <si>
    <t>94439</t>
  </si>
  <si>
    <t>(COMPOSIÇÃO REPRESENTATIVA) DO SERVIÇO DE CONTRAPISO EM ARGAMASSA TRAÇO 1:4 (CIM E AREIA), BETONEIRA 400 L, E = 4 CM ÁREAS SECAS E MOLHADAS SOBRE LAJE , E = 3 CM ÁREAS MOLHADAS SOBRE IMPERMEABILIZAÇÃO, CASA E EDIFICAÇÃO PÚBLICA PADRÃO. AF_11/2014</t>
  </si>
  <si>
    <t>94779</t>
  </si>
  <si>
    <t>(COMPOSIÇÃO REPRESENTATIVA) DO SERVIÇO DE CONTRAPISO EM ARGAMASSA TRAÇO 1:4 (CIM E AREIA), EM BETONEIRA 400 L, ESPESSURA 3 CM ÁREAS SECAS E 3 CM ÁREAS MOLHADAS, PARA EDIFICAÇÃO HABITACIONAL MULTIFAMILIAR (PRÉDIO). AF_11/2014</t>
  </si>
  <si>
    <t>94782</t>
  </si>
  <si>
    <t>(COMPOSIÇÃO REPRESENTATIVA) DO SERVIÇO DE CONTRAPISO EM ARGAMASSA TRAÇO 1:4 (CIM E AREIA), BETONEIRA 400 L, E = 4 CM ÁREAS SECAS E MOLHADAS SOBRE LAJE , E = 3 CM ÁREAS MOLHADAS SOBRE IMPERMEABILIZAÇÃO, PARA EDIFICAÇÃO MULTIFAMILIAR. AF_11/2014</t>
  </si>
  <si>
    <t>102803</t>
  </si>
  <si>
    <t>REFORÇO SUPERFICIAL PARA CONTRAPISOS DE ARGAMASSA SEMI-SECA. AF_07/2021</t>
  </si>
  <si>
    <t>101742</t>
  </si>
  <si>
    <t>RODAPÉ BORRACHA LISO, ALTURA = 7CM, ESPESSURA = 2 MM, PARA ARGAMASSA. AF_09/2020</t>
  </si>
  <si>
    <t>87878</t>
  </si>
  <si>
    <t>CHAPISCO APLICADO EM ALVENARIAS E ESTRUTURAS DE CONCRETO INTERNAS, COM COLHER DE PEDREIRO. ARGAMASSA TRAÇO 1:3 COM PREPARO MANUAL. AF_10/2022</t>
  </si>
  <si>
    <t>87879</t>
  </si>
  <si>
    <t>CHAPISCO APLICADO EM ALVENARIAS E ESTRUTURAS DE CONCRETO INTERNAS, COM COLHER DE PEDREIRO. ARGAMASSA TRAÇO 1:3 COM PREPARO EM BETONEIRA 400L. AF_10/2022</t>
  </si>
  <si>
    <t>87881</t>
  </si>
  <si>
    <t>CHAPISCO APLICADO NO TETO OU EM ALVENARIA E ESTRUTURA, COM ROLO PARA TEXTURA ACRÍLICA. ARGAMASSA TRAÇO 1:4 E EMULSÃO POLIMÉRICA (ADESIVO) COM PREPARO MANUAL. AF_10/2022</t>
  </si>
  <si>
    <t>87882</t>
  </si>
  <si>
    <t>CHAPISCO APLICADO NO TETO OU EM ALVENARIA E ESTRUTURA, COM ROLO PARA TEXTURA ACRÍLICA. ARGAMASSA TRAÇO 1:4 E EMULSÃO POLIMÉRICA (ADESIVO) COM PREPARO EM BETONEIRA 400L. AF_10/2022</t>
  </si>
  <si>
    <t>87884</t>
  </si>
  <si>
    <t>CHAPISCO APLICADO NO TETO OU EM ALVENARIA E ESTRUTURA, COM ROLO PARA TEXTURA ACRÍLICA. ARGAMASSA INDUSTRIALIZADA COM PREPARO MANUAL. AF_10/2022</t>
  </si>
  <si>
    <t>87885</t>
  </si>
  <si>
    <t>CHAPISCO APLICADO NO TETO OU EM ALVENARIA E ESTRUTURA, COM ROLO PARA TEXTURA ACRÍLICA. ARGAMASSA INDUSTRIALIZADA COM PREPARO EM MISTURADOR 300 KG. AF_10/2022</t>
  </si>
  <si>
    <t>87886</t>
  </si>
  <si>
    <t>CHAPISCO APLICADO NO TETO OU EM ESTRUTURA, COM DESEMPENADEIRA DENTADA. ARGAMASSA INDUSTRIALIZADA COM PREPARO MANUAL. AF_10/2022</t>
  </si>
  <si>
    <t>87887</t>
  </si>
  <si>
    <t>CHAPISCO APLICADO NO TETO OU EM ESTRUTURA, COM DESEMPENADEIRA DENTADA. ARGAMASSA INDUSTRIALIZADA COM PREPARO EM MISTURADOR 300 KG. AF_10/2022</t>
  </si>
  <si>
    <t>87888</t>
  </si>
  <si>
    <t>CHAPISCO APLICADO EM ALVENARIA (SEM PRESENÇA DE VÃOS) E ESTRUTURAS DE CONCRETO DE FACHADA, COM ROLO PARA TEXTURA ACRÍLICA. ARGAMASSA TRAÇO 1:4 E EMULSÃO POLIMÉRICA (ADESIVO) COM PREPARO MANUAL. AF_10/2022</t>
  </si>
  <si>
    <t>87889</t>
  </si>
  <si>
    <t>CHAPISCO APLICADO EM ALVENARIA (SEM PRESENÇA DE VÃOS) E ESTRUTURAS DE CONCRETO DE FACHADA, COM ROLO PARA TEXTURA ACRÍLICA. ARGAMASSA TRAÇO 1:4 E EMULSÃO POLIMÉRICA (ADESIVO) COM PREPARO EM BETONEIRA 400L. AF_10/2022</t>
  </si>
  <si>
    <t>87891</t>
  </si>
  <si>
    <t>CHAPISCO APLICADO EM ALVENARIA (SEM PRESENÇA DE VÃOS) E ESTRUTURAS DE CONCRETO DE FACHADA, COM ROLO PARA TEXTURA ACRÍLICA. ARGAMASSA INDUSTRIALIZADA COM PREPARO MANUAL. AF_10/2022</t>
  </si>
  <si>
    <t>87892</t>
  </si>
  <si>
    <t>CHAPISCO APLICADO EM ALVENARIA (SEM PRESENÇA DE VÃOS) E ESTRUTURAS DE CONCRETO DE FACHADA, COM ROLO PARA TEXTURA ACRÍLICA. ARGAMASSA INDUSTRIALIZADA COM PREPARO EM MISTURADOR 300 KG. AF_10/2022</t>
  </si>
  <si>
    <t>87893</t>
  </si>
  <si>
    <t>CHAPISCO APLICADO EM ALVENARIA (SEM PRESENÇA DE VÃOS) E ESTRUTURAS DE CONCRETO DE FACHADA, COM COLHER DE PEDREIRO. ARGAMASSA TRAÇO 1:3 COM PREPARO MANUAL. AF_10/2022</t>
  </si>
  <si>
    <t>87894</t>
  </si>
  <si>
    <t>CHAPISCO APLICADO EM ALVENARIA (SEM PRESENÇA DE VÃOS) E ESTRUTURAS DE CONCRETO DE FACHADA, COM COLHER DE PEDREIRO. ARGAMASSA TRAÇO 1:3 COM PREPARO EM BETONEIRA 400L. AF_10/2022</t>
  </si>
  <si>
    <t>87896</t>
  </si>
  <si>
    <t>CHAPISCO APLICADO EM ALVENARIA (SEM PRESENÇA DE VÃOS) E ESTRUTURAS DE CONCRETO DE FACHADA, COM EQUIPAMENTO DE PROJEÇÃO. ARGAMASSA TRAÇO 1:3 COM PREPARO MANUAL. AF_10/2022</t>
  </si>
  <si>
    <t>87897</t>
  </si>
  <si>
    <t>CHAPISCO APLICADO EM ALVENARIA (SEM PRESENÇA DE VÃOS) E ESTRUTURAS DE CONCRETO DE FACHADA, COM EQUIPAMENTO DE PROJEÇÃO. ARGAMASSA TRAÇO 1:3 COM PREPARO EM BETONEIRA 400 L. AF_10/2022</t>
  </si>
  <si>
    <t>87899</t>
  </si>
  <si>
    <t>CHAPISCO APLICADO EM ALVENARIA (COM PRESENÇA DE VÃOS) E ESTRUTURAS DE CONCRETO DE FACHADA, COM ROLO PARA TEXTURA ACRÍLICA. ARGAMASSA TRAÇO 1:4 E EMULSÃO POLIMÉRICA (ADESIVO) COM PREPARO MANUAL. AF_10/2022</t>
  </si>
  <si>
    <t>87900</t>
  </si>
  <si>
    <t>CHAPISCO APLICADO EM ALVENARIA (COM PRESENÇA DE VÃOS) E ESTRUTURAS DE CONCRETO DE FACHADA, COM ROLO PARA TEXTURA ACRÍLICA. ARGAMASSA TRAÇO 1:4 E EMULSÃO POLIMÉRICA (ADESIVO) COM PREPARO EM BETONEIRA 400L. AF_10/2022</t>
  </si>
  <si>
    <t>87902</t>
  </si>
  <si>
    <t>CHAPISCO APLICADO EM ALVENARIA (COM PRESENÇA DE VÃOS) E ESTRUTURAS DE CONCRETO DE FACHADA, COM ROLO PARA TEXTURA ACRÍLICA. ARGAMASSA INDUSTRIALIZADA COM PREPARO MANUAL. AF_10/2022</t>
  </si>
  <si>
    <t>87903</t>
  </si>
  <si>
    <t>CHAPISCO APLICADO EM ALVENARIA (COM PRESENÇA DE VÃOS) E ESTRUTURAS DE CONCRETO DE FACHADA, COM ROLO PARA TEXTURA ACRÍLICA. ARGAMASSA INDUSTRIALIZADA COM PREPARO EM MISTURADOR 300 KG. AF_10/2022</t>
  </si>
  <si>
    <t>87904</t>
  </si>
  <si>
    <t>CHAPISCO APLICADO EM ALVENARIA (COM PRESENÇA DE VÃOS) E ESTRUTURAS DE CONCRETO DE FACHADA, COM COLHER DE PEDREIRO. ARGAMASSA TRAÇO 1:3 COM PREPARO MANUAL. AF_10/2022</t>
  </si>
  <si>
    <t>87905</t>
  </si>
  <si>
    <t>CHAPISCO APLICADO EM ALVENARIA (COM PRESENÇA DE VÃOS) E ESTRUTURAS DE CONCRETO DE FACHADA, COM COLHER DE PEDREIRO. ARGAMASSA TRAÇO 1:3 COM PREPARO EM BETONEIRA 400L. AF_10/2022</t>
  </si>
  <si>
    <t>87907</t>
  </si>
  <si>
    <t>CHAPISCO APLICADO EM ALVENARIA (COM PRESENÇA DE VÃOS) E ESTRUTURAS DE CONCRETO DE FACHADA, COM EQUIPAMENTO DE PROJEÇÃO. ARGAMASSA TRAÇO 1:3 COM PREPARO MANUAL. AF_10/2022</t>
  </si>
  <si>
    <t>87908</t>
  </si>
  <si>
    <t>CHAPISCO APLICADO EM ALVENARIA (COM PRESENÇA DE VÃOS) E ESTRUTURAS DE CONCRETO DE FACHADA, COM EQUIPAMENTO DE PROJEÇÃO. ARGAMASSA TRAÇO 1:3 COM PREPARO EM BETONEIRA 400 L. AF_10/2022</t>
  </si>
  <si>
    <t>87910</t>
  </si>
  <si>
    <t>CHAPISCO APLICADO SOMENTE NA ESTRUTURA DE CONCRETO DA FACHADA, COM DESEMPENADEIRA DENTADA. ARGAMASSA INDUSTRIALIZADA COM PREPARO MANUAL. AF_10/2022</t>
  </si>
  <si>
    <t>87911</t>
  </si>
  <si>
    <t>CHAPISCO APLICADO SOMENTE NA ESTRUTURA DE CONCRETO DA FACHADA, COM DESEMPENADEIRA DENTADA. ARGAMASSA INDUSTRIALIZADA COM PREPARO EM MISTURADOR 300 KG. AF_10/2022</t>
  </si>
  <si>
    <t>104410</t>
  </si>
  <si>
    <t>CHAPISCO APLICADO EM ALVENARIA E ESTRUTURAS DE CONCRETO INTERNAS, COM EQUIPAMENTO DE PROJEÇÃO. ARGAMASSA TRAÇO 1:3 COM PREPARO MANUAL. AF_10/2022</t>
  </si>
  <si>
    <t>104411</t>
  </si>
  <si>
    <t>CHAPISCO APLICADO EM ALVENARIA E ESTRUTURAS DE CONCRETO INTERNAS, COM EQUIPAMENTO DE PROJEÇÃO. ARGAMASSA TRAÇO 1:3 COM PREPARO EM BETONEIRA 400 L. AF_10/2022</t>
  </si>
  <si>
    <t>87411</t>
  </si>
  <si>
    <t>APLICAÇÃO MANUAL DE GESSO DESEMPENADO (SEM TALISCAS) EM TETO DE AMBIENTES DE ÁREA MAIOR QUE 10M², ESPESSURA DE 0,5CM. AF_03/2023</t>
  </si>
  <si>
    <t>87412</t>
  </si>
  <si>
    <t>APLICAÇÃO MANUAL DE GESSO DESEMPENADO (SEM TALISCAS) EM TETO DE AMBIENTES DE ÁREA ENTRE 5M² E 10M², ESPESSURA DE 0,5CM. AF_03/2023</t>
  </si>
  <si>
    <t>87413</t>
  </si>
  <si>
    <t>APLICAÇÃO MANUAL DE GESSO DESEMPENADO (SEM TALISCAS) EM TETO DE AMBIENTES DE ÁREA MENOR QUE 5M², ESPESSURA DE 0,5CM. AF_03/2023</t>
  </si>
  <si>
    <t>87414</t>
  </si>
  <si>
    <t>APLICAÇÃO MANUAL DE GESSO DESEMPENADO (SEM TALISCAS) EM TETO DE AMBIENTES DE ÁREA MAIOR QUE 10M², ESPESSURA DE 1,0CM. AF_03/2023</t>
  </si>
  <si>
    <t>87415</t>
  </si>
  <si>
    <t>APLICAÇÃO MANUAL DE GESSO DESEMPENADO (SEM TALISCAS) EM TETO DE AMBIENTES DE ÁREA ENTRE 5M² E 10M², ESPESSURA DE 1,0CM. AF_03/2023</t>
  </si>
  <si>
    <t>87416</t>
  </si>
  <si>
    <t>APLICAÇÃO MANUAL DE GESSO DESEMPENADO (SEM TALISCAS) EM TETO DE AMBIENTES DE ÁREA MENOR QUE 5M², ESPESSURA DE 1,0CM. AF_03/2023</t>
  </si>
  <si>
    <t>87418</t>
  </si>
  <si>
    <t>APLICAÇÃO MANUAL DE GESSO DESEMPENADO (SEM TALISCAS) EM PAREDES, ESPESSURA DE 0,5CM. AF_03/2023</t>
  </si>
  <si>
    <t>87421</t>
  </si>
  <si>
    <t>APLICAÇÃO MANUAL DE GESSO DESEMPENADO (SEM TALISCAS) EM PAREDES, ESPESSURA DE 1,0CM. AF_03/2023</t>
  </si>
  <si>
    <t>87424</t>
  </si>
  <si>
    <t>APLICAÇÃO MANUAL DE GESSO SARRAFEADO (COM TALISCAS) EM PAREDES, ESPESSURA DE 1,0CM. AF_03/2023</t>
  </si>
  <si>
    <t>87427</t>
  </si>
  <si>
    <t>APLICAÇÃO MANUAL DE GESSO SARRAFEADO (COM TALISCAS) EM PAREDES, ESPESSURA DE 1,5CM. AF_03/2023</t>
  </si>
  <si>
    <t>87430</t>
  </si>
  <si>
    <t>APLICAÇÃO DE GESSO PROJETADO COM EQUIPAMENTO DE PROJEÇÃO EM PAREDES, DESEMPENADO (SEM TALISCAS), ESPESSURA DE 0,5CM. AF_03/2023</t>
  </si>
  <si>
    <t>87433</t>
  </si>
  <si>
    <t>APLICAÇÃO DE GESSO PROJETADO COM EQUIPAMENTO DE PROJEÇÃO EM PAREDES, DESEMPENADO (SEM TALISCAS), ESPESSURA DE 1,0CM. AF_03/2023</t>
  </si>
  <si>
    <t>87436</t>
  </si>
  <si>
    <t>APLICAÇÃO DE GESSO PROJETADO COM EQUIPAMENTO DE PROJEÇÃO EM PAREDES, SARRAFEADO (COM TALISCAS), ESPESSURA DE 1,0CM. AF_03/2023</t>
  </si>
  <si>
    <t>87439</t>
  </si>
  <si>
    <t>APLICAÇÃO DE GESSO PROJETADO COM EQUIPAMENTO DE PROJEÇÃO EM PAREDES, SARRAFEADO (COM TALISCAS), ESPESSURA DE 1,5CM. AF_03/2023</t>
  </si>
  <si>
    <t>87527</t>
  </si>
  <si>
    <t>EMBOÇO, PARA RECEBIMENTO DE CERÂMICA, EM ARGAMASSA TRAÇO 1:2:8, PREPARO MECÂNICO COM BETONEIRA 400L, APLICADO MANUALMENTE EM FACES INTERNAS DE PAREDES, PARA AMBIENTE COM ÁREA MENOR QUE 5M2, ESPESSURA DE 20MM, COM EXECUÇÃO DE TALISCAS. AF_06/2014</t>
  </si>
  <si>
    <t>87528</t>
  </si>
  <si>
    <t>EMBOÇO, PARA RECEBIMENTO DE CERÂMICA, EM ARGAMASSA TRAÇO 1:2:8, PREPARO MANUAL, APLICADO MANUALMENTE EM FACES INTERNAS DE PAREDES, PARA AMBIENTE COM ÁREA MENOR QUE 5M2, ESPESSURA DE 20MM, COM EXECUÇÃO DE TALISCAS. AF_06/2014</t>
  </si>
  <si>
    <t>87529</t>
  </si>
  <si>
    <t>MASSA ÚNICA, PARA RECEBIMENTO DE PINTURA, EM ARGAMASSA TRAÇO 1:2:8, PREPARO MECÂNICO COM BETONEIRA 400L, APLICADA MANUALMENTE EM FACES INTERNAS DE PAREDES, ESPESSURA DE 20MM, COM EXECUÇÃO DE TALISCAS. AF_06/2014</t>
  </si>
  <si>
    <t>87530</t>
  </si>
  <si>
    <t>MASSA ÚNICA, PARA RECEBIMENTO DE PINTURA, EM ARGAMASSA TRAÇO 1:2:8, PREPARO MANUAL, APLICADA MANUALMENTE EM FACES INTERNAS DE PAREDES, ESPESSURA DE 20MM, COM EXECUÇÃO DE TALISCAS. AF_06/2014</t>
  </si>
  <si>
    <t>87531</t>
  </si>
  <si>
    <t>EMBOÇO, PARA RECEBIMENTO DE CERÂMICA, EM ARGAMASSA TRAÇO 1:2:8, PREPARO MECÂNICO COM BETONEIRA 400L, APLICADO MANUALMENTE EM FACES INTERNAS DE PAREDES, PARA AMBIENTE COM ÁREA ENTRE 5M2 E 10M2, ESPESSURA DE 20MM, COM EXECUÇÃO DE TALISCAS. AF_06/2014</t>
  </si>
  <si>
    <t>87532</t>
  </si>
  <si>
    <t>EMBOÇO, PARA RECEBIMENTO DE CERÂMICA, EM ARGAMASSA TRAÇO 1:2:8, PREPARO MANUAL, APLICADO MANUALMENTE EM FACES INTERNAS DE PAREDES, PARA AMBIENTE COM ÁREA ENTRE 5M2 E 10M2, ESPESSURA DE 20MM, COM EXECUÇÃO DE TALISCAS. AF_06/2014</t>
  </si>
  <si>
    <t>87535</t>
  </si>
  <si>
    <t>EMBOÇO, PARA RECEBIMENTO DE CERÂMICA, EM ARGAMASSA TRAÇO 1:2:8, PREPARO MECÂNICO COM BETONEIRA 400L, APLICADO MANUALMENTE EM FACES INTERNAS DE PAREDES, PARA AMBIENTE COM ÁREA MAIOR QUE 10M2, ESPESSURA DE 20MM, COM EXECUÇÃO DE TALISCAS. AF_06/2014</t>
  </si>
  <si>
    <t>87536</t>
  </si>
  <si>
    <t>EMBOÇO, PARA RECEBIMENTO DE CERÂMICA, EM ARGAMASSA TRAÇO 1:2:8, PREPARO MANUAL, APLICADO MANUALMENTE EM FACES INTERNAS DE PAREDES, PARA AMBIENTE COM ÁREA MAIOR QUE 10M2, ESPESSURA DE 20MM, COM EXECUÇÃO DE TALISCAS. AF_06/2014</t>
  </si>
  <si>
    <t>87537</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</si>
  <si>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</si>
  <si>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87538</t>
  </si>
  <si>
    <t>MASSA ÚNICA, PARA RECEBIMENTO DE PINTURA, EM ARGAMASSA INDUSTRIALIZADA, PREPARO MECÂNICO, APLICADO COM EQUIPAMENTO DE MISTURA E PROJEÇÃO DE 1,5 M3/H DE ARGAMASSA EM FACES INTERNAS DE PAREDES, ESPESSURA DE 20MM, COM EXECUÇÃO DE TALISCAS. AF_06/2014</t>
  </si>
  <si>
    <t>87539</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</si>
  <si>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</si>
  <si>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87541</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</si>
  <si>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</si>
  <si>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87543</t>
  </si>
  <si>
    <t>MASSA ÚNICA, PARA RECEBIMENTO DE PINTURA OU CERÂMICA, ARGAMASSA INDUSTRIALIZADA, PREPARO MECÂNICO, APLICADO COM EQUIPAMENTO DE MISTURA E PROJEÇÃO DE 1,5 M3/H EM FACES INTERNAS DE PAREDES, ESPESSURA DE 5MM, SEM EXECUÇÃO DE TALISCAS. AF_06/2014</t>
  </si>
  <si>
    <t>87545</t>
  </si>
  <si>
    <t>EMBOÇO, PARA RECEBIMENTO DE CERÂMICA, EM ARGAMASSA TRAÇO 1:2:8, PREPARO MECÂNICO COM BETONEIRA 400L, APLICADO MANUALMENTE EM FACES INTERNAS DE PAREDES, PARA AMBIENTE COM ÁREA MENOR QUE 5M2, ESPESSURA DE 10MM, COM EXECUÇÃO DE TALISCAS. AF_06/2014</t>
  </si>
  <si>
    <t>87546</t>
  </si>
  <si>
    <t>EMBOÇO, PARA RECEBIMENTO DE CERÂMICA, EM ARGAMASSA TRAÇO 1:2:8, PREPARO MANUAL, APLICADO MANUALMENTE EM FACES INTERNAS DE PAREDES, PARA AMBIENTE COM ÁREA MENOR QUE 5M2, ESPESSURA DE 10MM, COM EXECUÇÃO DE TALISCAS. AF_06/2014</t>
  </si>
  <si>
    <t>87547</t>
  </si>
  <si>
    <t>MASSA ÚNICA, PARA RECEBIMENTO DE PINTURA, EM ARGAMASSA TRAÇO 1:2:8, PREPARO MECÂNICO COM BETONEIRA 400L, APLICADA MANUALMENTE EM FACES INTERNAS DE PAREDES, ESPESSURA DE 10MM, COM EXECUÇÃO DE TALISCAS. AF_06/2014</t>
  </si>
  <si>
    <t>87548</t>
  </si>
  <si>
    <t>MASSA ÚNICA, PARA RECEBIMENTO DE PINTURA, EM ARGAMASSA TRAÇO 1:2:8, PREPARO MANUAL, APLICADA MANUALMENTE EM FACES INTERNAS DE PAREDES, ESPESSURA DE 10MM, COM EXECUÇÃO DE TALISCAS. AF_06/2014</t>
  </si>
  <si>
    <t>87549</t>
  </si>
  <si>
    <t>EMBOÇO, PARA RECEBIMENTO DE CERÂMICA, EM ARGAMASSA TRAÇO 1:2:8, PREPARO MECÂNICO COM BETONEIRA 400L, APLICADO MANUALMENTE EM FACES INTERNAS DE PAREDES, PARA AMBIENTE COM ÁREA ENTRE 5M2 E 10M2, ESPESSURA DE 10MM, COM EXECUÇÃO DE TALISCAS. AF_06/2014</t>
  </si>
  <si>
    <t>87550</t>
  </si>
  <si>
    <t>EMBOÇO, PARA RECEBIMENTO DE CERÂMICA, EM ARGAMASSA TRAÇO 1:2:8, PREPARO MANUAL, APLICADO MANUALMENTE EM FACES INTERNAS DE PAREDES, PARA AMBIENTE COM ÁREA ENTRE 5M2 E 10M2, ESPESSURA DE 10MM, COM EXECUÇÃO DE TALISCAS. AF_06/2014</t>
  </si>
  <si>
    <t>87553</t>
  </si>
  <si>
    <t>EMBOÇO, PARA RECEBIMENTO DE CERÂMICA, EM ARGAMASSA TRAÇO 1:2:8, PREPARO MECÂNICO COM BETONEIRA 400L, APLICADO MANUALMENTE EM FACES INTERNAS DE PAREDES, PARA AMBIENTE COM ÁREA MAIOR QUE 10M2, ESPESSURA DE 10MM, COM EXECUÇÃO DE TALISCAS. AF_06/2014</t>
  </si>
  <si>
    <t>87554</t>
  </si>
  <si>
    <t>EMBOÇO, PARA RECEBIMENTO DE CERÂMICA, EM ARGAMASSA TRAÇO 1:2:8, PREPARO MANUAL, APLICADO MANUALMENTE EM FACES INTERNAS DE PAREDES, PARA AMBIENTE COM ÁREA MAIOR QUE 10M2, ESPESSURA DE 10MM, COM EXECUÇÃO DE TALISCAS. AF_06/2014</t>
  </si>
  <si>
    <t>87555</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</si>
  <si>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</si>
  <si>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87556</t>
  </si>
  <si>
    <t>MASSA ÚNICA, PARA RECEBIMENTO DE PINTURA, EM ARGAMASSA INDUSTRIALIZADA, PREPARO MECÂNICO, APLICADO COM EQUIPAMENTO DE MISTURA E PROJEÇÃO DE 1,5 M3/H DE ARGAMASSA EM FACES INTERNAS DE PAREDES, ESPESSURA DE 10MM, COM EXECUÇÃO DE TALISCAS. AF_06/2014</t>
  </si>
  <si>
    <t>87557</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</si>
  <si>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</si>
  <si>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87559</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</si>
  <si>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</si>
  <si>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87561</t>
  </si>
  <si>
    <t>MASSA ÚNICA, PARA RECEBIMENTO DE PINTURA OU CERÂMICA, EM ARGAMASSA INDUSTRIALIZADA, PREPARO MECÂNICO, APLICADO COM EQUIPAMENTO DE MISTURA E PROJEÇÃO DE 1,5 M3/H DE ARGAMASSA EM FACES INTERNAS DE PAREDES, ESPESSURA DE 10MM, SEM EXECUÇÃO DE TALISCAS. AF_06/2014</t>
  </si>
  <si>
    <t>87775</t>
  </si>
  <si>
    <t>EMBOÇO OU MASSA ÚNICA EM ARGAMASSA TRAÇO 1:2:8, PREPARO MECÂNICO COM BETONEIRA 400 L, APLICADA MANUALMENTE EM PANOS DE FACHADA COM PRESENÇA DE VÃOS, ESPESSURA DE 25 MM. AF_08/2022</t>
  </si>
  <si>
    <t>87777</t>
  </si>
  <si>
    <t>EMBOÇO OU MASSA ÚNICA EM ARGAMASSA TRAÇO 1:2:8, PREPARO MANUAL, APLICADA MANUALMENTE EM PANOS DE FACHADA COM PRESENÇA DE VÃOS, ESPESSURA DE 25 MM. AF_08/2022</t>
  </si>
  <si>
    <t>87778</t>
  </si>
  <si>
    <t>EMBOÇO OU MASSA ÚNICA EM ARGAMASSA INDUSTRIALIZADA, PREPARO MECÂNICO E APLICAÇÃO COM EQUIPAMENTO DE MISTURA E PROJEÇÃO DE 1,5 M3/H DE ARGAMASSA EM PANOS DE FACHADA COM PRESENÇA DE VÃOS, ESPESSURA DE 25 MM. AF_08/2022</t>
  </si>
  <si>
    <t>87779</t>
  </si>
  <si>
    <t>EMBOÇO OU MASSA ÚNICA EM ARGAMASSA TRAÇO 1:2:8, PREPARO MECÂNICO COM BETONEIRA 400 L, APLICADA MANUALMENTE EM PANOS DE FACHADA COM PRESENÇA DE VÃOS, ESPESSURA DE 35 MM. AF_08/2022</t>
  </si>
  <si>
    <t>87781</t>
  </si>
  <si>
    <t>EMBOÇO OU MASSA ÚNICA EM ARGAMASSA TRAÇO 1:2:8, PREPARO MANUAL, APLICADA MANUALMENTE EM PANOS DE FACHADA COM PRESENÇA DE VÃOS, ESPESSURA DE 35 MM. AF_08/2022</t>
  </si>
  <si>
    <t>87783</t>
  </si>
  <si>
    <t>EMBOÇO OU MASSA ÚNICA EM ARGAMASSA INDUSTRIALIZADA, PREPARO MECÂNICO E APLICAÇÃO COM EQUIPAMENTO DE MISTURA E PROJEÇÃO DE 1,5 M3/H DE ARGAMASSA EM PANOS DE FACHADA COM PRESENÇA DE VÃOS, ESPESSURA DE 35 MM. AF_08/2022</t>
  </si>
  <si>
    <t>87784</t>
  </si>
  <si>
    <t>EMBOÇO OU MASSA ÚNICA EM ARGAMASSA TRAÇO 1:2:8, PREPARO MECÂNICO COM BETONEIRA 400 L, APLICADA MANUALMENTE EM PANOS DE FACHADA COM PRESENÇA DE VÃOS, ESPESSURA DE 45 MM. AF_08/2022</t>
  </si>
  <si>
    <t>87786</t>
  </si>
  <si>
    <t>EMBOÇO OU MASSA ÚNICA EM ARGAMASSA TRAÇO 1:2:8, PREPARO MANUAL, APLICADA MANUALMENTE EM PANOS DE FACHADA COM PRESENÇA DE VÃOS, ESPESSURA DE 45 MM. AF_08/2022</t>
  </si>
  <si>
    <t>87787</t>
  </si>
  <si>
    <t>EMBOÇO OU MASSA ÚNICA EM ARGAMASSA INDUSTRIALIZADA, PREPARO MECÂNICO E APLICAÇÃO COM EQUIPAMENTO DE MISTURA E PROJEÇÃO DE 1,5 M3/H DE ARGAMASSA EM PANOS DE FACHADA COM PRESENÇA DE VÃOS, ESPESSURA DE 45 MM. AF_08/2022</t>
  </si>
  <si>
    <t>87788</t>
  </si>
  <si>
    <t>EMBOÇO OU MASSA ÚNICA EM ARGAMASSA TRAÇO 1:2:8, PREPARO MECÂNICO COM BETONEIRA 400 L, APLICADA MANUALMENTE EM PANOS DE FACHADA COM PRESENÇA DE VÃOS, ESPESSURA MAIOR OU IGUAL A 50 MM. AF_08/2022</t>
  </si>
  <si>
    <t>87790</t>
  </si>
  <si>
    <t>EMBOÇO OU MASSA ÚNICA EM ARGAMASSA TRAÇO 1:2:8, PREPARO MANUAL, APLICADA MANUALMENTE EM PANOS DE FACHADA COM PRESENÇA DE VÃOS, ESPESSURA MAIOR OU IGUAL A 50 MM. AF_06/2014</t>
  </si>
  <si>
    <t>87791</t>
  </si>
  <si>
    <t>EMBOÇO OU MASSA ÚNICA EM ARGAMASSA INDUSTRIALIZADA, PREPARO MECÂNICO E APLICAÇÃO COM EQUIPAMENTO DE MISTURA E PROJEÇÃO DE 1,5 M3/H DE ARGAMASSA EM PANOS DE FACHADA COM PRESENÇA DE VÃOS, ESPESSURA MAIOR OU IGUAL A 50 MM. AF_08/2022</t>
  </si>
  <si>
    <t>87792</t>
  </si>
  <si>
    <t>EMBOÇO OU MASSA ÚNICA EM ARGAMASSA TRAÇO 1:2:8, PREPARO MECÂNICO COM BETONEIRA 400 L, APLICADA MANUALMENTE EM PANOS CEGOS DE FACHADA (SEM PRESENÇA DE VÃOS), ESPESSURA DE 25 MM. AF_08/2022</t>
  </si>
  <si>
    <t>87794</t>
  </si>
  <si>
    <t>EMBOÇO OU MASSA ÚNICA EM ARGAMASSA TRAÇO 1:2:8, PREPARO MANUAL, APLICADA MANUALMENTE EM PANOS CEGOS DE FACHADA (SEM PRESENÇA DE VÃOS), ESPESSURA DE 25 MM. AF_09/2022</t>
  </si>
  <si>
    <t>87795</t>
  </si>
  <si>
    <t>EMBOÇO OU MASSA ÚNICA EM ARGAMASSA INDUSTRIALIZADA, PREPARO MECÂNICO E APLICAÇÃO COM EQUIPAMENTO DE MISTURA E PROJEÇÃO DE 1,5 M3/H DE ARGAMASSA EM PANOS CEGOS DE FACHADA (SEM PRESENÇA DE VÃOS), ESPESSURA DE 25 MM. AF_08/2022</t>
  </si>
  <si>
    <t>87797</t>
  </si>
  <si>
    <t>EMBOÇO OU MASSA ÚNICA EM ARGAMASSA TRAÇO 1:2:8, PREPARO MECÂNICO COM BETONEIRA 400 L, APLICADA MANUALMENTE EM PANOS CEGOS DE FACHADA (SEM PRESENÇA DE VÃOS), ESPESSURA DE 35 MM. AF_08/2022</t>
  </si>
  <si>
    <t>87799</t>
  </si>
  <si>
    <t>EMBOÇO OU MASSA ÚNICA EM ARGAMASSA TRAÇO 1:2:8, PREPARO MANUAL, APLICADA MANUALMENTE EM PANOS CEGOS DE FACHADA (SEM PRESENÇA DE VÃOS), ESPESSURA DE 35 MM. AF_08/2022</t>
  </si>
  <si>
    <t>87800</t>
  </si>
  <si>
    <t>EMBOÇO OU MASSA ÚNICA EM ARGAMASSA INDUSTRIALIZADA, PREPARO MECÂNICO E APLICAÇÃO COM EQUIPAMENTO DE MISTURA E PROJEÇÃO DE 1,5 M3/H DE ARGAMASSA EM PANOS CEGOS DE FACHADA (SEM PRESENÇA DE VÃOS), ESPESSURA DE 35 MM. AF_08/2022</t>
  </si>
  <si>
    <t>87801</t>
  </si>
  <si>
    <t>EMBOÇO OU MASSA ÚNICA EM ARGAMASSA TRAÇO 1:2:8, PREPARO MECÂNICO COM BETONEIRA 400 L, APLICADA MANUALMENTE EM PANOS CEGOS DE FACHADA (SEM PRESENÇA DE VÃOS), ESPESSURA DE 45 MM. AF_08/2022</t>
  </si>
  <si>
    <t>87803</t>
  </si>
  <si>
    <t>EMBOÇO OU MASSA ÚNICA EM ARGAMASSA TRAÇO 1:2:8, PREPARO MANUAL, APLICADA MANUALMENTE EM PANOS CEGOS DE FACHADA (SEM PRESENÇA DE VÃOS), ESPESSURA DE 45 MM. AF_08/2022</t>
  </si>
  <si>
    <t>87804</t>
  </si>
  <si>
    <t>EMBOÇO OU MASSA ÚNICA EM ARGAMASSA INDUSTRIALIZADA, PREPARO MECÂNICO E APLICAÇÃO COM EQUIPAMENTO DE MISTURA E PROJEÇÃO DE 1,5 M3/H DE ARGAMASSA EM PANOS CEGOS DE FACHADA (SEM PRESENÇA DE VÃOS), ESPESSURA DE 45 MM. AF_08/2022</t>
  </si>
  <si>
    <t>87805</t>
  </si>
  <si>
    <t>EMBOÇO OU MASSA ÚNICA EM ARGAMASSA TRAÇO 1:2:8, PREPARO MECÂNICO COM BETONEIRA 400 L, APLICADA MANUALMENTE EM PANOS CEGOS DE FACHADA (SEM PRESENÇA DE VÃOS), ESPESSURA MAIOR OU IGUAL A 50 MM. AF_08/2022</t>
  </si>
  <si>
    <t>87807</t>
  </si>
  <si>
    <t>EMBOÇO OU MASSA ÚNICA EM ARGAMASSA TRAÇO 1:2:8, PREPARO MANUAL, APLICADA MANUALMENTE EM PANOS CEGOS DE FACHADA (SEM PRESENÇA DE VÃOS), ESPESSURA MAIOR OU IGUAL A 50 MM. AF_08/2022</t>
  </si>
  <si>
    <t>87808</t>
  </si>
  <si>
    <t>EMBOÇO OU MASSA ÚNICA EM ARGAMASSA INDUSTRIALIZADA, PREPARO MECÂNICO E APLICAÇÃO COM EQUIPAMENTO DE MISTURA E PROJEÇÃO DE 1,5 M3/H DE ARGAMASSA EM PANOS CEGOS DE FACHADA (SEM PRESENÇA DE VÃOS), ESPESSURA MAIOR OU IGUAL A 50 MM. AF_08/2022</t>
  </si>
  <si>
    <t>87809</t>
  </si>
  <si>
    <t>EMBOÇO OU MASSA ÚNICA EM ARGAMASSA TRAÇO 1:2:8, PREPARO MECÂNICO COM BETONEIRA 400 L, APLICADA MANUALMENTE EM SUPERFÍCIES EXTERNAS DA SACADA, ESPESSURA DE 25 MM, SEM USO DE TELA METÁLICA DE REFORÇO CONTRA FISSURAÇÃO. AF_08/2022</t>
  </si>
  <si>
    <t>87811</t>
  </si>
  <si>
    <t>EMBOÇO OU MASSA ÚNICA EM ARGAMASSA TRAÇO 1:2:8, PREPARO MANUAL, APLICADA MANUALMENTE EM SUPERFÍCIES EXTERNAS DA SACADA, ESPESSURA DE 25 MM, SEM USO DE TELA METÁLICA DE REFORÇO CONTRA FISSURAÇÃO. AF_08/2022</t>
  </si>
  <si>
    <t>87812</t>
  </si>
  <si>
    <t>EMBOÇO OU MASSA ÚNICA EM ARGAMASSA INDUSTRIALIZADA, PREPARO MECÂNICO E APLICAÇÃO COM EQUIPAMENTO DE MISTURA E PROJEÇÃO DE 1,5 M3/H EM SUPERFÍCIES EXTERNAS DA SACADA, ESPESSURA 25 MM, SEM USO DE TELA METÁLICA. AF_08/2022</t>
  </si>
  <si>
    <t>87813</t>
  </si>
  <si>
    <t>EMBOÇO OU MASSA ÚNICA EM ARGAMASSA TRAÇO 1:2:8, PREPARO MECÂNICO COM BETONEIRA 400 L, APLICADA MANUALMENTE EM SUPERFÍCIES EXTERNAS DA SACADA, ESPESSURA DE 35 MM, SEM USO DE TELA METÁLICA DE REFORÇO CONTRA FISSURAÇÃO. AF_08/2022</t>
  </si>
  <si>
    <t>87815</t>
  </si>
  <si>
    <t>EMBOÇO OU MASSA ÚNICA EM ARGAMASSA TRAÇO 1:2:8, PREPARO MANUAL, APLICADA MANUALMENTE EM SUPERFÍCIES EXTERNAS DA SACADA, ESPESSURA DE 35 MM, SEM USO DE TELA METÁLICA DE REFORÇO CONTRA FISSURAÇÃO. AF_08/2022</t>
  </si>
  <si>
    <t>87816</t>
  </si>
  <si>
    <t>EMBOÇO OU MASSA ÚNICA EM ARGAMASSA INDUSTRIALIZADA, PREPARO MECÂNICO E APLICAÇÃO COM EQUIPAMENTO DE MISTURA E PROJEÇÃO DE 1,5 M3/H EM SUPERFÍCIES EXTERNAS DA SACADA, ESPESSURA 35 MM, SEM USO DE TELA METÁLICA. AF_08/2022</t>
  </si>
  <si>
    <t>87817</t>
  </si>
  <si>
    <t>EMBOÇO OU MASSA ÚNICA EM ARGAMASSA TRAÇO 1:2:8, PREPARO MECÂNICO COM BETONEIRA 400 L, APLICADA MANUALMENTE EM SUPERFÍCIES EXTERNAS DA SACADA, ESPESSURA DE 45 MM, SEM USO DE TELA METÁLICA DE REFORÇO CONTRA FISSURAÇÃO. AF_08/2022</t>
  </si>
  <si>
    <t>87819</t>
  </si>
  <si>
    <t>EMBOÇO OU MASSA ÚNICA EM ARGAMASSA TRAÇO 1:2:8, PREPARO MANUAL, APLICADA MANUALMENTE EM SUPERFÍCIES EXTERNAS DA SACADA, ESPESSURA DE 45 MM, SEM USO DE TELA METÁLICA DE REFORÇO CONTRA FISSURAÇÃO. AF_08/2022</t>
  </si>
  <si>
    <t>87820</t>
  </si>
  <si>
    <t>EMBOÇO OU MASSA ÚNICA EM ARGAMASSA INDUSTRIALIZADA, PREPARO MECÂNICO E APLICAÇÃO COM EQUIPAMENTO DE MISTURA E PROJEÇÃO DE 1,5 M3/H EM SUPERFÍCIES EXTERNAS DA SACADA, ESPESSURA 45 MM, SEM USO DE TELA METÁLICA. AF_08/2022</t>
  </si>
  <si>
    <t>87821</t>
  </si>
  <si>
    <t>EMBOÇO OU MASSA ÚNICA EM ARGAMASSA TRAÇO 1:2:8, PREPARO MECÂNICO COM BETONEIRA 400 L, APLICADA MANUALMENTE EM SUPERFÍCIES EXTERNAS DA SACADA, ESPESSURA MAIOR OU IGUAL A 50 MM, SEM USO DE TELA METÁLICA DE REFORÇO CONTRA FISSURAÇÃO. AF_08/2022</t>
  </si>
  <si>
    <t>87823</t>
  </si>
  <si>
    <t>EMBOÇO OU MASSA ÚNICA EM ARGAMASSA TRAÇO 1:2:8, PREPARO MANUAL, APLICADA MANUALMENTE EM SUPERFÍCIES EXTERNAS DA SACADA, ESPESSURA MAIOR OU IGUAL A 50 MM, SEM USO DE TELA METÁLICA DE REFORÇO CONTRA FISSURAÇÃO. AF_08/2022</t>
  </si>
  <si>
    <t>87824</t>
  </si>
  <si>
    <t>EMBOÇO OU MASSA ÚNICA EM ARGAMASSA INDUSTRIALIZADA, PREPARO MECÂNICO E APLICAÇÃO COM EQUIPAMENTO DE MISTURA E PROJEÇÃO DE 1,5 M3/H EM SUPERFÍCIES EXTERNAS DA SACADA, ESPESSURA MAIOR OU IGUAL A 50 MM, SEM USO DE TELA METÁLICA. AF_08/2022</t>
  </si>
  <si>
    <t>87825</t>
  </si>
  <si>
    <t>EMBOÇO OU MASSA ÚNICA EM ARGAMASSA TRAÇO 1:2:8, PREPARO MECÂNICO COM BETONEIRA 400 L, APLICADA MANUALMENTE NAS PAREDES INTERNAS DA SACADA, ESPESSURA DE 25 MM, SEM USO DE TELA METÁLICA DE REFORÇO CONTRA FISSURAÇÃO. AF_08/2022</t>
  </si>
  <si>
    <t>87827</t>
  </si>
  <si>
    <t>EMBOÇO OU MASSA ÚNICA EM ARGAMASSA TRAÇO 1:2:8, PREPARO MANUAL, APLICADA MANUALMENTE NAS PAREDES INTERNAS DA SACADA, ESPESSURA DE 25 MM, SEM USO DE TELA METÁLICA DE REFORÇO CONTRA FISSURAÇÃO. AF_08/2022</t>
  </si>
  <si>
    <t>87828</t>
  </si>
  <si>
    <t>EMBOÇO OU MASSA ÚNICA EM ARGAMASSA INDUSTRIALIZADA, PREPARO MECÂNICO E APLICAÇÃO COM EQUIPAMENTO DE MISTURA E PROJEÇÃO DE 1,5 M3/H NAS PAREDES INTERNAS DA SACADA, ESPESSURA 25 MM, SEM USO DE TELA METÁLICA. AF_08/2022</t>
  </si>
  <si>
    <t>87829</t>
  </si>
  <si>
    <t>EMBOÇO OU MASSA ÚNICA EM ARGAMASSA TRAÇO 1:2:8, PREPARO MECÂNICO COM BETONEIRA 400 L, APLICADA MANUALMENTE NAS PAREDES INTERNAS DA SACADA, ESPESSURA DE 35 MM, SEM USO DE TELA METÁLICA DE REFORÇO CONTRA FISSURAÇÃO. AF_08/2022</t>
  </si>
  <si>
    <t>87831</t>
  </si>
  <si>
    <t>EMBOÇO OU MASSA ÚNICA EM ARGAMASSA TRAÇO 1:2:8, PREPARO MANUAL, APLICADA MANUALMENTE NAS PAREDES INTERNAS DA SACADA, ESPESSURA DE 35 MM, SEM USO DE TELA METÁLICA DE REFORÇO CONTRA FISSURAÇÃO. AF_08/2022</t>
  </si>
  <si>
    <t>87832</t>
  </si>
  <si>
    <t>EMBOÇO OU MASSA ÚNICA EM ARGAMASSA INDUSTRIALIZADA, PREPARO MECÂNICO E APLICAÇÃO COM EQUIPAMENTO DE MISTURA E PROJEÇÃO DE 1,5 M3/H DE ARGAMASSA NAS PAREDES INTERNAS DA SACADA, ESPESSURA 35 MM, SEM USO DE TELA METÁLICA. AF_08/2022</t>
  </si>
  <si>
    <t>87834</t>
  </si>
  <si>
    <t>REVESTIMENTO DECORATIVO MONOCAMADA APLICADO MANUALMENTE EM PANOS CEGOS DA FACHADA DE UM EDIFÍCIO DE ESTRUTURA CONVENCIONAL, COM ACABAMENTO RASPADO. AF_06/2014</t>
  </si>
  <si>
    <t>87835</t>
  </si>
  <si>
    <t>REVESTIMENTO DECORATIVO MONOCAMADA APLICADO MANUALMENTE EM PANOS CEGOS DA FACHADA DE UM EDIFÍCIO DE ALVENARIA ESTRUTURAL, COM ACABAMENTO RASPADO. AF_06/2014</t>
  </si>
  <si>
    <t>87836</t>
  </si>
  <si>
    <t>REVESTIMENTO DECORATIVO MONOCAMADA APLICADO COM EQUIPAMENTO DE PROJEÇÃO EM PANOS CEGOS DA FACHADA DE UM EDIFÍCIO DE ESTRUTURA CONVENCIONAL, COM ACABAMENTO RASPADO. AF_06/2014</t>
  </si>
  <si>
    <t>87837</t>
  </si>
  <si>
    <t>REVESTIMENTO DECORATIVO MONOCAMADA APLICADO COM EQUIPAMENTO DE PROJEÇÃO EM PANOS CEGOS DA FACHADA DE UM EDIFÍCIO DE ALVENARIA ESTRUTURAL, COM ACABAMENTO RASPADO. AF_06/2014</t>
  </si>
  <si>
    <t>87838</t>
  </si>
  <si>
    <t>REVESTIMENTO DECORATIVO MONOCAMADA APLICADO MANUALMENTE EM PANOS DA FACHADA COM PRESENÇA DE VÃOS, DE UM EDIFÍCIO DE ESTRUTURA CONVENCIONAL E ACABAMENTO RASPADO. AF_06/2014</t>
  </si>
  <si>
    <t>87839</t>
  </si>
  <si>
    <t>REVESTIMENTO DECORATIVO MONOCAMADA APLICADO MANUALMENTE EM PANOS DA FACHADA COM PRESENÇA DE VÃOS, DE UM EDIFÍCIO DE ALVENARIA ESTRUTURAL E ACABAMENTO RASPADO. AF_06/2014</t>
  </si>
  <si>
    <t>87840</t>
  </si>
  <si>
    <t>REVESTIMENTO DECORATIVO MONOCAMADA APLICADO COM EQUIPAMENTO DE PROJEÇÃO EM PANOS DA FACHADA COM PRESENÇA DE VÃOS, DE UM EDIFÍCIO DE ESTRUTURA CONVENCIONAL E ACABAMENTO RASPADO. AF_06/2014</t>
  </si>
  <si>
    <t>87841</t>
  </si>
  <si>
    <t>REVESTIMENTO DECORATIVO MONOCAMADA APLICADO COM EQUIPAMENTO DE PROJEÇÃO EM PANOS DA FACHADA COM PRESENÇA DE VÃOS, DE UM EDIFÍCIO DE ALVENARIA ESTRUTURAL E ACABAMENTO RASPADO. AF_06/2014</t>
  </si>
  <si>
    <t>87842</t>
  </si>
  <si>
    <t>REVESTIMENTO DECORATIVO MONOCAMADA APLICADO MANUALMENTE EM SUPERFÍCIES EXTERNAS DA SACADA DE UM EDIFÍCIO DE ESTRUTURA CONVENCIONAL E ACABAMENTO RASPADO. AF_06/2014</t>
  </si>
  <si>
    <t>87843</t>
  </si>
  <si>
    <t>REVESTIMENTO DECORATIVO MONOCAMADA APLICADO MANUALMENTE EM SUPERFÍCIES EXTERNAS DA SACADA DE UM EDIFÍCIO DE ALVENARIA ESTRUTURAL E ACABAMENTO RASPADO. AF_06/2014</t>
  </si>
  <si>
    <t>87844</t>
  </si>
  <si>
    <t>REVESTIMENTO DECORATIVO MONOCAMADA APLICADO COM EQUIPAMENTO DE PROJEÇÃO EM SUPERFÍCIES EXTERNAS DA SACADA DE UM EDIFÍCIO DE ESTRUTURA CONVENCIONAL E ACABAMENTO RASPADO. AF_06/2014</t>
  </si>
  <si>
    <t>87845</t>
  </si>
  <si>
    <t>REVESTIMENTO DECORATIVO MONOCAMADA APLICADO COM EQUIPAMENTO DE PROJEÇÃO EM SUPERFÍCIES EXTERNAS DA SACADA DE UM EDIFÍCIO DE ALVENARIA ESTRUTURAL E ACABAMENTO RASPADO. AF_06/2014</t>
  </si>
  <si>
    <t>87846</t>
  </si>
  <si>
    <t>REVESTIMENTO DECORATIVO MONOCAMADA APLICADO MANUALMENTE EM PANOS CEGOS DA FACHADA DE UM EDIFÍCIO DE ESTRUTURA CONVENCIONAL, COM ACABAMENTO TRAVERTINO. AF_06/2014</t>
  </si>
  <si>
    <t>87847</t>
  </si>
  <si>
    <t>REVESTIMENTO DECORATIVO MONOCAMADA APLICADO MANUALMENTE EM PANOS CEGOS DA FACHADA DE UM EDIFÍCIO DE ALVENARIA ESTRUTURAL, COM ACABAMENTO TRAVERTINO. AF_06/2014</t>
  </si>
  <si>
    <t>87848</t>
  </si>
  <si>
    <t>REVESTIMENTO DECORATIVO MONOCAMADA APLICADO COM EQUIPAMENTO DE PROJEÇÃO EM PANOS CEGOS DA FACHADA DE UM EDIFÍCIO DE ESTRUTURA CONVENCIONAL, COM ACABAMENTO TRAVERTINO. AF_06/2014</t>
  </si>
  <si>
    <t>87849</t>
  </si>
  <si>
    <t>REVESTIMENTO DECORATIVO MONOCAMADA APLICADO COM EQUIPAMENTO DE PROJEÇÃO EM PANOS CEGOS DA FACHADA DE UM EDIFÍCIO DE ALVENARIA ESTRUTURAL, COM ACABAMENTO TRAVERTINO. AF_06/2014</t>
  </si>
  <si>
    <t>87850</t>
  </si>
  <si>
    <t>REVESTIMENTO DECORATIVO MONOCAMADA APLICADO MANUALMENTE EM PANOS DA FACHADA COM PRESENÇA DE VÃOS, DE UM EDIFÍCIO DE ESTRUTURA CONVENCIONAL E ACABAMENTO TRAVERTINO. AF_06/2014</t>
  </si>
  <si>
    <t>87851</t>
  </si>
  <si>
    <t>REVESTIMENTO DECORATIVO MONOCAMADA APLICADO MANUALMENTE EM PANOS DA FACHADA COM PRESENÇA DE VÃOS, DE UM EDIFÍCIO DE ALVENARIA ESTRUTURAL E ACABAMENTO TRAVERTINO. AF_06/2014</t>
  </si>
  <si>
    <t>87852</t>
  </si>
  <si>
    <t>REVESTIMENTO DECORATIVO MONOCAMADA APLICADO COM EQUIPAMENTO DE PROJEÇÃO EM PANOS DA FACHADA COM PRESENÇA DE VÃOS, DE UM EDIFÍCIO DE ESTRUTURA CONVENCIONAL E ACABAMENTO TRAVERTINO. AF_06/2014</t>
  </si>
  <si>
    <t>87853</t>
  </si>
  <si>
    <t>REVESTIMENTO DECORATIVO MONOCAMADA APLICADO COM EQUIPAMENTO DE PROJEÇÃO EM PANOS DA FACHADA COM PRESENÇA DE VÃOS, DE UM EDIFÍCIO DE ALVENARIA ESTRUTURAL E ACABAMENTO TRAVERTINO. AF_06/2014</t>
  </si>
  <si>
    <t>87854</t>
  </si>
  <si>
    <t>REVESTIMENTO DECORATIVO MONOCAMADA APLICADO MANUALMENTE EM SUPERFÍCIES EXTERNAS DA SACADA DE UM EDIFÍCIO DE ESTRUTURA CONVENCIONAL E ACABAMENTO TRAVERTINO. AF_06/2014</t>
  </si>
  <si>
    <t>87855</t>
  </si>
  <si>
    <t>REVESTIMENTO DECORATIVO MONOCAMADA APLICADO MANUALMENTE EM SUPERFÍCIES EXTERNAS DA SACADA DE UM EDIFÍCIO DE ALVENARIA ESTRUTURAL E ACABAMENTO TRAVERTINO. AF_06/2014</t>
  </si>
  <si>
    <t>87856</t>
  </si>
  <si>
    <t>REVESTIMENTO DECORATIVO MONOCAMADA APLICADO COM EQUIPAMENTO DE PROJEÇÃO EM SUPERFÍCIES EXTERNAS DA SACADA DE UM EDIFÍCIO DE ESTRUTURA CONVENCIONAL E ACABAMENTO TRAVERTINO. AF_06/2014</t>
  </si>
  <si>
    <t>87857</t>
  </si>
  <si>
    <t>REVESTIMENTO DECORATIVO MONOCAMADA APLICADO COM EQUIPAMENTO DE PROJEÇÃO EM SUPERFÍCIES EXTERNAS DA SACADA DE UM EDIFÍCIO DE ALVENARIA ESTRUTURAL E ACABAMENTO TRAVERTINO. AF_06/2014</t>
  </si>
  <si>
    <t>87858</t>
  </si>
  <si>
    <t>REVESTIMENTO DECORATIVO MONOCAMADA APLICADO MANUALMENTE NAS PAREDES INTERNAS DA SACADA COM ACABAMENTO RASPADO. AF_06/2014</t>
  </si>
  <si>
    <t>87859</t>
  </si>
  <si>
    <t>REVESTIMENTO DECORATIVO MONOCAMADA APLICADO MANUALMENTE NAS PAREDES INTERNAS DA SACADA COM ACABAMENTO TRAVERTINO. AF_06/2014</t>
  </si>
  <si>
    <t>89048</t>
  </si>
  <si>
    <t>(COMPOSIÇÃO REPRESENTATIVA) DO SERVIÇO DE EMBOÇO/MASSA ÚNICA, TRAÇO 1:2:8, PREPARO MECÂNICO, COM BETONEIRA DE 400L, EM PAREDES DE AMBIENTES INTERNOS, COM EXECUÇÃO DE TALISCAS, PARA EDIFICAÇÃO HABITACIONAL MULTIFAMILIAR (PRÉDIO). AF_11/2014</t>
  </si>
  <si>
    <t>89049</t>
  </si>
  <si>
    <t>(COMPOSIÇÃO REPRESENTATIVA) DO SERVIÇO DE APLICAÇÃO MANUAL DE GESSO DESEMPENADO (SEM TALISCAS) EM TETO, ESPESSURA 0,5 CM, PARA EDIFICAÇÃO HABITACIONAL MULTIFAMILIAR (PRÉDIO). AF_11/2014</t>
  </si>
  <si>
    <t>89173</t>
  </si>
  <si>
    <t>(COMPOSIÇÃO REPRESENTATIVA) DO SERVIÇO DE EMBOÇO/MASSA ÚNICA, APLICADO MANUALMENTE, TRAÇO 1:2:8, EM BETONEIRA DE 400L, PAREDES INTERNAS, COM EXECUÇÃO DE TALISCAS, EDIFICAÇÃO HABITACIONAL UNIFAMILIAR (CASAS) E EDIFICAÇÃO PÚBLICA PADRÃO. AF_12/2014</t>
  </si>
  <si>
    <t>90406</t>
  </si>
  <si>
    <t>MASSA ÚNICA, PARA RECEBIMENTO DE PINTURA, EM ARGAMASSA TRAÇO 1:2:8, PREPARO MECÂNICO COM BETONEIRA 400L, APLICADA MANUALMENTE EM TETO, ESPESSURA DE 20MM, COM EXECUÇÃO DE TALISCAS. AF_03/2015</t>
  </si>
  <si>
    <t>90407</t>
  </si>
  <si>
    <t>MASSA ÚNICA, PARA RECEBIMENTO DE PINTURA, EM ARGAMASSA TRAÇO 1:2:8, PREPARO MANUAL, APLICADA MANUALMENTE EM TETO, ESPESSURA DE 20MM, COM EXECUÇÃO DE TALISCAS. AF_03/2015</t>
  </si>
  <si>
    <t>90408</t>
  </si>
  <si>
    <t>MASSA ÚNICA, PARA RECEBIMENTO DE PINTURA, EM ARGAMASSA TRAÇO 1:2:8, PREPARO MECÂNICO COM BETONEIRA 400L, APLICADA MANUALMENTE EM TETO, ESPESSURA DE 10MM, COM EXECUÇÃO DE TALISCAS. AF_03/2015</t>
  </si>
  <si>
    <t>90409</t>
  </si>
  <si>
    <t>MASSA ÚNICA, PARA RECEBIMENTO DE PINTURA, EM ARGAMASSA TRAÇO 1:2:8, PREPARO MANUAL, APLICADA MANUALMENTE EM TETO, ESPESSURA DE 10MM, COM EXECUÇÃO DE TALISCAS. AF_03/2015</t>
  </si>
  <si>
    <t>104203</t>
  </si>
  <si>
    <t>EMBOÇO OU MASSA ÚNICA EM ARGAMASSA TRAÇO 1:2:8, PREPARO MECÂNICA COM BETONEIRA 400 L, APLICADA COM PROJETOR TIPO CANEQUINHA EM PANOS DE FACHADA COM PRESENÇA DE VÃOS, ESPESSURA DE 25 MM, ACESSO POR BALANCIM MANUAL. AF_08/2022</t>
  </si>
  <si>
    <t>104204</t>
  </si>
  <si>
    <t>EMBOÇO OU MASSA ÚNICA EM ARGAMASSA TRAÇO 1:2:8, PREPARO MECÂNICA COM BETONEIRA 400 L, APLICADA COM PROJETOR TIPO CANEQUINHA EM PANOS DE FACHADA COM PRESENÇA DE VÃOS, ESPESSURA DE 35 MM, ACESSO POR BALANCIM MANUAL. AF_08/2022</t>
  </si>
  <si>
    <t>104205</t>
  </si>
  <si>
    <t>EMBOÇO OU MASSA ÚNICA EM ARGAMASSA TRAÇO 1:2:8, PREPARO MECÂNICA COM BETONEIRA 400 L, APLICADA COM PROJETOR TIPO CANEQUINHA EM PANOS DE FACHADA COM PRESENÇA DE VÃOS, ESPESSURA DE 45 MM, ACESSO POR BALANCIM MANUAL. AF_08/2022</t>
  </si>
  <si>
    <t>104206</t>
  </si>
  <si>
    <t>EMBOÇO OU MASSA ÚNICA EM ARGAMASSA TRAÇO 1:2:8, PREPARO MECÂNICA COM BETONEIRA 400 L, APLICADA COM PROJETOR TIPO CANEQUINHA EM PANOS DE FACHADA COM PRESENÇA DE VÃOS, ESPESSURA DE 50 MM, ACESSO POR BALANCIM MANUAL. AF_08/2022</t>
  </si>
  <si>
    <t>104207</t>
  </si>
  <si>
    <t>EMBOÇO OU MASSA ÚNICA EM ARGAMASSA TRAÇO 1:2:8, PREPARO MECÂNICA COM BETONEIRA 400 L, APLICADA COM PROJETOR TIPO CANEQUINHA EM PANOS DE FACHADA SEM PRESENÇA DE VÃOS, ESPESSURA DE 25 MM, ACESSO POR BALANCIM MANUAL. AF_08/2022</t>
  </si>
  <si>
    <t>104208</t>
  </si>
  <si>
    <t>EMBOÇO OU MASSA ÚNICA EM ARGAMASSA TRAÇO 1:2:8, PREPARO MECÂNICA COM BETONEIRA 400 L, APLICADA COM PROJETOR TIPO CANEQUINHA EM PANOS DE FACHADA SEM PRESENÇA DE VÃOS, ESPESSURA DE 35 MM, ACESSO POR BALANCIM MANUAL. AF_08/2022</t>
  </si>
  <si>
    <t>104209</t>
  </si>
  <si>
    <t>EMBOÇO OU MASSA ÚNICA EM ARGAMASSA TRAÇO 1:2:8, PREPARO MECÂNICA COM BETONEIRA 400 L, APLICADA COM PROJETOR TIPO CANEQUINHA EM PANOS DE FACHADA SEM PRESENÇA DE VÃOS, ESPESSURA DE 45 MM, ACESSO POR BALANCIM MANUAL. AF_08/2022</t>
  </si>
  <si>
    <t>104210</t>
  </si>
  <si>
    <t>EMBOÇO OU MASSA ÚNICA EM ARGAMASSA TRAÇO 1:2:8, PREPARO MECÂNICA COM BETONEIRA 400 L, APLICADA COM PROJETOR TIPO CANEQUINHA EM PANOS DE FACHADA SEM PRESENÇA DE VÃOS, ESPESSURA DE 50 MM, ACESSO POR BALANCIM MANUAL. AF_08/2022</t>
  </si>
  <si>
    <t>104211</t>
  </si>
  <si>
    <t>EMBOÇO OU MASSA ÚNICA EM ARGAMASSA TRAÇO 1:2:8, PREPARO MECÂNICA COM BETONEIRA 400 L, APLICADA COM PROJETOR TIPO CANEQUINHA EM SUPERFÍCIES EXTERNAS DA SACADA, ESPESSURA DE 25 MM, ACESSO POR BALANCIM MANUAL, SEM USO DE TELA METÁLICA. AF_08/2022</t>
  </si>
  <si>
    <t>104212</t>
  </si>
  <si>
    <t>EMBOÇO OU MASSA ÚNICA EM ARGAMASSA TRAÇO 1:2:8, PREPARO MECÂNICA COM BETONEIRA 400 L, APLICADA COM PROJETOR TIPO CANEQUINHA EM SUPERFÍCIES EXTERNAS DA SACADA, ESPESSURA DE 35 MM, ACESSO POR BALANCIM MANUAL, SEM USO DE TELA METÁLICA. AF_08/2022</t>
  </si>
  <si>
    <t>104213</t>
  </si>
  <si>
    <t>EMBOÇO OU MASSA ÚNICA EM ARGAMASSA TRAÇO 1:2:8, PREPARO MECÂNICA COM BETONEIRA 400 L, APLICADA COM PROJETOR TIPO CANEQUINHA EM SUPERFÍCIES EXTERNAS DA SACADA, ESPESSURA DE 45 MM, ACESSO POR BALANCIM MANUAL, SEM USO DE TELA METÁLICA. AF_08/2022</t>
  </si>
  <si>
    <t>104214</t>
  </si>
  <si>
    <t>EMBOÇO OU MASSA ÚNICA EM ARGAMASSA TRAÇO 1:2:8, PREPARO MECÂNICA COM BETONEIRA 400 L, APLICADA COM PROJETOR TIPO CANEQUINHA EM SUPERFÍCIES EXTERNAS DA SACADA, ESPESSURA DE 50 MM, ACESSO POR BALANCIM MANUAL, SEM USO DE TELA METÁLICA. AF_08/2022</t>
  </si>
  <si>
    <t>104215</t>
  </si>
  <si>
    <t>EMBOÇO OU MASSA ÚNICA EM ARGAMASSA TRAÇO 1:2:8, PREPARO MECÂNICA COM BETONEIRA 400 L, APLICADA COM PROJETOR TIPO CANEQUINHA EM SUPERFÍCIES INTERNAS DA SACADA, ESPESSURA DE 25 MM, SEM USO DE TELA METÁLICA. AF_08/2022</t>
  </si>
  <si>
    <t>104216</t>
  </si>
  <si>
    <t>EMBOÇO OU MASSA ÚNICA EM ARGAMASSA TRAÇO 1:2:8, PREPARO MECÂNICA COM BETONEIRA 400 L, APLICADA COM PROJETOR TIPO CANEQUINHA EM SUPERFÍCIES INTERNAS DA SACADA, ESPESSURA DE 35 MM, SEM USO DE TELA METÁLICA. AF_08/2022</t>
  </si>
  <si>
    <t>104217</t>
  </si>
  <si>
    <t>EMBOÇO OU MASSA ÚNICA EM ARGAMASSA TRAÇO 1:2:8, PREPARO MECÂNICA COM BETONEIRA 400 L, APLICADA MANUALMENTE EM PANOS DE FACHADA COM PRESENÇA DE VÃOS, ESPESSURA DE 25 MM, ACESSO POR ANDAIME. AF_08/2022</t>
  </si>
  <si>
    <t>104218</t>
  </si>
  <si>
    <t>EMBOÇO OU MASSA ÚNICA EM ARGAMASSA TRAÇO 1:2:8, PREPARO MANUAL, APLICADA MANUALMENTE EM PANOS DE FACHADA COM PRESENÇA DE VÃOS, ESPESSURA DE 25 MM, ACESSO POR ANDAIME. AF_08/2022</t>
  </si>
  <si>
    <t>104219</t>
  </si>
  <si>
    <t>EMBOÇO OU MASSA ÚNICA EM ARGAMASSA INDUSTRIALIZADA, PREPARO MECÂNICA E APLICAÇÃO COM EQUIPAMENTO DE MISTURA E PROJEÇÃO DE 1,5 M3/H DE ARGAMASSA EM PANOS DE FACHADA COM PRESENÇA DE VÃOS, ESPESSURA DE 25 MM, ACESSO POR ANDAIME. AF_08/2022</t>
  </si>
  <si>
    <t>104220</t>
  </si>
  <si>
    <t>EMBOÇO OU MASSA ÚNICA EM ARGAMASSA TRAÇO 1:2:8, PREPARO MECÂNICA COM BETONEIRA 400 L, APLICADA COM PROJETOR TIPO CANEQUINHA EM PANOS DE FACHADA COM PRESENÇA DE VÃOS, ESPESSURA DE 25 MM, ACESSO POR ANDAIME. AF_08/2022</t>
  </si>
  <si>
    <t>104221</t>
  </si>
  <si>
    <t>EMBOÇO OU MASSA ÚNICA EM ARGAMASSA TRAÇO 1:2:8, PREPARO MECÂNICA COM BETONEIRA 400 L, APLICADA MANUALMENTE EM PANOS DE FACHADA COM PRESENÇA DE VÃOS, ESPESSURA DE 35 MM, ACESSO POR ANDAIME. AF_08/2022</t>
  </si>
  <si>
    <t>104222</t>
  </si>
  <si>
    <t>EMBOÇO OU MASSA ÚNICA EM ARGAMASSA TRAÇO 1:2:8, PREPARO MANUAL, APLICADA MANUALMENTE EM PANOS DE FACHADA COM PRESENÇA DE VÃOS, ESPESSURA DE 35 MM, ACESSO POR ANDAIME. AF_08/2022</t>
  </si>
  <si>
    <t>104223</t>
  </si>
  <si>
    <t>EMBOÇO OU MASSA ÚNICA EM ARGAMASSA INDUSTRIALIZADA, PREPARO MECÂNICA E APLICAÇÃO COM EQUIPAMENTO DE MISTURA E PROJEÇÃO DE 1,5 M3/H DE ARGAMASSA EM PANOS DE FACHADA COM PRESENÇA DE VÃOS, ESPESSURA DE 35 MM, ACESSO POR ANDAIME. AF_08/2022</t>
  </si>
  <si>
    <t>104224</t>
  </si>
  <si>
    <t>EMBOÇO OU MASSA ÚNICA EM ARGAMASSA TRAÇO 1:2:8, PREPARO MECÂNICA COM BETONEIRA 400 L, APLICADA COM PROJETOR TIPO CANEQUINHA EM PANOS DE FACHADA COM PRESENÇA DE VÃOS, ESPESSURA DE 35 MM, ACESSO POR ANDAIME. AF_08/2022</t>
  </si>
  <si>
    <t>104225</t>
  </si>
  <si>
    <t>EMBOÇO OU MASSA ÚNICA EM ARGAMASSA TRAÇO 1:2:8, PREPARO MECÂNICA COM BETONEIRA 400 L, APLICADA MANUALMENTE EM PANOS DE FACHADA COM PRESENÇA DE VÃOS, ESPESSURA DE 45 MM, ACESSO POR ANDAIME. AF_08/2022</t>
  </si>
  <si>
    <t>104226</t>
  </si>
  <si>
    <t>EMBOÇO OU MASSA ÚNICA EM ARGAMASSA TRAÇO 1:2:8, PREPARO MANUAL, APLICADA MANUALMENTE EM PANOS DE FACHADA COM PRESENÇA DE VÃOS, ESPESSURA DE 45 MM, ACESSO POR ANDAIME. AF_08/2022</t>
  </si>
  <si>
    <t>104227</t>
  </si>
  <si>
    <t>EMBOÇO OU MASSA ÚNICA EM ARGAMASSA INDUSTRIALIZADA, PREPARO MECÂNICA E APLICAÇÃO COM EQUIPAMENTO DE MISTURA E PROJEÇÃO DE 1,5 M3/H DE ARGAMASSA EM PANOS DE FACHADA COM PRESENÇA DE VÃOS, ESPESSURA DE 45 MM, ACESSO POR ANDAIME. AF_08/2022</t>
  </si>
  <si>
    <t>104228</t>
  </si>
  <si>
    <t>EMBOÇO OU MASSA ÚNICA EM ARGAMASSA TRAÇO 1:2:8, PREPARO MECÂNICA COM BETONEIRA 400 L, APLICADA COM PROJETOR TIPO CANEQUINHA EM PANOS DE FACHADA COM PRESENÇA DE VÃOS, ESPESSURA DE 45 MM, ACESSO POR ANDAIME. AF_08/2022</t>
  </si>
  <si>
    <t>104229</t>
  </si>
  <si>
    <t>EMBOÇO OU MASSA ÚNICA EM ARGAMASSA TRAÇO 1:2:8, PREPARO MECÂNICA COM BETONEIRA 400 L, APLICADA MANUALMENTE EM PANOS DE FACHADA COM PRESENÇA DE VÃOS, ESPESSURA DE 50 MM, ACESSO POR ANDAIME. AF_08/2022</t>
  </si>
  <si>
    <t>104230</t>
  </si>
  <si>
    <t>EMBOÇO OU MASSA ÚNICA EM ARGAMASSA TRAÇO 1:2:8, PREPARO MANUAL, APLICADA MANUALMENTE EM PANOS DE FACHADA COM PRESENÇA DE VÃOS, ESPESSURA DE 50 MM, ACESSO POR ANDAIME. AF_08/2022</t>
  </si>
  <si>
    <t>104231</t>
  </si>
  <si>
    <t>EMBOÇO OU MASSA ÚNICA EM ARGAMASSA INDUSTRIALIZADA, PREPARO MECÂNICA E APLICAÇÃO COM EQUIPAMENTO DE MISTURA E PROJEÇÃO DE 1,5 M3/H DE ARGAMASSA EM PANOS DE FACHADA COM PRESENÇA DE VÃOS, ESPESSURA DE 50 MM, ACESSO POR ANDAIME. AF_08/2022</t>
  </si>
  <si>
    <t>104232</t>
  </si>
  <si>
    <t>EMBOÇO OU MASSA ÚNICA EM ARGAMASSA TRAÇO 1:2:8, PREPARO MECÂNICA COM BETONEIRA 400 L, APLICADA COM PROJETOR TIPO CANEQUINHA EM PANOS DE FACHADA COM PRESENÇA DE VÃOS, ESPESSURA DE 50 MM, ACESSO POR ANDAIME. AF_08/2022</t>
  </si>
  <si>
    <t>104233</t>
  </si>
  <si>
    <t>EMBOÇO OU MASSA ÚNICA EM ARGAMASSA TRAÇO 1:2:8, PREPARO MECÂNICA COM BETONEIRA 400 L, APLICADA MANUALMENTE EM PANOS DE FACHADA SEM PRESENÇA DE VÃOS, ESPESSURA DE 25 MM, ACESSO POR ANDAIME. AF_08/2022</t>
  </si>
  <si>
    <t>104234</t>
  </si>
  <si>
    <t>EMBOÇO OU MASSA ÚNICA EM ARGAMASSA TRAÇO 1:2:8, PREPARO MANUAL, APLICADA MANUALMENTE EM PANOS DE FACHADA SEM PRESENÇA DE VÃOS, ESPESSURA DE 25 MM, ACESSO POR ANDAIME. AF_08/2022</t>
  </si>
  <si>
    <t>104235</t>
  </si>
  <si>
    <t>EMBOÇO OU MASSA ÚNICA EM ARGAMASSA INDUSTRIALIZADA, PREPARO MECÂNICA E APLICAÇÃO COM EQUIPAMENTO DE MISTURA E PROJEÇÃO DE 1,5 M3/H DE ARGAMASSA EM PANOS DE FACHADA SEM PRESENÇA DE VÃOS, ESPESSURA DE 25 MM, ACESSO POR ANDAIME. AF_08/2022</t>
  </si>
  <si>
    <t>104236</t>
  </si>
  <si>
    <t>EMBOÇO OU MASSA ÚNICA EM ARGAMASSA TRAÇO 1:2:8, PREPARO MECÂNICA COM BETONEIRA 400 L, APLICADA COM PROJETOR TIPO CANEQUINHA EM PANOS DE FACHADA SEM PRESENÇA DE VÃOS, ESPESSURA DE 25 MM, ACESSO POR ANDAIME. AF_08/2022</t>
  </si>
  <si>
    <t>104237</t>
  </si>
  <si>
    <t>EMBOÇO OU MASSA ÚNICA EM ARGAMASSA TRAÇO 1:2:8, PREPARO MECÂNICA COM BETONEIRA 400 L, APLICADA MANUALMENTE EM PANOS DE FACHADA SEM PRESENÇA DE VÃOS, ESPESSURA DE 35 MM, ACESSO POR ANDAIME. AF_08/2022</t>
  </si>
  <si>
    <t>104238</t>
  </si>
  <si>
    <t>EMBOÇO OU MASSA ÚNICA EM ARGAMASSA TRAÇO 1:2:8, PREPARO MANUAL, APLICADA MANUALMENTE EM PANOS DE FACHADA SEM PRESENÇA DE VÃOS, ESPESSURA DE 35 MM, ACESSO POR ANDAIME. AF_08/2022</t>
  </si>
  <si>
    <t>104239</t>
  </si>
  <si>
    <t>EMBOÇO OU MASSA ÚNICA EM ARGAMASSA INDUSTRIALIZADA, PREPARO MECÂNICA E APLICAÇÃO COM EQUIPAMENTO DE MISTURA E PROJEÇÃO DE 1,5 M3/H DE ARGAMASSA EM PANOS DE FACHADA SEM PRESENÇA DE VÃOS, ESPESSURA DE 35 MM, ACESSO POR ANDAIME. AF_08/2022</t>
  </si>
  <si>
    <t>104240</t>
  </si>
  <si>
    <t>EMBOÇO OU MASSA ÚNICA EM ARGAMASSA TRAÇO 1:2:8, PREPARO MECÂNICA COM BETONEIRA 400 L, APLICADA COM PROJETOR TIPO CANEQUINHA EM PANOS DE FACHADA SEM PRESENÇA DE VÃOS, ESPESSURA DE 35 MM, ACESSO POR ANDAIME. AF_08/2022</t>
  </si>
  <si>
    <t>104241</t>
  </si>
  <si>
    <t>EMBOÇO OU MASSA ÚNICA EM ARGAMASSA TRAÇO 1:2:8, PREPARO MECÂNICA COM BETONEIRA 400 L, APLICADA MANUALMENTE EM PANOS DE FACHADA SEM PRESENÇA DE VÃOS, ESPESSURA DE 45 MM, ACESSO POR ANDAIME. AF_08/2022</t>
  </si>
  <si>
    <t>104242</t>
  </si>
  <si>
    <t>EMBOÇO OU MASSA ÚNICA EM ARGAMASSA TRAÇO 1:2:8, PREPARO MANUAL, APLICADA MANUALMENTE EM PANOS DE FACHADA SEM PRESENÇA DE VÃOS, ESPESSURA DE 45 MM, ACESSO POR ANDAIME. AF_08/2022</t>
  </si>
  <si>
    <t>104243</t>
  </si>
  <si>
    <t>EMBOÇO OU MASSA ÚNICA EM ARGAMASSA INDUSTRIALIZADA, PREPARO MECÂNICA E APLICAÇÃO COM EQUIPAMENTO DE MISTURA E PROJEÇÃO DE 1,5 M3/H DE ARGAMASSA EM PANOS DE FACHADA SEM PRESENÇA DE VÃOS, ESPESSURA DE 45 MM, ACESSO POR ANDAIME. AF_08/2022</t>
  </si>
  <si>
    <t>104244</t>
  </si>
  <si>
    <t>EMBOÇO OU MASSA ÚNICA EM ARGAMASSA TRAÇO 1:2:8, PREPARO MECÂNICA COM BETONEIRA 400 L, APLICADA COM PROJETOR TIPO CANEQUINHA EM PANOS DE FACHADA SEM PRESENÇA DE VÃOS, ESPESSURA DE 45 MM, ACESSO POR ANDAIME. AF_08/2022</t>
  </si>
  <si>
    <t>104245</t>
  </si>
  <si>
    <t>EMBOÇO OU MASSA ÚNICA EM ARGAMASSA TRAÇO 1:2:8, PREPARO MECÂNICA COM BETONEIRA 400 L, APLICADA MANUALMENTE EM PANOS DE FACHADA SEM PRESENÇA DE VÃOS, ESPESSURA DE 50 MM, ACESSO POR ANDAIME. AF_08/2022</t>
  </si>
  <si>
    <t>104246</t>
  </si>
  <si>
    <t>EMBOÇO OU MASSA ÚNICA EM ARGAMASSA TRAÇO 1:2:8, PREPARO MANUAL, APLICADA MANUALMENTE EM PANOS DE FACHADA SEM PRESENÇA DE VÃOS, ESPESSURA DE 50 MM, ACESSO POR ANDAIME. AF_08/2022</t>
  </si>
  <si>
    <t>104247</t>
  </si>
  <si>
    <t>EMBOÇO OU MASSA ÚNICA EM ARGAMASSA INDUSTRIALIZADA, PREPARO MECÂNICA E APLICAÇÃO COM EQUIPAMENTO DE MISTURA E PROJEÇÃO DE 1,5 M3/H DE ARGAMASSA EM PANOS DE FACHADA SEM PRESENÇA DE VÃOS, ESPESSURA DE 50 MM, ACESSO POR ANDAIME. AF_08/2022</t>
  </si>
  <si>
    <t>104248</t>
  </si>
  <si>
    <t>EMBOÇO OU MASSA ÚNICA EM ARGAMASSA TRAÇO 1:2:8, PREPARO MECÂNICA COM BETONEIRA 400 L, APLICADA COM PROJETOR TIPO CANEQUINHA EM PANOS DE FACHADA SEM PRESENÇA DE VÃOS, ESPESSURA DE 50 MM, ACESSO POR ANDAIME. AF_08/2022</t>
  </si>
  <si>
    <t>104249</t>
  </si>
  <si>
    <t>EMBOÇO OU MASSA ÚNICA EM ARGAMASSA TRAÇO 1:2:8, PREPARO MECÂNICA COM BETONEIRA 400 L, APLICADA MANUALMENTE EM SUPERFÍCIES EXTERNAS DA SACADA, ESPESSURA DE 25 MM, ACESSO POR ANDAIME, SEM USO DE TELA METÁLICA. AF_08/2022</t>
  </si>
  <si>
    <t>104250</t>
  </si>
  <si>
    <t>EMBOÇO OU MASSA ÚNICA EM ARGAMASSA TRAÇO 1:2:8, PREPARO MANUAL, APLICADA MANUALMENTE EM SUPERFÍCIES EXTERNAS DA SACADA, ESPESSURA DE 25 MM, ACESSO POR ANDAIME, SEM USO DE TELA METÁLICA. AF_08/2022</t>
  </si>
  <si>
    <t>104251</t>
  </si>
  <si>
    <t>EMBOÇO OU MASSA ÚNICA EM ARGAMASSA INDUSTRIALIZADA, PREPARO MECÂNICA E APLICAÇÃO COM EQUIPAMENTO DE MISTURA E PROJEÇÃO DE 1,5 M3/H DE ARGAMASSA EM PANOS DE FACHADA SUPERFÍCIES EXTERNAS DA SACADA, ESPESSURA DE 25 MM, ACESSO POR ANDAIME, SEM USO DE TELA METÁLICA. AF_08/2022</t>
  </si>
  <si>
    <t>104252</t>
  </si>
  <si>
    <t>EMBOÇO OU MASSA ÚNICA EM ARGAMASSA TRAÇO 1:2:8, PREPARO MECÂNICA COM BETONEIRA 400 L, APLICADA COM PROJETOR TIPO CANEQUINHA EM SUPERFÍCIES EXTERNAS DA SACADA, ESPESSURA DE 25 MM, ACESSO POR ANDAIME, SEM USO DE TELA METÁLICA. AF_08/2022</t>
  </si>
  <si>
    <t>104253</t>
  </si>
  <si>
    <t>EMBOÇO OU MASSA ÚNICA EM ARGAMASSA TRAÇO 1:2:8, PREPARO MECÂNICA COM BETONEIRA 400 L, APLICADA MANUALMENTE EM SUPERFÍCIES EXTERNAS DA SACADA, ESPESSURA DE 35 MM, ACESSO POR ANDAIME, SEM USO DE TELA METÁLICA. AF_08/2022</t>
  </si>
  <si>
    <t>104254</t>
  </si>
  <si>
    <t>EMBOÇO OU MASSA ÚNICA EM ARGAMASSA TRAÇO 1:2:8, PREPARO MANUAL, APLICADA MANUALMENTE EM SUPERFÍCIES EXTERNAS DA SACADA, ESPESSURA DE 35 MM, ACESSO POR ANDAIME, SEM USO DE TELA METÁLICA. AF_08/2022</t>
  </si>
  <si>
    <t>104255</t>
  </si>
  <si>
    <t>EMBOÇO OU MASSA ÚNICA EM ARGAMASSA INDUSTRIALIZADA, PREPARO MECÂNICO E APLICAÇÃO COM EQUIPAMENTO DE MISTURA E PROJEÇÃO DE 1,5 M3/H DE ARGAMASSA EM PANOS DE FACHADA SUPERFÍCIES EXTERNAS DA SACADA, ESPESSURA DE 35 MM, ACESSO POR ANDAIME, SEM USO DE TELA METÁLICA. AF_08/2022</t>
  </si>
  <si>
    <t>104256</t>
  </si>
  <si>
    <t>EMBOÇO OU MASSA ÚNICA EM ARGAMASSA TRAÇO 1:2:8, PREPARO MECÂNICO COM BETONEIRA 400 L, APLICADA COM PROJETOR TIPO CANEQUINHA EM SUPERFÍCIES EXTERNAS DA SACADA, ESPESSURA DE 35 MM, ACESSO POR ANDAIME, SEM USO DE TELA METÁLICA. AF_08/2022</t>
  </si>
  <si>
    <t>104257</t>
  </si>
  <si>
    <t>EMBOÇO OU MASSA ÚNICA EM ARGAMASSA TRAÇO 1:2:8, PREPARO MECÂNICO COM BETONEIRA 400 L, APLICADA MANUALMENTE EM SUPERFÍCIES EXTERNAS DA SACADA, ESPESSURA DE 45 MM, ACESSO POR ANDAIME, SEM USO DE TELA METÁLICA. AF_08/2022</t>
  </si>
  <si>
    <t>104258</t>
  </si>
  <si>
    <t>EMBOÇO OU MASSA ÚNICA EM ARGAMASSA TRAÇO 1:2:8, PREPARO MANUAL, APLICADA MANUALMENTE EM SUPERFÍCIES EXTERNAS DA SACADA, ESPESSURA DE 45 MM, ACESSO POR ANDAIME, SEM USO DE TELA METÁLICA. AF_08/2022</t>
  </si>
  <si>
    <t>104259</t>
  </si>
  <si>
    <t>EMBOÇO OU MASSA ÚNICA EM ARGAMASSA INDUSTRIALIZADA, PREPARO MECÂNICO E APLICAÇÃO COM EQUIPAMENTO DE MISTURA E PROJEÇÃO DE 1,5 M3/H DE ARGAMASSA EM PANOS DE FACHADA SUPERFÍCIES EXTERNAS DA SACADA, ESPESSURA DE 45 MM, ACESSO POR ANDAIME, SEM USO DE TELA METÁLICA. AF_08/2022</t>
  </si>
  <si>
    <t>104260</t>
  </si>
  <si>
    <t>EMBOÇO OU MASSA ÚNICA EM ARGAMASSA TRAÇO 1:2:8, PREPARO MECÂNICO COM BETONEIRA 400 L, APLICADA COM PROJETOR TIPO CANEQUINHA EM SUPERFÍCIES EXTERNAS DA SACADA, ESPESSURA DE 45 MM, ACESSO POR ANDAIME, SEM USO DE TELA METÁLICA. AF_08/2022</t>
  </si>
  <si>
    <t>104261</t>
  </si>
  <si>
    <t>EMBOÇO OU MASSA ÚNICA EM ARGAMASSA TRAÇO 1:2:8, PREPARO MECÂNICO COM BETONEIRA 400 L, APLICADA MANUALMENTE EM SUPERFÍCIES EXTERNAS DA SACADA, ESPESSURA DE 50 MM, ACESSO POR ANDAIME, SEM USO DE TELA METÁLICA. AF_08/2022</t>
  </si>
  <si>
    <t>104262</t>
  </si>
  <si>
    <t>EMBOÇO OU MASSA ÚNICA EM ARGAMASSA TRAÇO 1:2:8, PREPARO MANUAL, APLICADA MANUALMENTE EM SUPERFÍCIES EXTERNAS DA SACADA, ESPESSURA DE 50 MM, ACESSO POR ANDAIME, SEM USO DE TELA METÁLICA. AF_08/2022</t>
  </si>
  <si>
    <t>104263</t>
  </si>
  <si>
    <t>EMBOÇO OU MASSA ÚNICA EM ARGAMASSA INDUSTRIALIZADA, PREPARO MECÂNICO E APLICAÇÃO COM EQUIPAMENTO DE MISTURA E PROJEÇÃO DE 1,5 M3/H DE ARGAMASSA EM PANOS DE FACHADA SUPERFÍCIES EXTERNAS DA SACADA, ESPESSURA DE 50 MM, ACESSO POR ANDAIME, SEM USO DE TELA METÁLICA. AF_08/2022</t>
  </si>
  <si>
    <t>104264</t>
  </si>
  <si>
    <t>EMBOÇO OU MASSA ÚNICA EM ARGAMASSA TRAÇO 1:2:8, PREPARO MECÂNICO COM BETONEIRA 400 L, APLICADA COM PROJETOR TIPO CANEQUINHA EM SUPERFÍCIES EXTERNAS DA SACADA, ESPESSURA DE 50 MM, ACESSO POR ANDAIME, SEM USO DE TELA METÁLICA. AF_08/2022</t>
  </si>
  <si>
    <t>104627</t>
  </si>
  <si>
    <t>APLICAÇÃO MANUAL DE GESSO DESEMPENADO (SEM TALISCAS) EM TETO DE AMBIENTES COM PAREDES EM PÉ DIREITO DUPLO E ÁREA MAIOR QUE 10M², ESPESSURA DE 0,5CM. AF_03/2023</t>
  </si>
  <si>
    <t>104628</t>
  </si>
  <si>
    <t>APLICAÇÃO MANUAL DE GESSO DESEMPENADO (SEM TALISCAS) EM TETO DE AMBIENTES COM PAREDES EM PÉ DIREITO DUPLO E ÁREA ENTRE 5M² E 10M², ESPESSURA DE 0,5CM. AF_03/2023</t>
  </si>
  <si>
    <t>104629</t>
  </si>
  <si>
    <t>APLICAÇÃO MANUAL DE GESSO DESEMPENADO (SEM TALISCAS) EM TETO DE AMBIENTES COM PAREDES EM PÉ DIREITO DUPLO E ÁREA MENOR QUE 5M², ESPESSURA DE 0,5CM. AF_03/2023</t>
  </si>
  <si>
    <t>104630</t>
  </si>
  <si>
    <t>APLICAÇÃO MANUAL DE GESSO DESEMPENADO (SEM TALISCAS) EM TETO DE AMBIENTES COM PAREDES EM PÉ DIREITO DUPLO E ÁREA MAIOR QUE 10M², ESPESSURA DE 1,0CM. AF_03/2023</t>
  </si>
  <si>
    <t>104631</t>
  </si>
  <si>
    <t>APLICAÇÃO MANUAL DE GESSO DESEMPENADO (SEM TALISCAS) EM TETO DE AMBIENTES COM PAREDES EM PÉ DIREITO DUPLO E ÁREA ENTRE 5M² E 10M², ESPESSURA DE 1,0CM. AF_03/2023</t>
  </si>
  <si>
    <t>104632</t>
  </si>
  <si>
    <t>APLICAÇÃO MANUAL DE GESSO DESEMPENADO (SEM TALISCAS) EM TETO DE AMBIENTES COM PAREDES EM PÉ DIREITO DUPLO E ÁREA MENOR QUE 5M², ESPESSURA DE 1,0CM. AF_03/2023</t>
  </si>
  <si>
    <t>104633</t>
  </si>
  <si>
    <t>APLICAÇÃO MANUAL DE GESSO DESEMPENADO (SEM TALISCAS) EM PAREDES COM PÉ DIREITO DUPLO, ESPESSURA DE 0,5CM. AF_03/2023</t>
  </si>
  <si>
    <t>104634</t>
  </si>
  <si>
    <t>APLICAÇÃO MANUAL DE GESSO DESEMPENADO (SEM TALISCAS) EM PAREDES COM PÉ DIREITO DUPLO, ESPESSURA DE 1,0CM. AF_03/2023</t>
  </si>
  <si>
    <t>104635</t>
  </si>
  <si>
    <t>APLICAÇÃO MANUAL DE GESSO SARRAFEADO (COM TALISCAS) EM PAREDES COM PÉ DIREITO DUPLO, ESPESSURA DE 1,0CM. AF_03/2023</t>
  </si>
  <si>
    <t>104636</t>
  </si>
  <si>
    <t>APLICAÇÃO MANUAL DE GESSO SARRAFEADO (COM TALISCAS) EM PAREDES COM PÉ DIREITO DUPLO, ESPESSURA DE 1,5CM. AF_03/2023</t>
  </si>
  <si>
    <t>87244</t>
  </si>
  <si>
    <t>REVESTIMENTO CERÂMICO PARA PAREDES EXTERNAS EM PASTILHAS DE PORCELANA 5 X 5 CM (PLACAS DE 30 X 30 CM), ALINHADAS A PRUMO. AF_02/2023</t>
  </si>
  <si>
    <t>87245</t>
  </si>
  <si>
    <t>REVESTIMENTO CERÂMICO PARA PAREDES EXTERNAS EM PASTILHAS DE PORCELANA 5 X 5 CM (PLACAS DE 30 X 30 CM), ALINHADAS A PRUMO, APLICADO EM SUPERFÍCIES INTERNAS DE SACADA. AF_02/2023</t>
  </si>
  <si>
    <t>87265</t>
  </si>
  <si>
    <t>REVESTIMENTO CERÂMICO PARA PAREDES INTERNAS COM PLACAS TIPO ESMALTADA EXTRA DE DIMENSÕES 20X20 CM APLICADAS NA ALTURA INTEIRA DAS PAREDES. AF_02/2023_PE</t>
  </si>
  <si>
    <t>87267</t>
  </si>
  <si>
    <t>REVESTIMENTO CERÂMICO PARA PAREDES INTERNAS COM PLACAS TIPO ESMALTADA EXTRA DE DIMENSÕES 20X20 CM APLICADAS A MEIA ALTURA DAS PAREDES. AF_02/2023_PE</t>
  </si>
  <si>
    <t>87269</t>
  </si>
  <si>
    <t>REVESTIMENTO CERÂMICO PARA PAREDES INTERNAS COM PLACAS TIPO ESMALTADA EXTRA DE DIMENSÕES 25X35 CM APLICADAS NA ALTURA INTEIRA DAS PAREDES. AF_02/2023_PE</t>
  </si>
  <si>
    <t>87271</t>
  </si>
  <si>
    <t>REVESTIMENTO CERÂMICO PARA PAREDES INTERNAS COM PLACAS TIPO ESMALTADA EXTRA DE DIMENSÕES 25X35 CM APLICADAS A MEIA ALTURA DAS PAREDES. AF_02/2023_PE</t>
  </si>
  <si>
    <t>87273</t>
  </si>
  <si>
    <t>REVESTIMENTO CERÂMICO PARA PAREDES INTERNAS COM PLACAS TIPO ESMALTADA EXTRA DE DIMENSÕES 33X45 CM APLICADAS NA ALTURA INTEIRA DAS PAREDES. AF_02/2023_PE</t>
  </si>
  <si>
    <t>87275</t>
  </si>
  <si>
    <t>REVESTIMENTO CERÂMICO PARA PAREDES INTERNAS COM PLACAS TIPO ESMALTADA EXTRA DE DIMENSÕES 33X45 CM APLICADAS A MEIA ALTURA DAS PAREDES. AF_02/2023_PE</t>
  </si>
  <si>
    <t>88788</t>
  </si>
  <si>
    <t>REVESTIMENTO CERÂMICO PARA PAREDES EXTERNAS EM PASTILHAS DE PORCELANA 2,5 X 2,5 CM (PLACAS DE 30 X 30 CM), ALINHADAS A PRUMO. AF_02/2023</t>
  </si>
  <si>
    <t>88789</t>
  </si>
  <si>
    <t>REVESTIMENTO CERÂMICO PARA PAREDES EXTERNAS EM PASTILHAS DE PORCELANA 2,5 X 2,5 CM (PLACAS DE 30 X 30 CM), ALINHADAS A PRUMO, APLICADO EM SUPERFÍCIES INTERNAS DE SACADA. AF_02/2023</t>
  </si>
  <si>
    <t>89045</t>
  </si>
  <si>
    <t>(COMPOSIÇÃO REPRESENTATIVA) DO SERVIÇO DE REVESTIMENTO CERÂMICO PARA AMBIENTES DE ÁREAS MOLHADAS, MEIA PAREDE OU PAREDE INTEIRA, COM PLACAS TIPO ESMALTADA EXTRA, DIMENSÕES 20X20 CM, PARA EDIFICAÇÃO HABITACIONAL MULTIFAMILIAR (PRÉDIO). AF_11/2014</t>
  </si>
  <si>
    <t>89170</t>
  </si>
  <si>
    <t>(COMPOSIÇÃO REPRESENTATIVA) DO SERVIÇO DE REVESTIMENTO CERÂMICO PARA PAREDES INTERNAS, MEIA OU PAREDE INTEIRA, PLACAS TIPO ESMALTADA EXTRA DE 20X20 CM, PARA EDIFICAÇÕES HABITACIONAIS UNIFAMILIAR (CASAS) E EDIFICAÇÕES PÚBLICAS PADRÃO. AF_11/2014</t>
  </si>
  <si>
    <t>93393</t>
  </si>
  <si>
    <t>REVESTIMENTO CERÂMICO PARA PAREDES INTERNAS COM PLACAS TIPO ESMALTADA PADRÃO POPULAR DE DIMENSÕES 20X20 CM, ARGAMASSA TIPO AC I, APLICADAS NA ALTURA INTEIRA DAS PAREDES. AF_02/2023_PE</t>
  </si>
  <si>
    <t>93395</t>
  </si>
  <si>
    <t>REVESTIMENTO CERÂMICO PARA PAREDES INTERNAS COM PLACAS TIPO ESMALTADA PADRÃO POPULAR DE DIMENSÕES 20X20 CM, ARGAMASSA TIPO AC I, APLICADAS A MEIA ALTURA DAS PAREDES. AF_02/2023_PE</t>
  </si>
  <si>
    <t>99195</t>
  </si>
  <si>
    <t>REVESTIMENTO CERÂMICO PARA PAREDES INTERNAS COM PLACAS TIPO ESMALTADA PADRÃO POPULAR DE DIMENSÕES 20X20 CM, ARGAMASSA TIPO AC III, APLICADAS NA ALTURA INTEIRA DAS PAREDES. AF_02/2023_PE</t>
  </si>
  <si>
    <t>99198</t>
  </si>
  <si>
    <t>REVESTIMENTO CERÂMICO PARA PAREDES INTERNAS COM PLACAS TIPO ESMALTADA PADRÃO POPULAR DE DIMENSÕES 20X20 CM, ARGAMASSA TIPO AC III, APLICADAS A MEIA ALTURA DAS PAREDES. AF_02/2023_PE</t>
  </si>
  <si>
    <t>104611</t>
  </si>
  <si>
    <t>REVESTIMENTO CERÂMICO PARA PAREDES INTERNAS COM PLACAS TIPO ESMALTADA EXTRA DE DIMENSÕES 60X60 CM APLICADAS NA ALTURA INTEIRA DAS PAREDES. AF_02/2023_PE</t>
  </si>
  <si>
    <t>104612</t>
  </si>
  <si>
    <t>REVESTIMENTO CERÂMICO PARA PAREDES INTERNAS COM PLACAS TIPO ESMALTADA EXTRA DE DIMENSÕES 60X60 CM APLICADAS A MEIA ALTURA DAS PAREDES. AF_02/2023_PE</t>
  </si>
  <si>
    <t>104613</t>
  </si>
  <si>
    <t>REVESTIMENTO CERÂMICO PARA PAREDES INTERNAS COM PLACAS TIPO ESMALTADA EXTRA DE DIMENSÕES 20X20 CM APLICADAS EM DIAGONAL, NA ALTURA INTEIRA DAS PAREDES. AF_02/2023_PE</t>
  </si>
  <si>
    <t>104614</t>
  </si>
  <si>
    <t>REVESTIMENTO CERÂMICO PARA PAREDES INTERNAS COM PLACAS TIPO ESMALTADA EXTRA DE DIMENSÕES 20X20 CM APLICADAS EM DIAGONAL, A MEIA ALTURA DAS PAREDES. AF_02/2023_PE</t>
  </si>
  <si>
    <t>104615</t>
  </si>
  <si>
    <t>REVESTIMENTO CERÂMICO PARA PAREDES INTERNAS COM PLACAS TIPO PASTILHA DE DIMENSÕES 5 X 5 CM (PLACAS DE 30 X 30 CM) CM APLICADAS NA ALTURA INTEIRA DAS PAREDES. AF_02/2023</t>
  </si>
  <si>
    <t>104616</t>
  </si>
  <si>
    <t>REVESTIMENTO CERÂMICO PARA PAREDES INTERNAS COM PLACAS TIPO PASTILHA DE DIMENSÕES 2,5 X 2,5 CM (PLACAS DE 30 X 30 CM) CM APLICADAS NA ALTURA INTEIRA DAS PAREDES. AF_02/2023</t>
  </si>
  <si>
    <t>104617</t>
  </si>
  <si>
    <t>REVESTIMENTO CERÂMICO PARA PAREDES INTERNAS COM PLACAS TIPO PASTILHA DE DIMENSÕES 5 X 5 CM (PLACAS DE 30 X 30 CM) CM APLICADAS A MEIA ALTURA DAS PAREDES. AF_02/2023</t>
  </si>
  <si>
    <t>104618</t>
  </si>
  <si>
    <t>REVESTIMENTO CERÂMICO PARA PAREDES INTERNAS COM PLACAS TIPO PASTILHA DE DIMENSÕES 2,5 X 2,5 CM (PLACAS DE 30 X 30 CM) CM APLICADAS A MEIA ALTURA DAS PAREDES. AF_02/2023</t>
  </si>
  <si>
    <t>104619</t>
  </si>
  <si>
    <t>RODAPÉ CERÂMICO DE 7CM DE ALTURA COM PLACAS TIPO ESMALTADA EXTRA DE DIMENSÕES 80X80CM. AF_02/2023</t>
  </si>
  <si>
    <t>101965</t>
  </si>
  <si>
    <t>PEITORIL LINEAR EM GRANITO OU MÁRMORE, L = 15CM, COMPRIMENTO DE ATÉ 2M, ASSENTADO COM ARGAMASSA 1:6 COM ADITIVO. AF_11/2020</t>
  </si>
  <si>
    <t>101966</t>
  </si>
  <si>
    <t>CHAPIM SOBRE MUROS LINEARES, EM GRANITO OU MÁRMORE, L = 25 CM, ASSENTADO COM ARGAMASSA 1:6 COM ADITIVO. AF_11/2020</t>
  </si>
  <si>
    <t>101979</t>
  </si>
  <si>
    <t>CHAPIM (RUFO CAPA) EM AÇO GALVANIZADO, CORTE 33. AF_11/2020</t>
  </si>
  <si>
    <t>96112</t>
  </si>
  <si>
    <t>FORRO EM MADEIRA PINUS, PARA AMBIENTES RESIDENCIAIS, INCLUSIVE ESTRUTURA UNIDIRECIONAL DE FIXAÇÃO. AF_08/2023</t>
  </si>
  <si>
    <t>96122</t>
  </si>
  <si>
    <t>ACABAMENTOS PARA FORRO (RODA-FORRO EM MADEIRA PINUS). AF_08/2023</t>
  </si>
  <si>
    <t>104756</t>
  </si>
  <si>
    <t>FORRO EM MADEIRA PINUS, PARA AMBIENTES RESIDENCIAIS E COMERCIAIS, INCLUSIVE ESTRUTURA BIDIRECIONAL DE FIXAÇÃO. AF_08/2023</t>
  </si>
  <si>
    <t>96109</t>
  </si>
  <si>
    <t>FORRO EM PLACAS DE GESSO, PARA AMBIENTES RESIDENCIAIS. AF_08/2023_PS</t>
  </si>
  <si>
    <t>96110</t>
  </si>
  <si>
    <t>FORRO EM DRYWALL PARA AMBIENTES RESIDENCIAIS, INCLUSIVE ESTRUTURA UNIDIRECIONAL DE FIXAÇÃO. AF_08/2023_PS</t>
  </si>
  <si>
    <t>96113</t>
  </si>
  <si>
    <t>FORRO EM PLACAS DE GESSO, PARA AMBIENTES COMERCIAIS. AF_08/2023_PS</t>
  </si>
  <si>
    <t>96114</t>
  </si>
  <si>
    <t>FORRO EM DRYWALL, PARA AMBIENTES COMERCIAIS, INCLUSIVE ESTRUTURA BIRECIONAL DE FIXAÇÃO. AF_08/2023_PS</t>
  </si>
  <si>
    <t>96120</t>
  </si>
  <si>
    <t>ACABAMENTOS PARA FORRO (MOLDURA DE GESSO). AF_08/2023</t>
  </si>
  <si>
    <t>96123</t>
  </si>
  <si>
    <t>ACABAMENTOS PARA FORRO (MOLDURA EM DRYWALL, COM LARGURA DE 15 CM). AF_08/2023_PS</t>
  </si>
  <si>
    <t>99054</t>
  </si>
  <si>
    <t>ACABAMENTOS PARA FORRO (SANCA DE GESSO, MONTADA NA OBRA). AF_08/2023_PS</t>
  </si>
  <si>
    <t>96111</t>
  </si>
  <si>
    <t>FORRO EM RÉGUAS DE PVC, FRISADO, PARA AMBIENTES RESIDENCIAIS, INCLUSIVE ESTRUTURA UNIDIRECIONAL DE FIXAÇÃO. AF_08/2023_PS</t>
  </si>
  <si>
    <t>96116</t>
  </si>
  <si>
    <t>FORRO EM RÉGUAS DE PVC, FRISADO, PARA AMBIENTES COMERCIAIS, INCLUSIVE ESTRUTURA BIDIRECIONAL DE FIXAÇÃO. AF_08/2023_PS</t>
  </si>
  <si>
    <t>96121</t>
  </si>
  <si>
    <t>ACABAMENTOS PARA FORRO (RODA-FORRO EM PERFIL METÁLICO E PLÁSTICO). AF_08/2023</t>
  </si>
  <si>
    <t>96485</t>
  </si>
  <si>
    <t>FORRO EM RÉGUAS DE PVC, LISO, PARA AMBIENTES RESIDENCIAIS, INCLUSIVE ESTRUTURA UNIDIRECIONAL DE FIXAÇÃO. AF_08/2023_PS</t>
  </si>
  <si>
    <t>96486</t>
  </si>
  <si>
    <t>FORRO EM RÉGUAS DE PVC, LISO, PARA AMBIENTES COMERCIAIS, INCLUSIVE ESTRUTURA BIDIRECIONAL DE FIXAÇÃO. AF_08/2023_PS</t>
  </si>
  <si>
    <t>91515</t>
  </si>
  <si>
    <t>ESTUCAMENTO DE DENSIDADE BAIXA DE PANOS DE FACHADA DO SISTEMA DE PAREDES DE CONCRETO EM EDIFICAÇÕES DE MÚLTIPLOS PAVIMENTOS, ACESSO COM PLATAFORMA OU CADEIRINHA, UTILIZAÇÃO DE ARGAMASSA COLANTE. AF_10/2022</t>
  </si>
  <si>
    <t>91519</t>
  </si>
  <si>
    <t>ESTUCAMENTO DE DENSIDADE BAIXA DE PANOS DE FACHADA DO SISTEMA DE PAREDES DE CONCRETO EM UNIDADES HABITACIONAIS DE PAVIMENTO ÚNICO, UTILIZAÇÃO DE ARGAMASSA COLANTE. AF_10/2022</t>
  </si>
  <si>
    <t>91520</t>
  </si>
  <si>
    <t>ESTUCAMENTO DE DENSIDADE BAIXA NAS FACES INTERNAS DE PAREDES DO SISTEMA DE PAREDES DE CONCRETO, EM AMBIENTES COM ÁREA ENTRE 5 M² E 10 M², UTILIZAÇÃO DE ARGAMASSA COLANTE. AF_10/2022</t>
  </si>
  <si>
    <t>91522</t>
  </si>
  <si>
    <t>ESTUCAMENTO PARA QUALQUER REVESTIMENTO, EM TETO DO SISTEMA DE PAREDES DE CONCRETO, EM AMBIENTES COM ÁREA ENTRE 5 M² E 10 M², UTILIZAÇÃO DE ARGAMASSA COLANTE. AF_10/2022</t>
  </si>
  <si>
    <t>91525</t>
  </si>
  <si>
    <t>ESTUCAMENTO DE DENSIDADE ALTA NAS FACES INTERNAS DE PAREDES DO SISTEMA DE PAREDES DE CONCRETO, EM AMBIENTES COM ÁREA ENTRE 5 M² E 10 M², UTILIZAÇÃO DE ARGAMASSA COLANTE. AF_10/2022</t>
  </si>
  <si>
    <t>104412</t>
  </si>
  <si>
    <t>ESTUCAMENTO PARA QUALQUER REVESTIMENTO, EM TETO DO SISTEMA DE PAREDES DE CONCRETO, EM AMBIENTES COM ÁREA MAIOR QUE 10 M², UTILIZAÇÃO DE ARGAMASSA COLANTE. AF_10/2022</t>
  </si>
  <si>
    <t>104413</t>
  </si>
  <si>
    <t>ESTUCAMENTO PARA QUALQUER REVESTIMENTO, EM TETO DO SISTEMA DE PAREDES DE CONCRETO, EM AMBIENTES COM ÁREA MENOR QUE 5 M², UTILIZAÇÃO DE ARGAMASSA COLANTE. AF_10/2022</t>
  </si>
  <si>
    <t>104414</t>
  </si>
  <si>
    <t>ESTUCAMENTO DE DENSIDADE ALTA NAS FACES INTERNAS DE PAREDES DO SISTEMA DE PAREDES DE CONCRETO, EM AMBIENTES COM ÁREA MAIOR QUE 10 M², UTILIZAÇÃO DE ARGAMASSA COLANTE. AF_10/2022</t>
  </si>
  <si>
    <t>104415</t>
  </si>
  <si>
    <t>ESTUCAMENTO DE DENSIDADE ALTA NAS FACES INTERNAS DE PAREDES DO SISTEMA DE PAREDES DE CONCRETO, EM AMBIENTES COM ÁREA MENOR QUE 5 M², UTILIZAÇÃO DE ARGAMASSA COLANTE. AF_10/2022</t>
  </si>
  <si>
    <t>104416</t>
  </si>
  <si>
    <t>ESTUCAMENTO DE DENSIDADE BAIXA NAS FACES INTERNAS DE PAREDES DO SISTEMA DE PAREDES DE CONCRETO, EM AMBIENTES COM ÁREA MAIOR QUE 10 M², UTILIZAÇÃO DE ARGAMASSA COLANTE. AF_10/2022</t>
  </si>
  <si>
    <t>104417</t>
  </si>
  <si>
    <t>ESTUCAMENTO DE DENSIDADE BAIXA NAS FACES INTERNAS DE PAREDES DO SISTEMA DE PAREDES DE CONCRETO, EM AMBIENTES COM ÁREA MENOR QUE 5 M², UTILIZAÇÃO DE ARGAMASSA COLANTE. AF_10/2022</t>
  </si>
  <si>
    <t>104418</t>
  </si>
  <si>
    <t>ESTUCAMENTO DE DENSIDADE BAIXA DE PANOS DE FACHADA DO SISTEMA DE PAREDES DE CONCRETO EM EDIFICAÇÕES DE MÚLTIPLOS PAVIMENTOS, ACESSO COM BALANCIM, UTILIZAÇÃO DE ARGAMASSA COLANTE. AF_10/2022</t>
  </si>
  <si>
    <t>104419</t>
  </si>
  <si>
    <t>ESTUCAMENTO DE DENSIDADE BAIXA DE PANOS DE FACHADA DO SISTEMA DE PAREDES DE CONCRETO EM UNIDADES HABITACIONAIS DE DOIS PAVIMENTOS (SOBRADO), ACESSO COM ANDAIME FACHADEIRO, UTILIZAÇÃO DE ARGAMASSA COLANTE. AF_10/2022</t>
  </si>
  <si>
    <t>104420</t>
  </si>
  <si>
    <t>ESTUCAMENTO DE DENSIDADE BAIXA DE PANOS DE FACHADA DO SISTEMA DE PAREDES DE CONCRETO EM UNIDADES HABITACIONAIS DE DOIS PAVIMENTOS (SOBRADO), ACESSO COM PLATAFORMA, UTILIZAÇÃO DE ARGAMASSA COLANTE. AF_10/2022</t>
  </si>
  <si>
    <t>104421</t>
  </si>
  <si>
    <t>ESTUCAMENTO DE DENSIDADE ALTA DE PANOS DE FACHADA DO SISTEMA DE PAREDES DE CONCRETO EM EDIFICAÇÕES DE MÚLTIPLOS PAVIMENTOS, ACESSO COM PLATAFORMA OU CADEIRINHA, UTILIZAÇÃO DE ARGAMASSA COLANTE. AF_10/2022</t>
  </si>
  <si>
    <t>104422</t>
  </si>
  <si>
    <t>ESTUCAMENTO DE DENSIDADE ALTA DE PANOS DE FACHADA DO SISTEMA DE PAREDES DE CONCRETO EM EDIFICAÇÕES DE MÚLTIPLOS PAVIMENTOS, ACESSO COM BALANCIM, UTILIZAÇÃO DE ARGAMASSA COLANTE. AF_10/2022</t>
  </si>
  <si>
    <t>104423</t>
  </si>
  <si>
    <t>ESTUCAMENTO DE DENSIDADE ALTA DE PANOS DE FACHADA DO SISTEMA DE PAREDES DE CONCRETO EM UNIDADES HABITACIONAIS DE DOIS PAVIMENTOS (SOBRADO), ACESSO COM ANDAIME FACHADEIRO, UTILIZAÇÃO DE ARGAMASSA COLANTE. AF_10/2022</t>
  </si>
  <si>
    <t>104424</t>
  </si>
  <si>
    <t>ESTUCAMENTO DE DENSIDADE ALTA DE PANOS DE FACHADA DO SISTEMA DE PAREDES DE CONCRETO EM UNIDADES HABITACIONAIS DE DOIS PAVIMENTOS (SOBRADO), ACESSO COM PLATAFORMA, UTILIZAÇÃO DE ARGAMASSA COLANTE. AF_10/2022</t>
  </si>
  <si>
    <t>104425</t>
  </si>
  <si>
    <t>ESTUCAMENTO DE DENSIDADE ALTA DE PANOS DE FACHADA DO SISTEMA DE PAREDES DE CONCRETO EM UNIDADES HABITACIONAIS DE PAVIMENTO ÚNICO, UTILIZAÇÃO DE ARGAMASSA COLANTE. AF_10/2022</t>
  </si>
  <si>
    <t>87280</t>
  </si>
  <si>
    <t>ARGAMASSA TRAÇO 1:7 (EM VOLUME DE CIMENTO E AREIA MÉDIA ÚMIDA) COM ADIÇÃO DE PLASTIFICANTE PARA EMBOÇO/MASSA ÚNICA/ASSENTAMENTO DE ALVENARIA DE VEDAÇÃO, PREPARO MECÂNICO COM BETONEIRA 400 L. AF_08/2019</t>
  </si>
  <si>
    <t>87281</t>
  </si>
  <si>
    <t>ARGAMASSA TRAÇO 1:7 (EM VOLUME DE CIMENTO E AREIA MÉDIA ÚMIDA) COM ADIÇÃO DE PLASTIFICANTE PARA EMBOÇO/MASSA ÚNICA/ASSENTAMENTO DE ALVENARIA DE VEDAÇÃO, PREPARO MECÂNICO COM BETONEIRA 600 L. AF_08/2019</t>
  </si>
  <si>
    <t>87283</t>
  </si>
  <si>
    <t>ARGAMASSA TRAÇO 1:6 (EM VOLUME DE CIMENTO E AREIA MÉDIA ÚMIDA) COM ADIÇÃO DE PLASTIFICANTE PARA EMBOÇO/MASSA ÚNICA/ASSENTAMENTO DE ALVENARIA DE VEDAÇÃO, PREPARO MECÂNICO COM BETONEIRA 400 L. AF_08/2019</t>
  </si>
  <si>
    <t>87284</t>
  </si>
  <si>
    <t>ARGAMASSA TRAÇO 1:6 (EM VOLUME DE CIMENTO E AREIA MÉDIA ÚMIDA) COM ADIÇÃO DE PLASTIFICANTE PARA EMBOÇO/MASSA ÚNICA/ASSENTAMENTO DE ALVENARIA DE VEDAÇÃO, PREPARO MECÂNICO COM BETONEIRA 600 L. AF_08/2019</t>
  </si>
  <si>
    <t>87286</t>
  </si>
  <si>
    <t>ARGAMASSA TRAÇO 1:1:6 (EM VOLUME DE CIMENTO, CAL E AREIA MÉDIA ÚMIDA) PARA EMBOÇO/MASSA ÚNICA/ASSENTAMENTO DE ALVENARIA DE VEDAÇÃO, PREPARO MECÂNICO COM BETONEIRA 400 L. AF_08/2019</t>
  </si>
  <si>
    <t>87287</t>
  </si>
  <si>
    <t>ARGAMASSA TRAÇO 1:1:6 (EM VOLUME DE CIMENTO, CAL E AREIA MÉDIA ÚMIDA) PARA EMBOÇO/MASSA ÚNICA/ASSENTAMENTO DE ALVENARIA DE VEDAÇÃO, PREPARO MECÂNICO COM BETONEIRA 600 L. AF_08/2019</t>
  </si>
  <si>
    <t>87289</t>
  </si>
  <si>
    <t>ARGAMASSA TRAÇO 1:1,5:7,5 (EM VOLUME DE CIMENTO, CAL E AREIA MÉDIA ÚMIDA) PARA EMBOÇO/MASSA ÚNICA/ASSENTAMENTO DE ALVENARIA DE VEDAÇÃO, PREPARO MECÂNICO COM BETONEIRA 400 L. AF_08/2019</t>
  </si>
  <si>
    <t>87290</t>
  </si>
  <si>
    <t>ARGAMASSA TRAÇO 1:1,5:7,5 (EM VOLUME DE CIMENTO, CAL E AREIA MÉDIA ÚMIDA) PARA EMBOÇO/MASSA ÚNICA/ASSENTAMENTO DE ALVENARIA DE VEDAÇÃO, PREPARO MECÂNICO COM BETONEIRA 600 L. AF_08/2019</t>
  </si>
  <si>
    <t>87292</t>
  </si>
  <si>
    <t>ARGAMASSA TRAÇO 1:2:8 (EM VOLUME DE CIMENTO, CAL E AREIA MÉDIA ÚMIDA) PARA EMBOÇO/MASSA ÚNICA/ASSENTAMENTO DE ALVENARIA DE VEDAÇÃO, PREPARO MECÂNICO COM BETONEIRA 400 L. AF_08/2019</t>
  </si>
  <si>
    <t>87294</t>
  </si>
  <si>
    <t>ARGAMASSA TRAÇO 1:2:9 (EM VOLUME DE CIMENTO, CAL E AREIA MÉDIA ÚMIDA) PARA EMBOÇO/MASSA ÚNICA/ASSENTAMENTO DE ALVENARIA DE VEDAÇÃO, PREPARO MECÂNICO COM BETONEIRA 600 L. AF_08/2019</t>
  </si>
  <si>
    <t>87295</t>
  </si>
  <si>
    <t>ARGAMASSA TRAÇO 1:3:12 (EM VOLUME DE CIMENTO, CAL E AREIA MÉDIA ÚMIDA) PARA EMBOÇO/MASSA ÚNICA/ASSENTAMENTO DE ALVENARIA DE VEDAÇÃO, PREPARO MECÂNICO COM BETONEIRA 400 L. AF_08/2019</t>
  </si>
  <si>
    <t>87296</t>
  </si>
  <si>
    <t>ARGAMASSA TRAÇO 1:3:12 (EM VOLUME DE CIMENTO, CAL E AREIA MÉDIA ÚMIDA) PARA EMBOÇO/MASSA ÚNICA/ASSENTAMENTO DE ALVENARIA DE VEDAÇÃO, PREPARO MECÂNICO COM BETONEIRA 600 L. AF_08/2019</t>
  </si>
  <si>
    <t>87298</t>
  </si>
  <si>
    <t>ARGAMASSA TRAÇO 1:3 (EM VOLUME DE CIMENTO E AREIA MÉDIA ÚMIDA) PARA CONTRAPISO, PREPARO MECÂNICO COM BETONEIRA 400 L. AF_08/2019</t>
  </si>
  <si>
    <t>87299</t>
  </si>
  <si>
    <t>ARGAMASSA TRAÇO 1:3 (EM VOLUME DE CIMENTO E AREIA MÉDIA ÚMIDA) PARA CONTRAPISO, PREPARO MECÂNICO COM BETONEIRA 600 L. AF_08/2019</t>
  </si>
  <si>
    <t>87301</t>
  </si>
  <si>
    <t>ARGAMASSA TRAÇO 1:4 (EM VOLUME DE CIMENTO E AREIA MÉDIA ÚMIDA) PARA CONTRAPISO, PREPARO MECÂNICO COM BETONEIRA 400 L. AF_08/2019</t>
  </si>
  <si>
    <t>87302</t>
  </si>
  <si>
    <t>ARGAMASSA TRAÇO 1:4 (EM VOLUME DE CIMENTO E AREIA MÉDIA ÚMIDA) PARA CONTRAPISO, PREPARO MECÂNICO COM BETONEIRA 600 L. AF_08/2019</t>
  </si>
  <si>
    <t>87304</t>
  </si>
  <si>
    <t>ARGAMASSA TRAÇO 1:5 (EM VOLUME DE CIMENTO E AREIA MÉDIA ÚMIDA) PARA CONTRAPISO, PREPARO MECÂNICO COM BETONEIRA 400 L. AF_08/2019</t>
  </si>
  <si>
    <t>87305</t>
  </si>
  <si>
    <t>ARGAMASSA TRAÇO 1:5 (EM VOLUME DE CIMENTO E AREIA MÉDIA ÚMIDA) PARA CONTRAPISO, PREPARO MECÂNICO COM BETONEIRA 600 L. AF_08/2019</t>
  </si>
  <si>
    <t>87307</t>
  </si>
  <si>
    <t>ARGAMASSA TRAÇO 1:6 (EM VOLUME DE CIMENTO E AREIA MÉDIA ÚMIDA) PARA CONTRAPISO, PREPARO MECÂNICO COM BETONEIRA 400 L. AF_08/2019</t>
  </si>
  <si>
    <t>87308</t>
  </si>
  <si>
    <t>ARGAMASSA TRAÇO 1:6 (EM VOLUME DE CIMENTO E AREIA MÉDIA ÚMIDA) PARA CONTRAPISO, PREPARO MECÂNICO COM BETONEIRA 600 L. AF_08/2019</t>
  </si>
  <si>
    <t>87310</t>
  </si>
  <si>
    <t>ARGAMASSA TRAÇO 1:5 (EM VOLUME DE CIMENTO E AREIA GROSSA ÚMIDA) PARA CHAPISCO CONVENCIONAL, PREPARO MECÂNICO COM BETONEIRA 400 L. AF_08/2019</t>
  </si>
  <si>
    <t>87311</t>
  </si>
  <si>
    <t>ARGAMASSA TRAÇO 1:5 (EM VOLUME DE CIMENTO E AREIA GROSSA ÚMIDA) PARA CHAPISCO CONVENCIONAL, PREPARO MECÂNICO COM BETONEIRA 600 L. AF_08/2019</t>
  </si>
  <si>
    <t>87313</t>
  </si>
  <si>
    <t>ARGAMASSA TRAÇO 1:3 (EM VOLUME DE CIMENTO E AREIA GROSSA ÚMIDA) PARA CHAPISCO CONVENCIONAL, PREPARO MECÂNICO COM BETONEIRA 400 L. AF_08/2019</t>
  </si>
  <si>
    <t>87314</t>
  </si>
  <si>
    <t>ARGAMASSA TRAÇO 1:3 (EM VOLUME DE CIMENTO E AREIA GROSSA ÚMIDA) PARA CHAPISCO CONVENCIONAL, PREPARO MECÂNICO COM BETONEIRA 600 L. AF_08/2019</t>
  </si>
  <si>
    <t>87316</t>
  </si>
  <si>
    <t>ARGAMASSA TRAÇO 1:4 (EM VOLUME DE CIMENTO E AREIA GROSSA ÚMIDA) PARA CHAPISCO CONVENCIONAL, PREPARO MECÂNICO COM BETONEIRA 400 L. AF_08/2019</t>
  </si>
  <si>
    <t>87317</t>
  </si>
  <si>
    <t>ARGAMASSA TRAÇO 1:4 (EM VOLUME DE CIMENTO E AREIA GROSSA ÚMIDA) PARA CHAPISCO CONVENCIONAL, PREPARO MECÂNICO COM BETONEIRA 600 L. AF_08/2019</t>
  </si>
  <si>
    <t>87319</t>
  </si>
  <si>
    <t>ARGAMASSA TRAÇO 1:5 (EM VOLUME DE CIMENTO E AREIA GROSSA ÚMIDA) COM ADIÇÃO DE EMULSÃO POLIMÉRICA PARA CHAPISCO ROLADO, PREPARO MECÂNICO COM BETONEIRA 400 L. AF_08/2019</t>
  </si>
  <si>
    <t>87320</t>
  </si>
  <si>
    <t>ARGAMASSA TRAÇO 1:5 (EM VOLUME DE CIMENTO E AREIA GROSSA ÚMIDA) COM ADIÇÃO DE EMULSÃO POLIMÉRICA PARA CHAPISCO ROLADO, PREPARO MECÂNICO COM BETONEIRA 600 L. AF_08/2019</t>
  </si>
  <si>
    <t>87322</t>
  </si>
  <si>
    <t>ARGAMASSA TRAÇO 1:3 (EM VOLUME DE CIMENTO E AREIA GROSSA ÚMIDA) COM ADIÇÃO DE EMULSÃO POLIMÉRICA PARA CHAPISCO ROLADO, PREPARO MECÂNICO COM BETONEIRA 400 L. AF_08/2019</t>
  </si>
  <si>
    <t>87323</t>
  </si>
  <si>
    <t>ARGAMASSA TRAÇO 1:3 (EM VOLUME DE CIMENTO E AREIA GROSSA ÚMIDA) COM ADIÇÃO DE EMULSÃO POLIMÉRICA PARA CHAPISCO ROLADO, PREPARO MECÂNICO COM BETONEIRA 600 L. AF_08/2019</t>
  </si>
  <si>
    <t>87325</t>
  </si>
  <si>
    <t>ARGAMASSA TRAÇO 1:4 (EM VOLUME DE CIMENTO E AREIA GROSSA ÚMIDA) COM ADIÇÃO DE EMULSÃO POLIMÉRICA PARA CHAPISCO ROLADO, PREPARO MECÂNICO COM BETONEIRA 400 L. AF_08/2019</t>
  </si>
  <si>
    <t>87326</t>
  </si>
  <si>
    <t>ARGAMASSA TRAÇO 1:4 (EM VOLUME DE CIMENTO E AREIA GROSSA ÚMIDA) COM ADIÇÃO DE EMULSÃO POLIMÉRICA PARA CHAPISCO ROLADO, PREPARO MECÂNICO COM BETONEIRA 600 L. AF_08/2019</t>
  </si>
  <si>
    <t>87327</t>
  </si>
  <si>
    <t>ARGAMASSA TRAÇO 1:7 (EM VOLUME DE CIMENTO E AREIA MÉDIA ÚMIDA) COM ADIÇÃO DE PLASTIFICANTE PARA EMBOÇO/MASSA ÚNICA/ASSENTAMENTO DE ALVENARIA DE VEDAÇÃO, PREPARO MECÂNICO COM MISTURADOR DE EIXO HORIZONTAL DE 300 KG. AF_08/2019</t>
  </si>
  <si>
    <t>87328</t>
  </si>
  <si>
    <t>ARGAMASSA TRAÇO 1:7 (EM VOLUME DE CIMENTO E AREIA MÉDIA ÚMIDA) COM ADIÇÃO DE PLASTIFICANTE PARA EMBOÇO/MASSA ÚNICA/ASSENTAMENTO DE ALVENARIA DE VEDAÇÃO, PREPARO MECÂNICO COM MISTURADOR DE EIXO HORIZONTAL DE 600 KG. AF_08/2019</t>
  </si>
  <si>
    <t>87329</t>
  </si>
  <si>
    <t>ARGAMASSA TRAÇO 1:6 (EM VOLUME DE CIMENTO E AREIA MÉDIA ÚMIDA) COM ADIÇÃO DE PLASTIFICANTE PARA EMBOÇO/MASSA ÚNICA/ASSENTAMENTO DE ALVENARIA DE VEDAÇÃO, PREPARO MECÂNICO COM MISTURADOR DE EIXO HORIZONTAL DE 300 KG. AF_08/2019</t>
  </si>
  <si>
    <t>87330</t>
  </si>
  <si>
    <t>ARGAMASSA TRAÇO 1:6 (EM VOLUME DE CIMENTO E AREIA MÉDIA ÚMIDA) COM ADIÇÃO DE PLASTIFICANTE PARA EMBOÇO/MASSA ÚNICA/ASSENTAMENTO DE ALVENARIA DE VEDAÇÃO, PREPARO MECÂNICO COM MISTURADOR DE EIXO HORIZONTAL DE 600 KG. AF_08/2019</t>
  </si>
  <si>
    <t>87331</t>
  </si>
  <si>
    <t>ARGAMASSA TRAÇO 1:1:6 (EM VOLUME DE CIMENTO, CAL E AREIA MÉDIA ÚMIDA) PARA EMBOÇO/MASSA ÚNICA/ASSENTAMENTO DE ALVENARIA DE VEDAÇÃO, PREPARO MECÂNICO COM MISTURADOR DE EIXO HORIZONTAL DE 300 KG. AF_08/2019</t>
  </si>
  <si>
    <t>87332</t>
  </si>
  <si>
    <t>ARGAMASSA TRAÇO 1:1:6 (EM VOLUME DE CIMENTO, CAL E AREIA MÉDIA ÚMIDA) PARA EMBOÇO/MASSA ÚNICA/ASSENTAMENTO DE ALVENARIA DE VEDAÇÃO, PREPARO MECÂNICO COM MISTURADOR DE EIXO HORIZONTAL DE 600 KG. AF_08/2019</t>
  </si>
  <si>
    <t>87333</t>
  </si>
  <si>
    <t>ARGAMASSA TRAÇO 1:1,5:7,5 (EM VOLUME DE CIMENTO, CAL E AREIA MÉDIA ÚMIDA) PARA EMBOÇO/MASSA ÚNICA/ASSENTAMENTO DE ALVENARIA DE VEDAÇÃO, PREPARO MECÂNICO COM MISTURADOR DE EIXO HORIZONTAL DE 300 KG. AF_08/2019</t>
  </si>
  <si>
    <t>87334</t>
  </si>
  <si>
    <t>ARGAMASSA TRAÇO 1:1,5:7,5 (EM VOLUME DE CIMENTO, CAL E AREIA MÉDIA ÚMIDA) PARA EMBOÇO/MASSA ÚNICA/ASSENTAMENTO DE ALVENARIA DE VEDAÇÃO, PREPARO MECÂNICO COM MISTURADOR DE EIXO HORIZONTAL DE 600 KG. AF_08/2019</t>
  </si>
  <si>
    <t>87335</t>
  </si>
  <si>
    <t>ARGAMASSA TRAÇO 1:2:8 (EM VOLUME DE CIMENTO, CAL E AREIA MÉDIA ÚMIDA) PARA EMBOÇO/MASSA ÚNICA/ASSENTAMENTO DE ALVENARIA DE VEDAÇÃO, PREPARO MECÂNICO COM MISTURADOR DE EIXO HORIZONTAL DE 300 KG. AF_08/2019</t>
  </si>
  <si>
    <t>87336</t>
  </si>
  <si>
    <t>ARGAMASSA TRAÇO 1:2:8 (EM VOLUME DE CIMENTO, CAL E AREIA MÉDIA ÚMIDA) PARA EMBOÇO/MASSA ÚNICA/ASSENTAMENTO DE ALVENARIA DE VEDAÇÃO, PREPARO MECÂNICO COM MISTURADOR DE EIXO HORIZONTAL DE 600 KG. AF_08/2019</t>
  </si>
  <si>
    <t>87337</t>
  </si>
  <si>
    <t>ARGAMASSA TRAÇO 1:2:9 (EM VOLUME DE CIMENTO, CAL E AREIA MÉDIA ÚMIDA) PARA EMBOÇO/MASSA ÚNICA/ASSENTAMENTO DE ALVENARIA DE VEDAÇÃO, PREPARO MECÂNICO COM MISTURADOR DE EIXO HORIZONTAL DE 300 KG. AF_08/2019</t>
  </si>
  <si>
    <t>87338</t>
  </si>
  <si>
    <t>ARGAMASSA TRAÇO 1:3:12 (EM VOLUME DE CIMENTO, CAL E AREIA MÉDIA ÚMIDA) PARA EMBOÇO/MASSA ÚNICA/ASSENTAMENTO DE ALVENARIA DE VEDAÇÃO, PREPARO MECÂNICO COM MISTURADOR DE EIXO HORIZONTAL DE 600 KG. AF_08/2019</t>
  </si>
  <si>
    <t>87339</t>
  </si>
  <si>
    <t>ARGAMASSA TRAÇO 1:3 (EM VOLUME DE CIMENTO E AREIA MÉDIA ÚMIDA) PARA CONTRAPISO, PREPARO MECÂNICO COM MISTURADOR DE EIXO HORIZONTAL DE 160 KG. AF_08/2019</t>
  </si>
  <si>
    <t>87340</t>
  </si>
  <si>
    <t>ARGAMASSA TRAÇO 1:3 (EM VOLUME DE CIMENTO E AREIA MÉDIA ÚMIDA) PARA CONTRAPISO, PREPARO MECÂNICO COM MISTURADOR DE EIXO HORIZONTAL DE 300 KG. AF_08/2019</t>
  </si>
  <si>
    <t>87341</t>
  </si>
  <si>
    <t>ARGAMASSA TRAÇO 1:3 (EM VOLUME DE CIMENTO E AREIA MÉDIA ÚMIDA) PARA CONTRAPISO, PREPARO MECÂNICO COM MISTURADOR DE EIXO HORIZONTAL DE 600 KG. AF_08/2019</t>
  </si>
  <si>
    <t>87342</t>
  </si>
  <si>
    <t>ARGAMASSA TRAÇO 1:4 (EM VOLUME DE CIMENTO E AREIA MÉDIA ÚMIDA) PARA CONTRAPISO, PREPARO MECÂNICO COM MISTURADOR DE EIXO HORIZONTAL DE 160 KG. AF_08/2019</t>
  </si>
  <si>
    <t>87343</t>
  </si>
  <si>
    <t>ARGAMASSA TRAÇO 1:4 (EM VOLUME DE CIMENTO E AREIA MÉDIA ÚMIDA) PARA CONTRAPISO, PREPARO MECÂNICO COM MISTURADOR DE EIXO HORIZONTAL DE 300 KG. AF_08/2019</t>
  </si>
  <si>
    <t>87344</t>
  </si>
  <si>
    <t>ARGAMASSA TRAÇO 1:4 (EM VOLUME DE CIMENTO E AREIA MÉDIA ÚMIDA) PARA CONTRAPISO, PREPARO MECÂNICO COM MISTURADOR DE EIXO HORIZONTAL DE 600 KG. AF_08/2019</t>
  </si>
  <si>
    <t>87345</t>
  </si>
  <si>
    <t>ARGAMASSA TRAÇO 1:5 (EM VOLUME DE CIMENTO E AREIA MÉDIA ÚMIDA) PARA CONTRAPISO, PREPARO MECÂNICO COM MISTURADOR DE EIXO HORIZONTAL DE 160 KG. AF_08/2019</t>
  </si>
  <si>
    <t>87346</t>
  </si>
  <si>
    <t>ARGAMASSA TRAÇO 1:5 (EM VOLUME DE CIMENTO E AREIA MÉDIA ÚMIDA) PARA CONTRAPISO, PREPARO MECÂNICO COM MISTURADOR DE EIXO HORIZONTAL DE 300 KG. AF_08/2019</t>
  </si>
  <si>
    <t>87347</t>
  </si>
  <si>
    <t>ARGAMASSA TRAÇO 1:5 (EM VOLUME DE CIMENTO E AREIA MÉDIA ÚMIDA) PARA CONTRAPISO, PREPARO MECÂNICO COM MISTURADOR DE EIXO HORIZONTAL DE 600 KG. AF_08/2019</t>
  </si>
  <si>
    <t>87348</t>
  </si>
  <si>
    <t>ARGAMASSA TRAÇO 1:6 (EM VOLUME DE CIMENTO E AREIA MÉDIA ÚMIDA) PARA CONTRAPISO, PREPARO MECÂNICO COM MISTURADOR DE EIXO HORIZONTAL DE 160 KG. AF_08/2019</t>
  </si>
  <si>
    <t>87349</t>
  </si>
  <si>
    <t>ARGAMASSA TRAÇO 1:6 (EM VOLUME DE CIMENTO E AREIA MÉDIA ÚMIDA) PARA CONTRAPISO, PREPARO MECÂNICO COM MISTURADOR DE EIXO HORIZONTAL DE 600 KG. AF_08/2019</t>
  </si>
  <si>
    <t>87350</t>
  </si>
  <si>
    <t>ARGAMASSA TRAÇO 1:5 (EM VOLUME DE CIMENTO E AREIA GROSSA ÚMIDA) PARA CHAPISCO CONVENCIONAL, PREPARO MECÂNICO COM MISTURADOR DE EIXO HORIZONTAL DE 300 KG. AF_08/2019</t>
  </si>
  <si>
    <t>87351</t>
  </si>
  <si>
    <t>ARGAMASSA TRAÇO 1:5 (EM VOLUME DE CIMENTO E AREIA GROSSA ÚMIDA) PARA CHAPISCO CONVENCIONAL, PREPARO MECÂNICO COM MISTURADOR DE EIXO HORIZONTAL DE 600 KG. AF_08/2019</t>
  </si>
  <si>
    <t>87352</t>
  </si>
  <si>
    <t>ARGAMASSA TRAÇO 1:3 (EM VOLUME DE CIMENTO E AREIA GROSSA ÚMIDA) PARA CHAPISCO CONVENCIONAL, PREPARO MECÂNICO COM MISTURADOR DE EIXO HORIZONTAL DE 160 KG. AF_08/2019</t>
  </si>
  <si>
    <t>87353</t>
  </si>
  <si>
    <t>ARGAMASSA TRAÇO 1:3 (EM VOLUME DE CIMENTO E AREIA GROSSA ÚMIDA) PARA CHAPISCO CONVENCIONAL, PREPARO MECÂNICO COM MISTURADOR DE EIXO HORIZONTAL DE 300 KG. AF_08/2019</t>
  </si>
  <si>
    <t>87354</t>
  </si>
  <si>
    <t>ARGAMASSA TRAÇO 1:3 (EM VOLUME DE CIMENTO E AREIA GROSSA ÚMIDA) PARA CHAPISCO CONVENCIONAL, PREPARO MECÂNICO COM MISTURADOR DE EIXO HORIZONTAL DE 600 KG. AF_08/2019</t>
  </si>
  <si>
    <t>87355</t>
  </si>
  <si>
    <t>ARGAMASSA TRAÇO 1:4 (EM VOLUME DE CIMENTO E AREIA GROSSA ÚMIDA) PARA CHAPISCO CONVENCIONAL, PREPARO MECÂNICO COM MISTURADOR DE EIXO HORIZONTAL DE 160 KG. AF_08/2019</t>
  </si>
  <si>
    <t>87356</t>
  </si>
  <si>
    <t>ARGAMASSA TRAÇO 1:4 (EM VOLUME DE CIMENTO E AREIA GROSSA ÚMIDA) PARA CHAPISCO CONVENCIONAL, PREPARO MECÂNICO COM MISTURADOR DE EIXO HORIZONTAL DE 300 KG. AF_08/2019</t>
  </si>
  <si>
    <t>87357</t>
  </si>
  <si>
    <t>ARGAMASSA TRAÇO 1:4 (EM VOLUME DE CIMENTO E AREIA GROSSA ÚMIDA) PARA CHAPISCO CONVENCIONAL, PREPARO MECÂNICO COM MISTURADOR DE EIXO HORIZONTAL DE 600 KG. AF_08/2019</t>
  </si>
  <si>
    <t>87358</t>
  </si>
  <si>
    <t>ARGAMASSA TRAÇO 1:5 (EM VOLUME DE CIMENTO E AREIA GROSSA ÚMIDA) COM ADIÇÃO DE EMULSÃO POLIMÉRICA PARA CHAPISCO ROLADO, PREPARO MECÂNICO COM MISTURADOR DE EIXO HORIZONTAL DE 300 KG. AF_08/2019</t>
  </si>
  <si>
    <t>87359</t>
  </si>
  <si>
    <t>ARGAMASSA TRAÇO 1:5 (EM VOLUME DE CIMENTO E AREIA GROSSA ÚMIDA) COM ADIÇÃO DE EMULSÃO POLIMÉRICA PARA CHAPISCO ROLADO, PREPARO MECÂNICO COM MISTURADOR DE EIXO HORIZONTAL DE 600 KG. AF_08/2019</t>
  </si>
  <si>
    <t>87360</t>
  </si>
  <si>
    <t>ARGAMASSA TRAÇO 1:3 (EM VOLUME DE CIMENTO E AREIA GROSSA ÚMIDA) COM ADIÇÃO DE EMULSÃO POLIMÉRICA PARA CHAPISCO ROLADO, PREPARO MECÂNICO COM MISTURADOR DE EIXO HORIZONTAL DE 160 KG. AF_08/2019</t>
  </si>
  <si>
    <t>87361</t>
  </si>
  <si>
    <t>ARGAMASSA TRAÇO 1:3 (EM VOLUME DE CIMENTO E AREIA GROSSA ÚMIDA) COM ADIÇÃO DE EMULSÃO POLIMÉRICA PARA CHAPISCO ROLADO, PREPARO MECÂNICO COM MISTURADOR DE EIXO HORIZONTAL DE 300 KG. AF_08/2019</t>
  </si>
  <si>
    <t>87362</t>
  </si>
  <si>
    <t>ARGAMASSA TRAÇO 1:3 (EM VOLUME DE CIMENTO E AREIA GROSSA ÚMIDA) COM ADIÇÃO DE EMULSÃO POLIMÉRICA PARA CHAPISCO ROLADO, PREPARO MECÂNICO COM MISTURADOR DE EIXO HORIZONTAL DE 600 KG. AF_08/2019</t>
  </si>
  <si>
    <t>87363</t>
  </si>
  <si>
    <t>ARGAMASSA TRAÇO 1:4 (EM VOLUME DE CIMENTO E AREIA GROSSA ÚMIDA) COM ADIÇÃO DE EMULSÃO POLIMÉRICA PARA CHAPISCO ROLADO, PREPARO MECÂNICO COM MISTURADOR DE EIXO HORIZONTAL DE 300 KG. AF_08/2019</t>
  </si>
  <si>
    <t>87364</t>
  </si>
  <si>
    <t>ARGAMASSA TRAÇO 1:4 (EM VOLUME DE CIMENTO E AREIA GROSSA ÚMIDA) COM ADIÇÃO DE EMULSÃO POLIMÉRICA PARA CHAPISCO ROLADO, PREPARO MECÂNICO COM MISTURADOR DE EIXO HORIZONTAL DE 600 KG. AF_08/2019</t>
  </si>
  <si>
    <t>87365</t>
  </si>
  <si>
    <t>ARGAMASSA TRAÇO 1:7 (EM VOLUME DE CIMENTO E AREIA MÉDIA ÚMIDA) COM ADIÇÃO DE PLASTIFICANTE PARA EMBOÇO/MASSA ÚNICA/ASSENTAMENTO DE ALVENARIA DE VEDAÇÃO, PREPARO MANUAL. AF_08/2019</t>
  </si>
  <si>
    <t>87366</t>
  </si>
  <si>
    <t>ARGAMASSA TRAÇO 1:6 (EM VOLUME DE CIMENTO E AREIA MÉDIA ÚMIDA) COM ADIÇÃO DE PLASTIFICANTE PARA EMBOÇO/MASSA ÚNICA/ASSENTAMENTO DE ALVENARIA DE VEDAÇÃO, PREPARO MANUAL. AF_08/2019</t>
  </si>
  <si>
    <t>87367</t>
  </si>
  <si>
    <t>ARGAMASSA TRAÇO 1:1:6 (EM VOLUME DE CIMENTO, CAL E AREIA MÉDIA ÚMIDA) PARA EMBOÇO/MASSA ÚNICA/ASSENTAMENTO DE ALVENARIA DE VEDAÇÃO, PREPARO MANUAL. AF_08/2019</t>
  </si>
  <si>
    <t>87368</t>
  </si>
  <si>
    <t>ARGAMASSA TRAÇO 1:1,5:7,5 (EM VOLUME DE CIMENTO, CAL E AREIA MÉDIA ÚMIDA) PARA EMBOÇO/MASSA ÚNICA/ASSENTAMENTO DE ALVENARIA DE VEDAÇÃO, PREPARO MANUAL. AF_08/2019</t>
  </si>
  <si>
    <t>87369</t>
  </si>
  <si>
    <t>ARGAMASSA TRAÇO 1:2:8 (EM VOLUME DE CIMENTO, CAL E AREIA MÉDIA ÚMIDA) PARA EMBOÇO/MASSA ÚNICA/ASSENTAMENTO DE ALVENARIA DE VEDAÇÃO, PREPARO MANUAL. AF_08/2019</t>
  </si>
  <si>
    <t>87370</t>
  </si>
  <si>
    <t>ARGAMASSA TRAÇO 1:2:9 (EM VOLUME DE CIMENTO, CAL E AREIA MÉDIA ÚMIDA) PARA EMBOÇO/MASSA ÚNICA/ASSENTAMENTO DE ALVENARIA DE VEDAÇÃO, PREPARO MANUAL. AF_08/2019</t>
  </si>
  <si>
    <t>87371</t>
  </si>
  <si>
    <t>ARGAMASSA TRAÇO 1:3:12 (EM VOLUME DE CIMENTO, CAL E AREIA MÉDIA ÚMIDA) PARA EMBOÇO/MASSA ÚNICA/ASSENTAMENTO DE ALVENARIA DE VEDAÇÃO, PREPARO MANUAL. AF_08/2019</t>
  </si>
  <si>
    <t>87372</t>
  </si>
  <si>
    <t>ARGAMASSA TRAÇO 1:3 (EM VOLUME DE CIMENTO E AREIA MÉDIA ÚMIDA) PARA CONTRAPISO, PREPARO MANUAL. AF_08/2019</t>
  </si>
  <si>
    <t>87373</t>
  </si>
  <si>
    <t>ARGAMASSA TRAÇO 1:4 (EM VOLUME DE CIMENTO E AREIA MÉDIA ÚMIDA) PARA CONTRAPISO, PREPARO MANUAL. AF_08/2019</t>
  </si>
  <si>
    <t>87374</t>
  </si>
  <si>
    <t>ARGAMASSA TRAÇO 1:5 (EM VOLUME DE CIMENTO E AREIA MÉDIA ÚMIDA) PARA CONTRAPISO, PREPARO MANUAL. AF_08/2019</t>
  </si>
  <si>
    <t>87375</t>
  </si>
  <si>
    <t>ARGAMASSA TRAÇO 1:6 (EM VOLUME DE CIMENTO E AREIA MÉDIA ÚMIDA) PARA CONTRAPISO, PREPARO MANUAL. AF_08/2019</t>
  </si>
  <si>
    <t>87376</t>
  </si>
  <si>
    <t>ARGAMASSA TRAÇO 1:5 (EM VOLUME DE CIMENTO E AREIA GROSSA ÚMIDA) PARA CHAPISCO CONVENCIONAL, PREPARO MANUAL. AF_08/2019</t>
  </si>
  <si>
    <t>87377</t>
  </si>
  <si>
    <t>ARGAMASSA TRAÇO 1:3 (EM VOLUME DE CIMENTO E AREIA GROSSA ÚMIDA) PARA CHAPISCO CONVENCIONAL, PREPARO MANUAL. AF_08/2019</t>
  </si>
  <si>
    <t>87378</t>
  </si>
  <si>
    <t>ARGAMASSA TRAÇO 1:4 (EM VOLUME DE CIMENTO E AREIA GROSSA ÚMIDA) PARA CHAPISCO CONVENCIONAL, PREPARO MANUAL. AF_08/2019</t>
  </si>
  <si>
    <t>87379</t>
  </si>
  <si>
    <t>ARGAMASSA TRAÇO 1:5 (EM VOLUME DE CIMENTO E AREIA GROSSA ÚMIDA) COM ADIÇÃO DE EMULSÃO POLIMÉRICA PARA CHAPISCO ROLADO, PREPARO MANUAL. AF_08/2019</t>
  </si>
  <si>
    <t>87380</t>
  </si>
  <si>
    <t>ARGAMASSA TRAÇO 1:3 (EM VOLUME DE CIMENTO E AREIA GROSSA ÚMIDA) COM ADIÇÃO DE EMULSÃO POLIMÉRICA PARA CHAPISCO ROLADO, PREPARO MANUAL. AF_08/2019</t>
  </si>
  <si>
    <t>87381</t>
  </si>
  <si>
    <t>ARGAMASSA TRAÇO 1:4 (EM VOLUME DE CIMENTO E AREIA GROSSA ÚMIDA) COM ADIÇÃO DE EMULSÃO POLIMÉRICA PARA CHAPISCO ROLADO, PREPARO MANUAL. AF_08/2019</t>
  </si>
  <si>
    <t>87382</t>
  </si>
  <si>
    <t>ARGAMASSA INDUSTRIALIZADA MULTIUSO PARA REVESTIMENTOS E ASSENTAMENTO DA ALVENARIA, PREPARO COM MISTURADOR DE EIXO HORIZONTAL DE 160 KG. AF_08/2019</t>
  </si>
  <si>
    <t>87383</t>
  </si>
  <si>
    <t>ARGAMASSA INDUSTRIALIZADA MULTIUSO PARA REVESTIMENTOS E ASSENTAMENTO DA ALVENARIA, PREPARO COM MISTURADOR DE EIXO HORIZONTAL DE 300 KG. AF_08/2019</t>
  </si>
  <si>
    <t>87384</t>
  </si>
  <si>
    <t>ARGAMASSA INDUSTRIALIZADA MULTIUSO PARA REVESTIMENTOS E ASSENTAMENTO DA ALVENARIA, PREPARO COM MISTURADOR DE EIXO HORIZONTAL DE 600 KG. AF_08/2019</t>
  </si>
  <si>
    <t>87385</t>
  </si>
  <si>
    <t>ARGAMASSA PRONTA PARA CONTRAPISO, PREPARO COM MISTURADOR DE EIXO HORIZONTAL DE 160 KG. AF_08/2019</t>
  </si>
  <si>
    <t>87386</t>
  </si>
  <si>
    <t>ARGAMASSA PRONTA PARA CONTRAPISO, PREPARO COM MISTURADOR DE EIXO HORIZONTAL DE 300 KG. AF_08/2019</t>
  </si>
  <si>
    <t>87387</t>
  </si>
  <si>
    <t>ARGAMASSA PRONTA PARA CONTRAPISO, PREPARO COM MISTURADOR DE EIXO HORIZONTAL DE 600 KG. AF_08/2019</t>
  </si>
  <si>
    <t>87388</t>
  </si>
  <si>
    <t>ARGAMASSA PARA REVESTIMENTO DECORATIVO MONOCAMADA (MONOCAPA), PREPARO COM MISTURADOR DE EIXO HORIZONTAL DE 160 KG. AF_08/2019</t>
  </si>
  <si>
    <t>87389</t>
  </si>
  <si>
    <t>ARGAMASSA PARA REVESTIMENTO DECORATIVO MONOCAMADA (MONOCAPA), PREPARO COM MISTURADOR DE EIXO HORIZONTAL DE 300 KG. AF_08/2019</t>
  </si>
  <si>
    <t>87390</t>
  </si>
  <si>
    <t>ARGAMASSA PARA REVESTIMENTO DECORATIVO MONOCAMADA (MONOCAPA), PREPARO COM MISTURADOR DE EIXO HORIZONTAL DE 600 KG. AF_08/2019</t>
  </si>
  <si>
    <t>87391</t>
  </si>
  <si>
    <t>ARGAMASSA INDUSTRIALIZADA PARA CHAPISCO ROLADO, PREPARO COM MISTURADOR DE EIXO HORIZONTAL DE 160 KG. AF_08/2019</t>
  </si>
  <si>
    <t>87393</t>
  </si>
  <si>
    <t>ARGAMASSA INDUSTRIALIZADA PARA CHAPISCO ROLADO, PREPARO COM MISTURADOR DE EIXO HORIZONTAL DE 300 KG. AF_08/2019</t>
  </si>
  <si>
    <t>87394</t>
  </si>
  <si>
    <t>ARGAMASSA INDUSTRIALIZADA PARA CHAPISCO ROLADO, PREPARO COM MISTURADOR DE EIXO HORIZONTAL DE 600 KG. AF_08/2019</t>
  </si>
  <si>
    <t>87395</t>
  </si>
  <si>
    <t>ARGAMASSA INDUSTRIALIZADA PARA CHAPISCO COLANTE, PREPARO COM MISTURADOR DE EIXO HORIZONTAL DE 160 KG. AF_08/2019</t>
  </si>
  <si>
    <t>87396</t>
  </si>
  <si>
    <t>ARGAMASSA INDUSTRIALIZADA PARA CHAPISCO COLANTE, PREPARO COM MISTURADOR DE EIXO HORIZONTAL DE 300 KG. AF_08/2019</t>
  </si>
  <si>
    <t>87397</t>
  </si>
  <si>
    <t>ARGAMASSA INDUSTRIALIZADA PARA CHAPISCO COLANTE, PREPARO COM MISTURADOR DE EIXO HORIZONTAL DE 600 KG. AF_08/2019</t>
  </si>
  <si>
    <t>87398</t>
  </si>
  <si>
    <t>ARGAMASSA INDUSTRIALIZADA MULTIUSO PARA REVESTIMENTOS E ASSENTAMENTO DA ALVENARIA, PREPARO MANUAL. AF_08/2019</t>
  </si>
  <si>
    <t>87399</t>
  </si>
  <si>
    <t>ARGAMASSA PRONTA PARA CONTRAPISO, PREPARO MANUAL. AF_08/2019</t>
  </si>
  <si>
    <t>87401</t>
  </si>
  <si>
    <t>ARGAMASSA INDUSTRIALIZADA PARA CHAPISCO ROLADO, PREPARO MANUAL. AF_08/2019</t>
  </si>
  <si>
    <t>87402</t>
  </si>
  <si>
    <t>ARGAMASSA INDUSTRIALIZADA PARA CHAPISCO COLANTE, PREPARO MANUAL. AF_08/2019</t>
  </si>
  <si>
    <t>87404</t>
  </si>
  <si>
    <t>ARGAMASSA PARA REVESTIMENTO DECORATIVO MONOCAMADA (MONOCAPA), MISTURA E PROJEÇÃO DE 1,5 M3/H DE ARGAMASSA. AF_08/2019</t>
  </si>
  <si>
    <t>87405</t>
  </si>
  <si>
    <t>ARGAMASSA PARA REVESTIMENTO DECORATIVO MONOCAMADA (MONOCAPA), MISTURA E PROJEÇÃO DE 2 M3/H DE ARGAMASSA. AF_06/2014</t>
  </si>
  <si>
    <t>87407</t>
  </si>
  <si>
    <t>ARGAMASSA INDUSTRIALIZADA PARA REVESTIMENTOS, MISTURA E PROJEÇÃO DE 1,5 M³/H DE ARGAMASSA. AF_08/2019</t>
  </si>
  <si>
    <t>87408</t>
  </si>
  <si>
    <t>ARGAMASSA INDUSTRIALIZADA PARA REVESTIMENTOS, MISTURA E PROJEÇÃO DE 2 M³/H DE ARGAMASSA. AF_06/2014</t>
  </si>
  <si>
    <t>87410</t>
  </si>
  <si>
    <t>ARGAMASSA À BASE DE GESSO, MISTURA E PROJEÇÃO DE 1,5 M³/H DE ARGAMASSA. AF_08/2019</t>
  </si>
  <si>
    <t>88626</t>
  </si>
  <si>
    <t>ARGAMASSA TRAÇO 1:0,5:4,5 (EM VOLUME DE CIMENTO, CAL E AREIA MÉDIA ÚMIDA), PREPARO MECÂNICO COM BETONEIRA 400 L. AF_08/2019</t>
  </si>
  <si>
    <t>88627</t>
  </si>
  <si>
    <t>ARGAMASSA TRAÇO 1:0,5:4,5 (EM VOLUME DE CIMENTO, CAL E AREIA MÉDIA ÚMIDA) PARA ASSENTAMENTO DE ALVENARIA, PREPARO MANUAL. AF_08/2019</t>
  </si>
  <si>
    <t>88628</t>
  </si>
  <si>
    <t>ARGAMASSA TRAÇO 1:3 (EM VOLUME DE CIMENTO E AREIA MÉDIA ÚMIDA), PREPARO MECÂNICO COM BETONEIRA 400 L. AF_08/2019</t>
  </si>
  <si>
    <t>88629</t>
  </si>
  <si>
    <t>ARGAMASSA TRAÇO 1:3 (EM VOLUME DE CIMENTO E AREIA MÉDIA ÚMIDA), PREPARO MANUAL. AF_08/2019</t>
  </si>
  <si>
    <t>88630</t>
  </si>
  <si>
    <t>ARGAMASSA TRAÇO 1:4 (CIMENTO E AREIA MÉDIA), PREPARO MECÂNICO COM BETONEIRA 400 L. AF_08/2014</t>
  </si>
  <si>
    <t>88631</t>
  </si>
  <si>
    <t>ARGAMASSA TRAÇO 1:4 (EM VOLUME DE CIMENTO E AREIA MÉDIA ÚMIDA), PREPARO MANUAL. AF_08/2019</t>
  </si>
  <si>
    <t>88715</t>
  </si>
  <si>
    <t>ARGAMASSA TRAÇO 1:2:9 (EM VOLUME DE CIMENTO, CAL E AREIA MÉDIA ÚMIDA) PARA EMBOÇO/MASSA ÚNICA/ASSENTAMENTO DE ALVENARIA DE VEDAÇÃO, PREPARO MECÂNICO COM BETONEIRA 400 L. AF_08/2019</t>
  </si>
  <si>
    <t>95563</t>
  </si>
  <si>
    <t>ARGAMASSA TRAÇO 1:1,93 (EM VOLUME DE CIMENTO E AREIA MÉDIA ÚMIDA), FCK 20 MPA, PREPARO MECÂNICO COM MISTURADOR DUPLO HORIZONTAL DE ALTA TURBULÊNCIA. AF_03/2020</t>
  </si>
  <si>
    <t>100464</t>
  </si>
  <si>
    <t>ARGAMASSA TRAÇO 1:0,5:4,5 (EM VOLUME DE CIMENTO, CAL E AREIA MÉDIA ÚMIDA), PREPARO MECÂNICO COM MISTURADOR DE EIXO HORIZONTAL DE 160 KG. AF_08/2019</t>
  </si>
  <si>
    <t>100465</t>
  </si>
  <si>
    <t>ARGAMASSA TRAÇO 1:0,5:4,5 (EM VOLUME DE CIMENTO, CAL E AREIA MÉDIA ÚMIDA), PREPARO MECÂNICO COM MISTURADOR DE EIXO HORIZONTAL DE 300 KG. AF_08/2019</t>
  </si>
  <si>
    <t>100466</t>
  </si>
  <si>
    <t>ARGAMASSA TRAÇO 1:0,5:4,5 (EM VOLUME DE CIMENTO, CAL E AREIA MÉDIA ÚMIDA), PREPARO MECÂNICO COM MISTURADOR DE EIXO HORIZONTAL DE 600 KG. AF_08/2019</t>
  </si>
  <si>
    <t>100468</t>
  </si>
  <si>
    <t>ARGAMASSA TRAÇO 1:3 (EM VOLUME DE CIMENTO E AREIA MÉDIA ÚMIDA), PREPARO MECÂNICO COM MISTURADOR DE EIXO HORIZONTAL DE 160 KG. AF_08/2019</t>
  </si>
  <si>
    <t>100469</t>
  </si>
  <si>
    <t>ARGAMASSA TRAÇO 1:3 (EM VOLUME DE CIMENTO E AREIA MÉDIA ÚMIDA), PREPARO MECÂNICO COM MISTURADOR DE EIXO HORIZONTAL DE 300 KG. AF_08/2019</t>
  </si>
  <si>
    <t>100470</t>
  </si>
  <si>
    <t>ARGAMASSA TRAÇO 1:3 (EM VOLUME DE CIMENTO E AREIA MÉDIA ÚMIDA), PREPARO MECÂNICO COM MISTURADOR DE EIXO HORIZONTAL DE 600 KG. AF_08/2019</t>
  </si>
  <si>
    <t>100472</t>
  </si>
  <si>
    <t>ARGAMASSA TRAÇO 1:4 (EM VOLUME DE CIMENTO E AREIA MÉDIA ÚMIDA), PREPARO MECÂNICO COM MISTURADOR DE EIXO HORIZONTAL DE 160 KG. AF_08/2019</t>
  </si>
  <si>
    <t>100473</t>
  </si>
  <si>
    <t>ARGAMASSA TRAÇO 1:4 (EM VOLUME DE CIMENTO E AREIA MÉDIA ÚMIDA), PREPARO MECÂNICO COM MISTURADOR DE EIXO HORIZONTAL DE 300 KG. AF_08/2019</t>
  </si>
  <si>
    <t>100474</t>
  </si>
  <si>
    <t>ARGAMASSA TRAÇO 1:4 (EM VOLUME DE CIMENTO E AREIA MÉDIA ÚMIDA), PREPARO MECÂNICO COM MISTURADOR DE EIXO HORIZONTAL DE 600 KG. AF_08/2019</t>
  </si>
  <si>
    <t>100475</t>
  </si>
  <si>
    <t>ARGAMASSA TRAÇO 1:3 (EM VOLUME DE CIMENTO E AREIA MÉDIA ÚMIDA) COM ADIÇÃO DE IMPERMEABILIZANTE, PREPARO MECÂNICO COM BETONEIRA 400 L. AF_08/2019</t>
  </si>
  <si>
    <t>100477</t>
  </si>
  <si>
    <t>ARGAMASSA TRAÇO 1:3 (EM VOLUME DE CIMENTO E AREIA MÉDIA ÚMIDA) COM ADIÇÃO DE IMPERMEABILIZANTE, PREPARO MECÂNICO COM MISTURADOR DE EIXO HORIZONTAL DE 160 KG. AF_08/2019</t>
  </si>
  <si>
    <t>100478</t>
  </si>
  <si>
    <t>ARGAMASSA TRAÇO 1:3 (EM VOLUME DE CIMENTO E AREIA MÉDIA ÚMIDA) COM ADIÇÃO DE IMPERMEABILIZANTE, PREPARO MECÂNICO COM MISTURADOR DE EIXO HORIZONTAL DE 300 KG. AF_08/2019</t>
  </si>
  <si>
    <t>100479</t>
  </si>
  <si>
    <t>ARGAMASSA TRAÇO 1:3 (EM VOLUME DE CIMENTO E AREIA MÉDIA ÚMIDA) COM ADIÇÃO DE IMPERMEABILIZANTE, PREPARO MECÂNICO COM MISTURADOR DE EIXO HORIZONTAL DE 600 KG. AF_08/2019</t>
  </si>
  <si>
    <t>100480</t>
  </si>
  <si>
    <t>ARGAMASSA TRAÇO 1:3 (EM VOLUME DE CIMENTO E AREIA MÉDIA ÚMIDA) COM ADIÇÃO DE IMPERMEABILIZANTE, PREPARO MANUAL. AF_08/2019</t>
  </si>
  <si>
    <t>100481</t>
  </si>
  <si>
    <t>ARGAMASSA TRAÇO 1:4 (EM VOLUME DE CIMENTO E AREIA MÉDIA ÚMIDA) COM ADIÇÃO DE IMPERMEABILIZANTE, PREPARO MECÂNICO COM BETONEIRA 400 L. AF_08/2019</t>
  </si>
  <si>
    <t>100483</t>
  </si>
  <si>
    <t>ARGAMASSA TRAÇO 1:4 (EM VOLUME DE CIMENTO E AREIA MÉDIA ÚMIDA) COM ADIÇÃO DE IMPERMEABILIZANTE, PREPARO MECÂNICO COM MISTURADOR DE EIXO HORIZONTAL DE 160 KG. AF_08/2019</t>
  </si>
  <si>
    <t>100484</t>
  </si>
  <si>
    <t>ARGAMASSA TRAÇO 1:4 (EM VOLUME DE CIMENTO E AREIA MÉDIA ÚMIDA) COM ADIÇÃO DE IMPERMEABILIZANTE, PREPARO MECÂNICO COM MISTURADOR DE EIXO HORIZONTAL DE 300 KG. AF_08/2019</t>
  </si>
  <si>
    <t>100485</t>
  </si>
  <si>
    <t>ARGAMASSA TRAÇO 1:4 (EM VOLUME DE CIMENTO E AREIA MÉDIA ÚMIDA) COM ADIÇÃO DE IMPERMEABILIZANTE, PREPARO MECÂNICO COM MISTURADOR DE EIXO HORIZONTAL DE 600 KG. AF_08/2019</t>
  </si>
  <si>
    <t>100486</t>
  </si>
  <si>
    <t>ARGAMASSA TRAÇO 1:4 (EM VOLUME DE CIMENTO E AREIA MÉDIA ÚMIDA) COM ADIÇÃO DE IMPERMEABILIZANTE, PREPARO MANUAL. AF_08/2019</t>
  </si>
  <si>
    <t>100487</t>
  </si>
  <si>
    <t>ARGAMASSA TRAÇO 1:2:9 (EM VOLUME DE CIMENTO, CAL E AREIA MÉDIA ÚMIDA) PARA EMBOÇO/MASSA ÚNICA/ASSENTAMENTO DE ALVENARIA DE VEDAÇÃO, PREPARO MECÂNICO COM MISTURADOR DE EIXO HORIZONTAL DE 600 KG. AF_08/2019</t>
  </si>
  <si>
    <t>100488</t>
  </si>
  <si>
    <t>ARGAMASSA TRAÇO 1:0,5:4,5 (EM VOLUME DE CIMENTO, CAL E AREIA MÉDIA ÚMIDA), PREPARO MECÂNICO COM BETONEIRA 600 L. AF_08/2019</t>
  </si>
  <si>
    <t>100489</t>
  </si>
  <si>
    <t>ARGAMASSA TRAÇO 1:3 (EM VOLUME DE CIMENTO E AREIA MÉDIA ÚMIDA), PREPARO MECÂNICO COM BETONEIRA 600 L. AF_08/2019</t>
  </si>
  <si>
    <t>100490</t>
  </si>
  <si>
    <t>ARGAMASSA TRAÇO 1:4 (EM VOLUME DE CIMENTO E AREIA MÉDIA ÚMIDA), PREPARO MECÂNICO COM BETONEIRA 600 L. AF_08/2019</t>
  </si>
  <si>
    <t>100491</t>
  </si>
  <si>
    <t>ARGAMASSA TRAÇO 1:3 (EM VOLUME DE CIMENTO E AREIA MÉDIA ÚMIDA) COM ADIÇÃO DE IMPERMEABILIZANTE, PREPARO MECÂNICO COM BETONEIRA 600 L. AF_08/2019</t>
  </si>
  <si>
    <t>100492</t>
  </si>
  <si>
    <t>ARGAMASSA TRAÇO 1:4 (EM VOLUME DE CIMENTO E AREIA MÉDIA ÚMIDA) COM ADIÇÃO DE IMPERMEABILIZANTE, PREPARO MECÂNICO COM BETONEIRA 600 L. AF_08/2019</t>
  </si>
  <si>
    <t>92121</t>
  </si>
  <si>
    <t>PENEIRAMENTO DE AREIA COM PENEIRA ELÉTRICA. AF_11/2015</t>
  </si>
  <si>
    <t>92122</t>
  </si>
  <si>
    <t>PENEIRAMENTO DE AREIA COM PENEIRA MANUAL. AF_11/2015</t>
  </si>
  <si>
    <t>92123</t>
  </si>
  <si>
    <t>ENSACAMENTO DE AREIA. AF_11/2015</t>
  </si>
  <si>
    <t>100195</t>
  </si>
  <si>
    <t>TRANSPORTE HORIZONTAL MANUAL, DE SACOS DE 50 KG (UNIDADE: KGXKM). AF_07/2019</t>
  </si>
  <si>
    <t>KGXKM</t>
  </si>
  <si>
    <t>100196</t>
  </si>
  <si>
    <t>TRANSPORTE HORIZONTAL MANUAL, DE SACOS DE 30 KG (UNIDADE: KGXKM). AF_07/2019</t>
  </si>
  <si>
    <t>100197</t>
  </si>
  <si>
    <t>TRANSPORTE HORIZONTAL MANUAL, DE SACOS DE 20 KG (UNIDADE: KGXKM). AF_07/2019</t>
  </si>
  <si>
    <t>100198</t>
  </si>
  <si>
    <t>TRANSPORTE HORIZONTAL COM CARRINHO PLATAFORMA, DE SACOS DE 50 KG (UNIDADE: KGXKM). AF_07/2019</t>
  </si>
  <si>
    <t>100199</t>
  </si>
  <si>
    <t>TRANSPORTE HORIZONTAL COM CARRINHO PLATAFORMA, DE SACOS DE 30 KG (UNIDADE: KGXKM). AF_07/2019</t>
  </si>
  <si>
    <t>100200</t>
  </si>
  <si>
    <t>TRANSPORTE HORIZONTAL COM CARRINHO PLATAFORMA, DE SACOS DE 20 KG (UNIDADE: KGXKM). AF_07/2019</t>
  </si>
  <si>
    <t>100201</t>
  </si>
  <si>
    <t>TRANSPORTE HORIZONTAL COM CARRINHO DE MÃO, DE SACOS DE 50 KG (UNIDADE: KGXKM). AF_07/2019</t>
  </si>
  <si>
    <t>100202</t>
  </si>
  <si>
    <t>TRANSPORTE HORIZONTAL COM CARRINHO DE MÃO, DE SACOS DE 30 KG (UNIDADE: KGXKM). AF_07/2019</t>
  </si>
  <si>
    <t>100203</t>
  </si>
  <si>
    <t>TRANSPORTE HORIZONTAL COM CARRINHO DE MÃO, DE SACOS DE 20 KG (UNIDADE: KGXKM). AF_07/2019</t>
  </si>
  <si>
    <t>100204</t>
  </si>
  <si>
    <t>TRANSPORTE HORIZONTAL COM MANIPULADOR TELESCÓPICO, DE PÁLETE DE SACOS (UNIDADE: KGXKM). AF_07/2019</t>
  </si>
  <si>
    <t>100205</t>
  </si>
  <si>
    <t>TRANSPORTE HORIZONTAL COM JERICA DE 60 L, DE MASSA/ GRANEL (UNIDADE: M3XKM). AF_07/2019</t>
  </si>
  <si>
    <t>M3XKM</t>
  </si>
  <si>
    <t>100206</t>
  </si>
  <si>
    <t>TRANSPORTE HORIZONTAL COM JERICA DE 90 L, DE MASSA/ GRANEL (UNIDADE: M3XKM). AF_07/2019</t>
  </si>
  <si>
    <t>100207</t>
  </si>
  <si>
    <t>TRANSPORTE HORIZONTAL COM CARREGADEIRA, DE MASSA/ GRANEL (UNIDADE: M3XKM). AF_07/2019</t>
  </si>
  <si>
    <t>100208</t>
  </si>
  <si>
    <t>TRANSPORTE HORIZONTAL MANUAL, DE BLOCOS VAZADOS DE CONCRETO OU CERÂMICO DE 19X19X39CM (UNIDADE: BLOCOXKM). AF_07/2019</t>
  </si>
  <si>
    <t>UNXKM</t>
  </si>
  <si>
    <t>100209</t>
  </si>
  <si>
    <t>TRANSPORTE HORIZONTAL MANUAL, DE BLOCOS CERÂMICOS FURADOS NA HORIZONTAL DE 9X19X19CM (UNIDADE: BLOCOXKM). AF_07/2019</t>
  </si>
  <si>
    <t>100210</t>
  </si>
  <si>
    <t>TRANSPORTE HORIZONTAL COM CARRINHO DE MÃO, DE BLOCOS VAZADOS DE CONCRETO OU CERÂMICO DE 19X19X39CM (UNIDADE: BLOCOXKM). AF_07/2019</t>
  </si>
  <si>
    <t>100211</t>
  </si>
  <si>
    <t>TRANSPORTE HORIZONTAL COM CARRINHO DE MÃO, DE BLOCOS CERÂMICOS FURADOS NA HORIZONTAL DE 9X19X19CM (UNIDADE: BLOCOXKM). AF_07/2019</t>
  </si>
  <si>
    <t>100212</t>
  </si>
  <si>
    <t>TRANSPORTE HORIZONTAL COM CARRINHO PLATAFORMA, DE BLOCOS VAZADOS DE CONCRETO OU CERÂMICO DE 19X19X39CM (UNIDADE: BLOCOXKM). AF_07/2019</t>
  </si>
  <si>
    <t>100213</t>
  </si>
  <si>
    <t>TRANSPORTE HORIZONTAL COM CARRINHO PLATAFORMA, DE BLOCOS CERÂMICOS FURADOS NA HORIZONTAL DE 9X19X19CM (UNIDADE: BLOCOXKM). AF_07/2019</t>
  </si>
  <si>
    <t>100214</t>
  </si>
  <si>
    <t>TRANSPORTE HORIZONTAL COM CARRINHO MINI PÁLETES, DE BLOCOS VAZADOS DE CONCRETO DE 19X19X39CM (UNIDADE: BLOCOXKM). AF_07/2019</t>
  </si>
  <si>
    <t>100215</t>
  </si>
  <si>
    <t>TRANSPORTE HORIZONTAL COM CARRINHO MINI PÁLETES, DE BLOCOS CERÂMICOS FURADOS NA VERTICAL DE 19X19X39CM (UNIDADE: BLOCOXKM). AF_07/2019</t>
  </si>
  <si>
    <t>100216</t>
  </si>
  <si>
    <t>TRANSPORTE HORIZONTAL COM CARRINHO MINI PÁLETES, DE BLOCOS CERÂMICOS FURADOS NA HORIZONTAL DE 9X19X19CM (UNIDADE: BLOCOXKM). AF_07/2019</t>
  </si>
  <si>
    <t>100217</t>
  </si>
  <si>
    <t>TRANSPORTE HORIZONTAL COM MANIPULADOR TELESCÓPICO, DE BLOCOS VAZADOS DE CONCRETO DE 19X19X39CM (UNIDADE: BLOCOXKM). AF_07/2019</t>
  </si>
  <si>
    <t>100218</t>
  </si>
  <si>
    <t>TRANSPORTE HORIZONTAL COM MANIPULADOR TELESCÓPICO, DE BLOCOS CERÂMICOS FURADOS NA VERTICAL DE 19X19X39CM (UNIDADE: BLOCOXKM). AF_07/2019</t>
  </si>
  <si>
    <t>100219</t>
  </si>
  <si>
    <t>TRANSPORTE HORIZONTAL COM MANIPULADOR TELESCÓPICO, DE BLOCOS CERÂMICOS FURADOS NA HORIZONTAL DE 9X19X19CM (UNIDADE: BLOCOXKM). AF_07/2019</t>
  </si>
  <si>
    <t>100220</t>
  </si>
  <si>
    <t>TRANSPORTE HORIZONTAL MANUAL, DE CAIXA COM REVESTIMENTO CERÂMICO (UNIDADE: M2XKM). AF_07/2019</t>
  </si>
  <si>
    <t>M2XKM</t>
  </si>
  <si>
    <t>100221</t>
  </si>
  <si>
    <t>TRANSPORTE HORIZONTAL COM CARRINHO DE MÃO, DE CAIXA COM REVESTIMENTO CERÂMICO (UNIDADE: M2XKM). AF_07/2019</t>
  </si>
  <si>
    <t>100222</t>
  </si>
  <si>
    <t>TRANSPORTE HORIZONTAL COM CARRINHO PLATAFORMA, DE CAIXA COM REVESTIMENTO CERÂMICO (UNIDADE: M2XKM). AF_07/2019</t>
  </si>
  <si>
    <t>100223</t>
  </si>
  <si>
    <t>TRANSPORTE HORIZONTAL COM CARRINHO MINI PÁLETES, DE CAIXA COM REVESTIMENTO CERÂMICO (UNIDADE: M2XKM). AF_07/2019</t>
  </si>
  <si>
    <t>100224</t>
  </si>
  <si>
    <t>TRANSPORTE HORIZONTAL COM MANIPULADOR TELESCÓPICO, DE CAIXA COM REVESTIMENTO CERÂMICO (UNIDADE: M2XKM). AF_07/2019</t>
  </si>
  <si>
    <t>100225</t>
  </si>
  <si>
    <t>TRANSPORTE HORIZONTAL MANUAL, DE LATA DE 18 LITROS (UNIDADE: LXKM). AF_07/2019</t>
  </si>
  <si>
    <t>LXKM</t>
  </si>
  <si>
    <t>100226</t>
  </si>
  <si>
    <t>TRANSPORTE HORIZONTAL COM CARRINHO PLATAFORMA, DE LATA DE 18 LITROS (UNIDADE: LXKM). AF_07/2019</t>
  </si>
  <si>
    <t>100227</t>
  </si>
  <si>
    <t>TRANSPORTE HORIZONTAL COM CARRINHO RACIONAL, DE LATA DE 18 LITROS (UNIDADE: LXKM). AF_07/2019</t>
  </si>
  <si>
    <t>100228</t>
  </si>
  <si>
    <t>TRANSPORTE HORIZONTAL COM MANIPULADOR TELESCÓPICO, DE LATA DE 18 LITROS (UNIDADE: LXKM). AF_07/2019</t>
  </si>
  <si>
    <t>100229</t>
  </si>
  <si>
    <t>TRANSPORTE VERTICAL MANUAL, 1 PAVIMENTO, DE SACOS DE 50 KG (UNIDADE: KG). AF_07/2019</t>
  </si>
  <si>
    <t>100230</t>
  </si>
  <si>
    <t>TRANSPORTE VERTICAL MANUAL, 1 PAVIMENTO, DE SACOS DE 30 KG (UNIDADE: KG). AF_07/2019</t>
  </si>
  <si>
    <t>100231</t>
  </si>
  <si>
    <t>TRANSPORTE VERTICAL MANUAL, 1 PAVIMENTO, DE SACOS DE 20 KG (UNIDADE: KG). AF_07/2019</t>
  </si>
  <si>
    <t>100232</t>
  </si>
  <si>
    <t>TRANSPORTE VERTICAL MANUAL, 1 PAVIMENTO, DE BLOCOS VAZADOS DE CONCRETO OU CERÂMICO DE 19X19X39CM (UNIDADE: BLOCO). AF_07/2019</t>
  </si>
  <si>
    <t>100233</t>
  </si>
  <si>
    <t>TRANSPORTE VERTICAL MANUAL, 1 PAVIMENTO, DE BLOCOS CERÂMICOS FURADOS NA HORIZONTAL DE 9X19X19CM (UNIDADE: BLOCO). AF_07/2019</t>
  </si>
  <si>
    <t>100234</t>
  </si>
  <si>
    <t>TRANSPORTE VERTICAL MANUAL, 1 PAVIMENTO, DE CAIXA COM REVESTIMENTO CERÂMICO (UNIDADE: M2). AF_07/2019</t>
  </si>
  <si>
    <t>100235</t>
  </si>
  <si>
    <t>TRANSPORTE VERTICAL MANUAL, 1 PAVIMENTO, DE LATA DE 18 LITROS (UNIDADE: L). AF_07/2019</t>
  </si>
  <si>
    <t>100236</t>
  </si>
  <si>
    <t>TRANSPORTE HORIZONTAL MANUAL, DE TUBO DE PVC SOLDÁVEL COM DIÂMETRO MENOR OU IGUAL A 60 MM (UNIDADE: MXKM). AF_07/2019</t>
  </si>
  <si>
    <t>MXKM</t>
  </si>
  <si>
    <t>100237</t>
  </si>
  <si>
    <t>TRANSPORTE HORIZONTAL MANUAL, DE TUBO DE PVC SOLDÁVEL COM DIÂMETRO MAIOR QUE 60 MM E MENOR OU IGUAL A 85 MM (UNIDADE: MXKM). AF_07/2019</t>
  </si>
  <si>
    <t>100238</t>
  </si>
  <si>
    <t>TRANSPORTE HORIZONTAL MANUAL, DE TUBO DE CPVC COM DIÂMETRO MENOR OU IGUAL A 73 MM (UNIDADE: MXKM). AF_07/2019</t>
  </si>
  <si>
    <t>100239</t>
  </si>
  <si>
    <t>TRANSPORTE HORIZONTAL MANUAL, DE TUBO DE CPVC COM DIÂMETRO MAIOR QUE 73 MM E MENOR OU IGUAL A 89 MM (UNIDADE: MXKM). AF_07/2019</t>
  </si>
  <si>
    <t>100240</t>
  </si>
  <si>
    <t>TRANSPORTE HORIZONTAL MANUAL, DE TUBO DE PPR - PN12 OU PN25 - COM DIÂMETRO MENOR OU IGUAL A 50 MM (UNIDADE: MXKM). AF_07/2019</t>
  </si>
  <si>
    <t>100241</t>
  </si>
  <si>
    <t>TRANSPORTE HORIZONTAL MANUAL, DE TUBO DE PPR - PN12 OU PN25 - COM DIÂMETRO MAIOR QUE 50 MM E MENOR OU IGUAL A 75 MM (UNIDADE: MXKM). AF_07/2019</t>
  </si>
  <si>
    <t>100242</t>
  </si>
  <si>
    <t>TRANSPORTE HORIZONTAL MANUAL, DE TUBO DE PPR - PN12 OU PN25 - COM DIÂMETRO MAIOR QUE 75 MM E MENOR OU IGUAL A 110 MM (UNIDADE: MXKM). AF_07/2019</t>
  </si>
  <si>
    <t>100243</t>
  </si>
  <si>
    <t>TRANSPORTE HORIZONTAL MANUAL, DE TUBO DE COBRE - CLASSE E - COM DIÂMETRO MENOR OU IGUAL A 54 MM (UNIDADE: MXKM). AF_07/2019</t>
  </si>
  <si>
    <t>100244</t>
  </si>
  <si>
    <t>TRANSPORTE HORIZONTAL MANUAL, DE TUBO DE COBRE - CLASSE E - COM DIÂMETRO MAIOR QUE 54 MM E MENOR OU IGUAL A 79 MM (UNIDADE: MXKM). AF_07/2019</t>
  </si>
  <si>
    <t>100245</t>
  </si>
  <si>
    <t>TRANSPORTE HORIZONTAL MANUAL, DE TUBO DE COBRE - CLASSE E - COM DIÂMETRO MAIOR QUE 79 MM E MENOR OU IGUAL A 104 MM (UNIDADE: MXKM). AF_07/2019</t>
  </si>
  <si>
    <t>100246</t>
  </si>
  <si>
    <t>TRANSPORTE HORIZONTAL MANUAL, DE TUBO DE PVC SÉRIE NORMAL - ESGOTO PREDIAL, OU REFORÇADO PARA ESGOTO OU ÁGUAS PLUVIAIS PREDIAL, COM DIÂMETRO MENOR OU IGUAL A 75 MM (UNIDADE: MXKM). AF_07/2019</t>
  </si>
  <si>
    <t>100247</t>
  </si>
  <si>
    <t>TRANSPORTE HORIZONTAL MANUAL, DE TUBO DE PVC SÉRIE NORMAL - ESGOTO PREDIAL, OU REFORÇADO PARA ESGOTO OU ÁGUAS PLUVIAIS PREDIAL, COM DIÂMETRO MAIOR QUE 75 MM E MENOR OU IGUAL A 100 MM (UNIDADE: MXKM). AF_07/2019</t>
  </si>
  <si>
    <t>100248</t>
  </si>
  <si>
    <t>TRANSPORTE HORIZONTAL MANUAL, DE TUBO DE PVC SÉRIE NORMAL - ESGOTO PREDIAL, OU REFORÇADO PARA ESGOTO OU ÁGUAS PLUVIAIS PREDIAL, COM DIÂMETRO MAIOR QUE 100 MM E MENOR OU IGUAL A 150 MM (UNIDADE: MXKM). AF_07/2019</t>
  </si>
  <si>
    <t>100249</t>
  </si>
  <si>
    <t>TRANSPORTE HORIZONTAL MANUAL, DE TUBO DE AÇO CARBONO LEVE OU MÉDIO, PRETO OU GALVANIZADO, COM DIÂMETRO MENOR OU IGUAL A 20 MM (UNIDADE: MXKM). AF_07/2019</t>
  </si>
  <si>
    <t>100250</t>
  </si>
  <si>
    <t>TRANSPORTE HORIZONTAL MANUAL, DE TUBO DE AÇO CARBONO LEVE OU MÉDIO, PRETO OU GALVANIZADO, COM DIÂMETRO MAIOR QUE 20 MM E MENOR OU IGUAL A 32 MM (UNIDADE: MXKM). AF_07/2019</t>
  </si>
  <si>
    <t>100251</t>
  </si>
  <si>
    <t>TRANSPORTE HORIZONTAL MANUAL, DE TUBO DE AÇO CARBONO LEVE OU MÉDIO, PRETO OU GALVANIZADO, COM DIÂMETRO MAIOR QUE 32 MM E MENOR OU IGUAL A 65 MM (UNIDADE: MXKM). AF_07/2019</t>
  </si>
  <si>
    <t>100252</t>
  </si>
  <si>
    <t>TRANSPORTE HORIZONTAL MANUAL, DE TUBO DE AÇO CARBONO LEVE OU MÉDIO, PRETO OU GALVANIZADO, COM DIÂMETRO MAIOR QUE 65 MM E MENOR OU IGUAL A 90 MM (UNIDADE: MXKM). AF_07/2019</t>
  </si>
  <si>
    <t>100253</t>
  </si>
  <si>
    <t>TRANSPORTE HORIZONTAL MANUAL, DE TUBO DE AÇO CARBONO LEVE OU MÉDIO, PRETO OU GALVANIZADO, COM DIÂMETRO MAIOR QUE 90 MM E MENOR OU IGUAL A 125 MM (UNIDADE: MXKM). AF_07/2019</t>
  </si>
  <si>
    <t>100254</t>
  </si>
  <si>
    <t>TRANSPORTE HORIZONTAL MANUAL, DE TUBO DE AÇO CARBONO LEVE OU MÉDIO, PRETO OU GALVANIZADO, COM DIÂMETRO MAIOR QUE 125 MM E MENOR OU IGUAL A 150 MM (UNIDADE: MXKM). AF_07/2019</t>
  </si>
  <si>
    <t>100255</t>
  </si>
  <si>
    <t>TRANSPORTE HORIZONTAL MANUAL, DE TÁBUAS DE MADEIRA COM SEÇÃO TRANSVERSAL DE 2,5 X 25 CM E 2,5 X 30 CM (UNIDADE: MXKM). AF_07/2019</t>
  </si>
  <si>
    <t>100256</t>
  </si>
  <si>
    <t>TRANSPORTE HORIZONTAL MANUAL, DE CAIBROS DE MADEIRA COM SEÇÃO TRANSVERSAL DE 7,5 X 6 CM E 6 X 8 CM (UNIDADE: MXKM). AF_07/2019</t>
  </si>
  <si>
    <t>100257</t>
  </si>
  <si>
    <t>TRANSPORTE HORIZONTAL MANUAL, DE RIPAS DE MADEIRA COM SEÇÃO TRANSVERSAL DE 1 X 5 CM E 2 X 5 CM (UNIDADE: MXKM). AF_07/2019</t>
  </si>
  <si>
    <t>100258</t>
  </si>
  <si>
    <t>TRANSPORTE HORIZONTAL MANUAL, DE VIGAS DE MADEIRA COM SEÇÃO TRANSVERSAL DE 5 X 12 CM (UNIDADE: MXKM). AF_07/2019</t>
  </si>
  <si>
    <t>100259</t>
  </si>
  <si>
    <t>TRANSPORTE HORIZONTAL MANUAL, DE VIGAS DE MADEIRA COM SEÇÃO TRANSVERSAL DE 6 X 16 CM (UNIDADE: MXKM). AF_07/2019</t>
  </si>
  <si>
    <t>100260</t>
  </si>
  <si>
    <t>TRANSPORTE HORIZONTAL MANUAL, DE VERGALHÕES DE AÇO COM DIÂMETRO DE 5 MM (UNIDADE: KGXKM). AF_07/2019</t>
  </si>
  <si>
    <t>100261</t>
  </si>
  <si>
    <t>TRANSPORTE HORIZONTAL MANUAL, DE VERGALHÕES DE AÇO COM DIÂMETRO DE 6,3 MM (UNIDADE: KGXKM). AF_07/2019</t>
  </si>
  <si>
    <t>100262</t>
  </si>
  <si>
    <t>TRANSPORTE HORIZONTAL MANUAL, DE VERGALHÕES DE AÇO COM DIÂMETRO DE 8 MM (UNIDADE: KGXKM). AF_07/2019</t>
  </si>
  <si>
    <t>100263</t>
  </si>
  <si>
    <t>TRANSPORTE HORIZONTAL MANUAL, DE VERGALHÕES DE AÇO COM DIÂMETRO DE 10 MM; 12,5 MM; 16 MM; 20 MM; 25 MM OU 32 MM (UNIDADE: KGXKM). AF_07/2019</t>
  </si>
  <si>
    <t>100264</t>
  </si>
  <si>
    <t>TRANSPORTE HORIZONTAL MANUAL, DE JANELA (UNIDADE: M2XKM). AF_07/2019</t>
  </si>
  <si>
    <t>100265</t>
  </si>
  <si>
    <t>TRANSPORTE VERTICAL MANUAL, 1 PAVIMENTO, DE JANELA (UNIDADE: M2). AF_07/2019</t>
  </si>
  <si>
    <t>100266</t>
  </si>
  <si>
    <t>TRANSPORTE HORIZONTAL MANUAL, DE PORTA (UNIDADE: UNIDXKM). AF_07/2019</t>
  </si>
  <si>
    <t>100267</t>
  </si>
  <si>
    <t>TRANSPORTE VERTICAL MANUAL, 1 PAVIMENTO, DE PORTA (UNIDADE: UNID). AF_07/2019</t>
  </si>
  <si>
    <t>100268</t>
  </si>
  <si>
    <t>TRANSPORTE HORIZONTAL MANUAL, DE BANCADA DE MÁRMORE OU GRANITO PARA COZINHA/LAVATÓRIO OU MÁRMORE SINTÉTICO COM CUBA INTEGRADA (UNIDADE: UNIDXKM). AF_07/2019</t>
  </si>
  <si>
    <t>100269</t>
  </si>
  <si>
    <t>TRANSPORTE VERTICAL, BANCADA DE MÁRMORE OU GRANITO PARA COZINHA/LAVATÓRIO OU MÁRMORE SINTÉTICO COM CUBA INTEGRADA, MANUAL, 1 PAVIMENTO, (UNIDADE: UNID). AF_07/2019</t>
  </si>
  <si>
    <t>100270</t>
  </si>
  <si>
    <t>TRANSPORTE HORIZONTAL COM CARRINHO PLATAFORMA, DE BANCADA DE MÁRMORE OU GRANITO PARA COZINHA/LAVATÓRIO OU MÁRMORE SINTÉTICO COM CUBA INTEGRADA (UNIDADE: UNIDXKM). AF_07/2019</t>
  </si>
  <si>
    <t>100271</t>
  </si>
  <si>
    <t>TRANSPORTE HORIZONTAL MANUAL, DE VIDRO (UNIDADE: M2XKM). AF_07/2019</t>
  </si>
  <si>
    <t>100272</t>
  </si>
  <si>
    <t>TRANSPORTE VERTICAL MANUAL, 1 PAVIMENTO, DE VIDRO (UNIDADE: M2). AF_07/2019</t>
  </si>
  <si>
    <t>100273</t>
  </si>
  <si>
    <t>TRANSPORTE HORIZONTAL MANUAL, DE TELA DE AÇO (UNIDADE: KGXKM). AF_07/2019</t>
  </si>
  <si>
    <t>100274</t>
  </si>
  <si>
    <t>TRANSPORTE HORIZONTAL MANUAL, DE COMPENSADO DE MADEIRA (UNIDADE: M2XKM). AF_07/2019</t>
  </si>
  <si>
    <t>100275</t>
  </si>
  <si>
    <t>TRANSPORTE HORIZONTAL MANUAL, DE TELHA TERMOACÚSTICA OU TELHA DE AÇO ZINCADO (UNIDADE: M2XKM). AF_07/2019</t>
  </si>
  <si>
    <t>100276</t>
  </si>
  <si>
    <t>TRANSPORTE HORIZONTAL MANUAL, DE TELHA DE FIBROCIMENTO OU TELHA ESTRUTURAL DE FIBROCIMENTO, CANALETE 90 OU KALHETÃO (UNIDADE: M2XKM). AF_07/2019</t>
  </si>
  <si>
    <t>100277</t>
  </si>
  <si>
    <t>TRANSPORTE HORIZONTAL COM MANIPULADOR TELESCÓPICO, DE TELHAS TERMOACÚSTICAS, FIBROCIMENTO, AÇO ZINCADO, FIBROCIMENTO ESTRUTURAL, CANALETE 90 OU KALHETÃO (UNIDADE: M2XKM). AF_07/2019</t>
  </si>
  <si>
    <t>100278</t>
  </si>
  <si>
    <t>TRANSPORTE HORIZONTAL MANUAL, DE BACIA SANITÁRIA, CAIXA ACOPLADA, TANQUE OU PIA (UNIDADE: UNIDXKM). AF_07/2019</t>
  </si>
  <si>
    <t>100279</t>
  </si>
  <si>
    <t>TRANSPORTE VERTICAL MANUAL, 1 PAVIMENTO, DE BACIA SANITÁRIA, CAIXA ACOPLADA, TANQUE OU PIA (UNIDADE: UNID). AF_07/2019</t>
  </si>
  <si>
    <t>100280</t>
  </si>
  <si>
    <t>TRANSPORTE HORIZONTAL COM CARRINHO PLATAFORMA, DE BACIA SANITÁRIA, CAIXA ACOPLADA, TANQUE OU PIA (UNIDADE: UNIDXKM). AF_07/2019</t>
  </si>
  <si>
    <t>100281</t>
  </si>
  <si>
    <t>TRANSPORTE HORIZONTAL COM MANIPULADOR TELESCÓPICO, DE BACIA SANITÁRIA, CAIXA ACOPLADA, TANQUE OU PIA (UNIDADE: UNIDXKM). AF_07/2019</t>
  </si>
  <si>
    <t>100282</t>
  </si>
  <si>
    <t>TRANSPORTE HORIZONTAL MANUAL, DE TELHA DE CONCRETO OU CERÂMICA (UNIDADE: M2XKM). AF_07/2019</t>
  </si>
  <si>
    <t>100283</t>
  </si>
  <si>
    <t>TRANSPORTE HORIZONTAL COM CARRINHO PLATAFORMA, DE TELHA DE CONCRETO OU CERÂMICA (UNIDADE: M2XKM). AF_07/2019</t>
  </si>
  <si>
    <t>100284</t>
  </si>
  <si>
    <t>TRANSPORTE HORIZONTAL COM MANIPULADOR TELESCÓPICO, DE TELHA DE CONCRETO OU CERÂMICA (UNIDADE: M2XKM). AF_07/2019</t>
  </si>
  <si>
    <t>100285</t>
  </si>
  <si>
    <t>TRANSPORTE HORIZONTAL MANUAL, DE BARRAMENTO BLINDADO (UNIDADE: MXKM). AF_07/2019</t>
  </si>
  <si>
    <t>100286</t>
  </si>
  <si>
    <t>TRANSPORTE HORIZONTAL COM CARRINHO PLATAFORMA, DE BARRAMENTO BLINDADO (UNIDADE: MXKM). AF_07/2019</t>
  </si>
  <si>
    <t>100287</t>
  </si>
  <si>
    <t>TRANSPORTE HORIZONTAL MANUAL, DE CALHA QUADRADA NÚMERO 24  CORTE 33 (UNIDADE: MXKM). AF_07/2019</t>
  </si>
  <si>
    <t>99802</t>
  </si>
  <si>
    <t>LIMPEZA DE PISO CERÂMICO OU PORCELANATO COM VASSOURA A SECO. AF_04/2019</t>
  </si>
  <si>
    <t>99803</t>
  </si>
  <si>
    <t>LIMPEZA DE PISO CERÂMICO OU PORCELANATO COM PANO ÚMIDO. AF_04/2019</t>
  </si>
  <si>
    <t>99804</t>
  </si>
  <si>
    <t>LIMPEZA DE PISO CERÂMICO OU PORCELANATO UTILIZANDO DETERGENTE NEUTRO E ESCOVAÇÃO MANUAL. AF_04/2019</t>
  </si>
  <si>
    <t>99805</t>
  </si>
  <si>
    <t>LIMPEZA DE PISO CERÂMICO OU COM PEDRAS RÚSTICAS UTILIZANDO ÁCIDO MURIÁTICO. AF_04/2019</t>
  </si>
  <si>
    <t>99806</t>
  </si>
  <si>
    <t>LIMPEZA DE REVESTIMENTO CERÂMICO EM PAREDE COM PANO ÚMIDO AF_04/2019</t>
  </si>
  <si>
    <t>99807</t>
  </si>
  <si>
    <t>LIMPEZA DE REVESTIMENTO CERÂMICO EM PAREDE UTILIZANDO DETERGENTE NEUTRO E ESCOVAÇÃO MANUAL. AF_04/2019</t>
  </si>
  <si>
    <t>99808</t>
  </si>
  <si>
    <t>LIMPEZA DE REVESTIMENTO CERÂMICO EM PAREDE UTILIZANDO ÁCIDO MURIÁTICO. AF_04/2019</t>
  </si>
  <si>
    <t>99809</t>
  </si>
  <si>
    <t>LIMPEZA DE PISO DE LADRILHO HIDRÁULICO COM PANO ÚMIDO. AF_04/2019</t>
  </si>
  <si>
    <t>99810</t>
  </si>
  <si>
    <t>LIMPEZA DE PISO DE MÁRMORE/GRANITO UTILIZANDO DETERGENTE NEUTRO E ESCOVAÇÃO MANUAL. AF_04/2019</t>
  </si>
  <si>
    <t>99811</t>
  </si>
  <si>
    <t>LIMPEZA DE CONTRAPISO COM VASSOURA A SECO. AF_04/2019</t>
  </si>
  <si>
    <t>99812</t>
  </si>
  <si>
    <t>LIMPEZA DE LADRILHO HIDRÁULICO EM PAREDE COM PANO ÚMIDO. AF_04/2019</t>
  </si>
  <si>
    <t>99813</t>
  </si>
  <si>
    <t>LIMPEZA DE MÁRMORE/GRANITO EM PAREDE UTILIZANDO DETERGENTE NEUTRO E ESCOVAÇÃO MANUAL. AF_04/2019</t>
  </si>
  <si>
    <t>99814</t>
  </si>
  <si>
    <t>LIMPEZA DE SUPERFÍCIE COM JATO DE ALTA PRESSÃO. AF_04/2019</t>
  </si>
  <si>
    <t>99815</t>
  </si>
  <si>
    <t>LIMPEZA DE PIA INOX COM BANCADA DE PEDRA, INCLUSIVE METAIS CORRESPONDENTES. AF_04/2019</t>
  </si>
  <si>
    <t>99816</t>
  </si>
  <si>
    <t>LIMPEZA DE TANQUE OU LAVATÓRIO DE LOUÇA ISOLADO, INCLUSIVE METAIS CORRESPONDENTES. AF_04/2019</t>
  </si>
  <si>
    <t>99817</t>
  </si>
  <si>
    <t>LIMPEZA DE LAVATÓRIO DE LOUÇA COM BANCADA DE PEDRA, INCLUSIVE METAIS CORRESPONDENTES. AF_04/2019</t>
  </si>
  <si>
    <t>99818</t>
  </si>
  <si>
    <t>LIMPEZA DE BACIA SANITÁRIA, BIDÊ OU MICTÓRIO EM LOUÇA, INCLUSIVE METAIS CORRESPONDENTES. AF_04/2019</t>
  </si>
  <si>
    <t>99819</t>
  </si>
  <si>
    <t>LIMPEZA DE BANCADA DE PEDRA (MÁRMORE OU GRANITO). AF_04/2019</t>
  </si>
  <si>
    <t>99820</t>
  </si>
  <si>
    <t>LIMPEZA DE JANELA INTEIRAMENTE DE VIDRO. AF_04/2019</t>
  </si>
  <si>
    <t>99821</t>
  </si>
  <si>
    <t>LIMPEZA DE JANELA DE VIDRO COM CAIXILHO EM AÇO/ALUMÍNIO/PVC. AF_04/2019</t>
  </si>
  <si>
    <t>99822</t>
  </si>
  <si>
    <t>LIMPEZA DE PORTA DE MADEIRA. AF_04/2019</t>
  </si>
  <si>
    <t>99823</t>
  </si>
  <si>
    <t>LIMPEZA DE PORTA INTEIRAMENTE DE VIDRO. AF_04/2019</t>
  </si>
  <si>
    <t>99824</t>
  </si>
  <si>
    <t>LIMPEZA DE PORTA EM AÇO/ALUMÍNIO. AF_04/2019</t>
  </si>
  <si>
    <t>99825</t>
  </si>
  <si>
    <t>LIMPEZA DE PORTA DE VIDRO COM CAIXILHO EM AÇO/ ALUMÍNIO/ PVC. AF_04/2019</t>
  </si>
  <si>
    <t>99826</t>
  </si>
  <si>
    <t>LIMPEZA DE FORRO REMOVÍVEL COM PANO ÚMIDO. AF_04/2019</t>
  </si>
  <si>
    <t>97010</t>
  </si>
  <si>
    <t>GUARDA-CORPO FIXADO EM FÔRMA DE MADEIRA COM TRAVESSÕES EM MADEIRA PREGADA E FECHAMENTO EM TELA DE POLIPROPILENO PARA EDIFICAÇÕES COM ATÉ 2 PAVIMENTOS. AF_11/2017</t>
  </si>
  <si>
    <t>97011</t>
  </si>
  <si>
    <t>GUARDA-CORPO FIXADO EM FÔRMA DE MADEIRA COM TRAVESSÕES EM MADEIRA PREGADA E FECHAMENTO EM TELA DE POLIPROPILENO PARA EDIFICAÇÕES COM 3 PAVIMENTOS. AF_11/2017</t>
  </si>
  <si>
    <t>97012</t>
  </si>
  <si>
    <t>GUARDA-CORPO FIXADO EM FÔRMA DE MADEIRA COM TRAVESSÕES EM MADEIRA PREGADA E FECHAMENTO EM TELA DE POLIPROPILENO PARA EDIFICAÇÕES COM ALTURA IGUAL OU SUPERIOR A 4 PAVIMENTOS. AF_11/2017</t>
  </si>
  <si>
    <t>97013</t>
  </si>
  <si>
    <t>GUARDA-CORPO FIXADO EM FÔRMA DE MADEIRA COM TRAVESSÕES EM MADEIRA PREGADA E FECHAMENTO EM PAINEL COMPENSADO PARA EDIFICAÇÕES COM ATÉ 2 PAVIMENTOS. AF_11/2017</t>
  </si>
  <si>
    <t>97014</t>
  </si>
  <si>
    <t>GUARDA-CORPO FIXADO EM FÔRMA DE MADEIRA COM TRAVESSÕES EM MADEIRA PREGADA E FECHAMENTO EM PAINEL COMPENSADO PARA EDIFICAÇÕES COM 3 PAVIMENTOS. AF_11/2017</t>
  </si>
  <si>
    <t>97015</t>
  </si>
  <si>
    <t>GUARDA-CORPO FIXADO EM FÔRMA DE MADEIRA COM TRAVESSÕES EM MADEIRA PREGADA E FECHAMENTO EM PAINEL COMPENSADO PARA EDIFICAÇÕES COM ALTURA IGUAL OU SUPERIOR A 4 PAVIMENTOS. AF_11/2017</t>
  </si>
  <si>
    <t>97016</t>
  </si>
  <si>
    <t>GUARDA-CORPO FIXADO EM FÔRMA DE MADEIRA COM TRAVESSÕES EM MADEIRA PREGADA PRÉ-MONTADA E ENCAIXE NA FÔRMA. PARA EDIFICAÇÕES COM ATÉ 2 PAVIMENTOS. AF_11/2017</t>
  </si>
  <si>
    <t>97017</t>
  </si>
  <si>
    <t>GUARDA-CORPO FIXADO EM FÔRMA DE MADEIRA COM TRAVESSÕES EM MADEIRA PREGADA PRÉ-MONTADA E ENCAIXE NA FÔRMA PARA EDIFICAÇÕES COM 3 PAVIMENTOS. AF_11/2017</t>
  </si>
  <si>
    <t>97018</t>
  </si>
  <si>
    <t>GUARDA-CORPO FIXADO EM FÔRMA DE MADEIRA COM TRAVESSÕES EM MADEIRA PREGADA PRÉ-MONTADA E ENCAIXE NA FÔRMA. PARA EDIFICAÇÕES COM ALTURA IGUAL OU SUPERIOR A 4 PAVIMENTOS. AF_11/2017</t>
  </si>
  <si>
    <t>97031</t>
  </si>
  <si>
    <t>GUARDA-CORPO EM LAJE PÓS-DESFÔRMA, PARA ESTRUTURAS EM CONCRETO, COM ESCORAS DE MADEIRA ESTRONCADAS NA ESTRUTURA, TRAVESSÕES DE MADEIRA PREGADOS E FECHAMENTO EM TELA DE POLIPROPILENO PARA EDIFICAÇÕES COM ALTURA ATÉ 4 PAVIMENTOS (1 MONTAGEM POR OBRA). AF_11/2017</t>
  </si>
  <si>
    <t>97032</t>
  </si>
  <si>
    <t>GUARDA-CORPO EM LAJE PÓS-DESFÔRMA, PARA ESTRUTURAS EM CONCRETO, COM ESCORAS DE MADEIRA ESTRONCADAS NA ESTRUTURA, TRAVESSÕES DE MADEIRA PREGADOS E FECHAMENTO EM TELA DE POLIPROPILENO PARA EDIFICAÇÕES ACIMA DE 4 PAV. (2 MONTAGENS POR OBRA). AF_11/2017</t>
  </si>
  <si>
    <t>97033</t>
  </si>
  <si>
    <t>GUARDA-CORPO EM LAJE PÓS-DESFORMA, PARA ESTRUTURAS EM CONCRETO, COM ESCORAS METÁLICAS ESTRONCADAS NA ESTRUTURA, TRAVESSÕES DE MADEIRA E FECHAMENTO EM TELA DE POLIPROPILENO PARA EDIFICAÇÕES COM ALTURA ATÉ 4 PAVIMENTOS (1 MONTAGEM POR OBRA). AF_11/2017</t>
  </si>
  <si>
    <t>97034</t>
  </si>
  <si>
    <t>GUARDA-CORPO EM LAJE PÓS-DESFORMA, PARA ESTRUTURAS EM CONCRETO, COM ESCORAS METÁLICAS ESTRONCADAS NA ESTRUTURA, TRAVESSÕES DE MADEIRA E FECHAMENTO EM TELA DE POLIPROPILENO PARA EDIFICAÇÕES ACIMA DE 4 PAVIMENTOS (2 MONTAGENS POR OBRA). AF_11/2017</t>
  </si>
  <si>
    <t>97039</t>
  </si>
  <si>
    <t>FECHAMENTO REMOVÍVEL DE VÃO DE PORTAS, EM MADEIRA (VÃO DO ELEVADOR)  1 MONTAGEM EM OBRA. AF_11/2017</t>
  </si>
  <si>
    <t>97040</t>
  </si>
  <si>
    <t>FECHAMENTO REMOVÍVEL DE ABERTURA DE CAIXILHO, EM MADEIRA  4 MONTAGENS EM OBRA. AF_11/2017</t>
  </si>
  <si>
    <t>97041</t>
  </si>
  <si>
    <t>FECHAMENTO REMOVÍVEL DE ABERTURA NO PISO, EM MADEIRA  1 MONTAGEM EM OBRA. AF_11/2017</t>
  </si>
  <si>
    <t>97046</t>
  </si>
  <si>
    <t>PONTEIRAS DE PROTEÇÃO DE VERGALHÕES EXPOSTOS EM FUNDAÇÕES. AF_11/2017</t>
  </si>
  <si>
    <t>97047</t>
  </si>
  <si>
    <t>PONTEIRAS DE PROTEÇÃO DE VERGALHÕES EXPOSTOS EM ESTRUTURAS DE CONCRETO ARMADO CONVENCIONAL. AF_11/2017</t>
  </si>
  <si>
    <t>97048</t>
  </si>
  <si>
    <t>PONTEIRAS DE PROTEÇÃO DE VERGALHÕES EXPOSTOS EM ALVENARIA ESTRUTURAL. AF_11/2017</t>
  </si>
  <si>
    <t>97054</t>
  </si>
  <si>
    <t>INSTALAÇÃO DE SINALIZADOR NOTURNO LED. AF_11/2017</t>
  </si>
  <si>
    <t>97062</t>
  </si>
  <si>
    <t>COLOCAÇÃO DE TELA EM ANDAIME FACHADEIRO. AF_11/2017</t>
  </si>
  <si>
    <t>97063</t>
  </si>
  <si>
    <t>MONTAGEM E DESMONTAGEM DE ANDAIME MODULAR FACHADEIRO, COM PISO METÁLICO, PARA EDIFICAÇÕES COM MÚLTIPLOS PAVIMENTOS (EXCLUSIVE ANDAIME E LIMPEZA). AF_11/2017</t>
  </si>
  <si>
    <t>97064</t>
  </si>
  <si>
    <t>MONTAGEM E DESMONTAGEM DE ANDAIME TUBULAR TIPO TORRE (EXCLUSIVE ANDAIME E LIMPEZA). AF_11/2017</t>
  </si>
  <si>
    <t>97065</t>
  </si>
  <si>
    <t>MONTAGEM E DESMONTAGEM DE ANDAIME MULTIDIRECIONAL (EXCLUSIVE ANDAIME E LIMPEZA). AF_11/2017</t>
  </si>
  <si>
    <t>97066</t>
  </si>
  <si>
    <t>COBERTURA PARA PROTEÇÃO DE PEDESTRES SOBRE ESTRUTURA DE ANDAIME, INCLUSIVE MONTAGEM E DESMONTAGEM. AF_11/2017</t>
  </si>
  <si>
    <t>97067</t>
  </si>
  <si>
    <t>PLATAFORMA DE PROTEÇÃO PRINCIPAL PARA ALVENARIA ESTRUTURAL PARA SER APOIADA EM ANDAIME, INCLUSIVE MONTAGEM E DESMONTAGEM. AF_11/2017</t>
  </si>
  <si>
    <t>97621</t>
  </si>
  <si>
    <t>DEMOLIÇÃO DE ALVENARIA DE BLOCO FURADO, DE FORMA MANUAL, COM REAPROVEITAMENTO. AF_09/2023</t>
  </si>
  <si>
    <t>97622</t>
  </si>
  <si>
    <t>DEMOLIÇÃO DE ALVENARIA DE BLOCO FURADO, DE FORMA MANUAL, SEM REAPROVEITAMENTO. AF_09/2023</t>
  </si>
  <si>
    <t>97623</t>
  </si>
  <si>
    <t>DEMOLIÇÃO DE ALVENARIA DE TIJOLO MACIÇO, DE FORMA MANUAL, COM REAPROVEITAMENTO. AF_09/2023</t>
  </si>
  <si>
    <t>97624</t>
  </si>
  <si>
    <t>DEMOLIÇÃO DE ALVENARIA DE TIJOLO MACIÇO, DE FORMA MANUAL, SEM REAPROVEITAMENTO. AF_09/2023</t>
  </si>
  <si>
    <t>97625</t>
  </si>
  <si>
    <t>DEMOLIÇÃO DE ALVENARIA PARA QUALQUER TIPO DE BLOCO, DE FORMA MECANIZADA, SEM REAPROVEITAMENTO. AF_09/2023</t>
  </si>
  <si>
    <t>97626</t>
  </si>
  <si>
    <t>DEMOLIÇÃO DE PILARES E VIGAS EM CONCRETO ARMADO, DE FORMA MANUAL, SEM REAPROVEITAMENTO. AF_09/2023</t>
  </si>
  <si>
    <t>97627</t>
  </si>
  <si>
    <t>DEMOLIÇÃO DE PILARES E VIGAS EM CONCRETO ARMADO, DE FORMA MECANIZADA COM MARTELETE, SEM REAPROVEITAMENTO. AF_09/2023</t>
  </si>
  <si>
    <t>97628</t>
  </si>
  <si>
    <t>DEMOLIÇÃO DE LAJES, EM CONCRETO ARMADO, DE FORMA MANUAL, SEM REAPROVEITAMENTO. AF_09/2023</t>
  </si>
  <si>
    <t>97629</t>
  </si>
  <si>
    <t>DEMOLIÇÃO DE LAJES, EM CONCRETO ARMADO, DE FORMA MECANIZADA COM MARTELETE, SEM REAPROVEITAMENTO. AF_09/2023</t>
  </si>
  <si>
    <t>97631</t>
  </si>
  <si>
    <t>DEMOLIÇÃO DE ARGAMASSAS, DE FORMA MANUAL, SEM REAPROVEITAMENTO. AF_09/2023</t>
  </si>
  <si>
    <t>97632</t>
  </si>
  <si>
    <t>DEMOLIÇÃO DE RODAPÉ CERÂMICO, DE FORMA MANUAL, SEM REAPROVEITAMENTO. AF_09/2023</t>
  </si>
  <si>
    <t>97633</t>
  </si>
  <si>
    <t>DEMOLIÇÃO DE REVESTIMENTO CERÂMICO, DE FORMA MANUAL, SEM REAPROVEITAMENTO. AF_09/2023</t>
  </si>
  <si>
    <t>97634</t>
  </si>
  <si>
    <t>DEMOLIÇÃO DE REVESTIMENTO CERÂMICO, DE FORMA MECANIZADA COM MARTELETE, SEM REAPROVEITAMENTO. AF_09/2023</t>
  </si>
  <si>
    <t>97635</t>
  </si>
  <si>
    <t>REMOÇÃO DE PISO DE BLOCO INTERTRAVADO OU DE PEDRA PORTUGUESA, DE FORMA MANUAL, COM REAPROVEITAMENTO. AF_09/2023</t>
  </si>
  <si>
    <t>97636</t>
  </si>
  <si>
    <t>DEMOLIÇÃO PARCIAL DE PAVIMENTO ASFÁLTICO, DE FORMA MECANIZADA, SEM REAPROVEITAMENTO. AF_09/2023</t>
  </si>
  <si>
    <t>97637</t>
  </si>
  <si>
    <t>REMOÇÃO DE TAPUME/ CHAPAS METÁLICAS E DE MADEIRA, DE FORMA MANUAL, SEM REAPROVEITAMENTO. AF_09/2023</t>
  </si>
  <si>
    <t>97638</t>
  </si>
  <si>
    <t>REMOÇÃO DE CHAPAS E PERFIS DE DRYWALL, DE FORMA MANUAL, SEM REAPROVEITAMENTO. AF_09/2023</t>
  </si>
  <si>
    <t>97639</t>
  </si>
  <si>
    <t>REMOÇÃO DE PLACAS E PILARETES DE CONCRETO, DE FORMA MANUAL, SEM REAPROVEITAMENTO. AF_09/2023</t>
  </si>
  <si>
    <t>97640</t>
  </si>
  <si>
    <t>REMOÇÃO DE FORROS DE DRYWALL, PVC E FIBROMINERAL, DE FORMA MANUAL, SEM REAPROVEITAMENTO. AF_09/2023</t>
  </si>
  <si>
    <t>97641</t>
  </si>
  <si>
    <t>REMOÇÃO DE FORRO DE GESSO, DE FORMA MANUAL, SEM REAPROVEITAMENTO. AF_09/2023</t>
  </si>
  <si>
    <t>97642</t>
  </si>
  <si>
    <t>REMOÇÃO DE TRAMA METÁLICA OU DE MADEIRA PARA FORRO, DE FORMA MANUAL, SEM REAPROVEITAMENTO. AF_09/2023</t>
  </si>
  <si>
    <t>97643</t>
  </si>
  <si>
    <t>REMOÇÃO DE PISO DE MADEIRA (ASSOALHO E BARROTE), DE FORMA MANUAL, SEM REAPROVEITAMENTO. AF_09/2023</t>
  </si>
  <si>
    <t>97644</t>
  </si>
  <si>
    <t>REMOÇÃO DE PORTAS, DE FORMA MANUAL, SEM REAPROVEITAMENTO. AF_09/2023</t>
  </si>
  <si>
    <t>97645</t>
  </si>
  <si>
    <t>REMOÇÃO DE JANELAS, DE FORMA MANUAL, SEM REAPROVEITAMENTO. AF_09/2023</t>
  </si>
  <si>
    <t>97647</t>
  </si>
  <si>
    <t>REMOÇÃO DE TELHAS DE FIBROCIMENTO METÁLICA E CERÂMICA, DE FORMA MANUAL, SEM REAPROVEITAMENTO. AF_09/2023</t>
  </si>
  <si>
    <t>97648</t>
  </si>
  <si>
    <t>REMOÇÃO DE PROTEÇÃO TÉRMICA PARA COBERTURA EM EPS, DE FORMA MANUAL, SEM REAPROVEITAMENTO. AF_09/2023</t>
  </si>
  <si>
    <t>97649</t>
  </si>
  <si>
    <t>REMOÇÃO DE TELHAS DE FIBROCIMENTO, METÁLICA E CERÂMICA, DE FORMA MECANIZADA, COM USO DE GUINDASTE, SEM REAPROVEITAMENTO. AF_09/2023</t>
  </si>
  <si>
    <t>97650</t>
  </si>
  <si>
    <t>REMOÇÃO DE TRAMA DE MADEIRA PARA COBERTURA, DE FORMA MANUAL, SEM REAPROVEITAMENTO. AF_09/2023</t>
  </si>
  <si>
    <t>97651</t>
  </si>
  <si>
    <t>REMOÇÃO DE TESOURAS DE MADEIRA, COM VÃO MENOR QUE 8M, DE FORMA MANUAL, SEM REAPROVEITAMENTO. AF_09/2023</t>
  </si>
  <si>
    <t>97652</t>
  </si>
  <si>
    <t>REMOÇÃO DE TESOURAS DE MADEIRA, COM VÃO MAIOR OU IGUAL A 8M, DE FORMA MANUAL, SEM REAPROVEITAMENTO. AF_09/2023</t>
  </si>
  <si>
    <t>97653</t>
  </si>
  <si>
    <t>REMOÇÃO DE TESOURAS DE MADEIRA, COM VÃO MENOR QUE 8M, DE FORMA MECANIZADA, COM REAPROVEITAMENTO. AF_09/2023</t>
  </si>
  <si>
    <t>97654</t>
  </si>
  <si>
    <t>REMOÇÃO DE TESOURAS DE MADEIRA, COM VÃO MAIOR OU IGUAL A 8M, DE FORMA MECANIZADA, COM REAPROVEITAMENTO. AF_09/2023</t>
  </si>
  <si>
    <t>97655</t>
  </si>
  <si>
    <t>REMOÇÃO DE TRAMA METÁLICA PARA COBERTURA, DE FORMA MANUAL, SEM REAPROVEITAMENTO. AF_09/2023</t>
  </si>
  <si>
    <t>97656</t>
  </si>
  <si>
    <t>REMOÇÃO DE TESOURAS METÁLICAS, COM VÃO MENOR QUE 8M, DE FORMA MANUAL, SEM REAPROVEITAMENTO. AF_09/2023</t>
  </si>
  <si>
    <t>97657</t>
  </si>
  <si>
    <t>REMOÇÃO DE TESOURAS METÁLICAS, COM VÃO MAIOR OU IGUAL A 8M, DE FORMA MANUAL, SEM REAPROVEITAMENTO. AF_09/2023</t>
  </si>
  <si>
    <t>97658</t>
  </si>
  <si>
    <t>REMOÇÃO DE TESOURAS METÁLICAS, COM VÃO MENOR QUE 8M, DE FORMA MECANIZADA, COM REAPROVEITAMENTO. AF_09/2023</t>
  </si>
  <si>
    <t>97659</t>
  </si>
  <si>
    <t>REMOÇÃO DE TESOURAS METÁLICAS, COM VÃO MAIOR OU IGUAL A 8M, DE FORMA MECANIZADA, COM REAPROVEITAMENTO. AF_09/2023</t>
  </si>
  <si>
    <t>97660</t>
  </si>
  <si>
    <t>REMOÇÃO DE INTERRUPTORES/TOMADAS ELÉTRICAS, DE FORMA MANUAL, SEM REAPROVEITAMENTO. AF_09/2023</t>
  </si>
  <si>
    <t>97661</t>
  </si>
  <si>
    <t>REMOÇÃO DE CABOS ELÉTRICOS, COM SEÇÃO DE 10 MM², FORMA MANUAL, SEM REAPROVEITAMENTO. AF_09/2023</t>
  </si>
  <si>
    <t>97662</t>
  </si>
  <si>
    <t>REMOÇÃO DE TUBULAÇÕES (TUBOS E CONEXÕES) DE ÁGUA FRIA, DE FORMA MANUAL, SEM REAPROVEITAMENTO. AF_09/2023</t>
  </si>
  <si>
    <t>97663</t>
  </si>
  <si>
    <t>REMOÇÃO DE LOUÇAS, DE FORMA MANUAL, SEM REAPROVEITAMENTO. AF_09/2023</t>
  </si>
  <si>
    <t>97664</t>
  </si>
  <si>
    <t>REMOÇÃO DE ACESSÓRIOS, DE FORMA MANUAL, SEM REAPROVEITAMENTO. AF_09/2023</t>
  </si>
  <si>
    <t>97665</t>
  </si>
  <si>
    <t>REMOÇÃO DE LUMINÁRIAS, DE FORMA MANUAL, SEM REAPROVEITAMENTO. AF_09/2023</t>
  </si>
  <si>
    <t>97666</t>
  </si>
  <si>
    <t>REMOÇÃO DE METAIS SANITÁRIOS, DE FORMA MANUAL, SEM REAPROVEITAMENTO. AF_09/2023</t>
  </si>
  <si>
    <t>104789</t>
  </si>
  <si>
    <t>DEMOLIÇÃO DE PISO DE CONCRETO SIMPLES, DE FORMA MANUAL, SEM REAPROVEITAMENTO. AF_09/2023</t>
  </si>
  <si>
    <t>104790</t>
  </si>
  <si>
    <t>DEMOLIÇÃO DE PISO DE CONCRETO SIMPLES, DE FORMA MECANIZADA COM MARTELETE, SEM REAPROVEITAMENTO. AF_09/2023</t>
  </si>
  <si>
    <t>104791</t>
  </si>
  <si>
    <t>DEMOLIÇÃO DE ARGAMASSAS, DE FORMA DE FORMA MECANIZADA COM MARTELETE, SEM REAPROVEITAMENTO. AF_09/2023</t>
  </si>
  <si>
    <t>104792</t>
  </si>
  <si>
    <t>REMOÇÃO DE CABOS ELÉTRICOS, COM SEÇÃO DE ATÉ 2,5 MM², DE FORMA MANUAL, SEM REAPROVEITAMENTO. AF_09/2023</t>
  </si>
  <si>
    <t>104793</t>
  </si>
  <si>
    <t>REMOÇÃO DE CABOS ELÉTRICOS, COM SEÇÃO MAIOR QUE 2,5 MM² E MENOR QUE 10 MM², DE FORMA MANUAL, SEM REAPROVEITAMENTO. AF_09/2023</t>
  </si>
  <si>
    <t>104794</t>
  </si>
  <si>
    <t>REMOÇÃO DE CABOS ELÉTRICOS, COM SEÇÃO DE 16 MM², FORMA MANUAL, SEM REAPROVEITAMENTO. AF_09/2023</t>
  </si>
  <si>
    <t>104795</t>
  </si>
  <si>
    <t>REMOÇÃO DE CABOS ELÉTRICOS, COM SEÇÃO DE 25 MM², FORMA MANUAL, SEM REAPROVEITAMENTO. AF_09/2023</t>
  </si>
  <si>
    <t>104796</t>
  </si>
  <si>
    <t>DEMOLIÇÃO DE GUIAS, SARJETAS OU SARJETÕES, DE FORMA MECANIZADA, SEM REAPROVEITAMENTO. AF_09/2023</t>
  </si>
  <si>
    <t>104797</t>
  </si>
  <si>
    <t>REMOÇAO DE GUIAS PRÉ-FABRICADAS DE CONCRETO, DE FORMA MECANIZADA, COM REAPROVEITAMENTO. AF_09/2023</t>
  </si>
  <si>
    <t>104798</t>
  </si>
  <si>
    <t>REMOÇÃO DE SUPORTE METÁLICO OU DE MADEIRA PARA PLACAS DE SINALIZAÇÃO VIÁRIA, DE FORMA MANUAL, SEM REAPROVEITAMENTO. AF_09/2023</t>
  </si>
  <si>
    <t>104799</t>
  </si>
  <si>
    <t>REMOÇÃO DE PLACAS DE SINALIZAÇÃO VIÁRIA, DE FORMA MANUAL, SEM REAPROVEITAMENTO. AF_09/2023</t>
  </si>
  <si>
    <t>104800</t>
  </si>
  <si>
    <t>REMOÇÃO DE CERCAS E MOURÕES, DE FORMA MANUAL, SEM REAPROVEITAMENTO. AF_09/2023</t>
  </si>
  <si>
    <t>104801</t>
  </si>
  <si>
    <t>REMOÇÃO DE ALAMBRADOS PARA QUADRAS POLIESPORTIVAS, ESTRUTURADO POR TUBOS DE AÇO GALVANIZADO, COM TELA DE ARAME GALVANIZADO, DE FORMA MANUAL, SEM REAPROVEITAMENTO. AF_09/2023</t>
  </si>
  <si>
    <t>104802</t>
  </si>
  <si>
    <t>REMOÇÃO DE TELA DE ARAME GALVANIZADO DE ALAMBRADOS PARA QUADRAS POLIESPORTIVAS, DE FORMA MANUAL, SEM REMOÇÃO DA ESTRUTURA DE SUSTENTAÇÃO, SEM REAPROVEITAMENTO. AF_09/2023</t>
  </si>
  <si>
    <t>104803</t>
  </si>
  <si>
    <t>REMOÇÃO CALHAS E RUFOS, DE FORMA MANUAL, SEM REAPROVEITAMENTO. AF_09/2023</t>
  </si>
  <si>
    <t>95967</t>
  </si>
  <si>
    <t>SERVIÇOS TÉCNICOS ESPECIALIZADOS PARA ACOMPANHAMENTO DE EXECUÇÃO DE FUNDAÇÕES PROFUNDAS E ESTRUTURAS DE CONTENÇÃO</t>
  </si>
  <si>
    <t>99058</t>
  </si>
  <si>
    <t>LOCAÇÃO DE PONTO PARA REFERÊNCIA TOPOGRÁFICA. AF_10/2018</t>
  </si>
  <si>
    <t>99059</t>
  </si>
  <si>
    <t>LOCACAO CONVENCIONAL DE OBRA, UTILIZANDO GABARITO DE TÁBUAS CORRIDAS PONTALETADAS A CADA 2,00M - 2 UTILIZAÇÕES. AF_10/2018</t>
  </si>
  <si>
    <t>99060</t>
  </si>
  <si>
    <t>LOCAÇÃO COM CAVALETE COM ALTURA DE 1,00 M - 2 UTILIZAÇÕES. AF_10/2018</t>
  </si>
  <si>
    <t>99061</t>
  </si>
  <si>
    <t>LOCAÇÃO COM CAVALETE COM ALTURA DE 0,50 M - 2 UTILIZAÇÕES. AF_10/2018</t>
  </si>
  <si>
    <t>99062</t>
  </si>
  <si>
    <t>MARCAÇÃO DE PONTOS EM GABARITO OU CAVALETE. AF_10/2018</t>
  </si>
  <si>
    <t>99063</t>
  </si>
  <si>
    <t>LOCAÇÃO DE REDE DE ÁGUA OU ESGOTO. AF_10/2018</t>
  </si>
  <si>
    <t>99064</t>
  </si>
  <si>
    <t>LOCAÇÃO DE PAVIMENTAÇÃO. AF_10/2018</t>
  </si>
  <si>
    <t>93588</t>
  </si>
  <si>
    <t>TRANSPORTE COM CAMINHÃO BASCULANTE DE 10 M³, EM VIA URBANA EM LEITO NATURAL (UNIDADE: M3XKM). AF_07/2020</t>
  </si>
  <si>
    <t>93589</t>
  </si>
  <si>
    <t>TRANSPORTE COM CAMINHÃO BASCULANTE DE 10 M³, EM VIA URBANA EM REVESTIMENTO PRIMÁRIO (UNIDADE: M3XKM). AF_07/2020</t>
  </si>
  <si>
    <t>93590</t>
  </si>
  <si>
    <t>TRANSPORTE COM CAMINHÃO BASCULANTE DE 10 M³, EM VIA URBANA PAVIMENTADA, ADICIONAL PARA DMT EXCEDENTE A 30 KM (UNIDADE: M3XKM). AF_07/2020</t>
  </si>
  <si>
    <t>93591</t>
  </si>
  <si>
    <t>TRANSPORTE COM CAMINHÃO BASCULANTE DE 14 M³, EM VIA URBANA EM LEITO NATURAL (UNIDADE: M3XKM). AF_07/2020</t>
  </si>
  <si>
    <t>93592</t>
  </si>
  <si>
    <t>TRANSPORTE COM CAMINHÃO BASCULANTE DE 14 M³, EM VIA URBANA EM REVESTIMENTO PRIMÁRIO (UNIDADE: M3XKM). AF_07/2020</t>
  </si>
  <si>
    <t>93593</t>
  </si>
  <si>
    <t>TRANSPORTE COM CAMINHÃO BASCULANTE DE 14 M³, EM VIA URBANA PAVIMENTADA, ADICIONAL PARA DMT EXCEDENTE A 30 KM (UNIDADE: M3XKM). AF_07/2020</t>
  </si>
  <si>
    <t>93594</t>
  </si>
  <si>
    <t>TRANSPORTE COM CAMINHÃO BASCULANTE DE 10 M³, EM VIA URBANA EM LEITO NATURAL (UNIDADE: TXKM). AF_07/2020</t>
  </si>
  <si>
    <t>93595</t>
  </si>
  <si>
    <t>TRANSPORTE COM CAMINHÃO BASCULANTE DE 10 M³, EM VIA URBANA EM REVESTIMENTO PRIMÁRIO (UNIDADE: TXKM). AF_07/2020</t>
  </si>
  <si>
    <t>93596</t>
  </si>
  <si>
    <t>TRANSPORTE COM CAMINHÃO BASCULANTE DE 10 M³, EM VIA URBANA PAVIMENTADA, ADICIONAL PARA DMT EXCEDENTE A 30 KM (UNIDADE: TXKM). AF_07/2020</t>
  </si>
  <si>
    <t>93597</t>
  </si>
  <si>
    <t>TRANSPORTE COM CAMINHÃO BASCULANTE DE 14 M³, EM VIA URBANA EM LEITO NATURAL (UNIDADE: TXKM). AF_07/2020</t>
  </si>
  <si>
    <t>93598</t>
  </si>
  <si>
    <t>TRANSPORTE COM CAMINHÃO BASCULANTE DE 14 M³, EM VIA URBANA EM REVESTIMENTO PRIMÁRIO (UNIDADE: TXKM). AF_07/2020</t>
  </si>
  <si>
    <t>93599</t>
  </si>
  <si>
    <t>TRANSPORTE COM CAMINHÃO BASCULANTE DE 14 M³, EM VIA URBANA PAVIMENTADA, ADICIONAL PARA DMT EXCEDENTE A 30 KM (UNIDADE: TXKM). AF_07/2020</t>
  </si>
  <si>
    <t>95425</t>
  </si>
  <si>
    <t>TRANSPORTE COM CAMINHÃO BASCULANTE DE 18 M³, EM VIA URBANA EM LEITO NATURAL (UNIDADE: M3XKM). AF_07/2020</t>
  </si>
  <si>
    <t>95426</t>
  </si>
  <si>
    <t>TRANSPORTE COM CAMINHÃO BASCULANTE DE 18 M³, EM VIA URBANA EM REVESTIMENTO PRIMÁRIO (UNIDADE: M3XKM). AF_07/2020</t>
  </si>
  <si>
    <t>95427</t>
  </si>
  <si>
    <t>TRANSPORTE COM CAMINHÃO BASCULANTE DE 18 M³, EM VIA URBANA PAVIMENTADA, ADICIONAL PARA DMT EXCEDENTE A 30 KM (UNIDADE: M3XKM). AF_07/2020</t>
  </si>
  <si>
    <t>95428</t>
  </si>
  <si>
    <t>TRANSPORTE COM CAMINHÃO BASCULANTE DE 18 M³, EM VIA URBANA EM LEITO NATURAL (UNIDADE: TXKM). AF_07/2020</t>
  </si>
  <si>
    <t>95429</t>
  </si>
  <si>
    <t>TRANSPORTE COM CAMINHÃO BASCULANTE DE 18 M³, EM VIA URBANA EM REVESTIMENTO PRIMÁRIO (UNIDADE: TXKM). AF_07/2020</t>
  </si>
  <si>
    <t>95430</t>
  </si>
  <si>
    <t>TRANSPORTE COM CAMINHÃO BASCULANTE DE 18 M³, EM VIA URBANA PAVIMENTADA, ADICIONAL PARA DMT EXCEDENTE A 30 KM (UNIDADE: TXKM). AF_07/2020</t>
  </si>
  <si>
    <t>95875</t>
  </si>
  <si>
    <t>TRANSPORTE COM CAMINHÃO BASCULANTE DE 10 M³, EM VIA URBANA PAVIMENTADA, DMT ATÉ 30 KM (UNIDADE: M3XKM). AF_07/2020</t>
  </si>
  <si>
    <t>95876</t>
  </si>
  <si>
    <t>TRANSPORTE COM CAMINHÃO BASCULANTE DE 14 M³, EM VIA URBANA PAVIMENTADA, DMT ATÉ 30 KM (UNIDADE: M3XKM). AF_07/2020</t>
  </si>
  <si>
    <t>95877</t>
  </si>
  <si>
    <t>TRANSPORTE COM CAMINHÃO BASCULANTE DE 18 M³, EM VIA URBANA PAVIMENTADA, DMT ATÉ 30 KM (UNIDADE: M3XKM). AF_07/2020</t>
  </si>
  <si>
    <t>95878</t>
  </si>
  <si>
    <t>TRANSPORTE COM CAMINHÃO BASCULANTE DE 10 M³, EM VIA URBANA PAVIMENTADA, DMT ATÉ 30 KM (UNIDADE: TXKM). AF_07/2020</t>
  </si>
  <si>
    <t>95879</t>
  </si>
  <si>
    <t>TRANSPORTE COM CAMINHÃO BASCULANTE DE 14 M³, EM VIA URBANA PAVIMENTADA, DMT ATÉ 30 KM (UNIDADE: TXKM). AF_07/2020</t>
  </si>
  <si>
    <t>95880</t>
  </si>
  <si>
    <t>TRANSPORTE COM CAMINHÃO BASCULANTE DE 18 M³, EM VIA URBANA PAVIMENTADA, DMT ATÉ 30 KM (UNIDADE: TXKM). AF_07/2020</t>
  </si>
  <si>
    <t>97912</t>
  </si>
  <si>
    <t>TRANSPORTE COM CAMINHÃO BASCULANTE DE 6 M³, EM VIA URBANA EM LEITO NATURAL (UNIDADE: M3XKM). AF_07/2020</t>
  </si>
  <si>
    <t>97913</t>
  </si>
  <si>
    <t>TRANSPORTE COM CAMINHÃO BASCULANTE DE 6 M³, EM VIA URBANA EM REVESTIMENTO PRIMÁRIO (UNIDADE: M3XKM). AF_07/2020</t>
  </si>
  <si>
    <t>97914</t>
  </si>
  <si>
    <t>TRANSPORTE COM CAMINHÃO BASCULANTE DE 6 M³, EM VIA URBANA PAVIMENTADA, DMT ATÉ 30 KM (UNIDADE: M3XKM). AF_07/2020</t>
  </si>
  <si>
    <t>97915</t>
  </si>
  <si>
    <t>TRANSPORTE COM CAMINHÃO BASCULANTE DE 6 M³, EM VIA URBANA PAVIMENTADA, ADICIONAL PARA DMT EXCEDENTE A 30 KM (UNIDADE: M3XKM). AF_07/2020</t>
  </si>
  <si>
    <t>100937</t>
  </si>
  <si>
    <t>TRANSPORTE COM CAMINHÃO BASCULANTE DE 6 M³, EM VIA INTERNA (DENTRO DO CANTEIRO - UNIDADE: M3XKM). AF_07/2020</t>
  </si>
  <si>
    <t>100938</t>
  </si>
  <si>
    <t>TRANSPORTE COM CAMINHÃO BASCULANTE DE 10 M³, EM VIA INTERNA (DENTRO DO CANTEIRO - UNIDADE: M3XKM). AF_07/2020</t>
  </si>
  <si>
    <t>100939</t>
  </si>
  <si>
    <t>TRANSPORTE COM CAMINHÃO BASCULANTE DE 14 M³, EM VIA INTERNA (DENTRO DO CANTEIRO - UNIDADE:M3XKM). AF_07/2020</t>
  </si>
  <si>
    <t>100940</t>
  </si>
  <si>
    <t>TRANSPORTE COM CAMINHÃO BASCULANTE DE 18 M³, EM VIA INTERNA (DENTRO DO CANTEIRO - UNIDADE: M3XKM). AF_07/2020</t>
  </si>
  <si>
    <t>100941</t>
  </si>
  <si>
    <t>TRANSPORTE COM CAMINHÃO BASCULANTE DE 6 M³, EM VIA INTERNA (DENTRO DO CANTEIRO - UNIDADE: TXKM). AF_07/2020</t>
  </si>
  <si>
    <t>100942</t>
  </si>
  <si>
    <t>TRANSPORTE COM CAMINHÃO BASCULANTE DE 10 M³, EM VIA INTERNA A OBRA (UNIDADE: TXKM). AF_07/2020</t>
  </si>
  <si>
    <t>100943</t>
  </si>
  <si>
    <t>TRANSPORTE COM CAMINHÃO BASCULANTE DE 14 M³, EM VIA INTERNA (DENTRO DO CANTEIRO - UNIDADE: TXKM). AF_07/2020</t>
  </si>
  <si>
    <t>100944</t>
  </si>
  <si>
    <t>TRANSPORTE COM CAMINHÃO BASCULANTE DE 18 M³, EM VIA INTERNA (DENTRO DO CANTEIRO - UNIDADE: TXKM). AF_07/2020</t>
  </si>
  <si>
    <t>100945</t>
  </si>
  <si>
    <t>TRANSPORTE COM CAMINHÃO CARROCERIA 9T, EM VIA URBANA EM LEITO NATURAL (UNIDADE: TXKM). AF_07/2020</t>
  </si>
  <si>
    <t>100946</t>
  </si>
  <si>
    <t>TRANSPORTE COM CAMINHÃO CARROCERIA 9T, EM VIA URBANA EM REVESTIMENTO PRIMÁRIO (UNIDADE: TXKM). AF_07/2020</t>
  </si>
  <si>
    <t>100947</t>
  </si>
  <si>
    <t>TRANSPORTE COM CAMINHÃO CARROCERIA 9T, EM VIA URBANA PAVIMENTADA, DMT ATÉ 30KM (UNIDADE: TXKM). AF_07/2020</t>
  </si>
  <si>
    <t>100948</t>
  </si>
  <si>
    <t>TRANSPORTE COM CAMINHÃO CARROCERIA 9T, EM VIA URBANA PAVIMENTADA, ADICIONAL PARA DMT EXCEDENTE A 30 KM (UNIDADE: TXKM). AF_07/2020</t>
  </si>
  <si>
    <t>100949</t>
  </si>
  <si>
    <t>TRANSPORTE COM CAMINHÃO CARROCERIA 9T, EM VIA INTERNA (DENTRO DO CANTEIRO - UNIDADE: TXKM). AF_07/2020</t>
  </si>
  <si>
    <t>100950</t>
  </si>
  <si>
    <t>TRANSPORTE COM CAMINHÃO CARROCERIA COM GUINDAUTO (MUNCK), MOMENTO MÁXIMO DE CARGA 11,7 TM, EM VIA URBANA EM LEITO NATURAL (UNIDADE: TXKM). AF_07/2020</t>
  </si>
  <si>
    <t>100951</t>
  </si>
  <si>
    <t>TRANSPORTE COM CAMINHÃO CARROCERIA COM GUINDAUTO (MUNCK), MOMENTO MÁXIMO DE CARGA 11,7 TM, EM VIA URBANA EM REVESTIMENTO PRIMÁRIO (UNIDADE: TXKM). AF_07/2020</t>
  </si>
  <si>
    <t>100952</t>
  </si>
  <si>
    <t>TRANSPORTE COM CAMINHÃO CARROCERIA COM GUINDAUTO (MUNCK), MOMENTO MÁXIMO DE CARGA 11,7 TM, EM VIA URBANA PAVIMENTADA, DMT ATÉ 30KM (UNIDADE: TXKM). AF_07/2020</t>
  </si>
  <si>
    <t>100953</t>
  </si>
  <si>
    <t>TRANSPORTE COM CAMINHÃO CARROCERIA COM GUINDAUTO (MUNCK), MOMENTO MÁXIMO DE CARGA 11,7 TM, EM VIA URBANA PAVIMENTADA, ADICIONAL PARA DMT EXCEDENTE A 30 KM (UNIDADE: TXKM). AF_07/2020</t>
  </si>
  <si>
    <t>100954</t>
  </si>
  <si>
    <t>TRANSPORTE COM CAMINHÃO CARROCERIA COM GUINDAUTO (MUNCK), MOMENTO MÁXIMO DE CARGA 11,7 TM, EM VIA INTERNA (DENTRO DO CANTEIRO - UNIDADE: TXKM). AF_07/2020</t>
  </si>
  <si>
    <t>100955</t>
  </si>
  <si>
    <t>TRANSPORTE COM CAMINHÃO PIPA DE 6 M³, EM VIA URBANA EM LEITO NATURAL (UNIDADE: M3XKM). AF_07/2020</t>
  </si>
  <si>
    <t>100956</t>
  </si>
  <si>
    <t>TRANSPORTE COM CAMINHÃO PIPA DE 6 M³, EM VIA URBANA EM REVESTIMENTO PRIMÁRIO (UNIDADE: M3XKM). AF_07/2020</t>
  </si>
  <si>
    <t>100957</t>
  </si>
  <si>
    <t>TRANSPORTE COM CAMINHÃO PIPA DE 6 M³, EM VIA URBANA PAVIMENTADA, DMT ATÉ 30KM (UNIDADE: M3XKM). AF_07/2020</t>
  </si>
  <si>
    <t>100958</t>
  </si>
  <si>
    <t>TRANSPORTE COM CAMINHÃO PIPA DE 6 M³, EM VIA URBANA PAVIMENTADA, ADICIONAL PARA DMT EXCEDENTE A 30 KM (UNIDADE: M3XKM). AF_07/2020</t>
  </si>
  <si>
    <t>100959</t>
  </si>
  <si>
    <t>TRANSPORTE COM CAMINHÃO PIPA DE 6 M³, EM VIA INTERNA (DENTRO DO CANTEIRO - UNIDADE: M3XKM). AF_07/2020</t>
  </si>
  <si>
    <t>100960</t>
  </si>
  <si>
    <t>TRANSPORTE COM CAMINHÃO PIPA DE 10 M³, EM VIA URBANA EM LEITO NATURAL (UNIDADE: M3XKM). AF_07/2020</t>
  </si>
  <si>
    <t>100961</t>
  </si>
  <si>
    <t>TRANSPORTE COM CAMINHÃO PIPA DE 10 M³, EM VIA URBANA EM REVESTIMENTO PRIMÁRIO (UNIDADE: M3XKM). AF_07/2020</t>
  </si>
  <si>
    <t>100962</t>
  </si>
  <si>
    <t>TRANSPORTE COM CAMINHÃO PIPA DE 10 M³, EM VIA URBANA PAVIMENTADA, DMT ATÉ 30KM (UNIDADE: M3XKM). AF_07/2020</t>
  </si>
  <si>
    <t>100963</t>
  </si>
  <si>
    <t>TRANSPORTE COM CAMINHÃO PIPA DE 10 M³, EM VIA URBANA PAVIMENTADA, ADICIONAL PARA DMT EXCEDENTE A 30 KM (UNIDADE: M3XKM). AF_07/2020</t>
  </si>
  <si>
    <t>100964</t>
  </si>
  <si>
    <t>TRANSPORTE COM CAMINHÃO PIPA DE 10 M³, EM VIA INTERNA (DENTRO DO CANTEIRO - UNIDADE: M3XKM). AF_07/2020</t>
  </si>
  <si>
    <t>100973</t>
  </si>
  <si>
    <t>CARGA, MANOBRA E DESCARGA DE SOLOS E MATERIAIS GRANULARES EM CAMINHÃO BASCULANTE 6 M³ - CARGA COM PÁ CARREGADEIRA (CAÇAMBA DE 1,7 A 2,8 M³ / 128 HP) E DESCARGA LIVRE (UNIDADE: M3). AF_07/2020</t>
  </si>
  <si>
    <t>100974</t>
  </si>
  <si>
    <t>CARGA, MANOBRA E DESCARGA DE SOLOS E MATERIAIS GRANULARES EM CAMINHÃO BASCULANTE 10 M³ - CARGA COM PÁ CARREGADEIRA (CAÇAMBA DE 1,7 A 2,8 M³ / 128 HP) E DESCARGA LIVRE (UNIDADE: M3). AF_07/2020</t>
  </si>
  <si>
    <t>100975</t>
  </si>
  <si>
    <t>CARGA, MANOBRA E DESCARGA DE SOLOS E MATERIAIS GRANULARES EM CAMINHÃO BASCULANTE 14 M³ - CARGA COM PÁ CARREGADEIRA (CAÇAMBA DE 1,7 A 2,8 M³ / 128 HP) E DESCARGA LIVRE (UNIDADE: M3). AF_07/2020</t>
  </si>
  <si>
    <t>100965</t>
  </si>
  <si>
    <t>TRANSPORTE COM CAMINHÃO TANQUE DE TRANSPORTE DE MATERIAL ASFÁLTICO DE 30000 L, EM VIA URBANA EM LEITO NATURAL (UNIDADE: TXKM). AF_07/2020</t>
  </si>
  <si>
    <t>100966</t>
  </si>
  <si>
    <t>TRANSPORTE COM CAMINHÃO TANQUE DE TRANSPORTE DE MATERIAL ASFÁLTICO DE 30000 L, EM VIA URBANA EM REVESTIMENTO PRIMÁRIO (UNIDADE: TXKM). AF_07/2020</t>
  </si>
  <si>
    <t>100969</t>
  </si>
  <si>
    <t>TRANSPORTE COM CAMINHÃO TANQUE DE TRANSPORTE DE MATERIAL ASFÁLTICO DE 20000 L, EM VIA URBANA EM LEITO NATURAL (UNIDADE: TXKM). AF_07/2020</t>
  </si>
  <si>
    <t>100970</t>
  </si>
  <si>
    <t>TRANSPORTE COM CAMINHÃO TANQUE DE TRANSPORTE DE MATERIAL ASFÁLTICO DE 20000 L, EM VIA URBANA EM REVESTIMENTO PRIMÁRIO (UNIDADE: TXKM). AF_07/2020</t>
  </si>
  <si>
    <t>102330</t>
  </si>
  <si>
    <t>TRANSPORTE COM CAMINHÃO TANQUE DE TRANSPORTE DE MATERIAL ASFÁLTICO DE 30000 L, EM VIA URBANA PAVIMENTADA, DMT ATÉ 30KM (UNIDADE: TXKM). AF_07/2020</t>
  </si>
  <si>
    <t>102331</t>
  </si>
  <si>
    <t>TRANSPORTE COM CAMINHÃO TANQUE DE TRANSPORTE DE MATERIAL ASFÁLTICO DE 30000 L, EM VIA URBANA PAVIMENTADA, ADICIONAL PARA DMT EXCEDENTE A 30 KM (UNIDADE: TXKM). AF_07/2020</t>
  </si>
  <si>
    <t>102332</t>
  </si>
  <si>
    <t>TRANSPORTE COM CAMINHÃO TANQUE DE TRANSPORTE DE MATERIAL ASFÁLTICO DE 20000 L, EM VIA URBANA PAVIMENTADA, DMT ATÉ 30KM (UNIDADE: TXKM). AF_07/2020</t>
  </si>
  <si>
    <t>102333</t>
  </si>
  <si>
    <t>TRANSPORTE COM CAMINHÃO TANQUE DE TRANSPORTE DE MATERIAL ASFÁLTICO DE 20000 L, EM VIA URBANA PAVIMENTADA, ADICIONAL PARA DMT EXCEDENTE A 30 KM (UNIDADE: TXKM). AF_07/2020</t>
  </si>
  <si>
    <t>101019</t>
  </si>
  <si>
    <t>CARGA, MANOBRA E DESCARGA MANUAL DE TUBOS PLÁSTICOS, DN MENOR OU IGUAL A 100 MM, EM CAMINHÃO CARROCERIA 9T. AF_07/2020</t>
  </si>
  <si>
    <t>101479</t>
  </si>
  <si>
    <t>CARGA, MANOBRA E DESCARGA MANUAL DE TUBOS PLÁSTICOS, DN 200 MM, EM CAMINHÃO CARROCERIA 9T. AF_07/2020</t>
  </si>
  <si>
    <t>102568</t>
  </si>
  <si>
    <t>CARGA, MANOBRA E DESCARGA MANUAL DE TUBOS PLÁSTICOS, DN 150 MM, EM CAMINHÃO CARROCERIA 9T. AF_06/2021</t>
  </si>
  <si>
    <t>100976</t>
  </si>
  <si>
    <t>CARGA, MANOBRA E DESCARGA DE SOLOS E MATERIAIS GRANULARES EM CAMINHÃO BASCULANTE 18 M³ - CARGA COM PÁ CARREGADEIRA (CAÇAMBA DE 1,7 A 2,8 M³ / 128 HP) E DESCARGA LIVRE (UNIDADE: M3). AF_07/2020</t>
  </si>
  <si>
    <t>100977</t>
  </si>
  <si>
    <t>CARGA, MANOBRA E DESCARGA DE SOLOS E MATERIAIS GRANULARES EM CAMINHÃO BASCULANTE 6 M³ - CARGA COM ESCAVADEIRA HIDRÁULICA (CAÇAMBA DE 1,20 M³ / 155 HP) E DESCARGA LIVRE (UNIDADE: M3). AF_07/2020</t>
  </si>
  <si>
    <t>100978</t>
  </si>
  <si>
    <t>CARGA, MANOBRA E DESCARGA DE SOLOS E MATERIAIS GRANULARES EM CAMINHÃO BASCULANTE 10 M³ - CARGA COM ESCAVADEIRA HIDRÁULICA (CAÇAMBA DE 1,20 M³ / 155 HP) E DESCARGA LIVRE (UNIDADE: M3). AF_07/2020</t>
  </si>
  <si>
    <t>100979</t>
  </si>
  <si>
    <t>CARGA, MANOBRA E DESCARGA DE SOLOS E MATERIAIS GRANULARES EM CAMINHÃO BASCULANTE 14 M³ - CARGA COM ESCAVADEIRA HIDRÁULICA (CAÇAMBA DE 1,20 M³ / 155 HP) E DESCARGA LIVRE (UNIDADE: M3). AF_07/2020</t>
  </si>
  <si>
    <t>100980</t>
  </si>
  <si>
    <t>CARGA, MANOBRA E DESCARGA DE SOLOS E MATERIAIS GRANULARES EM CAMINHÃO BASCULANTE 18 M³ - CARGA COM ESCAVADEIRA HIDRÁULICA (CAÇAMBA DE 1,20 M³ / 155 HP) E DESCARGA LIVRE (UNIDADE: M3). AF_07/2020</t>
  </si>
  <si>
    <t>100981</t>
  </si>
  <si>
    <t>CARGA, MANOBRA E DESCARGA DE ENTULHO EM CAMINHÃO BASCULANTE 6 M³ - CARGA COM ESCAVADEIRA HIDRÁULICA (CAÇAMBA DE 0,80 M³ / 111 HP) E DESCARGA LIVRE (UNIDADE: M3). AF_07/2020</t>
  </si>
  <si>
    <t>100982</t>
  </si>
  <si>
    <t>CARGA, MANOBRA E DESCARGA DE ENTULHO EM CAMINHÃO BASCULANTE 10 M³ - CARGA COM ESCAVADEIRA HIDRÁULICA (CAÇAMBA DE 0,80 M³ / 111 HP) E DESCARGA LIVRE (UNIDADE: M3). AF_07/2020</t>
  </si>
  <si>
    <t>100983</t>
  </si>
  <si>
    <t>CARGA, MANOBRA E DESCARGA DE ENTULHO EM CAMINHÃO BASCULANTE 14 M³ - CARGA COM ESCAVADEIRA HIDRÁULICA (CAÇAMBA DE 0,80 M³ / 111 HP) E DESCARGA LIVRE (UNIDADE: M3). AF_07/2020</t>
  </si>
  <si>
    <t>100984</t>
  </si>
  <si>
    <t>CARGA, MANOBRA E DESCARGA DE ENTULHO EM CAMINHÃO BASCULANTE 18 M³ - CARGA COM ESCAVADEIRA HIDRÁULICA (CAÇAMBA DE 0,80 M³ / 111 HP) E DESCARGA LIVRE (UNIDADE: M3). AF_07/2020</t>
  </si>
  <si>
    <t>100985</t>
  </si>
  <si>
    <t>CARGA DE MISTURA ASFÁLTICA EM CAMINHÃO BASCULANTE 6 M³ (UNIDADE: M3). AF_07/2020</t>
  </si>
  <si>
    <t>100986</t>
  </si>
  <si>
    <t>CARGA DE MISTURA ASFÁLTICA EM CAMINHÃO BASCULANTE 10 M³ (UNIDADE: M3). AF_07/2020</t>
  </si>
  <si>
    <t>100987</t>
  </si>
  <si>
    <t>CARGA DE MISTURA ASFÁLTICA EM CAMINHÃO BASCULANTE 14 M³ (UNIDADE: M3). AF_07/2020</t>
  </si>
  <si>
    <t>100988</t>
  </si>
  <si>
    <t>CARGA DE MISTURA ASFÁLTICA EM CAMINHÃO BASCULANTE 18 M³ (UNIDADE: M3). AF_07/2020</t>
  </si>
  <si>
    <t>100989</t>
  </si>
  <si>
    <t>CARGA, MANOBRA E DESCARGA DE SOLOS E MATERIAIS GRANULARES EM CAMINHÃO BASCULANTE 6 M³ - CARGA COM PÁ CARREGADEIRA (CAÇAMBA DE 1,7 A 2,8 M³ / 128 HP) E DESCARGA LIVRE (UNIDADE: T). AF_07/2020</t>
  </si>
  <si>
    <t>100990</t>
  </si>
  <si>
    <t>CARGA, MANOBRA E DESCARGA DE SOLOS E MATERIAIS GRANULARES EM CAMINHÃO BASCULANTE 10 M³ - CARGA COM PÁ CARREGADEIRA (CAÇAMBA DE 1,7 A 2,8 M³ / 128 HP) E DESCARGA LIVRE (UNIDADE: T). AF_07/2020</t>
  </si>
  <si>
    <t>100991</t>
  </si>
  <si>
    <t>CARGA, MANOBRA E DESCARGA DE SOLOS E MATERIAIS GRANULARES EM CAMINHÃO BASCULANTE 14 M³ - CARGA COM PÁ CARREGADEIRA (CAÇAMBA DE 1,7 A 2,8 M³ / 128 HP) E DESCARGA LIVRE (UNIDADE: T). AF_07/2020</t>
  </si>
  <si>
    <t>100992</t>
  </si>
  <si>
    <t>CARGA, MANOBRA E DESCARGA DE SOLOS E MATERIAIS GRANULARES EM CAMINHÃO BASCULANTE 18 M³ - CARGA COM PÁ CARREGADEIRA (CAÇAMBA DE 1,7 A 2,8 M³ / 128 HP) E DESCARGA LIVRE (UNIDADE: T). AF_07/2020</t>
  </si>
  <si>
    <t>100993</t>
  </si>
  <si>
    <t>CARGA, MANOBRA E DESCARGA DE SOLOS E MATERIAIS GRANULARES EM CAMINHÃO BASCULANTE 6 M³ - CARGA COM ESCAVADEIRA HIDRÁULICA (CAÇAMBA DE 1,20 M³ / 155 HP) E DESCARGA LIVRE (UNIDADE: T). AF_07/2020</t>
  </si>
  <si>
    <t>100994</t>
  </si>
  <si>
    <t>CARGA, MANOBRA E DESCARGA DE SOLOS E MATERIAIS GRANULARES EM CAMINHÃO BASCULANTE 10 M³ - CARGA COM ESCAVADEIRA HIDRÁULICA (CAÇAMBA DE 1,20 M³ / 155 HP) E DESCARGA LIVRE (UNIDADE: T). AF_07/2020</t>
  </si>
  <si>
    <t>100995</t>
  </si>
  <si>
    <t>CARGA, MANOBRA E DESCARGA DE SOLOS E MATERIAIS GRANULARES EM CAMINHÃO BASCULANTE 14 M³ - CARGA COM ESCAVADEIRA HIDRÁULICA (CAÇAMBA DE 1,20 M³ / 155 HP) E DESCARGA LIVRE (UNIDADE: T). AF_07/2020</t>
  </si>
  <si>
    <t>100996</t>
  </si>
  <si>
    <t>CARGA, MANOBRA E DESCARGA DE SOLOS E MATERIAIS GRANULARES EM CAMINHÃO BASCULANTE 18 M³ - CARGA COM ESCAVADEIRA HIDRÁULICA (CAÇAMBA DE 1,20 M³ / 155 HP) E DESCARGA LIVRE (UNIDADE: T). AF_07/2020</t>
  </si>
  <si>
    <t>100997</t>
  </si>
  <si>
    <t>CARGA, MANOBRA E DESCARGA DE ENTULHO EM CAMINHÃO BASCULANTE 6 M³ - CARGA COM ESCAVADEIRA HIDRÁULICA (CAÇAMBA DE 0,80 M³ / 111 HP) E DESCARGA LIVRE (UNIDADE: T). AF_07/2020</t>
  </si>
  <si>
    <t>100998</t>
  </si>
  <si>
    <t>CARGA, MANOBRA E DESCARGA DE ENTULHO EM CAMINHÃO BASCULANTE 10 M³ - CARGA COM ESCAVADEIRA HIDRÁULICA (CAÇAMBA DE 0,80 M³ / 111 HP) E DESCARGA LIVRE (UNIDADE: T). AF_07/2020</t>
  </si>
  <si>
    <t>100999</t>
  </si>
  <si>
    <t>CARGA, MANOBRA E DESCARGA DE ENTULHO EM CAMINHÃO BASCULANTE 14 M³ - CARGA COM ESCAVADEIRA HIDRÁULICA (CAÇAMBA DE 0,80 M³ / 111 HP) E DESCARGA LIVRE (UNIDADE: T). AF_07/2020</t>
  </si>
  <si>
    <t>101000</t>
  </si>
  <si>
    <t>CARGA, MANOBRA E DESCARGA DE ENTULHO EM CAMINHÃO BASCULANTE 18 M³ - CARGA COM ESCAVADEIRA HIDRÁULICA (CAÇAMBA DE 0,80 M³ / 111 HP) E DESCARGA LIVRE (UNIDADE: T). AF_07/2020</t>
  </si>
  <si>
    <t>101001</t>
  </si>
  <si>
    <t>CARGA DE MISTURA ASFÁLTICA EM CAMINHÃO BASCULANTE 6 M³ (UNIDADE: T). AF_07/2020</t>
  </si>
  <si>
    <t>101002</t>
  </si>
  <si>
    <t>CARGA DE MISTURA ASFÁLTICA EM CAMINHÃO BASCULANTE 10 M³ (UNIDADE: T). AF_07/2020</t>
  </si>
  <si>
    <t>101003</t>
  </si>
  <si>
    <t>CARGA DE MISTURA ASFÁLTICA EM CAMINHÃO BASCULANTE 14 M³ (UNIDADE: T). AF_07/2020</t>
  </si>
  <si>
    <t>101004</t>
  </si>
  <si>
    <t>CARGA DE MISTURA ASFÁLTICA EM CAMINHÃO BASCULANTE 18 M³ (UNIDADE: T). AF_07/2020</t>
  </si>
  <si>
    <t>101005</t>
  </si>
  <si>
    <t>CARGA, MANOBRA E DESCARGA DE ÁGUA EM CAMINHÃO PIPA 6 M³. AF_07/2020</t>
  </si>
  <si>
    <t>101006</t>
  </si>
  <si>
    <t>CARGA, MANOBRA E DESCARGA DE ÁGUA EM CAMINHÃO PIPA 10 M³. AF_07/2020</t>
  </si>
  <si>
    <t>101007</t>
  </si>
  <si>
    <t>CARGA DE ÁGUA EM CAMINHÃO PIPA 6 M³. AF_07/2020</t>
  </si>
  <si>
    <t>101008</t>
  </si>
  <si>
    <t>CARGA DE ÁGUA EM CAMINHÃO PIPA 10 M³. AF_07/2020</t>
  </si>
  <si>
    <t>101009</t>
  </si>
  <si>
    <t>CARGA, MANOBRA E DESCARGA DE POSTE DE CONCRETO EM CAMINHÃO CARROCERIA COM GUINDAUTO (MUNCK) 11,7 TM. AF_07/2020</t>
  </si>
  <si>
    <t>101010</t>
  </si>
  <si>
    <t>CARGA, MANOBRA E DESCARGA DE PERFIL METÁLICO EM CAMINHÃO CARROCERIA COM GUINDAUTO (MUNCK) 11,7 TM. AF_07/2020</t>
  </si>
  <si>
    <t>101013</t>
  </si>
  <si>
    <t>CARGA, MANOBRA E DESCARGA DE TUBOS DE CONCRETO, DN MENOR OU IGUAL A 300 MM, EM CAMINHÃO CARROCERIA COM GUINDAUTO (MUNCK) 11,7 TM. AF_07/2020</t>
  </si>
  <si>
    <t>101014</t>
  </si>
  <si>
    <t>CARGA, MANOBRA E DESCARGA DE TUBOS DE CONCRETO, DN 400 MM, EM CAMINHÃO CARROCERIA COM GUINDAUTO (MUNCK) 11,7 TM. AF_07/2020</t>
  </si>
  <si>
    <t>101015</t>
  </si>
  <si>
    <t>CARGA, MANOBRA E DESCARGA DE TUBOS DE CONCRETO, DN 500 MM, EM CAMINHÃO CARROCERIA COM GUINDAUTO (MUNCK) 11,7 TM. AF_07/2020</t>
  </si>
  <si>
    <t>101016</t>
  </si>
  <si>
    <t>CARGA, MANOBRA E DESCARGA DE TUBOS METÁLICOS, DN MENOR OU IGUAL A 150 MM, EM CAMINHÃO CARROCERIA COM GUINDAUTO (MUNCK) 11,7 TM. AF_07/2020</t>
  </si>
  <si>
    <t>101017</t>
  </si>
  <si>
    <t>CARGA, MANOBRA E DESCARGA DE TUBOS METÁLICOS, DN 200 MM, EM CAMINHÃO CARROCERIA COM GUINDAUTO (MUNCK) 11,7 TM. AF_07/2020</t>
  </si>
  <si>
    <t>101018</t>
  </si>
  <si>
    <t>CARGA, MANOBRA E DESCARGA DE TUBOS METÁLICOS, DN 250 MM, EM CAMINHÃO CARROCERIA COM GUINDAUTO (MUNCK) 11,7 TM. AF_07/2020</t>
  </si>
  <si>
    <t>101463</t>
  </si>
  <si>
    <t>CARGA, MANOBRA E DESCARGA DE TUBOS DE CONCRETO, DN 600 MM, EM CAMINHÃO CARROCERIA COM GUINDAUTO (MUNCK) 11,7 TM. AF_07/2020</t>
  </si>
  <si>
    <t>101464</t>
  </si>
  <si>
    <t>CARGA, MANOBRA E DESCARGA DE TUBOS DE CONCRETO, DN 700 MM, EM CAMINHÃO CARROCERIA COM GUINDAUTO (MUNCK) 11,7 TM. AF_07/2020</t>
  </si>
  <si>
    <t>101465</t>
  </si>
  <si>
    <t>CARGA, MANOBRA E DESCARGA DE TUBOS DE CONCRETO, DN 800 MM, EM CAMINHÃO CARROCERIA COM GUINDAUTO (MUNCK) 11,7 TM. AF_07/2020</t>
  </si>
  <si>
    <t>101466</t>
  </si>
  <si>
    <t>CARGA, MANOBRA E DESCARGA DE TUBOS DE CONCRETO, DN 900 MM, EM CAMINHÃO CARROCERIA COM GUINDAUTO (MUNCK) 11,7 TM. AF_07/2020</t>
  </si>
  <si>
    <t>101467</t>
  </si>
  <si>
    <t>CARGA, MANOBRA E DESCARGA DE TUBOS DE CONCRETO, DN 1000 MM, EM CAMINHÃO CARROCERIA COM GUINDAUTO (MUNCK) 11,7 TM. AF_07/2020</t>
  </si>
  <si>
    <t>101468</t>
  </si>
  <si>
    <t>CARGA, MANOBRA E DESCARGA DE TUBOS DE CONCRETO, DN 1200 MM, EM CAMINHÃO CARROCERIA COM GUINDAUTO (MUNCK) 11,7 TM. AF_07/2020</t>
  </si>
  <si>
    <t>101469</t>
  </si>
  <si>
    <t>CARGA, MANOBRA E DESCARGA DE TUBOS METÁLICOS, DN 300 MM, EM CAMINHÃO CARROCERIA COM GUINDAUTO (MUNCK) 11,7 TM. AF_07/2020</t>
  </si>
  <si>
    <t>101470</t>
  </si>
  <si>
    <t>CARGA, MANOBRA E DESCARGA DE TUBOS METÁLICOS, DN 350 MM, EM CAMINHÃO CARROCERIA COM GUINDAUTO (MUNCK) 11,7 TM. AF_07/2020</t>
  </si>
  <si>
    <t>101471</t>
  </si>
  <si>
    <t>CARGA, MANOBRA E DESCARGA DE TUBOS METÁLICOS, DN 400 MM, EM CAMINHÃO CARROCERIA COM GUINDAUTO (MUNCK) 11,7 TM. AF_07/2020</t>
  </si>
  <si>
    <t>101472</t>
  </si>
  <si>
    <t>CARGA, MANOBRA E DESCARGA DE TUBOS METÁLICOS, DN 500 MM, EM CAMINHÃO CARROCERIA COM GUINDAUTO (MUNCK) 11,7 TM. AF_07/2020</t>
  </si>
  <si>
    <t>101473</t>
  </si>
  <si>
    <t>CARGA, MANOBRA E DESCARGA DE TUBOS METÁLICOS, DN 600 MM, EM CAMINHÃO CARROCERIA COM GUINDAUTO (MUNCK) 11,7 TM. AF_07/2020</t>
  </si>
  <si>
    <t>101474</t>
  </si>
  <si>
    <t>CARGA, MANOBRA E DESCARGA DE TUBOS METÁLICOS, DN 700 MM, EM CAMINHÃO CARROCERIA COM GUINDAUTO (MUNCK) 11,7 TM. AF_07/2020</t>
  </si>
  <si>
    <t>101475</t>
  </si>
  <si>
    <t>CARGA, MANOBRA E DESCARGA DE TUBOS METÁLICOS, DN 800 MM, EM CAMINHÃO CARROCERIA COM GUINDAUTO (MUNCK) 11,7 TM. AF_07/2020</t>
  </si>
  <si>
    <t>101476</t>
  </si>
  <si>
    <t>CARGA, MANOBRA E DESCARGA DE TUBOS METÁLICOS, DN 900 MM, EM CAMINHÃO CARROCERIA COM GUINDAUTO (MUNCK) 11,7 TM. AF_07/2020</t>
  </si>
  <si>
    <t>101477</t>
  </si>
  <si>
    <t>CARGA, MANOBRA E DESCARGA DE TUBOS METÁLICOS, DN 1000 MM, EM CAMINHÃO CARROCERIA COM GUINDAUTO (MUNCK) 11,7 TM. AF_07/2020</t>
  </si>
  <si>
    <t>101478</t>
  </si>
  <si>
    <t>CARGA, MANOBRA E DESCARGA DE TUBOS METÁLICOS, DN 1200 MM, EM CAMINHÃO CARROCERIA COM GUINDAUTO (MUNCK) 11,7 TM. AF_07/2020</t>
  </si>
  <si>
    <t>101480</t>
  </si>
  <si>
    <t>CARGA, MANOBRA E DESCARGA DE TUBOS PLÁSTICOS, DN 250 MM, EM CAMINHÃO CARROCERIA COM GUINDAUTO (MUNCK) 11,7 TM. AF_07/2020</t>
  </si>
  <si>
    <t>101481</t>
  </si>
  <si>
    <t>CARGA, MANOBRA E DESCARGA DE TUBOS PLÁSTICOS, DN 300 MM, EM CAMINHÃO CARROCERIA COM GUINDAUTO (MUNCK) 11,7 TM. AF_07/2020</t>
  </si>
  <si>
    <t>101482</t>
  </si>
  <si>
    <t>CARGA, MANOBRA E DESCARGA DE TUBOS PLÁSTICOS, DN 400 MM, EM CAMINHÃO CARROCERIA COM GUINDAUTO (MUNCK) 11,7 TM. AF_07/2020</t>
  </si>
  <si>
    <t>101483</t>
  </si>
  <si>
    <t>CARGA, MANOBRA E DESCARGA DE TUBOS PLÁSTICOS, DN 500 MM, EM CAMINHÃO CARROCERIA COM GUINDAUTO (MUNCK) 11,7 TM. AF_07/2020</t>
  </si>
  <si>
    <t>101484</t>
  </si>
  <si>
    <t>CARGA, MANOBRA E DESCARGA DE TUBOS PLÁSTICOS, DN 600 MM, EM CAMINHÃO CARROCERIA COM GUINDAUTO (MUNCK) 11,7 TM. AF_07/2020</t>
  </si>
  <si>
    <t>101485</t>
  </si>
  <si>
    <t>CARGA, MANOBRA E DESCARGA DE TUBOS PLÁSTICOS, DN 750 MM, EM CAMINHÃO CARROCERIA COM GUINDAUTO (MUNCK) 11,7 TM. AF_07/2020</t>
  </si>
  <si>
    <t>101486</t>
  </si>
  <si>
    <t>CARGA, MANOBRA E DESCARGA DE TUBOS PLÁSTICOS, DN 900 MM, EM CAMINHÃO CARROCERIA COM GUINDAUTO (MUNCK) 11,7 TM. AF_07/2020</t>
  </si>
  <si>
    <t>101487</t>
  </si>
  <si>
    <t>CARGA, MANOBRA E DESCARGA DE TUBOS PLÁSTICOS, DN 1000 MM, EM CAMINHÃO CARROCERIA COM GUINDAUTO (MUNCK) 11,7 TM. AF_07/2020</t>
  </si>
  <si>
    <t>101488</t>
  </si>
  <si>
    <t>CARGA, MANOBRA E DESCARGA DE TUBOS PLÁSTICOS, DN 1200 MM, EM CAMINHÃO CARROCERIA COM GUINDAUTO (MUNCK) 11,7 TM. AF_07/2020</t>
  </si>
  <si>
    <t>101188</t>
  </si>
  <si>
    <t>RECOMPOSIÇÃO PARCIAL DE ARAME FARPADO Nº 14 CLASSE 250, FIXADO EM CERCA COM MOURÕES DE CONCRETO - FORNECIMENTO E INSTALAÇÃO. AF_05/2020</t>
  </si>
  <si>
    <t>101189</t>
  </si>
  <si>
    <t>CERCA COM MOURÕES DE CONCRETO, RETO, H=3,00 M, ESPAÇAMENTO DE 2,5 M, CRAVADOS 0,5 M, COM 4 FIOS DE ARAME FARPADO Nº 14 CLASSE 250 - FORNECIMENTO E INSTALAÇÃO. AF_05/2020</t>
  </si>
  <si>
    <t>101190</t>
  </si>
  <si>
    <t>CERCA COM MOURÕES DE CONCRETO, RETO, H=3,00 M, ESPAÇAMENTO DE 2,5 M, CRAVADOS 0,5 M, COM 4 FIOS DE ARAME DE AÇO OVALADO 15X17 - FORNECIMENTO E INSTALAÇÃO. AF_05/2020</t>
  </si>
  <si>
    <t>101191</t>
  </si>
  <si>
    <t>CERCA COM MOURÕES DE CONCRETO, RETO, H=3,00 M, ESPAÇAMENTO DE 2,5 M, CRAVADOS 0,5 M, COM 4 FIOS DE ARAME MISTO - FORNECIMENTO E INSTALAÇÃO. AF_05/2020</t>
  </si>
  <si>
    <t>101192</t>
  </si>
  <si>
    <t>CERCA COM MOURÕES DE CONCRETO, RETO, H=2,30 M, ESPAÇAMENTO DE 2,5 M, CRAVADOS 0,5 M, COM 4 FIOS DE ARAME FARPADO Nº 14 CLASSE 250 - FORNECIMENTO E INSTALAÇÃO. AF_05/2020</t>
  </si>
  <si>
    <t>101193</t>
  </si>
  <si>
    <t>CERCA COM MOURÕES DE CONCRETO, RETO, H=2,30 M, ESPAÇAMENTO DE 2,5 M, CRAVADOS 0,5 M, COM 4 FIOS DE ARAME DE AÇO OVALADO 15X17 - FORNECIMENTO E INSTALAÇÃO. AF_05/2020</t>
  </si>
  <si>
    <t>101194</t>
  </si>
  <si>
    <t>CERCA COM MOURÕES DE CONCRETO, RETO, H=2,30 M, ESPAÇAMENTO DE 2,5 M, CRAVADOS 0,5 M, COM 4 FIOS DE ARAME MISTO - FORNECIMENTO E INSTALAÇÃO. AF_05/2020</t>
  </si>
  <si>
    <t>101197</t>
  </si>
  <si>
    <t>CERCA COM MOURÕES DE CONCRETO, SEÇÃO "T" PONTA INCLINADA, 10X10 CM, ESPAÇAMENTO DE 2,5 M, CRAVADOS 0,5 M, COM 11 FIOS DE ARAME FARPADO Nº 14 - FORNECIMENTO E INSTALAÇÃO. AF_05/2020</t>
  </si>
  <si>
    <t>101198</t>
  </si>
  <si>
    <t>CERCA COM MOURÕES DE CONCRETO, SEÇÃO "T" PONTA INCLINADA, 10X10 CM, ESPAÇAMENTO DE 2,5 M, CRAVADOS 0,5 M, COM 11 FIOS DE ARAME DE AÇO OVALADO 15X17 - FORNECIMENTO E INSTALAÇÃO. AF_05/2020</t>
  </si>
  <si>
    <t>101199</t>
  </si>
  <si>
    <t>CERCA COM MOURÕES DE CONCRETO, SEÇÃO "T" PONTA INCLINADA, 10X10CM, ESPAÇAMENTO DE 2,5M, CRAVADOS 0,5M, COM 11 FIOS DE ARAME MISTO - FORNECIMENTO E INSTALAÇÃO. AF_05/2020</t>
  </si>
  <si>
    <t>101200</t>
  </si>
  <si>
    <t>CERCA COM MOURÕES DE MADEIRA, 7,5X7,5 CM, ESPAÇAMENTO DE 2,5 M, ALTURA LIVRE DE 2 M, CRAVADOS 0,5 M, COM 4 FIOS DE ARAME FARPADO Nº 14 CLASSE 250 - FORNECIMENTO E INSTALAÇÃO. AF_05/2020</t>
  </si>
  <si>
    <t>101201</t>
  </si>
  <si>
    <t>CERCA COM MOURÕES DE MADEIRA, 7,5X7,5 CM, ESPAÇAMENTO DE 2,5 M, ALTURA LIVRE DE 2 M, CRAVADOS 0,5 M, COM 8 FIOS DE ARAME FARPADO Nº 14 CLASSE 250 - FORNECIMENTO E INSTALAÇÃO. AF_05/2020</t>
  </si>
  <si>
    <t>101202</t>
  </si>
  <si>
    <t>CERCA COM MOURÕES DE MADEIRA ROLIÇA, DIÂMETRO 11 CM, ESPAÇAMENTO DE 2,5 M, ALTURA LIVRE DE 1,7 M, CRAVADOS 0,5 M, COM 5 FIOS DE ARAME FARPADO Nº 14 CLASSE 250 - FORNECIMENTO E INSTALAÇÃO. AF_05/2020</t>
  </si>
  <si>
    <t>101203</t>
  </si>
  <si>
    <t>CERCA COM MOURÕES DE MADEIRA ROLIÇA, DIÂMETRO 11 CM, ESPAÇAMENTO DE 2,5 M, ALTURA LIVRE DE 1,7 M, CRAVADOS 0,5 M, COM 5 FIOS DE ARAME DE AÇO OVALADO 15X17 - FORNECIMENTO E INSTALAÇÃO. AF_05/2020</t>
  </si>
  <si>
    <t>101204</t>
  </si>
  <si>
    <t>CERCA COM MOURÕES DE MADEIRA ROLIÇA, DIÂMETRO 11 CM, ESPAÇAMENTO DE 2,5 M, ALTURA LIVRE DE 1,7 M, CRAVADOS 0,5 M, COM 5 FIOS DE ARAME MISTO - FORNECIMENTO E INSTALAÇÃO. AF_05/2020</t>
  </si>
  <si>
    <t>101205</t>
  </si>
  <si>
    <t>PORTÃO COM MOURÕES DE MADEIRA ROLIÇA, DIÂMETRO 11 CM, COM 5 FIOS DE ARAME FARPADO Nº 14 CLASSE 250, SEM DOBRADIÇAS - FORNECIMENTO E INSTALAÇÃO. AF_05/2020</t>
  </si>
  <si>
    <t>102362</t>
  </si>
  <si>
    <t>ALAMBRADO PARA QUADRA POLIESPORTIVA, ESTRUTURADO POR TUBOS DE ACO GALVANIZADO, (MONTANTES COM DIAMETRO 2", TRAVESSAS E ESCORAS COM DIÂMETRO 1 ¼), COM TELA DE ARAME GALVANIZADO, FIO 14 BWG E MALHA QUADRADA 5X5CM (EXCETO MURETA). AF_03/2021</t>
  </si>
  <si>
    <t>102363</t>
  </si>
  <si>
    <t>ALAMBRADO PARA QUADRA POLIESPORTIVA, ESTRUTURADO POR TUBOS DE ACO GALVANIZADO, (MONTANTES COM DIAMETRO 2", TRAVESSAS E ESCORAS COM DIÂMETRO 1 ¼), COM TELA DE ARAME GALVANIZADO, FIO 12 BWG E MALHA QUADRADA 5X5CM (EXCETO MURETA). AF_03/2021</t>
  </si>
  <si>
    <t>102364</t>
  </si>
  <si>
    <t>ALAMBRADO PARA QUADRA POLIESPORTIVA, ESTRUTURADO POR TUBOS DE ACO GALVANIZADO, (MONTANTES COM DIAMETRO 2", TRAVESSAS E ESCORAS COM DIÂMETRO 1 ¼), COM TELA DE ARAME GALVANIZADO, FIO 10 BWG E MALHA QUADRADA 5X5CM (EXCETO MURETA). AF_03/2021</t>
  </si>
  <si>
    <t>98509</t>
  </si>
  <si>
    <t>PLANTIO DE ARBUSTO OU CERCA VIVA. AF_05/2018</t>
  </si>
  <si>
    <t>98510</t>
  </si>
  <si>
    <t>PLANTIO DE ÁRVORE ORNAMENTAL COM ALTURA DE MUDA MENOR OU IGUAL A 2,00 M. AF_05/2018</t>
  </si>
  <si>
    <t>98511</t>
  </si>
  <si>
    <t>PLANTIO DE ÁRVORE ORNAMENTAL COM ALTURA DE MUDA MAIOR QUE 2,00 M E MENOR OU IGUAL A 4,00 M. AF_05/2018</t>
  </si>
  <si>
    <t>98516</t>
  </si>
  <si>
    <t>PLANTIO DE PALMEIRA COM ALTURA DE MUDA MENOR OU IGUAL A 2,00 M. AF_05/2018</t>
  </si>
  <si>
    <t>98519</t>
  </si>
  <si>
    <t>REVOLVIMENTO E LIMPEZA MANUAL DE SOLO. AF_05/2018</t>
  </si>
  <si>
    <t>98520</t>
  </si>
  <si>
    <t>APLICAÇÃO DE ADUBO EM SOLO. AF_05/2018</t>
  </si>
  <si>
    <t>98521</t>
  </si>
  <si>
    <t>APLICAÇÃO DE CALCÁRIO PARA CORREÇÃO DO PH DO SOLO. AF_05/2018</t>
  </si>
  <si>
    <t>98522</t>
  </si>
  <si>
    <t>ALAMBRADO EM MOURÕES DE CONCRETO, COM TELA DE ARAME GALVANIZADO (INCLUSIVE MURETA EM CONCRETO). AF_05/2018</t>
  </si>
  <si>
    <t>98524</t>
  </si>
  <si>
    <t>LIMPEZA MANUAL DE VEGETAÇÃO EM TERRENO COM ENXADA.AF_05/2018</t>
  </si>
  <si>
    <t>98503</t>
  </si>
  <si>
    <t>PLANTIO DE GRAMA EM PAVIMENTO CONCREGRAMA. AF_05/2018</t>
  </si>
  <si>
    <t>98504</t>
  </si>
  <si>
    <t>PLANTIO DE GRAMA BATATAIS EM PLACAS. AF_05/2018</t>
  </si>
  <si>
    <t>98505</t>
  </si>
  <si>
    <t>PLANTIO DE FORRAÇÃO. AF_05/2018</t>
  </si>
  <si>
    <t>103946</t>
  </si>
  <si>
    <t>PLANTIO DE GRAMA ESMERALDA OU SÃO CARLOS OU CURITIBANA, EM PLACAS. AF_05/2022</t>
  </si>
  <si>
    <t>103185</t>
  </si>
  <si>
    <t>INSTALAÇÃO DE ESQUI TRIPLO, EM TUBO DE AÇO CARBONO - EQUIPAMENTO DE GINÁSTICA PARA ACADEMIA AO AR LIVRE / ACADEMIA DA TERCEIRA IDADE - ATI, INSTALADO SOBRE PISO DE CONCRETO EXISTENTE. AF_10/2021</t>
  </si>
  <si>
    <t>103186</t>
  </si>
  <si>
    <t>INSTALAÇÃO DE MULTIEXERCITADOR COM SEIS FUNÇÕES, EM TUBO DE AÇO CARBONO - EQUIPAMENTO DE GINÁSTICA PARA ACADEMIA AO AR LIVRE / ACADEMIA DA TERCEIRA IDADE - ATI, INSTALADO SOBRE PISO DE CONCRETO EXISTENTE. AF_10/2021</t>
  </si>
  <si>
    <t>103187</t>
  </si>
  <si>
    <t>INSTALAÇÃO DE SIMULADOR DE CAMINHADA TRIPLO, EM TUBO DE AÇO CARBONO - EQUIPAMENTO DE GINÁSTICA PARA ACADEMIA AO AR LIVRE / ACADEMIA DA TERCEIRA IDADE - ATI, INSTALADO SOBRE PISO DE CONCRETO EXISTENTE. AF_10/2021</t>
  </si>
  <si>
    <t>103188</t>
  </si>
  <si>
    <t>INSTALAÇÃO DE SIMULADOR DE CAVALGADA TRIPLO, EM TUBO DE AÇO CARBONO - EQUIPAMENTO DE GINÁSTICA PARA ACADEMIA AO AR LIVRE / ACADEMIA DA TERCEIRA IDADE - ATI, INSTALADO SOBRE PISO DE CONCRETO EXISTENTE. AF_10/2021</t>
  </si>
  <si>
    <t>103189</t>
  </si>
  <si>
    <t>INSTALAÇÃO DE SIMULADOR DE REMO INDIVIDUAL, EM TUBO DE AÇO CARBONO - EQUIPAMENTO DE GINÁSTICA PARA ACADEMIA AO AR LIVRE / ACADEMIA DA TERCEIRA IDADE - ATI, INSTALADO SOBRE PISO DE CONCRETO EXISTENTE. AF_10/2021</t>
  </si>
  <si>
    <t>103190</t>
  </si>
  <si>
    <t>INSTALAÇÃO DE PRESSÃO DE PERNAS TRIPLO, EM TUBO DE AÇO CARBONO - EQUIPAMENTO DE GINÁSTICA PARA ACADEMIA AO AR LIVRE / ACADEMIA DA TERCEIRA IDADE - ATI, INSTALADO SOBRE SOLO. AF_10/2021</t>
  </si>
  <si>
    <t>103191</t>
  </si>
  <si>
    <t>INSTALAÇÃO DE ALONGADOR COM TRÊS ALTURAS, EM TUBO DE AÇO CARBONO - EQUIPAMENTO DE GINASTICA PARA ACADEMIA AO AR LIVRE / ACADEMIA DA TERCEIRA IDADE - ATI, INSTALADO SOBRE SOLO. AF_10/2021</t>
  </si>
  <si>
    <t>103192</t>
  </si>
  <si>
    <t>INSTALAÇÃO DE ROTAÇÃO DIAGONAL DUPLA, APARELHO TRIPLO, EM TUBO DE AÇO CARBONO - EQUIPAMENTO DE GINÁSTICA PARA ACADEMIA AO AR LIVRE / ACADEMIA DA TERCEIRA IDADE - ATI, INSTALADO SOBRE SOLO. AF_10/2021</t>
  </si>
  <si>
    <t>103193</t>
  </si>
  <si>
    <t>INSTALAÇÃO DE ROTAÇÃO VERTICAL DUPLO, EM TUBO DE AÇO CARBONO - EQUIPAMENTO DE GINÁSTICA PARA ACADEMIA AO AR LIVRE / ACADEMIA DA TERCEIRA IDADE - ATI, INSTALADO SOBRE SOLO. AF_10/2021</t>
  </si>
  <si>
    <t>103194</t>
  </si>
  <si>
    <t>INSTALAÇÃO DE SURF DUPLO, EM TUBO DE AÇO CARBONO - EQUIPAMENTO DE GINÁSTICA PARA ACADEMIA AO AR LIVRE / ACADEMIA DA TERCEIRA IDADE - ATI, INSTALADO SOBRE SOLO. AF_10/2021</t>
  </si>
  <si>
    <t>103195</t>
  </si>
  <si>
    <t>INSTALAÇÃO DE PLACA ORIENTATIVA SOBRE EXERCÍCIOS, 2,00M X 1,00M, EM TUBO DE AÇO CARBONO - PARA ACADEMIA AO AR LIVRE / ACADEMIA DA TERCEIRA IDADE - ATI, INSTALADO SOBRE SOLO. AF_10/2021</t>
  </si>
  <si>
    <t>103205</t>
  </si>
  <si>
    <t>INSTALAÇÃO DE PRESSÃO DE PERNAS TRIPLO, EM TUBO DE AÇO CARBONO - EQUIPAMENTO DE GINÁSTICA PARA ACADEMIA AO AR LIVRE / ACADEMIA DA TERCEIRA IDADE - ATI, INSTALADO SOBRE PISO DE CONCRETO EXISTENTE. AF_10/2021</t>
  </si>
  <si>
    <t>103206</t>
  </si>
  <si>
    <t>INSTALAÇÃO DE ALONGADOR COM TRÊS ALTURAS, EM TUBO DE AÇO CARBONO - EQUIPAMENTO DE GINÁSTICA PARA ACADEMIA AO AR LIVRE / ACADEMIA DA TERCEIRA IDADE - ATI, INSTALADO SOBRE PISO DE CONCRETO EXISTENTE. AF_10/2021</t>
  </si>
  <si>
    <t>103207</t>
  </si>
  <si>
    <t>INSTALAÇÃO DE ROTAÇÃO DIAGONAL DUPLA, APARELHO TRIPLO, EM TUBO DE AÇO CARBONO - EQUIPAMENTO DE GINÁSTICA PARA ACADEMIA AO AR LIVRE / ACADEMIA DA TERCEIRA IDADE - ATI, INSTALADO SOBRE PISO DE CONCRETO EXISTENTE. AF_10/2021</t>
  </si>
  <si>
    <t>103208</t>
  </si>
  <si>
    <t>INSTALAÇÃO DE ROTAÇÃO VERTICAL DUPLO, EM TUBO DE ACO CARBONO - EQUIPAMENTO DE GINASTICA PARA ACADEMIA AO AR LIVRE / ACADEMIA DA TERCEIRA IDADE - ATI, INSTALADO SOBRE PISO DE CONCRETO EXISTENTE. AF_10/2021</t>
  </si>
  <si>
    <t>103209</t>
  </si>
  <si>
    <t>INSTALAÇÃO DE SURF DUPLO, EM TUBO DE AÇO CARBONO - EQUIPAMENTO DE GINÁSTICA PARA ACADEMIA AO AR LIVRE / ACADEMIA DA TERCEIRA IDADE - ATI, INSTALADO SOBRE PISO DE CONCRETO EXISTENTE. AF_10/2021</t>
  </si>
  <si>
    <t>103210</t>
  </si>
  <si>
    <t>INSTALAÇÃO DE PLACA ORIENTATIVA SOBRE EXERCÍCIOS, 2,00M X 1,00M, EM TUBO DE AÇO CARBONO - PARA ACADEMIA AO AR LIVRE / ACADEMIA DA TERCEIRA IDADE - ATI, INSTALADO SOBRE PISO DE CONCRETO EXISTENTE. AF_10/2021</t>
  </si>
  <si>
    <t>103304</t>
  </si>
  <si>
    <t>INSTALAÇÃO DE BANCO METÁLICO COM ENCOSTO, 1,60 M DE COMPRIMENTO, EM TUBO DE AÇO CARBONO COM PINTURA ELETROSTÁTICA, SOBRE PISO DE CONCRETO EXISTENTE. AF_11/2021</t>
  </si>
  <si>
    <t>103307</t>
  </si>
  <si>
    <t>INSTALAÇÃO DE LIXEIRA METÁLICA DUPLA, CAPACIDADE DE 60 L, EM TUBO DE AÇO CARBONO E CESTOS EM CHAPA DE AÇO COM PINTURA ELETROSTÁTICA, SOBRE PISO DE CONCRETO EXISTENTE. AF_11/2021</t>
  </si>
  <si>
    <t>103310</t>
  </si>
  <si>
    <t>INSTALAÇÃO DE LIXEIRA METÁLICA DUPLA, CAPACIDADE DE 60 L, EM TUBO DE AÇO CARBONO E CESTOS EM CHAPA DE AÇO COM PINTURA ELETROSTÁTICA, SOBRE SOLO. AF_11/2021</t>
  </si>
  <si>
    <t>103314</t>
  </si>
  <si>
    <t>INSTALAÇÃO DE PERGOLADO DE MADEIRA, EM MAÇARANDUBA, ANGELIM OU EQUIVALENTE DA REGIÃO, FIXADO COM CONCRETO SOBRE PISO DE CONCRETO EXISTENTE. AF_11/2021</t>
  </si>
  <si>
    <t>103315</t>
  </si>
  <si>
    <t>INSTALAÇÃO DE PERGOLADO DE MADEIRA, EM MAÇARANDUBA, ANGELIM OU EQUIVALENTE DA REGIÃO, FIXADO COM CONCRETO SOBRE SOLO. AF_11/2021</t>
  </si>
  <si>
    <t>103769</t>
  </si>
  <si>
    <t>PAR DE TABELAS DE BASQUETE DE COMPENSADO NAVAL, COM AROS E REDES - FORNECIMENTO E INSTALAÇÃO. AF_03/2022</t>
  </si>
  <si>
    <t>98525</t>
  </si>
  <si>
    <t>LIMPEZA MECANIZADA DE CAMADA VEGETAL, VEGETAÇÃO E PEQUENAS ÁRVORES (DIÂMETRO DE TRONCO MENOR QUE 0,20 M), COM TRATOR DE ESTEIRAS.AF_05/2018</t>
  </si>
  <si>
    <t>98526</t>
  </si>
  <si>
    <t>REMOÇÃO DE RAÍZES REMANESCENTES DE TRONCO DE ÁRVORE COM DIÂMETRO MAIOR OU IGUAL A 0,20 M E MENOR QUE 0,40 M.AF_05/2018</t>
  </si>
  <si>
    <t>98527</t>
  </si>
  <si>
    <t>REMOÇÃO DE RAÍZES REMANESCENTES DE TRONCO DE ÁRVORE COM DIÂMETRO MAIOR OU IGUAL A 0,40 M E MENOR QUE 0,60 M.AF_05/2018</t>
  </si>
  <si>
    <t>98528</t>
  </si>
  <si>
    <t>REMOÇÃO DE RAÍZES REMANESCENTES DE TRONCO DE ÁRVORE COM DIÂMETRO MAIOR OU IGUAL A 0,60 M.AF_05/2018</t>
  </si>
  <si>
    <t>98529</t>
  </si>
  <si>
    <t>CORTE RASO E RECORTE DE ÁRVORE COM DIÂMETRO DE TRONCO MAIOR OU IGUAL A 0,20 M E MENOR QUE 0,40 M.AF_05/2018</t>
  </si>
  <si>
    <t>98530</t>
  </si>
  <si>
    <t>CORTE RASO E RECORTE DE ÁRVORE COM DIÂMETRO DE TRONCO MAIOR OU IGUAL A 0,40 M E MENOR QUE 0,60 M.AF_05/2018</t>
  </si>
  <si>
    <t>98531</t>
  </si>
  <si>
    <t>CORTE RASO E RECORTE DE ÁRVORE COM DIÂMETRO DE TRONCO MAIOR OU IGUAL A 0,60 M.AF_05/2018</t>
  </si>
  <si>
    <t>98532</t>
  </si>
  <si>
    <t>PODA EM ALTURA DE ÁRVORE COM DIÂMETRO DE TRONCO MENOR QUE 0,20 M.AF_05/2018</t>
  </si>
  <si>
    <t>98533</t>
  </si>
  <si>
    <t>PODA EM ALTURA DE ÁRVORE COM DIÂMETRO DE TRONCO MAIOR OU IGUAL A 0,20 M E MENOR QUE 0,40 M.AF_05/2018</t>
  </si>
  <si>
    <t>98534</t>
  </si>
  <si>
    <t>PODA EM ALTURA DE ÁRVORE COM DIÂMETRO DE TRONCO MAIOR OU IGUAL A 0,40 M E MENOR QUE 0,60 M.AF_05/2018</t>
  </si>
  <si>
    <t>98535</t>
  </si>
  <si>
    <t>PODA EM ALTURA DE ÁRVORE COM DIÂMETRO DE TRONCO MAIOR OU IGUAL A 0,60 M.AF_05/2018</t>
  </si>
  <si>
    <t>88238</t>
  </si>
  <si>
    <t>AJUDANTE DE ARMADOR COM ENCARGOS COMPLEMENTARES</t>
  </si>
  <si>
    <t>88239</t>
  </si>
  <si>
    <t>AJUDANTE DE CARPINTEIRO COM ENCARGOS COMPLEMENTARES</t>
  </si>
  <si>
    <t>88240</t>
  </si>
  <si>
    <t>AJUDANTE DE ESTRUTURA METÁLICA COM ENCARGOS COMPLEMENTARES</t>
  </si>
  <si>
    <t>88241</t>
  </si>
  <si>
    <t>AJUDANTE DE OPERAÇÃO EM GERAL COM ENCARGOS COMPLEMENTARES</t>
  </si>
  <si>
    <t>88242</t>
  </si>
  <si>
    <t>AJUDANTE DE PEDREIRO COM ENCARGOS COMPLEMENTARES</t>
  </si>
  <si>
    <t>88243</t>
  </si>
  <si>
    <t>AJUDANTE ESPECIALIZADO COM ENCARGOS COMPLEMENTARES</t>
  </si>
  <si>
    <t>88245</t>
  </si>
  <si>
    <t>ARMADOR COM ENCARGOS COMPLEMENTARES</t>
  </si>
  <si>
    <t>88246</t>
  </si>
  <si>
    <t>ASSENTADOR DE TUBOS COM ENCARGOS COMPLEMENTARES</t>
  </si>
  <si>
    <t>88247</t>
  </si>
  <si>
    <t>AUXILIAR DE ELETRICISTA COM ENCARGOS COMPLEMENTARES</t>
  </si>
  <si>
    <t>88248</t>
  </si>
  <si>
    <t>AUXILIAR DE ENCANADOR OU BOMBEIRO HIDRÁULICO COM ENCARGOS COMPLEMENTARES</t>
  </si>
  <si>
    <t>88249</t>
  </si>
  <si>
    <t>AUXILIAR DE LABORATÓRIO COM ENCARGOS COMPLEMENTARES</t>
  </si>
  <si>
    <t>88250</t>
  </si>
  <si>
    <t>AUXILIAR DE MECÂNICO COM ENCARGOS COMPLEMENTARES</t>
  </si>
  <si>
    <t>88251</t>
  </si>
  <si>
    <t>AUXILIAR DE SERRALHEIRO COM ENCARGOS COMPLEMENTARES</t>
  </si>
  <si>
    <t>88252</t>
  </si>
  <si>
    <t>AUXILIAR DE SERVIÇOS GERAIS COM ENCARGOS COMPLEMENTARES</t>
  </si>
  <si>
    <t>88253</t>
  </si>
  <si>
    <t>AUXILIAR DE TOPÓGRAFO COM ENCARGOS COMPLEMENTARES</t>
  </si>
  <si>
    <t>88255</t>
  </si>
  <si>
    <t>AUXILIAR TÉCNICO DE ENGENHARIA COM ENCARGOS COMPLEMENTARES</t>
  </si>
  <si>
    <t>88256</t>
  </si>
  <si>
    <t>AZULEJISTA OU LADRILHISTA COM ENCARGOS COMPLEMENTARES</t>
  </si>
  <si>
    <t>88257</t>
  </si>
  <si>
    <t>BLASTER, DINAMITADOR OU CABO DE FOGO COM ENCARGOS COMPLEMENTARES</t>
  </si>
  <si>
    <t>88260</t>
  </si>
  <si>
    <t>CALCETEIRO COM ENCARGOS COMPLEMENTARES</t>
  </si>
  <si>
    <t>88261</t>
  </si>
  <si>
    <t>CARPINTEIRO DE ESQUADRIA COM ENCARGOS COMPLEMENTARES</t>
  </si>
  <si>
    <t>88262</t>
  </si>
  <si>
    <t>CARPINTEIRO DE FORMAS COM ENCARGOS COMPLEMENTARES</t>
  </si>
  <si>
    <t>88263</t>
  </si>
  <si>
    <t>CAVOUQUEIRO OU OPERADOR PERFURATRIZ/ROMPEDOR COM ENCARGOS COMPLEMENTARES</t>
  </si>
  <si>
    <t>88264</t>
  </si>
  <si>
    <t>ELETRICISTA COM ENCARGOS COMPLEMENTARES</t>
  </si>
  <si>
    <t>88265</t>
  </si>
  <si>
    <t>ELETRICISTA INDUSTRIAL COM ENCARGOS COMPLEMENTARES</t>
  </si>
  <si>
    <t>88266</t>
  </si>
  <si>
    <t>ELETROTÉCNICO COM ENCARGOS COMPLEMENTARES</t>
  </si>
  <si>
    <t>88267</t>
  </si>
  <si>
    <t>ENCANADOR OU BOMBEIRO HIDRÁULICO COM ENCARGOS COMPLEMENTARES</t>
  </si>
  <si>
    <t>88269</t>
  </si>
  <si>
    <t>GESSEIRO COM ENCARGOS COMPLEMENTARES</t>
  </si>
  <si>
    <t>88270</t>
  </si>
  <si>
    <t>IMPERMEABILIZADOR COM ENCARGOS COMPLEMENTARES</t>
  </si>
  <si>
    <t>88272</t>
  </si>
  <si>
    <t>MACARIQUEIRO COM ENCARGOS COMPLEMENTARES</t>
  </si>
  <si>
    <t>88273</t>
  </si>
  <si>
    <t>MARCENEIRO COM ENCARGOS COMPLEMENTARES</t>
  </si>
  <si>
    <t>88274</t>
  </si>
  <si>
    <t>MARMORISTA/GRANITEIRO COM ENCARGOS COMPLEMENTARES</t>
  </si>
  <si>
    <t>88275</t>
  </si>
  <si>
    <t>MECÃNICO DE EQUIPAMENTOS PESADOS COM ENCARGOS COMPLEMENTARES</t>
  </si>
  <si>
    <t>88277</t>
  </si>
  <si>
    <t>MONTADOR (TUBO AÇO/EQUIPAMENTOS) COM ENCARGOS COMPLEMENTARES</t>
  </si>
  <si>
    <t>88278</t>
  </si>
  <si>
    <t>MONTADOR DE ESTRUTURA METÁLICA COM ENCARGOS COMPLEMENTARES</t>
  </si>
  <si>
    <t>88279</t>
  </si>
  <si>
    <t>MONTADOR ELETROMECÃNICO COM ENCARGOS COMPLEMENTARES</t>
  </si>
  <si>
    <t>88281</t>
  </si>
  <si>
    <t>MOTORISTA DE BASCULANTE COM ENCARGOS COMPLEMENTARES</t>
  </si>
  <si>
    <t>88282</t>
  </si>
  <si>
    <t>MOTORISTA DE CAMINHÃO COM ENCARGOS COMPLEMENTARES</t>
  </si>
  <si>
    <t>88283</t>
  </si>
  <si>
    <t>MOTORISTA DE CAMINHÃO E CARRETA COM ENCARGOS COMPLEMENTARES</t>
  </si>
  <si>
    <t>88284</t>
  </si>
  <si>
    <t>MOTORISTA DE VEÍCULO LEVE COM ENCARGOS COMPLEMENTARES</t>
  </si>
  <si>
    <t>88286</t>
  </si>
  <si>
    <t>MOTORISTA OPERADOR DE MUNCK COM ENCARGOS COMPLEMENTARES</t>
  </si>
  <si>
    <t>88288</t>
  </si>
  <si>
    <t>NIVELADOR COM ENCARGOS COMPLEMENTARES</t>
  </si>
  <si>
    <t>88291</t>
  </si>
  <si>
    <t>OPERADOR DE BETONEIRA (CAMINHÃO) COM ENCARGOS COMPLEMENTARES</t>
  </si>
  <si>
    <t>88292</t>
  </si>
  <si>
    <t>OPERADOR DE COMPRESSOR OU COMPRESSORISTA COM ENCARGOS COMPLEMENTARES</t>
  </si>
  <si>
    <t>88293</t>
  </si>
  <si>
    <t>OPERADOR DE DEMARCADORA DE FAIXAS COM ENCARGOS COMPLEMENTARES</t>
  </si>
  <si>
    <t>88294</t>
  </si>
  <si>
    <t>OPERADOR DE ESCAVADEIRA COM ENCARGOS COMPLEMENTARES</t>
  </si>
  <si>
    <t>88295</t>
  </si>
  <si>
    <t>OPERADOR DE GUINCHO COM ENCARGOS COMPLEMENTARES</t>
  </si>
  <si>
    <t>88296</t>
  </si>
  <si>
    <t>OPERADOR DE GUINDASTE COM ENCARGOS COMPLEMENTARES</t>
  </si>
  <si>
    <t>88297</t>
  </si>
  <si>
    <t>OPERADOR DE MÁQUINAS E EQUIPAMENTOS COM ENCARGOS COMPLEMENTARES</t>
  </si>
  <si>
    <t>88298</t>
  </si>
  <si>
    <t>OPERADOR DE MARTELETE OU MARTELETEIRO COM ENCARGOS COMPLEMENTARES</t>
  </si>
  <si>
    <t>88299</t>
  </si>
  <si>
    <t>OPERADOR DE MOTO-ESCREIPER COM ENCARGOS COMPLEMENTARES</t>
  </si>
  <si>
    <t>88300</t>
  </si>
  <si>
    <t>OPERADOR DE MOTONIVELADORA COM ENCARGOS COMPLEMENTARES</t>
  </si>
  <si>
    <t>88301</t>
  </si>
  <si>
    <t>OPERADOR DE PÁ CARREGADEIRA COM ENCARGOS COMPLEMENTARES</t>
  </si>
  <si>
    <t>88302</t>
  </si>
  <si>
    <t>OPERADOR DE PAVIMENTADORA COM ENCARGOS COMPLEMENTARES</t>
  </si>
  <si>
    <t>88303</t>
  </si>
  <si>
    <t>OPERADOR DE ROLO COMPACTADOR COM ENCARGOS COMPLEMENTARES</t>
  </si>
  <si>
    <t>88304</t>
  </si>
  <si>
    <t>OPERADOR DE USINA DE ASFALTO, DE SOLOS OU DE CONCRETO COM ENCARGOS COMPLEMENTARES</t>
  </si>
  <si>
    <t>88306</t>
  </si>
  <si>
    <t>OPERADOR JATO DE AREIA OU JATISTA COM ENCARGOS COMPLEMENTARES</t>
  </si>
  <si>
    <t>88307</t>
  </si>
  <si>
    <t>OPERADOR PARA BATE ESTACAS COM ENCARGOS COMPLEMENTARES</t>
  </si>
  <si>
    <t>88308</t>
  </si>
  <si>
    <t>PASTILHEIRO COM ENCARGOS COMPLEMENTARES</t>
  </si>
  <si>
    <t>88309</t>
  </si>
  <si>
    <t>PEDREIRO COM ENCARGOS COMPLEMENTARES</t>
  </si>
  <si>
    <t>88310</t>
  </si>
  <si>
    <t>PINTOR COM ENCARGOS COMPLEMENTARES</t>
  </si>
  <si>
    <t>88311</t>
  </si>
  <si>
    <t>PINTOR DE LETREIROS COM ENCARGOS COMPLEMENTARES</t>
  </si>
  <si>
    <t>88312</t>
  </si>
  <si>
    <t>PINTOR PARA TINTA EPÓXI COM ENCARGOS COMPLEMENTARES</t>
  </si>
  <si>
    <t>88313</t>
  </si>
  <si>
    <t>POCEIRO COM ENCARGOS COMPLEMENTARES</t>
  </si>
  <si>
    <t>88314</t>
  </si>
  <si>
    <t>RASTELEIRO COM ENCARGOS COMPLEMENTARES</t>
  </si>
  <si>
    <t>88315</t>
  </si>
  <si>
    <t>SERRALHEIRO COM ENCARGOS COMPLEMENTARES</t>
  </si>
  <si>
    <t>88316</t>
  </si>
  <si>
    <t>SERVENTE COM ENCARGOS COMPLEMENTARES</t>
  </si>
  <si>
    <t>88317</t>
  </si>
  <si>
    <t>SOLDADOR COM ENCARGOS COMPLEMENTARES</t>
  </si>
  <si>
    <t>88318</t>
  </si>
  <si>
    <t>SOLDADOR A (PARA SOLDA A SER TESTADA COM RAIOS "X") COM ENCARGOS COMPLEMENTARES</t>
  </si>
  <si>
    <t>88321</t>
  </si>
  <si>
    <t>TÉCNICO DE LABORATÓRIO COM ENCARGOS COMPLEMENTARES</t>
  </si>
  <si>
    <t>88322</t>
  </si>
  <si>
    <t>TÉCNICO DE SONDAGEM COM ENCARGOS COMPLEMENTARES</t>
  </si>
  <si>
    <t>88323</t>
  </si>
  <si>
    <t>TELHADISTA COM ENCARGOS COMPLEMENTARES</t>
  </si>
  <si>
    <t>88324</t>
  </si>
  <si>
    <t>TRATORISTA COM ENCARGOS COMPLEMENTARES</t>
  </si>
  <si>
    <t>88325</t>
  </si>
  <si>
    <t>VIDRACEIRO COM ENCARGOS COMPLEMENTARES</t>
  </si>
  <si>
    <t>88377</t>
  </si>
  <si>
    <t>OPERADOR DE BETONEIRA ESTACIONÁRIA/MISTURADOR COM ENCARGOS COMPLEMENTARES</t>
  </si>
  <si>
    <t>88441</t>
  </si>
  <si>
    <t>JARDINEIRO COM ENCARGOS COMPLEMENTARES</t>
  </si>
  <si>
    <t>90766</t>
  </si>
  <si>
    <t>ALMOXARIFE COM ENCARGOS COMPLEMENTARES</t>
  </si>
  <si>
    <t>90767</t>
  </si>
  <si>
    <t>APONTADOR OU APROPRIADOR COM ENCARGOS COMPLEMENTARES</t>
  </si>
  <si>
    <t>90768</t>
  </si>
  <si>
    <t>ARQUITETO DE OBRA JUNIOR COM ENCARGOS COMPLEMENTARES</t>
  </si>
  <si>
    <t>90769</t>
  </si>
  <si>
    <t>ARQUITETO DE OBRA PLENO COM ENCARGOS COMPLEMENTARES</t>
  </si>
  <si>
    <t>90770</t>
  </si>
  <si>
    <t>ARQUITETO DE OBRA SENIOR COM ENCARGOS COMPLEMENTARES</t>
  </si>
  <si>
    <t>90772</t>
  </si>
  <si>
    <t>AUXILIAR DE ESCRITORIO COM ENCARGOS COMPLEMENTARES</t>
  </si>
  <si>
    <t>90775</t>
  </si>
  <si>
    <t>DESENHISTA PROJETISTA COM ENCARGOS COMPLEMENTARES</t>
  </si>
  <si>
    <t>90776</t>
  </si>
  <si>
    <t>ENCARREGADO GERAL COM ENCARGOS COMPLEMENTARES</t>
  </si>
  <si>
    <t>90777</t>
  </si>
  <si>
    <t>ENGENHEIRO CIVIL DE OBRA JUNIOR COM ENCARGOS COMPLEMENTARES</t>
  </si>
  <si>
    <t>90778</t>
  </si>
  <si>
    <t>ENGENHEIRO CIVIL DE OBRA PLENO COM ENCARGOS COMPLEMENTARES</t>
  </si>
  <si>
    <t>90779</t>
  </si>
  <si>
    <t>ENGENHEIRO CIVIL DE OBRA SENIOR COM ENCARGOS COMPLEMENTARES</t>
  </si>
  <si>
    <t>90780</t>
  </si>
  <si>
    <t>MESTRE DE OBRAS COM ENCARGOS COMPLEMENTARES</t>
  </si>
  <si>
    <t>90781</t>
  </si>
  <si>
    <t>TOPOGRAFO COM ENCARGOS COMPLEMENTARES</t>
  </si>
  <si>
    <t>93558</t>
  </si>
  <si>
    <t>MOTORISTA DE CAMINHAO COM ENCARGOS COMPLEMENTARES</t>
  </si>
  <si>
    <t>93561</t>
  </si>
  <si>
    <t>93563</t>
  </si>
  <si>
    <t>93564</t>
  </si>
  <si>
    <t>93565</t>
  </si>
  <si>
    <t>93566</t>
  </si>
  <si>
    <t>93567</t>
  </si>
  <si>
    <t>93568</t>
  </si>
  <si>
    <t>93569</t>
  </si>
  <si>
    <t>ARQUITETO JUNIOR COM ENCARGOS COMPLEMENTARES</t>
  </si>
  <si>
    <t>93570</t>
  </si>
  <si>
    <t>ARQUITETO PLENO COM ENCARGOS COMPLEMENTARES</t>
  </si>
  <si>
    <t>93571</t>
  </si>
  <si>
    <t>ARQUITETO SENIOR COM ENCARGOS COMPLEMENTARES</t>
  </si>
  <si>
    <t>93572</t>
  </si>
  <si>
    <t>ENCARREGADO GERAL DE OBRAS COM ENCARGOS COMPLEMENTARES</t>
  </si>
  <si>
    <t>94295</t>
  </si>
  <si>
    <t>94296</t>
  </si>
  <si>
    <t>95308</t>
  </si>
  <si>
    <t>CURSO DE CAPACITAÇÃO PARA AJUDANTE DE ARMADOR (ENCARGOS COMPLEMENTARES) - HORISTA</t>
  </si>
  <si>
    <t>95309</t>
  </si>
  <si>
    <t>CURSO DE CAPACITAÇÃO PARA AJUDANTE DE CARPINTEIRO (ENCARGOS COMPLEMENTARES) - HORISTA</t>
  </si>
  <si>
    <t>95310</t>
  </si>
  <si>
    <t>CURSO DE CAPACITAÇÃO PARA AJUDANTE DE ESTRUTURA METÁLICA (ENCARGOS COMPLEMENTARES) - HORISTA</t>
  </si>
  <si>
    <t>95311</t>
  </si>
  <si>
    <t>CURSO DE CAPACITAÇÃO PARA AJUDANTE DE OPERAÇÃO EM GERAL (ENCARGOS COMPLEMENTARES) - HORISTA</t>
  </si>
  <si>
    <t>95312</t>
  </si>
  <si>
    <t>CURSO DE CAPACITAÇÃO PARA AJUDANTE DE PEDREIRO (ENCARGOS COMPLEMENTARES) - HORISTA</t>
  </si>
  <si>
    <t>95313</t>
  </si>
  <si>
    <t>CURSO DE CAPACITAÇÃO PARA AJUDANTE ESPECIALIZADO (ENCARGOS COMPLEMENTARES) - HORISTA</t>
  </si>
  <si>
    <t>95314</t>
  </si>
  <si>
    <t>CURSO DE CAPACITAÇÃO PARA ARMADOR (ENCARGOS COMPLEMENTARES) - HORISTA</t>
  </si>
  <si>
    <t>95315</t>
  </si>
  <si>
    <t>CURSO DE CAPACITAÇÃO PARA ASSENTADOR DE TUBOS (ENCARGOS COMPLEMENTARES) - HORISTA</t>
  </si>
  <si>
    <t>95316</t>
  </si>
  <si>
    <t>CURSO DE CAPACITAÇÃO PARA AUXILIAR DE ELETRICISTA (ENCARGOS COMPLEMENTARES) - HORISTA</t>
  </si>
  <si>
    <t>95317</t>
  </si>
  <si>
    <t>CURSO DE CAPACITAÇÃO PARA AUXILIAR DE ENCANADOR OU BOMBEIRO HIDRÁULICO (ENCARGOS COMPLEMENTARES) - HORISTA</t>
  </si>
  <si>
    <t>95318</t>
  </si>
  <si>
    <t>CURSO DE CAPACITAÇÃO PARA AUXILIAR DE LABORATÓRIO (ENCARGOS COMPLEMENTARES) - HORISTA</t>
  </si>
  <si>
    <t>95319</t>
  </si>
  <si>
    <t>CURSO DE CAPACITAÇÃO PARA AUXILIAR DE MECÂNICO (ENCARGOS COMPLEMENTARES) - HORISTA</t>
  </si>
  <si>
    <t>95320</t>
  </si>
  <si>
    <t>CURSO DE CAPACITAÇÃO PARA AUXILIAR DE SERRALHEIRO (ENCARGOS COMPLEMENTARES) - HORISTA</t>
  </si>
  <si>
    <t>95321</t>
  </si>
  <si>
    <t>CURSO DE CAPACITAÇÃO PARA AUXILIAR DE SERVIÇOS GERAIS (ENCARGOS COMPLEMENTARES) - HORISTA</t>
  </si>
  <si>
    <t>95322</t>
  </si>
  <si>
    <t>CURSO DE CAPACITAÇÃO PARA AUXILIAR DE TOPÓGRAFO (ENCARGOS COMPLEMENTARES) - HORISTA</t>
  </si>
  <si>
    <t>95323</t>
  </si>
  <si>
    <t>CURSO DE CAPACITAÇÃO PARA AUXILIAR TÉCNICO DE ENGENHARIA (ENCARGOS COMPLEMENTARES) - HORISTA</t>
  </si>
  <si>
    <t>95324</t>
  </si>
  <si>
    <t>CURSO DE CAPACITAÇÃO PARA AZULEJISTA OU LADRILHISTA (ENCARGOS COMPLEMENTARES) - HORISTA</t>
  </si>
  <si>
    <t>95325</t>
  </si>
  <si>
    <t>CURSO DE CAPACITAÇÃO PARA BLASTER, DINAMITADOR OU CABO DE FOGO (ENCARGOS COMPLEMENTARES) - HORISTA</t>
  </si>
  <si>
    <t>95328</t>
  </si>
  <si>
    <t>CURSO DE CAPACITAÇÃO PARA CALCETEIRO (ENCARGOS COMPLEMENTARES) - HORISTA</t>
  </si>
  <si>
    <t>95329</t>
  </si>
  <si>
    <t>CURSO DE CAPACITAÇÃO PARA CARPINTEIRO DE ESQUADRIA (ENCARGOS COMPLEMENTARES) - HORISTA</t>
  </si>
  <si>
    <t>95330</t>
  </si>
  <si>
    <t>CURSO DE CAPACITAÇÃO PARA CARPINTEIRO DE FÔRMAS (ENCARGOS COMPLEMENTARES) - HORISTA</t>
  </si>
  <si>
    <t>95331</t>
  </si>
  <si>
    <t>CURSO DE CAPACITAÇÃO PARA CAVOUQUEIRO OU OPERADOR PERFURATRIZ/ROMPEDOR (ENCARGOS COMPLEMENTARES) - HORISTA</t>
  </si>
  <si>
    <t>95332</t>
  </si>
  <si>
    <t>CURSO DE CAPACITAÇÃO PARA ELETRICISTA (ENCARGOS COMPLEMENTARES) - HORISTA</t>
  </si>
  <si>
    <t>95333</t>
  </si>
  <si>
    <t>CURSO DE CAPACITAÇÃO PARA ELETRICISTA INDUSTRIAL (ENCARGOS COMPLEMENTARES) - HORISTA</t>
  </si>
  <si>
    <t>95334</t>
  </si>
  <si>
    <t>CURSO DE CAPACITAÇÃO PARA ELETROTÉCNICO (ENCARGOS COMPLEMENTARES) - HORISTA</t>
  </si>
  <si>
    <t>95335</t>
  </si>
  <si>
    <t>CURSO DE CAPACITAÇÃO PARA ENCANADOR OU BOMBEIRO HIDRÁULICO (ENCARGOS COMPLEMENTARES) - HORISTA</t>
  </si>
  <si>
    <t>95337</t>
  </si>
  <si>
    <t>CURSO DE CAPACITAÇÃO PARA GESSEIRO (ENCARGOS COMPLEMENTARES) - HORISTA</t>
  </si>
  <si>
    <t>95338</t>
  </si>
  <si>
    <t>CURSO DE CAPACITAÇÃO PARA IMPERMEABILIZADOR (ENCARGOS COMPLEMENTARES) - HORISTA</t>
  </si>
  <si>
    <t>95339</t>
  </si>
  <si>
    <t>CURSO DE CAPACITAÇÃO PARA MAÇARIQUEIRO (ENCARGOS COMPLEMENTARES) - HORISTA</t>
  </si>
  <si>
    <t>95340</t>
  </si>
  <si>
    <t>CURSO DE CAPACITAÇÃO PARA MARCENEIRO (ENCARGOS COMPLEMENTARES) - HORISTA</t>
  </si>
  <si>
    <t>95341</t>
  </si>
  <si>
    <t>CURSO DE CAPACITAÇÃO PARA MARMORISTA/GRANITEIRO (ENCARGOS COMPLEMENTARES) - HORISTA</t>
  </si>
  <si>
    <t>95342</t>
  </si>
  <si>
    <t>CURSO DE CAPACITAÇÃO PARA MECÂNICO DE EQUIPAMENTOS PESADOS (ENCARGOS COMPLEMENTARES) - HORISTA</t>
  </si>
  <si>
    <t>95343</t>
  </si>
  <si>
    <t>CURSO DE CAPACITAÇÃO PARA MONTADOR DE TUBO AÇO/EQUIPAMENTOS (ENCARGOS COMPLEMENTARES) - HORISTA</t>
  </si>
  <si>
    <t>95344</t>
  </si>
  <si>
    <t>CURSO DE CAPACITAÇÃO PARA MONTADOR DE ESTRUTURA METÁLICA (ENCARGOS COMPLEMENTARES) - HORISTA</t>
  </si>
  <si>
    <t>95345</t>
  </si>
  <si>
    <t>CURSO DE CAPACITAÇÃO PARA MONTADOR ELETROMECÂNICO (ENCARGOS COMPLEMENTARES) - HORISTA</t>
  </si>
  <si>
    <t>95346</t>
  </si>
  <si>
    <t>CURSO DE CAPACITAÇÃO PARA MOTORISTA DE BASCULANTE (ENCARGOS COMPLEMENTARES) - HORISTA</t>
  </si>
  <si>
    <t>95347</t>
  </si>
  <si>
    <t>CURSO DE CAPACITAÇÃO PARA MOTORISTA DE CAMINHÃO (ENCARGOS COMPLEMENTARES) - HORISTA</t>
  </si>
  <si>
    <t>95348</t>
  </si>
  <si>
    <t>CURSO DE CAPACITAÇÃO PARA MOTORISTA DE CAMINHÃO E CARRETA (ENCARGOS COMPLEMENTARES) - HORISTA</t>
  </si>
  <si>
    <t>95349</t>
  </si>
  <si>
    <t>CURSO DE CAPACITAÇÃO PARA MOTORISTA DE VEÍCULO LEVE (ENCARGOS COMPLEMENTARES) - HORISTA</t>
  </si>
  <si>
    <t>95351</t>
  </si>
  <si>
    <t>CURSO DE CAPACITAÇÃO PARA MOTORISTA OPERADOR DE MUNCK (ENCARGOS COMPLEMENTARES) - HORISTA</t>
  </si>
  <si>
    <t>95352</t>
  </si>
  <si>
    <t>CURSO DE CAPACITAÇÃO PARA NIVELADOR (ENCARGOS COMPLEMENTARES) - HORISTA</t>
  </si>
  <si>
    <t>95354</t>
  </si>
  <si>
    <t>CURSO DE CAPACITAÇÃO PARA OPERADOR DE BETONEIRA (CAMINHÃO) (ENCARGOS COMPLEMENTARES) - HORISTA</t>
  </si>
  <si>
    <t>95355</t>
  </si>
  <si>
    <t>CURSO DE CAPACITAÇÃO PARA OPERADOR DE COMPRESSOR OU COMPRESSORISTA (ENCARGOS COMPLEMENTARES) - HORISTA</t>
  </si>
  <si>
    <t>95356</t>
  </si>
  <si>
    <t>CURSO DE CAPACITAÇÃO PARA OPERADOR DE DEMARCADORA DE FAIXAS (ENCARGOS COMPLEMENTARES) - HORISTA</t>
  </si>
  <si>
    <t>95357</t>
  </si>
  <si>
    <t>CURSO DE CAPACITAÇÃO PARA OPERADOR DE ESCAVADEIRA (ENCARGOS COMPLEMENTARES) - HORISTA</t>
  </si>
  <si>
    <t>95358</t>
  </si>
  <si>
    <t>CURSO DE CAPACITAÇÃO PARA OPERADOR DE GUINCHO (ENCARGOS COMPLEMENTARES) - HORISTA</t>
  </si>
  <si>
    <t>95359</t>
  </si>
  <si>
    <t>CURSO DE CAPACITAÇÃO PARA OPERADOR DE GUINDASTE (ENCARGOS COMPLEMENTARES) - HORISTA</t>
  </si>
  <si>
    <t>95360</t>
  </si>
  <si>
    <t>CURSO DE CAPACITAÇÃO PARA OPERADOR DE MÁQUINAS E EQUIPAMENTOS (ENCARGOS COMPLEMENTARES) - HORISTA</t>
  </si>
  <si>
    <t>95361</t>
  </si>
  <si>
    <t>CURSO DE CAPACITAÇÃO PARA OPERADOR DE MARTELETE OU MARTELETEIRO (ENCARGOS COMPLEMENTARES) - HORISTA</t>
  </si>
  <si>
    <t>95362</t>
  </si>
  <si>
    <t>CURSO DE CAPACITAÇÃO PARA OPERADOR DE MOTO-ESCREIPER (ENCARGOS COMPLEMENTARES) - HORISTA</t>
  </si>
  <si>
    <t>95363</t>
  </si>
  <si>
    <t>CURSO DE CAPACITAÇÃO PARA OPERADOR DE MOTONIVELADORA (ENCARGOS COMPLEMENTARES) - HORISTA</t>
  </si>
  <si>
    <t>95364</t>
  </si>
  <si>
    <t>CURSO DE CAPACITAÇÃO PARA OPERADOR DE PÁ CARREGADEIRA (ENCARGOS COMPLEMENTARES) - HORISTA</t>
  </si>
  <si>
    <t>95365</t>
  </si>
  <si>
    <t>CURSO DE CAPACITAÇÃO PARA OPERADOR DE PAVIMENTADORA (ENCARGOS COMPLEMENTARES) - HORISTA</t>
  </si>
  <si>
    <t>95366</t>
  </si>
  <si>
    <t>CURSO DE CAPACITAÇÃO PARA OPERADOR DE ROLO COMPACTADOR (ENCARGOS COMPLEMENTARES) - HORISTA</t>
  </si>
  <si>
    <t>95367</t>
  </si>
  <si>
    <t>CURSO DE CAPACITAÇÃO PARA OPERADOR DE USINA DE ASFALTO, DE SOLOS OU DE CONCRETO (ENCARGOS COMPLEMENTARES) - HORISTA</t>
  </si>
  <si>
    <t>95368</t>
  </si>
  <si>
    <t>CURSO DE CAPACITAÇÃO PARA OPERADOR JATO DE AREIA OU JATISTA (ENCARGOS COMPLEMENTARES) - HORISTA</t>
  </si>
  <si>
    <t>95369</t>
  </si>
  <si>
    <t>CURSO DE CAPACITAÇÃO PARA OPERADOR PARA BATE ESTACAS (ENCARGOS COMPLEMENTARES) - HORISTA</t>
  </si>
  <si>
    <t>95370</t>
  </si>
  <si>
    <t>CURSO DE CAPACITAÇÃO PARA PASTILHEIRO (ENCARGOS COMPLEMENTARES) - HORISTA</t>
  </si>
  <si>
    <t>95371</t>
  </si>
  <si>
    <t>CURSO DE CAPACITAÇÃO PARA PEDREIRO (ENCARGOS COMPLEMENTARES) - HORISTA</t>
  </si>
  <si>
    <t>95372</t>
  </si>
  <si>
    <t>CURSO DE CAPACITAÇÃO PARA PINTOR (ENCARGOS COMPLEMENTARES) - HORISTA</t>
  </si>
  <si>
    <t>95373</t>
  </si>
  <si>
    <t>CURSO DE CAPACITAÇÃO PARA PINTOR DE LETREIROS (ENCARGOS COMPLEMENTARES) - HORISTA</t>
  </si>
  <si>
    <t>95374</t>
  </si>
  <si>
    <t>CURSO DE CAPACITAÇÃO PARA PINTOR PARA TINTA EPÓXI (ENCARGOS COMPLEMENTARES) - HORISTA</t>
  </si>
  <si>
    <t>95375</t>
  </si>
  <si>
    <t>CURSO DE CAPACITAÇÃO PARA POCEIRO (ENCARGOS COMPLEMENTARES) - HORISTA</t>
  </si>
  <si>
    <t>95376</t>
  </si>
  <si>
    <t>CURSO DE CAPACITAÇÃO PARA RASTELEIRO (ENCARGOS COMPLEMENTARES) - HORISTA</t>
  </si>
  <si>
    <t>95377</t>
  </si>
  <si>
    <t>CURSO DE CAPACITAÇÃO PARA SERRALHEIRO (ENCARGOS COMPLEMENTARES) - HORISTA</t>
  </si>
  <si>
    <t>95378</t>
  </si>
  <si>
    <t>CURSO DE CAPACITAÇÃO PARA SERVENTE (ENCARGOS COMPLEMENTARES) - HORISTA</t>
  </si>
  <si>
    <t>95379</t>
  </si>
  <si>
    <t>CURSO DE CAPACITAÇÃO PARA SOLDADOR (ENCARGOS COMPLEMENTARES) - HORISTA</t>
  </si>
  <si>
    <t>95380</t>
  </si>
  <si>
    <t>CURSO DE CAPACITAÇÃO PARA SOLDADOR A (PARA SOLDA A SER TESTADA COM RAIOS X ) (ENCARGOS COMPLEMENTARES) - HORISTA</t>
  </si>
  <si>
    <t>95383</t>
  </si>
  <si>
    <t>CURSO DE CAPACITAÇÃO PARA TÉCNICO DE LABORATÓRIO (ENCARGOS COMPLEMENTARES) - HORISTA</t>
  </si>
  <si>
    <t>95384</t>
  </si>
  <si>
    <t>CURSO DE CAPACITAÇÃO PARA TÉCNICO DE SONDAGEM (ENCARGOS COMPLEMENTARES) - HORISTA</t>
  </si>
  <si>
    <t>95385</t>
  </si>
  <si>
    <t>CURSO DE CAPACITAÇÃO PARA TELHADISTA (ENCARGOS COMPLEMENTARES) - HORISTA</t>
  </si>
  <si>
    <t>95386</t>
  </si>
  <si>
    <t>CURSO DE CAPACITAÇÃO PARA TRATORISTA (ENCARGOS COMPLEMENTARES) - HORISTA</t>
  </si>
  <si>
    <t>95387</t>
  </si>
  <si>
    <t>CURSO DE CAPACITAÇÃO PARA VIDRACEIRO (ENCARGOS COMPLEMENTARES) - HORISTA</t>
  </si>
  <si>
    <t>95389</t>
  </si>
  <si>
    <t>CURSO DE CAPACITAÇÃO PARA OPERADOR DE BETONEIRA ESTACIONÁRIA/MISTURADOR (ENCARGOS COMPLEMENTARES) - HORISTA</t>
  </si>
  <si>
    <t>95390</t>
  </si>
  <si>
    <t>CURSO DE CAPACITAÇÃO PARA JARDINEIRO (ENCARGOS COMPLEMENTARES) - HORISTA</t>
  </si>
  <si>
    <t>95392</t>
  </si>
  <si>
    <t>CURSO DE CAPACITAÇÃO PARA ALMOXARIFE (ENCARGOS COMPLEMENTARES) - HORISTA</t>
  </si>
  <si>
    <t>95393</t>
  </si>
  <si>
    <t>CURSO DE CAPACITAÇÃO PARA APONTADOR OU APROPRIADOR (ENCARGOS COMPLEMENTARES) - HORISTA</t>
  </si>
  <si>
    <t>95394</t>
  </si>
  <si>
    <t>CURSO DE CAPACITAÇÃO PARA ARQUITETO DE OBRA JÚNIOR (ENCARGOS COMPLEMENTARES) - HORISTA</t>
  </si>
  <si>
    <t>95395</t>
  </si>
  <si>
    <t>CURSO DE CAPACITAÇÃO PARA ARQUITETO DE OBRA PLENO (ENCARGOS COMPLEMENTARES) - HORISTA</t>
  </si>
  <si>
    <t>95396</t>
  </si>
  <si>
    <t>CURSO DE CAPACITAÇÃO PARA ARQUITETO DE OBRA SÊNIOR (ENCARGOS COMPLEMENTARES) - HORISTA</t>
  </si>
  <si>
    <t>95398</t>
  </si>
  <si>
    <t>CURSO DE CAPACITAÇÃO PARA AUXILIAR DE ESCRITÓRIO (ENCARGOS COMPLEMENTARES) - HORISTA</t>
  </si>
  <si>
    <t>95400</t>
  </si>
  <si>
    <t>CURSO DE CAPACITAÇÃO PARA DESENHISTA PROJETISTA (ENCARGOS COMPLEMENTARES) - HORISTA</t>
  </si>
  <si>
    <t>95401</t>
  </si>
  <si>
    <t>CURSO DE CAPACITAÇÃO PARA ENCARREGADO GERAL (ENCARGOS COMPLEMENTARES) - HORISTA</t>
  </si>
  <si>
    <t>95402</t>
  </si>
  <si>
    <t>CURSO DE CAPACITAÇÃO PARA ENGENHEIRO CIVIL DE OBRA JÚNIOR (ENCARGOS COMPLEMENTARES) - HORISTA</t>
  </si>
  <si>
    <t>95403</t>
  </si>
  <si>
    <t>CURSO DE CAPACITAÇÃO PARA ENGENHEIRO CIVIL DE OBRA PLENO (ENCARGOS COMPLEMENTARES) - HORISTA</t>
  </si>
  <si>
    <t>95404</t>
  </si>
  <si>
    <t>CURSO DE CAPACITAÇÃO PARA ENGENHEIRO CIVIL DE OBRA SÊNIOR (ENCARGOS COMPLEMENTARES) - HORISTA</t>
  </si>
  <si>
    <t>95405</t>
  </si>
  <si>
    <t>CURSO DE CAPACITAÇÃO PARA MESTRE DE OBRAS (ENCARGOS COMPLEMENTARES) - HORISTA</t>
  </si>
  <si>
    <t>95406</t>
  </si>
  <si>
    <t>CURSO DE CAPACITAÇÃO PARA TOPÓGRAFO (ENCARGOS COMPLEMENTARES) - HORISTA</t>
  </si>
  <si>
    <t>95408</t>
  </si>
  <si>
    <t>CURSO DE CAPACITAÇÃO PARA MOTORISTA DE CAMINHÃO (ENCARGOS COMPLEMENTARES) - MENSALISTA</t>
  </si>
  <si>
    <t>95411</t>
  </si>
  <si>
    <t>CURSO DE CAPACITAÇÃO PARA DESENHISTA PROJETISTA (ENCARGOS COMPLEMENTARES) - MENSALISTA</t>
  </si>
  <si>
    <t>95413</t>
  </si>
  <si>
    <t>CURSO DE CAPACITAÇÃO PARA ALMOXARIFE (ENCARGOS COMPLEMENTARES) - MENSALISTA</t>
  </si>
  <si>
    <t>95414</t>
  </si>
  <si>
    <t>CURSO DE CAPACITAÇÃO PARA APONTADOR OU APROPRIADOR (ENCARGOS COMPLEMENTARES) - MENSALISTA</t>
  </si>
  <si>
    <t>95415</t>
  </si>
  <si>
    <t>CURSO DE CAPACITAÇÃO PARA ENGENHEIRO CIVIL DE OBRA JÚNIOR (ENCARGOS COMPLEMENTARES) - MENSALISTA</t>
  </si>
  <si>
    <t>95416</t>
  </si>
  <si>
    <t>CURSO DE CAPACITAÇÃO PARA AUXILIAR DE ESCRITÓRIO (ENCARGOS COMPLEMENTARES) - MENSALISTA</t>
  </si>
  <si>
    <t>95417</t>
  </si>
  <si>
    <t>CURSO DE CAPACITAÇÃO PARA ENGENHEIRO CIVIL DE OBRA PLENO (ENCARGOS COMPLEMENTARES) - MENSALISTA</t>
  </si>
  <si>
    <t>95418</t>
  </si>
  <si>
    <t>CURSO DE CAPACITAÇÃO PARA ENGENHEIRO CIVIL DE OBRA SÊNIOR (ENCARGOS COMPLEMENTARES) - MENSALISTA</t>
  </si>
  <si>
    <t>95419</t>
  </si>
  <si>
    <t>CURSO DE CAPACITAÇÃO PARA ARQUITETO JÚNIOR (ENCARGOS COMPLEMENTARES) - MENSALISTA</t>
  </si>
  <si>
    <t>95420</t>
  </si>
  <si>
    <t>CURSO DE CAPACITAÇÃO PARA ARQUITETO PLENO (ENCARGOS COMPLEMENTARES) - MENSALISTA</t>
  </si>
  <si>
    <t>95421</t>
  </si>
  <si>
    <t>CURSO DE CAPACITAÇÃO PARA ARQUITETO SÊNIOR (ENCARGOS COMPLEMENTARES) - MENSALISTA</t>
  </si>
  <si>
    <t>95422</t>
  </si>
  <si>
    <t>CURSO DE CAPACITAÇÃO PARA ENCARREGADO GERAL DE OBRAS (ENCARGOS COMPLEMENTARES) - MENSALISTA</t>
  </si>
  <si>
    <t>95423</t>
  </si>
  <si>
    <t>CURSO DE CAPACITAÇÃO PARA MESTRE DE OBRAS (ENCARGOS COMPLEMENTARES) - MENSALISTA</t>
  </si>
  <si>
    <t>95424</t>
  </si>
  <si>
    <t>CURSO DE CAPACITAÇÃO PARA TOPÓGRAFO (ENCARGOS COMPLEMENTARES) - MENSALISTA</t>
  </si>
  <si>
    <t>100288</t>
  </si>
  <si>
    <t>CURSO DE CAPACITAÇÃO PARA VIGIA DIURNO (ENCARGOS COMPLEMENTARES) - HORISTA</t>
  </si>
  <si>
    <t>100289</t>
  </si>
  <si>
    <t>VIGIA DIURNO COM ENCARGOS COMPLEMENTARES</t>
  </si>
  <si>
    <t>100291</t>
  </si>
  <si>
    <t>CURSO DE CAPACITAÇÃO PARA AJUDANTE DE PINTOR (ENCARGOS COMPLEMENTARES) - HORISTA</t>
  </si>
  <si>
    <t>100293</t>
  </si>
  <si>
    <t>CURSO DE CAPACITAÇÃO PARA AUXILIAR DE AZULEJISTA (ENCARGOS COMPLEMENTARES) - HORISTA</t>
  </si>
  <si>
    <t>100295</t>
  </si>
  <si>
    <t>CURSO DE CAPACITAÇÃO PARA MONTADOR DE ELETROELETRONICOS (ENCARGOS COMPLEMENTARES) - HORISTA</t>
  </si>
  <si>
    <t>100298</t>
  </si>
  <si>
    <t>CURSO DE CAPACITAÇÃO PARA MECÂNICO DE REFRIGERAÇÃO (ENCARGOS COMPLEMENTARES) - HORISTA</t>
  </si>
  <si>
    <t>100299</t>
  </si>
  <si>
    <t>CURSO DE CAPACITAÇÃO PARA TÉCNICO EM SEGURANÇA DO TRABALHO (ENCARGOS COMPLEMENTARES) - HORISTA</t>
  </si>
  <si>
    <t>100301</t>
  </si>
  <si>
    <t>AJUDANTE DE PINTOR COM ENCARGOS COMPLEMENTARES</t>
  </si>
  <si>
    <t>100303</t>
  </si>
  <si>
    <t>AUXILIAR DE AZULEJISTA COM ENCARGOS COMPLEMENTARES</t>
  </si>
  <si>
    <t>100307</t>
  </si>
  <si>
    <t>MONTADOR DE ELETROELETRÔNICOS COM ENCARGOS COMPLEMENTARES</t>
  </si>
  <si>
    <t>100308</t>
  </si>
  <si>
    <t>MECÂNICO DE REFRIGERAÇÃO COM ENCARGOS COMPLEMENTARES</t>
  </si>
  <si>
    <t>100309</t>
  </si>
  <si>
    <t>TÉCNICO EM SEGURANÇA DO TRABALHO COM ENCARGOS COMPLEMENTARES</t>
  </si>
  <si>
    <t>100315</t>
  </si>
  <si>
    <t>CURSO DE CAPACITAÇÃO PARA TÉCNICO EM SEGURANÇA DO TRABALHO (ENCARGOS COMPLEMENTARES) - MENSALISTA</t>
  </si>
  <si>
    <t>100321</t>
  </si>
  <si>
    <t>100533</t>
  </si>
  <si>
    <t>TECNICO DE EDIFICACOES COM ENCARGOS COMPLEMENTARES</t>
  </si>
  <si>
    <t>100534</t>
  </si>
  <si>
    <t>100535</t>
  </si>
  <si>
    <t>CURSO DE CAPACITAÇÃO PARA TECNICO DE EDIFICACOES (ENCARGOS COMPLEMENTARES) - HORISTA</t>
  </si>
  <si>
    <t>100536</t>
  </si>
  <si>
    <t>CURSO DE CAPACITAÇÃO PARA TECNICO DE EDIFICACOES (ENCARGOS COMPLEMENTARES) - MENSALISTA</t>
  </si>
  <si>
    <t>101286</t>
  </si>
  <si>
    <t>CURSO DE CAPACITAÇÃO PARA AJUDANTE DE ARMADOR (ENCARGOS COMPLEMENTARES) - MENSALISTA</t>
  </si>
  <si>
    <t>101287</t>
  </si>
  <si>
    <t>CURSO DE CAPACITAÇÃO PARA AJUDANTE DE ELETRICISTA (ENCARGOS COMPLEMENTARES) - MENSALISTA</t>
  </si>
  <si>
    <t>101288</t>
  </si>
  <si>
    <t>CURSO DE CAPACITAÇÃO PARA AJUDANTE DE ESTRUTURAS METÁLICAS(ENCARGOS COMPLEMENTARES) - MENSALISTA</t>
  </si>
  <si>
    <t>101289</t>
  </si>
  <si>
    <t>CURSO DE CAPACITAÇÃO PARA AJUDANTE DE OPERAÇÃO EM GERAL (ENCARGOS COMPLEMENTARES) - MENSALISTA</t>
  </si>
  <si>
    <t>101290</t>
  </si>
  <si>
    <t>CURSO DE CAPACITAÇÃO PARA AJUDANTE DE PINTOR (ENCARGOS COMPLEMENTARES) - MENSALISTA</t>
  </si>
  <si>
    <t>101291</t>
  </si>
  <si>
    <t>CURSO DE CAPACITAÇÃO PARA AJUDANTE DE SERRALHEIRO (ENCARGOS COMPLEMENTARES) - MENSALISTA</t>
  </si>
  <si>
    <t>101292</t>
  </si>
  <si>
    <t>CURSO DE CAPACITAÇÃO PARA AJUDANTE ESPECIALIZADO (ENCARGOS COMPLEMENTARES) - MENSALISTA</t>
  </si>
  <si>
    <t>101293</t>
  </si>
  <si>
    <t>CURSO DE CAPACITAÇÃO PARA ARMADOR (ENCARGOS COMPLEMENTARES) - MENSALISTA</t>
  </si>
  <si>
    <t>101294</t>
  </si>
  <si>
    <t>CURSO DE CAPACITAÇÃO PARA ASSENTADOR DE MANILHA (ENCARGOS COMPLEMENTARES) - MENSALISTA</t>
  </si>
  <si>
    <t>101295</t>
  </si>
  <si>
    <t>CURSO DE CAPACITAÇÃO PARA AUXILIAR DE AZULEJISTA (ENCARGOS COMPLEMENTARES) - MENSALISTA</t>
  </si>
  <si>
    <t>101296</t>
  </si>
  <si>
    <t>CURSO DE CAPACITAÇÃO PARA AUXILIAR DE ENCANADOR OU BOMBEIRO HIDRÁULICO (ENCARGOS COMPLEMENTARES) - MENSALISTA</t>
  </si>
  <si>
    <t>101297</t>
  </si>
  <si>
    <t>CURSO DE CAPACITAÇÃO PARA AUXILIAR DE LABORATORISTA (ENCARGOS COMPLEMENTARES) - MENSALISTA</t>
  </si>
  <si>
    <t>101298</t>
  </si>
  <si>
    <t>CURSO DE CAPACITAÇÃO PARA AUXILIAR DE MECANICO (ENCARGOS COMPLEMENTARES) - MENSALISTA</t>
  </si>
  <si>
    <t>101299</t>
  </si>
  <si>
    <t>CURSO DE CAPACITAÇÃO PARA AUXILIAR DE PEDREIRO (ENCARGOS COMPLEMENTARES) - MENSALISTA</t>
  </si>
  <si>
    <t>101300</t>
  </si>
  <si>
    <t>CURSO DE CAPACITAÇÃO PARA AUXILIAR DE SERVIÇOS GERAIS (ENCARGOS COMPLEMENTARES) - MENSALISTA</t>
  </si>
  <si>
    <t>101301</t>
  </si>
  <si>
    <t>CURSO DE CAPACITAÇÃO PARA AUXILIAR DE TOPÓGRAFO (ENCARGOS COMPLEMENTARES) - MENSALISTA</t>
  </si>
  <si>
    <t>101302</t>
  </si>
  <si>
    <t>CURSO DE CAPACITAÇÃO PARA AUXILIAR TÉCNICO DE ENGENHARIA (ENCARGOS COMPLEMENTARES) - MENSALISTA</t>
  </si>
  <si>
    <t>101303</t>
  </si>
  <si>
    <t>CURSO DE CAPACITAÇÃO PARA MONTADOR DE ELETROELETRONICOS(ENCARGOS COMPLEMENTARES) - MENSALISTA</t>
  </si>
  <si>
    <t>101304</t>
  </si>
  <si>
    <t>CURSO DE CAPACITAÇÃO PARA AZULEJISTA OU LADRILHISTA (ENCARGOS COMPLEMENTARES) - MENSALISTA</t>
  </si>
  <si>
    <t>101305</t>
  </si>
  <si>
    <t>CURSO DE CAPACITAÇÃO PARA BLASTER, DINAMITADOR OU CABO DE FORÇA (ENCARGOS COMPLEMENTARES) - MENSALISTA</t>
  </si>
  <si>
    <t>101307</t>
  </si>
  <si>
    <t>CURSO DE CAPACITAÇÃO PARA CALCETEIRO (ENCARGOS COMPLEMENTARES) - MENSALISTA</t>
  </si>
  <si>
    <t>101308</t>
  </si>
  <si>
    <t>CURSO DE CAPACITAÇÃO PARA MONTADOR DE ESTRUTURAS METALICAS (ENCARGOS COMPLEMENTARES) - MENSALISTA</t>
  </si>
  <si>
    <t>101309</t>
  </si>
  <si>
    <t>CURSO DE CAPACITAÇÃO PARA CARPINTEIRO AUXILIAR (ENCARGOS COMPLEMENTARES) - MENSALISTA</t>
  </si>
  <si>
    <t>101310</t>
  </si>
  <si>
    <t>CURSO DE CAPACITAÇÃO PARA CARPINTEIRO DE ESQUADRIAS (ENCARGOS COMPLEMENTARES) - MENSALISTA</t>
  </si>
  <si>
    <t>101311</t>
  </si>
  <si>
    <t>CURSO DE CAPACITAÇÃO PARA CARPINTEIRO DE FORMAS (ENCARGOS COMPLEMENTARES) - MENSALISTA</t>
  </si>
  <si>
    <t>101312</t>
  </si>
  <si>
    <t>CURSO DE CAPACITAÇÃO PARA CAVOUQUEIRO OU OPERADOR DE PERFURATRIZ (ENCARGOS COMPLEMENTARES) - MENSALISTA</t>
  </si>
  <si>
    <t>101313</t>
  </si>
  <si>
    <t>CURSO DE CAPACITAÇÃO PARA ELETRICISTA (ENCARGOS COMPLEMENTARES) - MENSALISTA</t>
  </si>
  <si>
    <t>101314</t>
  </si>
  <si>
    <t>CURSO DE CAPACITAÇÃO PARA ELETRICISTA DE MANUTENÇÃO INDUSTRIAL (ENCARGOS COMPLEMENTARES) - MENSALISTA</t>
  </si>
  <si>
    <t>101315</t>
  </si>
  <si>
    <t>CURSO DE CAPACITAÇÃO PARA ELETROTÉCNICO (ENCARGOS COMPLEMENTARES) - MENSALISTA</t>
  </si>
  <si>
    <t>101316</t>
  </si>
  <si>
    <t>CURSO DE CAPACITAÇÃO PARA ENCANADOR OU BOMBEIRO HIDRÁULICO (ENCARGOS COMPLEMENTARES) - MENSALISTA</t>
  </si>
  <si>
    <t>101320</t>
  </si>
  <si>
    <t>CURSO DE CAPACITAÇÃO PARA MONTADOR DE MAQUINAS (ENCARGOS COMPLEMENTARES) - MENSALISTA</t>
  </si>
  <si>
    <t>101322</t>
  </si>
  <si>
    <t>CURSO DE CAPACITAÇÃO PARA GESSEIRO (ENCARGOS COMPLEMENTARES) - MENSALISTA</t>
  </si>
  <si>
    <t>101323</t>
  </si>
  <si>
    <t>CURSO DE CAPACITAÇÃO PARA IMPERMEABILIZADOR (ENCARGOS COMPLEMENTARES) - MENSALISTA</t>
  </si>
  <si>
    <t>101324</t>
  </si>
  <si>
    <t>CURSO DE CAPACITAÇÃO PARA MOTORISTA DE CAMINHAO-BASCULANTE (ENCARGOS COMPLEMENTARES) - MENSALISTA</t>
  </si>
  <si>
    <t>101325</t>
  </si>
  <si>
    <t>CURSO DE CAPACITAÇÃO PARA INSTALADOR DE TUBULAÇÕES (ENCARGOS COMPLEMENTARES) - MENSALISTA</t>
  </si>
  <si>
    <t>101326</t>
  </si>
  <si>
    <t>CURSO DE CAPACITAÇÃO PARA JARDINEIRO (ENCARGOS COMPLEMENTARES) - MENSALISTA</t>
  </si>
  <si>
    <t>101328</t>
  </si>
  <si>
    <t>CURSO DE CAPACITAÇÃO PARA MOTORISTA DE CAMINHAO-CARRETA (ENCARGOS COMPLEMENTARES) - MENSALISTA</t>
  </si>
  <si>
    <t>101329</t>
  </si>
  <si>
    <t>CURSO DE CAPACITAÇÃO PARA MAÇARIQUEIRO (ENCARGOS COMPLEMENTARES) - MENSALISTA</t>
  </si>
  <si>
    <t>101330</t>
  </si>
  <si>
    <t>CURSO DE CAPACITAÇÃO PARA MARCENEIRO (ENCARGOS COMPLEMENTARES) - MENSALISTA</t>
  </si>
  <si>
    <t>101331</t>
  </si>
  <si>
    <t>CURSO DE CAPACITAÇÃO PARA MARMORISTA / GRANITEIRO (ENCARGOS COMPLEMENTARES) - MENSALISTA</t>
  </si>
  <si>
    <t>101332</t>
  </si>
  <si>
    <t>CURSO DE CAPACITAÇÃO PARA MOTORISTA DE CARRO DE PASSEIO (ENCARGOS COMPLEMENTARES) - MENSALISTA</t>
  </si>
  <si>
    <t>101333</t>
  </si>
  <si>
    <t>CURSO DE CAPACITAÇÃO PARA MECÂNICO DE EQUIPAMENTOS PESADOS (ENCARGOS COMPLEMENTARES) - MENSALISTA</t>
  </si>
  <si>
    <t>101334</t>
  </si>
  <si>
    <t>CURSO DE CAPACITAÇÃO PARA MECÂNICO DE REFRIGERAÇÃO (ENCARGOS COMPLEMENTARES) - MENSALISTA</t>
  </si>
  <si>
    <t>101336</t>
  </si>
  <si>
    <t>CURSO DE CAPACITAÇÃO PARA MOTORISTA OPERADOR DE CAMINHAO COM MUNCK (ENCARGOS COMPLEMENTARES) - MENSALISTA</t>
  </si>
  <si>
    <t>101337</t>
  </si>
  <si>
    <t>CURSO DE CAPACITAÇÃO PARA NIVELADOR (ENCARGOS COMPLEMENTARES) - MENSALISTA</t>
  </si>
  <si>
    <t>101338</t>
  </si>
  <si>
    <t>CURSO DE CAPACITAÇÃO PARA OPERADOR DE BATE-ESTACAS (ENCARGOS COMPLEMENTARES) - MENSALISTA</t>
  </si>
  <si>
    <t>101339</t>
  </si>
  <si>
    <t>CURSO DE CAPACITAÇÃO PARA OPERADOR DE BETONEIRA (ENCARGOS COMPLEMENTARES) - MENSALISTA</t>
  </si>
  <si>
    <t>101340</t>
  </si>
  <si>
    <t>CURSO DE CAPACITAÇÃO PARA OPERADOR DE BETONEIRA ESTACIONARIA / MISTURADOR (ENCARGOS COMPLEMENTARES) - MENSALISTA</t>
  </si>
  <si>
    <t>101341</t>
  </si>
  <si>
    <t>CURSO DE CAPACITAÇÃO PARA OPERADOR DE COMPRESSOR DE AR OU COMPRESSORISTA (ENCARGOS COMPLEMENTARES) - MENSALISTA</t>
  </si>
  <si>
    <t>101342</t>
  </si>
  <si>
    <t>CURSO DE CAPACITAÇÃO PARA OPERADOR DE DEMARCADORA DE FAIXAS DE TRAFEGO (ENCARGOS COMPLEMENTARES) - MENSALISTA</t>
  </si>
  <si>
    <t>101343</t>
  </si>
  <si>
    <t>CURSO DE CAPACITAÇÃO PARA OPERADOR DE ESCAVADEIRA (ENCARGOS COMPLEMENTARES) - MENSALISTA</t>
  </si>
  <si>
    <t>101344</t>
  </si>
  <si>
    <t>CURSO DE CAPACITAÇÃO PARA OPERADOR DE GUINCHO OU GUINCHEIRO (ENCARGOS COMPLEMENTARES) - MENSALISTA</t>
  </si>
  <si>
    <t>101345</t>
  </si>
  <si>
    <t>CURSO DE CAPACITAÇÃO PARA OPERADOR DE GUINDASTE (ENCARGOS COMPLEMENTARES) - MENSALISTA</t>
  </si>
  <si>
    <t>101346</t>
  </si>
  <si>
    <t>CURSO DE CAPACITAÇÃO PARA OPERADOR DE JATO ABRASIVO OU JATISTA (ENCARGOS COMPLEMENTARES) - MENSALISTA</t>
  </si>
  <si>
    <t>101347</t>
  </si>
  <si>
    <t>CURSO DE CAPACITAÇÃO PARA OPERADOR DE MAQUINAS E TRATORES DIVERSOS (ENCARGOS COMPLEMENTARES) - MENSALISTA</t>
  </si>
  <si>
    <t>101348</t>
  </si>
  <si>
    <t>CURSO DE CAPACITAÇÃO PARA OPERADOR DE MARTELETE OU MARTELETEIRO (ENCARGOS COMPLEMENTARES) - MENSALISTA</t>
  </si>
  <si>
    <t>101349</t>
  </si>
  <si>
    <t>CURSO DE CAPACITAÇÃO PARA OPERADOR DE MOTO SCRAPER (ENCARGOS COMPLEMENTARES) - MENSALISTA</t>
  </si>
  <si>
    <t>101350</t>
  </si>
  <si>
    <t>CURSO DE CAPACITAÇÃO PARA OPERADOR DE MOTONIVELADORA (ENCARGOS COMPLEMENTARES) - MENSALISTA</t>
  </si>
  <si>
    <t>101351</t>
  </si>
  <si>
    <t>CURSO DE CAPACITAÇÃO PARA OPERADOR DE PA CARREGADEIRA (ENCARGOS COMPLEMENTARES) - MENSALISTA</t>
  </si>
  <si>
    <t>101352</t>
  </si>
  <si>
    <t>CURSO DE CAPACITAÇÃO PARA OPERADOR DE PAVIMENTADORA / MESA VIBROACABADORA (ENCARGOS COMPLEMENTARES) - MENSALISTA</t>
  </si>
  <si>
    <t>101353</t>
  </si>
  <si>
    <t>CURSO DE CAPACITAÇÃO PARA OPERADOR DE ROLO COMPACTADOR (ENCARGOS COMPLEMENTARES) - MENSALISTA</t>
  </si>
  <si>
    <t>101355</t>
  </si>
  <si>
    <t>CURSO DE CAPACITAÇÃO PARA OPERADOR DE USINA DE ASFALTO, DE SOLOS OU DE CONCRETO (ENCARGOS COMPLEMENTARES) - MENSALISTA</t>
  </si>
  <si>
    <t>101356</t>
  </si>
  <si>
    <t>CURSO DE CAPACITAÇÃO PARA PASTILHEIRO (ENCARGOS COMPLEMENTARES) - MENSALISTA</t>
  </si>
  <si>
    <t>101357</t>
  </si>
  <si>
    <t>CURSO DE CAPACITAÇÃO PARA PEDREIRO (ENCARGOS COMPLEMENTARES) - MENSALISTA</t>
  </si>
  <si>
    <t>101358</t>
  </si>
  <si>
    <t>CURSO DE CAPACITAÇÃO PARA PINTOR (ENCARGOS COMPLEMENTARES) - MENSALISTA</t>
  </si>
  <si>
    <t>101359</t>
  </si>
  <si>
    <t>CURSO DE CAPACITAÇÃO PARA PINTOR DE LETREIROS (ENCARGOS COMPLEMENTARES) - MENSALISTA</t>
  </si>
  <si>
    <t>101360</t>
  </si>
  <si>
    <t>CURSO DE CAPACITAÇÃO PARA PINTOR PARA TINTA EPOXI (ENCARGOS COMPLEMENTARES) - MENSALISTA</t>
  </si>
  <si>
    <t>101361</t>
  </si>
  <si>
    <t>CURSO DE CAPACITAÇÃO PARA POCEIRO / ESCAVADOR DE VALAS E TUBULOES (ENCARGOS COMPLEMENTARES) - MENSALISTA</t>
  </si>
  <si>
    <t>101363</t>
  </si>
  <si>
    <t>CURSO DE CAPACITAÇÃO PARA SERRALHEIRO (ENCARGOS COMPLEMENTARES) - MENSALISTA</t>
  </si>
  <si>
    <t>101364</t>
  </si>
  <si>
    <t>CURSO DE CAPACITAÇÃO PARA SERVENTE DE OBRAS (ENCARGOS COMPLEMENTARES) - MENSALISTA</t>
  </si>
  <si>
    <t>101365</t>
  </si>
  <si>
    <t>CURSO DE CAPACITAÇÃO PARA SOLDADOR (ENCARGOS COMPLEMENTARES) - MENSALISTA</t>
  </si>
  <si>
    <t>101366</t>
  </si>
  <si>
    <t>CURSO DE CAPACITAÇÃO PARA SOLDADOR ELETRICO (ENCARGOS COMPLEMENTARES) - MENSALISTA</t>
  </si>
  <si>
    <t>101368</t>
  </si>
  <si>
    <t>CURSO DE CAPACITAÇÃO PARA TECNICO EM LABORATORIO E CAMPO DE CONSTRUCAO CIVIL (ENCARGOS COMPLEMENTARES) - MENSALISTA</t>
  </si>
  <si>
    <t>101369</t>
  </si>
  <si>
    <t>CURSO DE CAPACITAÇÃO PARA TECNICO EM SONDAGEM (ENCARGOS COMPLEMENTARES) - MENSALISTA</t>
  </si>
  <si>
    <t>101370</t>
  </si>
  <si>
    <t>CURSO DE CAPACITAÇÃO PARA TELHADOR (ENCARGOS COMPLEMENTARES) - MENSALISTA</t>
  </si>
  <si>
    <t>101371</t>
  </si>
  <si>
    <t>CURSO DE CAPACITAÇÃO PARA VIDRACEIRO (ENCARGOS COMPLEMENTARES) - MENSALISTA</t>
  </si>
  <si>
    <t>101372</t>
  </si>
  <si>
    <t>CURSO DE CAPACITAÇÃO PARA VIGIA DIURNO (ENCARGOS COMPLEMENTARES) - MENSALISTA</t>
  </si>
  <si>
    <t>101374</t>
  </si>
  <si>
    <t>101375</t>
  </si>
  <si>
    <t>AJUDANTE DE ELETRICISTA COM ENCARGOS COMPLEMENTARES</t>
  </si>
  <si>
    <t>101376</t>
  </si>
  <si>
    <t>AJUDANTE DE ESTRUTURAS METÁLICAS COM ENCARGOS COMPLEMENTARES</t>
  </si>
  <si>
    <t>101377</t>
  </si>
  <si>
    <t>101378</t>
  </si>
  <si>
    <t>101379</t>
  </si>
  <si>
    <t>AJUDANTE DE SERRALHEIRO COM ENCARGOS COMPLEMENTARES</t>
  </si>
  <si>
    <t>101380</t>
  </si>
  <si>
    <t>101381</t>
  </si>
  <si>
    <t>101382</t>
  </si>
  <si>
    <t>ASSENTADOR DE MANILHAS COM ENCARGOS COMPLEMENTARES</t>
  </si>
  <si>
    <t>101383</t>
  </si>
  <si>
    <t>101384</t>
  </si>
  <si>
    <t>101385</t>
  </si>
  <si>
    <t>AUXILIAR DE LABORATORISTA DE SOLOS E DE CONCRETO COM ENCARGOS COMPLEMENTARES</t>
  </si>
  <si>
    <t>101386</t>
  </si>
  <si>
    <t>101387</t>
  </si>
  <si>
    <t>AUXILIAR DE PEDREIRO COM ENCARGOS COMPLEMENTARES</t>
  </si>
  <si>
    <t>101388</t>
  </si>
  <si>
    <t>101389</t>
  </si>
  <si>
    <t>101390</t>
  </si>
  <si>
    <t>AUXILIAR TÉCNICO / ASSISTENTE DE ENGENHARIA COM ENCARGOS COMPLEMENTARES</t>
  </si>
  <si>
    <t>101391</t>
  </si>
  <si>
    <t>AZULEJISTA OU LADRILHEIRO COM ENCARGOS COMPLEMENTARES</t>
  </si>
  <si>
    <t>101392</t>
  </si>
  <si>
    <t>BLASTER, DINAMITADOR OU CABO DE FORÇA COM ENCARGOS COMPLEMENTARES</t>
  </si>
  <si>
    <t>101394</t>
  </si>
  <si>
    <t>101395</t>
  </si>
  <si>
    <t>CARPINTEIRO AUXILIAR COM ENCARGOS COMPLEMENTARES</t>
  </si>
  <si>
    <t>101396</t>
  </si>
  <si>
    <t>CARPINTEIRO DE ESQUADRIAS COM ENCARGOS COMPLEMENTARES</t>
  </si>
  <si>
    <t>101397</t>
  </si>
  <si>
    <t>101398</t>
  </si>
  <si>
    <t>CAVOUQUEIRO OU OPERADOR DE PERFURATRIZ COM ENCARGOS COMPLEMENTARES</t>
  </si>
  <si>
    <t>101399</t>
  </si>
  <si>
    <t>101400</t>
  </si>
  <si>
    <t>ELETRICISTA DE MANUTENÇÃO INDUSTRIAL COM ENCARGOS COMPLEMENTARES</t>
  </si>
  <si>
    <t>101401</t>
  </si>
  <si>
    <t>101402</t>
  </si>
  <si>
    <t>101407</t>
  </si>
  <si>
    <t>101408</t>
  </si>
  <si>
    <t>101409</t>
  </si>
  <si>
    <t>INSTALADOR DE TUBULAÇÕES COM ENCARGOS COMPLEMENTARES</t>
  </si>
  <si>
    <t>101410</t>
  </si>
  <si>
    <t>101412</t>
  </si>
  <si>
    <t>MAÇARIQUEIRO COM ENCARGOS COMPLEMENTARES</t>
  </si>
  <si>
    <t>101413</t>
  </si>
  <si>
    <t>101414</t>
  </si>
  <si>
    <t>MARMORISTA / GRANITEIRO COM ENCARGOS COMPLEMENTARES</t>
  </si>
  <si>
    <t>101415</t>
  </si>
  <si>
    <t>MECÂNICO DE EQUIPAMENTOS PESADOS COM ENCARGOS COMPLEMENTARES</t>
  </si>
  <si>
    <t>101416</t>
  </si>
  <si>
    <t>101417</t>
  </si>
  <si>
    <t>MONTADOR DE ELETROELETRÔNICO COM ENCARGOS COMPLEMENTARES</t>
  </si>
  <si>
    <t>101418</t>
  </si>
  <si>
    <t>MONTADOR DE ESTRUTURAS METÁLICAS COM ENCARGOS COMPLEMENTARES</t>
  </si>
  <si>
    <t>101419</t>
  </si>
  <si>
    <t>MONTADOR DE MÁQUINAS COM ENCARGOS COMPLEMENTARES</t>
  </si>
  <si>
    <t>101420</t>
  </si>
  <si>
    <t>MOTORISTA DE CAMINHÃO BASCULANTE COM ENCARGOS COMPLEMENTARES</t>
  </si>
  <si>
    <t>101421</t>
  </si>
  <si>
    <t>MOTORISTA DE CAMINHÃO CARRETA COM ENCARGOS COMPLEMENTARES</t>
  </si>
  <si>
    <t>101422</t>
  </si>
  <si>
    <t>MOTORISTA DE CARRO DE PASSEIO COM ENCARGOS COMPLEMENTARES</t>
  </si>
  <si>
    <t>101424</t>
  </si>
  <si>
    <t>MOTORISTA OPERADOR DE CAMINHÃO COM MUNCK COM ENCARGOS COMPLEMENTARES</t>
  </si>
  <si>
    <t>101425</t>
  </si>
  <si>
    <t>101426</t>
  </si>
  <si>
    <t>OPERADOR DE BATE-ESTACA COM ENCARGOS COMPLEMENTARES</t>
  </si>
  <si>
    <t>101427</t>
  </si>
  <si>
    <t>101428</t>
  </si>
  <si>
    <t>OPERADOR DE BETONEIRA ESTACIONÁRIA COM ENCARGOS COMPLEMENTARES</t>
  </si>
  <si>
    <t>101429</t>
  </si>
  <si>
    <t>OPERADOR DE COMPRESSOR DE AR OU COMPRESSORISTA COM ENCARGOS COMPLEMENTARES</t>
  </si>
  <si>
    <t>101430</t>
  </si>
  <si>
    <t>OPERADOR DE DEMARCADORA DE FAIXAS DE TRÁFEGO COM ENCARGOS COMPLEMENTARES</t>
  </si>
  <si>
    <t>101431</t>
  </si>
  <si>
    <t>101432</t>
  </si>
  <si>
    <t>OPERADOR DE GUINCHO OU GUINCHEIRO COM ENCARGOS COMPLEMENTARES</t>
  </si>
  <si>
    <t>101433</t>
  </si>
  <si>
    <t>101434</t>
  </si>
  <si>
    <t>OPERADOR DE JATO ABRASIVO OU JATISTA COM ENCARGOS COMPLEMENTARES</t>
  </si>
  <si>
    <t>101435</t>
  </si>
  <si>
    <t>OPERADOR DE MÁQUINAS E TRATORES DIVERSOS COM ENCARGOS COMPLEMENTARES</t>
  </si>
  <si>
    <t>101436</t>
  </si>
  <si>
    <t>101437</t>
  </si>
  <si>
    <t>OPERADOR DE MOTO SCRAPER COM ENCARGOS COMPLEMENTARES</t>
  </si>
  <si>
    <t>101438</t>
  </si>
  <si>
    <t>101439</t>
  </si>
  <si>
    <t>101440</t>
  </si>
  <si>
    <t>OPERADOR DE PAVIMENTADORA / MESA VIBROACABADORA COM ENCARGOS COMPLEMENTARES</t>
  </si>
  <si>
    <t>101441</t>
  </si>
  <si>
    <t>101443</t>
  </si>
  <si>
    <t>101444</t>
  </si>
  <si>
    <t>101445</t>
  </si>
  <si>
    <t>101446</t>
  </si>
  <si>
    <t>101447</t>
  </si>
  <si>
    <t>101448</t>
  </si>
  <si>
    <t>101449</t>
  </si>
  <si>
    <t>POCEIRO / ESCAVADOR DE VALAS COM ENCARGOS COMPLEMENTARES</t>
  </si>
  <si>
    <t>101451</t>
  </si>
  <si>
    <t>101452</t>
  </si>
  <si>
    <t>SERVENTE DE OBRAS COM ENCARGOS COMPLEMENTARES</t>
  </si>
  <si>
    <t>101453</t>
  </si>
  <si>
    <t>101454</t>
  </si>
  <si>
    <t>SOLDADOR ELÉTRICO COM ENCARGOS COMPLEMENTARES</t>
  </si>
  <si>
    <t>101456</t>
  </si>
  <si>
    <t>TÉCNICO DE LABORATÓRIO E CAMPO DE CONSTRUÇÃO COM ENCARGOS COMPLEMENTARES</t>
  </si>
  <si>
    <t>101457</t>
  </si>
  <si>
    <t>TÉCNICO EM SONDAGEM COM ENCARGOS COMPLEMENTARES</t>
  </si>
  <si>
    <t>101458</t>
  </si>
  <si>
    <t>TELHADOR COM ENCARGOS COMPLEMENTARES</t>
  </si>
  <si>
    <t>101459</t>
  </si>
  <si>
    <t>101460</t>
  </si>
  <si>
    <t xml:space="preserve"> R$  8,14 </t>
  </si>
  <si>
    <t xml:space="preserve"> R$  38,27 </t>
  </si>
  <si>
    <t xml:space="preserve"> R$  1.360,93 </t>
  </si>
  <si>
    <t xml:space="preserve"> R$  1.479,28 </t>
  </si>
  <si>
    <t xml:space="preserve"> R$  1.659,39 </t>
  </si>
  <si>
    <t xml:space="preserve"> R$  3.570,00 </t>
  </si>
  <si>
    <t xml:space="preserve"> R$  3.202,60 </t>
  </si>
  <si>
    <t xml:space="preserve"> R$  3.901,15 </t>
  </si>
  <si>
    <t>VIBROACABADORA DE ASFALTO SOBRE ESTEIRAS, LARG. PAVIM. MAX. 8,00 M, POT. 100 KW/ 134 HP, CAP.  600 T/ H</t>
  </si>
  <si>
    <t xml:space="preserve"> R$  3.731.255,48 </t>
  </si>
  <si>
    <t>VIBROACABADORA DE ASFALTO SOBRE ESTEIRAS, LARG. PAVIM. 2,13 M A 4,55 M, POT. 74 KW/ 100 HP, CAP. 400  T/ H</t>
  </si>
  <si>
    <t xml:space="preserve"> R$  1.570.815,25 </t>
  </si>
  <si>
    <t xml:space="preserve"> R$  1.582.198,08 </t>
  </si>
  <si>
    <t xml:space="preserve"> R$  1.916.850,00 </t>
  </si>
  <si>
    <t xml:space="preserve"> R$  1.698.301,68 </t>
  </si>
  <si>
    <t xml:space="preserve"> R$  17,06 </t>
  </si>
  <si>
    <t xml:space="preserve"> R$  3.002,73 </t>
  </si>
  <si>
    <t xml:space="preserve"> R$  909,62 </t>
  </si>
  <si>
    <t xml:space="preserve"> R$  791,66 </t>
  </si>
  <si>
    <t>VIDRO COMUM LAMINADO, LISO, INCOLOR, TRIPLO, ESPESSURA TOTAL 12 MM (CADA CAMADA E=  4 MM) - COLOCADO</t>
  </si>
  <si>
    <t xml:space="preserve"> R$  2.058,33 </t>
  </si>
  <si>
    <t xml:space="preserve"> R$  2.406,66 </t>
  </si>
  <si>
    <t xml:space="preserve"> R$  709,33 </t>
  </si>
  <si>
    <t xml:space="preserve"> R$  221,66 </t>
  </si>
  <si>
    <t xml:space="preserve"> R$  315,05 </t>
  </si>
  <si>
    <t xml:space="preserve"> R$  511,41 </t>
  </si>
  <si>
    <t xml:space="preserve"> R$  253,33 </t>
  </si>
  <si>
    <t xml:space="preserve"> R$  380,00 </t>
  </si>
  <si>
    <t xml:space="preserve"> R$  273,47 </t>
  </si>
  <si>
    <t xml:space="preserve"> R$  475,00 </t>
  </si>
  <si>
    <t xml:space="preserve"> R$  166,25 </t>
  </si>
  <si>
    <t xml:space="preserve"> R$  190,00 </t>
  </si>
  <si>
    <t xml:space="preserve"> R$  269,16 </t>
  </si>
  <si>
    <t>VIDRO LISO INCOLOR 8MM  -  SEM COLOCACAO</t>
  </si>
  <si>
    <t xml:space="preserve"> R$  392,66 </t>
  </si>
  <si>
    <t xml:space="preserve"> R$  158,33 </t>
  </si>
  <si>
    <t xml:space="preserve"> R$  490,83 </t>
  </si>
  <si>
    <t xml:space="preserve"> R$  439,16 </t>
  </si>
  <si>
    <t xml:space="preserve"> R$  259,13 </t>
  </si>
  <si>
    <t xml:space="preserve"> R$  338,28 </t>
  </si>
  <si>
    <t xml:space="preserve"> R$  553,48 </t>
  </si>
  <si>
    <t xml:space="preserve"> R$  312,70 </t>
  </si>
  <si>
    <t xml:space="preserve"> R$  422,46 </t>
  </si>
  <si>
    <t xml:space="preserve"> R$  21,59 </t>
  </si>
  <si>
    <t xml:space="preserve"> R$  29,66 </t>
  </si>
  <si>
    <t xml:space="preserve"> R$  21,76 </t>
  </si>
  <si>
    <t xml:space="preserve"> R$  28,81 </t>
  </si>
  <si>
    <t xml:space="preserve"> R$  126,05 </t>
  </si>
  <si>
    <t xml:space="preserve"> R$  23,81 </t>
  </si>
  <si>
    <t xml:space="preserve"> R$  29,75 </t>
  </si>
  <si>
    <t xml:space="preserve"> R$  43,00 </t>
  </si>
  <si>
    <t xml:space="preserve"> R$  46,03 </t>
  </si>
  <si>
    <t xml:space="preserve"> R$  15,28 </t>
  </si>
  <si>
    <t xml:space="preserve"> R$  2.692,19 </t>
  </si>
  <si>
    <t>1 . APRESENTAÇÃO</t>
  </si>
  <si>
    <t xml:space="preserve">Este documento apresenta a Planilha Orçamentária e demais documentos referentes a CONTRATAÇÃO DE EMPRESA ESPECIALIZADA PARA EXECUÇÃO DAS OBRAS DO "CERCAMENTO EM GRADIL DAS ÁREAS VERDES E DE SERVIÇO DO PARQUE NOVO MATO GROSSO". Será indicado a metodologia e demais elementos utilizados na elaboração do mesmo. 
</t>
  </si>
  <si>
    <t>2 . METODOLOGIA</t>
  </si>
  <si>
    <t>Na lista de quantitativo foram adotadas as seguintes premissas:</t>
  </si>
  <si>
    <r>
      <rPr>
        <sz val="12"/>
        <color theme="1"/>
        <rFont val="Calibri"/>
        <family val="2"/>
      </rPr>
      <t xml:space="preserve">a. Base referência: </t>
    </r>
    <r>
      <rPr>
        <b/>
        <sz val="12"/>
        <color theme="1"/>
        <rFont val="Calibri"/>
        <family val="2"/>
      </rPr>
      <t>FEVEREIRO/2024</t>
    </r>
    <r>
      <rPr>
        <sz val="12"/>
        <color theme="1"/>
        <rFont val="Calibri"/>
        <family val="2"/>
      </rPr>
      <t>;</t>
    </r>
  </si>
  <si>
    <t>c. Os percentuais utilizados para calcular o BDI seguem em conformidade com as orientações da SINFRA/MT – SECRETARIA DE ESTADO DE INFRAESTRUTURA E LOGISTICA, e a respectiva composição encontra-se detalhada no item “Composição de BDI;</t>
  </si>
  <si>
    <t xml:space="preserve">d. O orçamento apresenta-se na opção mais vantajosa sendo Não desonerado, “sem desoneração” conforme declaração a seguir; </t>
  </si>
  <si>
    <t>e. Lista de materiais orientativa, devendo a empresa executora verificar a quantidade real de materiais necessários em campo, conforme elaboração de projeto executivo;</t>
  </si>
  <si>
    <t>f. Os quantitativos apresentados são de responsabilidade da equipe técnica de cada disciplina, sendo estes inferidos dos seus respectivos projetos.</t>
  </si>
  <si>
    <r>
      <rPr>
        <sz val="12"/>
        <color theme="1"/>
        <rFont val="Calibri"/>
        <family val="2"/>
      </rPr>
      <t xml:space="preserve">g. Os arquivos para consulta pública dos Memorais Quantitativos das disciplinas abaixo estão dispostos em: 
</t>
    </r>
    <r>
      <rPr>
        <u/>
        <sz val="12"/>
        <color rgb="FF1155CC"/>
        <rFont val="Calibri"/>
        <family val="2"/>
      </rPr>
      <t xml:space="preserve"> → MEMORIAL QUANTITATIVO CERCAMENTO GERAL DO PARQUE</t>
    </r>
  </si>
  <si>
    <t>PROJETO</t>
  </si>
  <si>
    <t>AUTOR</t>
  </si>
  <si>
    <t>REGISTRO</t>
  </si>
  <si>
    <t>CERCAMENTO GERAL PARQUE</t>
  </si>
  <si>
    <t>ARQUITETÔNICO</t>
  </si>
  <si>
    <t>GABRIEL TOSTI DE MELO</t>
  </si>
  <si>
    <t>00A2870053</t>
  </si>
  <si>
    <t xml:space="preserve">TIAGO FERRARI DO NASCIMENTO </t>
  </si>
  <si>
    <t>00A1904981</t>
  </si>
  <si>
    <t>PAULO MARCELO LAGO BRANDÃO LIMA</t>
  </si>
  <si>
    <t>A298423-7</t>
  </si>
  <si>
    <t xml:space="preserve">ESTRUTURAL </t>
  </si>
  <si>
    <t>SERGIO RAFAEL PINHEIRO DE ANDRADE</t>
  </si>
  <si>
    <t>RNP: 0115554904</t>
  </si>
  <si>
    <t>INSTALAÇÕES ELÉTRICAS</t>
  </si>
  <si>
    <t>FABIANO ANTONIO MORETTO</t>
  </si>
  <si>
    <t>RNP: 1219192490</t>
  </si>
  <si>
    <t>NADHINY CRISTINA DE MORAES CAMPOS</t>
  </si>
  <si>
    <t>RNP: 1220446327</t>
  </si>
  <si>
    <t>YAN NICOLAS RAMOS OLIVEIRA</t>
  </si>
  <si>
    <t>RNP: 1219407011</t>
  </si>
  <si>
    <t>PLANILHA ORÇAMENTÁRIA</t>
  </si>
  <si>
    <t>JEFFERSON BASÍLIO MELGAR NUNES</t>
  </si>
  <si>
    <t>RNP: 1205986545</t>
  </si>
  <si>
    <t>JULIANA GUGELMIN</t>
  </si>
  <si>
    <t>RNP: 1210342405</t>
  </si>
  <si>
    <t xml:space="preserve">MILENA DHEIN FRANK ARRUDA </t>
  </si>
  <si>
    <t>RNP: 1215090250</t>
  </si>
  <si>
    <t>TATIANE MENDES FERNANDES SANT'ANA</t>
  </si>
  <si>
    <t>RNP: 1212861248</t>
  </si>
  <si>
    <t>Milena Dhein Frank Arruda</t>
  </si>
  <si>
    <t>Jefferson Basilio Melgar Nunes</t>
  </si>
  <si>
    <t>Tatiane Mendes Fernandes Sant'Ana</t>
  </si>
  <si>
    <t>Juliana Gugelmin</t>
  </si>
  <si>
    <t>Analista de Projetos I - MTPAR</t>
  </si>
  <si>
    <t>Engenheira Civil - CREA MT 35677</t>
  </si>
  <si>
    <t>Tecnólogo Controle de Obras CREA MT 16631</t>
  </si>
  <si>
    <t>Engenheira Civil - CREA MT 29609</t>
  </si>
  <si>
    <t>Engenheira Civil - CREA MT 24377</t>
  </si>
  <si>
    <t>DECLARAÇÃO ECONOMICIDADE</t>
  </si>
  <si>
    <t>JUSTIFICATIVA TÉCNICA</t>
  </si>
  <si>
    <t xml:space="preserve">        “Na falta do Insumo no Boletim de Referência pode-se utilizar preço de mercado, de fontes fidedignas e relevantes, desde que apresente três cotações do mercado local adotando preferencialmente a mediana dos valores cotados. Devendo ser demonstrada a documentação comprobatória pertinente aos levantamentos e estudos que fundamentaram o preço estimado. Caso não seja possível obter três cotações, deverá ser elaborada justificativa circunstanciada. (Acórdãos 1.266/2011-Plenário, 837/2008-Plenário e 3.219/2010-Plenário). ”</t>
  </si>
  <si>
    <t xml:space="preserve">• Composição de BDI
          Com relação às composições de BDI, segue quadro comparativo das taxas utilizadas com o intuito de demonstrar que estas atendem ao disposto na Resolução Normativa nº 18/2017-TP do TCE/MT, a qual ORIENTA no item 7 – conclusão – subitem 1, a) que a taxa de BDI utilizada nos orçamentos base de obras públicas ao valor decorrente da utilização dos parâmetros médios indicados no acordão 2622/2013/TCU, que por sua vez ORIENTA no seu item 9.2.1 que nas análises do orçamento de obras públicas, quando a taxa de BDI estiver fora dos patamares estipulados no subitem 9.1 do acordão, proceda exame pormenorizado dos itens que compõem a taxa:
</t>
  </si>
  <si>
    <t>VALORES DO BDI POR TIPO DE OBRA - 1º QUARTIL, MÉDIO E 3º QUARTIL</t>
  </si>
  <si>
    <t>TIPOS DE OBRA</t>
  </si>
  <si>
    <t>1º Quartil</t>
  </si>
  <si>
    <t>Médio</t>
  </si>
  <si>
    <t>3º Quartil</t>
  </si>
  <si>
    <t>CONSTRUÇÃO DE EDIFÍCIOS</t>
  </si>
  <si>
    <t>CONSTRUÇÃO DE RODOVIAS E FERROVIAS</t>
  </si>
  <si>
    <t>CONSTRUÇÃO DE REDES DE ABASTECIMENTO DE ÁGUA,
 COLETA DE ESGOTO E CONSTRUÇÕES CORRELATAS</t>
  </si>
  <si>
    <t>CONSTRUÇÃO E MANUTENÇÃO DE ESTAÇÕES E REDES
 DE DISTRIBUIÇÃO DE ENERGIA ELÉTRICA</t>
  </si>
  <si>
    <t>OBRAS PORTUÁRIAS, MARÍTIMAS E FLUVIAIS</t>
  </si>
  <si>
    <t>BDI DIFERENCIADO PARA MATERIAIS E EQUIPAMENTOS</t>
  </si>
  <si>
    <t>Quadro 1. Parâmetros de referência do BDI por tipo de obra (fonte: Acordão 2.622/2013 – Plenário)</t>
  </si>
  <si>
    <r>
      <rPr>
        <sz val="12"/>
        <color theme="1"/>
        <rFont val="Calibri"/>
        <family val="2"/>
      </rPr>
      <t xml:space="preserve">          </t>
    </r>
    <r>
      <rPr>
        <sz val="12"/>
        <color theme="1"/>
        <rFont val="Calibri"/>
        <family val="2"/>
      </rPr>
      <t xml:space="preserve">Em face às orientações em não extrapolar os limites estabelecidos nos orientativos supracitados - TCU e TCE/MT - Nota-se que foram utilizados os percentuais do 3º quartil. Insta salientar que o percentual de CPRB para a construção civil em 2013 era de 2,5% e atualmente a alíquota é de 4,5%, conforme art. 15º da LEI nº13.202/2015 (em vigência), o que contribui para a parcela de BDI ser superior a 25% quando esta é com desoneração.
</t>
    </r>
    <r>
      <rPr>
        <sz val="12"/>
        <color theme="1"/>
        <rFont val="Calibri"/>
        <family val="2"/>
      </rPr>
      <t xml:space="preserve">          </t>
    </r>
    <r>
      <rPr>
        <sz val="12"/>
        <color theme="1"/>
        <rFont val="Calibri"/>
        <family val="2"/>
      </rPr>
      <t xml:space="preserve">Ressaltamos que a indicativa de ISSQN é somente referente aos materiais, sendo assim, foi descontado o percentual para o cálculo dessa alíquota em conformidade com o que consta nas planilhas orçamentárias com SINAPI sem desoneração e com desoneração, devido a isso o valor difere para a composição dos BDI.  
</t>
    </r>
    <r>
      <rPr>
        <sz val="12"/>
        <color theme="1"/>
        <rFont val="Calibri"/>
        <family val="2"/>
      </rPr>
      <t xml:space="preserve">          </t>
    </r>
    <r>
      <rPr>
        <sz val="12"/>
        <color theme="1"/>
        <rFont val="Calibri"/>
        <family val="2"/>
      </rPr>
      <t xml:space="preserve">Em Observação aos apontamentos, o orçamento poderia ser contemplado ajustando a parcela do Risco (C) e Seguros e Garantias (S) na composição do BDI, porém ela já está no limite máximo estabelecido pelo Acórdão 2.622/2013 – TCU mesmo quando situado na faixa média ou de 3º quartil dos limites estabelecidos.
</t>
    </r>
    <r>
      <rPr>
        <sz val="12"/>
        <color theme="1"/>
        <rFont val="Calibri"/>
        <family val="2"/>
      </rPr>
      <t xml:space="preserve">          </t>
    </r>
    <r>
      <rPr>
        <sz val="12"/>
        <color theme="1"/>
        <rFont val="Calibri"/>
        <family val="2"/>
      </rPr>
      <t xml:space="preserve">Para a parcela DF (Despesas Financeiras), essa sim é de alguma forma, influenciadas pelo tipo da obra, em função dos percentuais de material e mão de obra, compreendem despesas financeiras como decorrentes da defasagem de datas entre a execução do serviço e o recebimento dos pagamentos correspondentes.
</t>
    </r>
    <r>
      <rPr>
        <sz val="12"/>
        <color theme="1"/>
        <rFont val="Calibri"/>
        <family val="2"/>
      </rPr>
      <t xml:space="preserve">          </t>
    </r>
    <r>
      <rPr>
        <sz val="12"/>
        <color theme="1"/>
        <rFont val="Calibri"/>
        <family val="2"/>
      </rPr>
      <t xml:space="preserve">A respeito da parcela de Administração Central (AC) trata-se de particularidades de cada empresa, visto que temos custos com estrutura física, esta já pré-existente e custos com estrutura humana. Mas a taxa foi considerável a situação de algumas unidades, em virtude, terem seus locais de execução distantes de centros urbanos ou potabilidade em manter atendimento integral in loco, onde pode impossibilitar a celeridade no processo de compras e contratação, onde pode ocorrer maior rotatividade de mão de obra, morosidade no ritmo de produção, assim como, consequentemente, aumento de consumo de insumos.
</t>
    </r>
    <r>
      <rPr>
        <sz val="12"/>
        <color theme="1"/>
        <rFont val="Calibri"/>
        <family val="2"/>
      </rPr>
      <t xml:space="preserve">          </t>
    </r>
    <r>
      <rPr>
        <sz val="12"/>
        <color theme="1"/>
        <rFont val="Calibri"/>
        <family val="2"/>
      </rPr>
      <t xml:space="preserve">A parcela do Lucro Operacional, com cenário atual de oscilações aplicadas nos insumos em mercado local assim como a utilização de materiais aplicados de fornecimento especializado e/ou exclusivo, principalmente, que implicam considerável em orçamento, adota-se o LO que atenda a empresa contratada no que se trata em recolhimento de alíquotas da contribuição do município onde situa a construção, influindo no valor total do objeto.
</t>
    </r>
    <r>
      <rPr>
        <sz val="12"/>
        <color theme="1"/>
        <rFont val="Calibri"/>
        <family val="2"/>
      </rPr>
      <t xml:space="preserve">          </t>
    </r>
    <r>
      <rPr>
        <sz val="12"/>
        <color theme="1"/>
        <rFont val="Calibri"/>
        <family val="2"/>
      </rPr>
      <t xml:space="preserve">Conclui-se então que para propor um preço compatível as oscilações do mercado estadual e os limites recomendados pelo TCU para o regime adotado, ressaltamos que concomitante, os preços da SINAPI acompanham o aumento observado no cenário e que a única parcela na qual pode-se alterar conforme os argumentos apresentados é o LO a qual, aumentamos também a dispersão em relação à média estudada pelo TCU.
</t>
    </r>
  </si>
  <si>
    <t>PLANILHA ORÇAMENTÁRIA RESUMIDA</t>
  </si>
  <si>
    <t>Item</t>
  </si>
  <si>
    <t>Descrição</t>
  </si>
  <si>
    <t>Total</t>
  </si>
  <si>
    <t>Peso (%)</t>
  </si>
  <si>
    <t>1.0</t>
  </si>
  <si>
    <t>2.0</t>
  </si>
  <si>
    <t>3.0</t>
  </si>
  <si>
    <t>4.0</t>
  </si>
  <si>
    <t>5.0</t>
  </si>
  <si>
    <t>IMPORTA O PRESENTE ORÇAMENTO O VALOR DE</t>
  </si>
  <si>
    <t>OBRA:</t>
  </si>
  <si>
    <t>CERCAMENTO EM GRADIL DAS ÁREAS VERDES E DE SERVIÇO DO PARQUE NOVO MATO GROSSO</t>
  </si>
  <si>
    <t>BDI EDIF.:</t>
  </si>
  <si>
    <t xml:space="preserve">VALOR TOTAL COM BDI </t>
  </si>
  <si>
    <t xml:space="preserve">ENDEREÇO: </t>
  </si>
  <si>
    <t>MT 251, KM 11, S/N, ÁREA RURAL - PARQUE NOVO MATO GROSSO, CEP 78099-899</t>
  </si>
  <si>
    <t>BDI DIF.:</t>
  </si>
  <si>
    <t xml:space="preserve">VALOR TOTAL SEM BDI </t>
  </si>
  <si>
    <t>MUNICÍPIO:</t>
  </si>
  <si>
    <t>CUIABÁ - MT</t>
  </si>
  <si>
    <t>DATA:</t>
  </si>
  <si>
    <t xml:space="preserve">DATA BASE: </t>
  </si>
  <si>
    <t>SINAPI FEVEREIRO/2024</t>
  </si>
  <si>
    <t>OBJETO:</t>
  </si>
  <si>
    <t>CONTRATAÇÃO DE EMPRESA ESPECIALIZADA PARA EXECUÇÃO DAS OBRAS DO "CERCAMENTO EM GRADIL DAS ÁREAS VERDES E DE SERVIÇO DO PARQUE NOVO MATO GROSSO"</t>
  </si>
  <si>
    <t>PRAZO:</t>
  </si>
  <si>
    <t>12 MESES</t>
  </si>
  <si>
    <t>REGIME ADOTADO</t>
  </si>
  <si>
    <t>NÃO DESONERADO (SEM DESONERAÇÃO)</t>
  </si>
  <si>
    <t>ORÇAMENTO SINTÉTICO  - SEM DESONERAÇÃO</t>
  </si>
  <si>
    <t>ITEM</t>
  </si>
  <si>
    <t>CÓDIGO</t>
  </si>
  <si>
    <t>FONTE</t>
  </si>
  <si>
    <t>ESPECIFICAÇÃO</t>
  </si>
  <si>
    <t>UNID.</t>
  </si>
  <si>
    <t>QUANT.</t>
  </si>
  <si>
    <t>P. UNIT. SEM BDI (R$)</t>
  </si>
  <si>
    <t>P.UNI.COM BDI(R$)</t>
  </si>
  <si>
    <t>P. TOTAL SEM BDI (R$)</t>
  </si>
  <si>
    <t>P. TOTAL COM BDI (R$)</t>
  </si>
  <si>
    <t>1.1</t>
  </si>
  <si>
    <t>1.2</t>
  </si>
  <si>
    <t>1.3</t>
  </si>
  <si>
    <t>1.4</t>
  </si>
  <si>
    <t>1.5</t>
  </si>
  <si>
    <t>2.1</t>
  </si>
  <si>
    <t>2.2</t>
  </si>
  <si>
    <t>2.3</t>
  </si>
  <si>
    <t>2.4</t>
  </si>
  <si>
    <t>2.5</t>
  </si>
  <si>
    <t>2.6</t>
  </si>
  <si>
    <t>3.1</t>
  </si>
  <si>
    <t>3.2</t>
  </si>
  <si>
    <t>3.3</t>
  </si>
  <si>
    <t>3.4</t>
  </si>
  <si>
    <t>3.5</t>
  </si>
  <si>
    <t>3.6</t>
  </si>
  <si>
    <t>3.7</t>
  </si>
  <si>
    <t>3.8</t>
  </si>
  <si>
    <t>3.9</t>
  </si>
  <si>
    <t>3.10</t>
  </si>
  <si>
    <t>3.11</t>
  </si>
  <si>
    <t>4.1</t>
  </si>
  <si>
    <t>4.2</t>
  </si>
  <si>
    <t>4.3</t>
  </si>
  <si>
    <t>4.4</t>
  </si>
  <si>
    <t>4.5</t>
  </si>
  <si>
    <t>4.6</t>
  </si>
  <si>
    <t>5.1</t>
  </si>
  <si>
    <t>5.2</t>
  </si>
  <si>
    <t>5.3</t>
  </si>
  <si>
    <t>5.4</t>
  </si>
  <si>
    <t>5.5</t>
  </si>
  <si>
    <t xml:space="preserve">  VALOR TOTAL DA OBRA SEM BDI</t>
  </si>
  <si>
    <t xml:space="preserve">  VALOR TOTAL DA OBRA COM BDI</t>
  </si>
  <si>
    <t xml:space="preserve">COMPOSIÇÕES PRÓPRIAS </t>
  </si>
  <si>
    <t>Composição</t>
  </si>
  <si>
    <t>CP-MOVT-01</t>
  </si>
  <si>
    <t>ESCAVAÇÃO MECANIZADA DE VALA COM PROFUNDIDADE ATÉ 1,5 M, COM MINI-ESCAVADEIRA, LARGURA MENOR QUE 0,8 M, EM SOLO DE 1A CATEGORIA, LOCAIS COM BAIXO NÍVEL DE INTERFERÊNCIA.</t>
  </si>
  <si>
    <t>M³</t>
  </si>
  <si>
    <t>REFERENCIA</t>
  </si>
  <si>
    <t>SINAPI</t>
  </si>
  <si>
    <t>02/2024</t>
  </si>
  <si>
    <t>Composição Auxiliar</t>
  </si>
  <si>
    <t>CP-SC-02</t>
  </si>
  <si>
    <t>GRADIL COM PINTURA ELETROSTÁTICA H=2,43M, CHUMBADO EM BROCA DE CONCRETO FCK 25 MPA, CONFORME PROJETO. INCLUSIVE POSTE, TAMPÃO E FIXADORES - FORNECIMENTO E INSTALAÇÃO</t>
  </si>
  <si>
    <t>SUDECAP</t>
  </si>
  <si>
    <t>13.38.30</t>
  </si>
  <si>
    <t>10/2023</t>
  </si>
  <si>
    <t>INSUMO</t>
  </si>
  <si>
    <t>COTAÇÃO</t>
  </si>
  <si>
    <t>COT78</t>
  </si>
  <si>
    <t>COT79</t>
  </si>
  <si>
    <t>COT80</t>
  </si>
  <si>
    <t>CP-SC-03</t>
  </si>
  <si>
    <t>PORTAO EM GRADIL COM PINTURA ELETROSTÁTICA, 2 FOLHAS DE ABRIR PARA FORA 180°, MALHA 12MM, CAIXILHOS EM ALUMÍNIO 10X4 CM NA COR PRETO - 4 METROS</t>
  </si>
  <si>
    <t>FDE</t>
  </si>
  <si>
    <t>06.02.060</t>
  </si>
  <si>
    <t>CP-SC-04</t>
  </si>
  <si>
    <t>PORTAO EM GRADIL COM PINTURA ELETROSTÁTICA, 2 FOLHAS DE ABRIR PARA FORA 180°, MALHA 12MM, CAIXILHOS EM ALUMÍNIO 10X4 CM NA COR PRETO - 7 METROS</t>
  </si>
  <si>
    <t>CP-CO-04</t>
  </si>
  <si>
    <t>LOCAÇÃO MENSAL DE ESTRUTURA DE COBERTURA IMPERMEÁVEL (TENDA - INCLUSO MONTAGEM)</t>
  </si>
  <si>
    <t>MÊS</t>
  </si>
  <si>
    <t>16.06.052</t>
  </si>
  <si>
    <t>COT64</t>
  </si>
  <si>
    <t>LOCAÇÃO MENSAL (POSTO OBRA) DE ESTRUT. DE COBERT. IMPERMEÁVEL (TENDA) INCL.MONT.</t>
  </si>
  <si>
    <t>CP-CO-07</t>
  </si>
  <si>
    <t>LOCAÇÃO DE CONTAINER 2,30 X 6,00 M, ALT. 2,50 M, PARA ESCRITORIO, COM 1 SANITÁRIO, COMPLETO. EXCLUSO MOBILIZAÇÃO E DESMOBILIZAÇÃO</t>
  </si>
  <si>
    <t>CP-CO-11</t>
  </si>
  <si>
    <t>SISTEMA DE TRATAMENTO DE EFLUENTES DE INSTALAÇÕES PROVISÓRIAS DE CANTEIRO DE OBRAS, SISTEMA FOSSA/FILTRO E CISTERNA - 8 A 14 CONTRIBUINTES</t>
  </si>
  <si>
    <t>CP-CO-12</t>
  </si>
  <si>
    <t>ESGOTAMENTO DE FOSSA SÉPTICA COM LIMPEZA CAMINHÃO LIMPA FOSSA ATÉ 6M³</t>
  </si>
  <si>
    <t>CP-EST-10</t>
  </si>
  <si>
    <t>PERFIL UE 200X75X25X3MM - SOLDADO EM CAIXA DUPLA - EMBUTIDO 90CM NA ESTACA</t>
  </si>
  <si>
    <t>CP-EST-11</t>
  </si>
  <si>
    <t>CHAPA AÇO A36 - 200 X 150 #14 - ACABAMENTO DE TOPO - FORNECIMENTO E INSTALAÇÃO</t>
  </si>
  <si>
    <t>CP-EST-09</t>
  </si>
  <si>
    <t>ESTACA ESCAVADA MECANICAMENTE, SEM FLUIDO ESTABILIZANTE, COM 40CM DE DIÂMETRO. (EXCLUSIVE MOBILIZAÇÃO E DESMOBILIZAÇÃO, ARMADURA, CONCRETAGEM E DESCARTE DO SOLO)</t>
  </si>
  <si>
    <t>CP-PINT-02</t>
  </si>
  <si>
    <t>PINTURA COM TINTA ALQUÍDICA DE ACABAMENTO, 02 DEMÃOS (ESMALTE SINTÉTICO FOSCO) E PINTURA DE FUNDO, 02 DEMÃOS (TIPO ZARCÃO) PULVERIZADA SOBRE SUPERFÍCIES METÁLICAS EXECUTADAS NA OBRA</t>
  </si>
  <si>
    <t>CP-FER-08</t>
  </si>
  <si>
    <t>PARAFUSO SEXTAVADO ROSCA PARCIAL M10 X 60 ZINCADO - FORNECIMENTO E INSTALAÇÃO</t>
  </si>
  <si>
    <t>UND</t>
  </si>
  <si>
    <t>AGETOP CIVIL</t>
  </si>
  <si>
    <t>071837</t>
  </si>
  <si>
    <t>CP-SPDA-09</t>
  </si>
  <si>
    <t>TERMINAL A COMPRESSAO PARA CABO 50 MM2. FORNECIMENTO E INSTALAÇÃO</t>
  </si>
  <si>
    <t>SETOP</t>
  </si>
  <si>
    <t>51087</t>
  </si>
  <si>
    <t>01/2023</t>
  </si>
  <si>
    <t>CP-SPDA-10</t>
  </si>
  <si>
    <t>CONECTOR DE ATERRAMENTO - GTDU -  ATÉ 70MM2 - 5/8 A 3/4 UN - FORNECIMENTO E INSTALAÇÃO</t>
  </si>
  <si>
    <t>ORSE</t>
  </si>
  <si>
    <t>11848</t>
  </si>
  <si>
    <t>CONECTOR CABO-HASTE EM BRONZE NATURAL PARA 2 CABOS COBRE ATÉ 70MM² COM GRAMPO "U" E PORCAS DE AÇO GALV.REF:TEL-583 OU SIMILAR</t>
  </si>
  <si>
    <t>CRONOGRAMA FÍSICO-FINANCEIRO</t>
  </si>
  <si>
    <t>DESCRIÇÃO / ETAPA</t>
  </si>
  <si>
    <t>VALOR (R$)</t>
  </si>
  <si>
    <t>(%)</t>
  </si>
  <si>
    <t>Mês 01</t>
  </si>
  <si>
    <t>Mês 02</t>
  </si>
  <si>
    <t>Mês 03</t>
  </si>
  <si>
    <t>Mês 04</t>
  </si>
  <si>
    <t>Mês 05</t>
  </si>
  <si>
    <t>Mês 06</t>
  </si>
  <si>
    <t>Mês 07</t>
  </si>
  <si>
    <t>Mês 08</t>
  </si>
  <si>
    <t>Mês 09</t>
  </si>
  <si>
    <t>Mês 10</t>
  </si>
  <si>
    <t>Mês 11</t>
  </si>
  <si>
    <t>Mês 12</t>
  </si>
  <si>
    <t>TOTAL</t>
  </si>
  <si>
    <t>CERCAMENTO GERAL DO PARQUE</t>
  </si>
  <si>
    <t>VALOR TOTAL CONSTRUÇÃO</t>
  </si>
  <si>
    <t>.</t>
  </si>
  <si>
    <t>TOTAL ACUMULADO MENSAL</t>
  </si>
  <si>
    <t>PORCENTAGEM PREVISTA</t>
  </si>
  <si>
    <t>VALOR TOTAL ACUMULADO COM BDI</t>
  </si>
  <si>
    <t>ITENS DE MAIOR RELEVÂNCIA</t>
  </si>
  <si>
    <r>
      <rPr>
        <sz val="14"/>
        <color theme="1"/>
        <rFont val="Calibri"/>
        <family val="2"/>
      </rPr>
      <t xml:space="preserve">          
         </t>
    </r>
    <r>
      <rPr>
        <sz val="14"/>
        <color theme="1"/>
        <rFont val="Calibri"/>
        <family val="2"/>
      </rPr>
      <t xml:space="preserve"> A análise dos itens de maior relevância teve como parâmetro a Curva ABC da planilha orçamentária, em conjunto de características e elementos que individualizam e diferenciam o objeto, evidenciando seus pontos mais críticos, de maior dificuldade técnica, bem como que representam risco mais elevado para a sua perfeita execução, tendendo também ao prejuízo. Trata-se da essência do objeto licitado, caracterizador da obra, que é de suma importância para o resultado almejado pela contratação. Assim, visto a Lei nº 13.303/2016 deixa clara ao fazer menção a “parcelas do objeto técnica ou economicamente relevantes, de acordo com parâmetros estabelecidos de forma expressa no instrumento convocatório”.
          Inobstante a ausência de definição objetiva da parcela mais relevante pela antevista norma, o ponto de partida para melhor precisão da parcela de maior relevância ou valor significativo do objeto licitatório. Segundo o novo marco regulatório, “a exigência de atestados será restrita às parcelas de maior relevância ou valor significativo do objeto da licitação, assim consideradas as que tenham valor individual igual ou superior a 4% (quatro por cento) do valor total estimado da contratação”.
          Em suma, restarão caracterizados os serviços identificados como sendo de maior complexidade técnica e/ou vulto econômico, cuja inexecução importe em risco mais elevado para a Administração. Esteado ao Art. 64 no inciso I – identificar os fornecedores que reúnam condições de habilitação exigidas para o fornecimento de bem ou a execução de serviço ou obra nos prazos, locais e condições previamente estabelecidos. E em § 4º A pré-qualificação poderá ser parcial ou total, contendo alguns ou todos os requisitos de habilitação ou técnicos necessários à contratação, assegurada, em qualquer hipótese, a igualdade de condições entre os concorrentes.</t>
    </r>
    <r>
      <rPr>
        <sz val="14"/>
        <color theme="1"/>
        <rFont val="Calibri"/>
        <family val="2"/>
      </rPr>
      <t xml:space="preserve">
</t>
    </r>
  </si>
  <si>
    <t>PLANILHA ORÇAMENTÁRIA - CURVA ABC DE SERVIÇOS</t>
  </si>
  <si>
    <t>TOTAL GERAL</t>
  </si>
  <si>
    <t>FAIXA A</t>
  </si>
  <si>
    <t>FAIXA B</t>
  </si>
  <si>
    <t>FAIXA C</t>
  </si>
  <si>
    <t>Código</t>
  </si>
  <si>
    <t>Banco</t>
  </si>
  <si>
    <t>Und</t>
  </si>
  <si>
    <t>Quant.</t>
  </si>
  <si>
    <t>Valor  Unit</t>
  </si>
  <si>
    <t>Peso Acum. (%)</t>
  </si>
  <si>
    <t>Faixas de Corte</t>
  </si>
  <si>
    <t>PRÓPRIA</t>
  </si>
  <si>
    <t>GRADIL COM PINTURA ELETROSTÁTICA H=2,43M, CHUMBADO EM BROCA DE CONCRETO FCK 20 MPA, CONFORME PROJETO. INCLUSIVE POSTE, TAMPÃO E FIXADORES - FORNECIMENTO E INSTALAÇÃO</t>
  </si>
  <si>
    <t>CONECTOR DE ATERRAMENTO - GTDU - ATÉ 70MM2 - 5/8 A 3/4 UN - FORNECIMENTO E INSTALAÇÃO</t>
  </si>
  <si>
    <t>MIN</t>
  </si>
  <si>
    <t>MED</t>
  </si>
  <si>
    <t>MAX</t>
  </si>
  <si>
    <t>Construção e Reforma de Edifícios</t>
  </si>
  <si>
    <t>AC</t>
  </si>
  <si>
    <t>Grau de Sigilo</t>
  </si>
  <si>
    <t>SG</t>
  </si>
  <si>
    <t>#PUBLICO</t>
  </si>
  <si>
    <t>R</t>
  </si>
  <si>
    <t>Nº TC/CR</t>
  </si>
  <si>
    <t>PROPONENTE / TOMADOR</t>
  </si>
  <si>
    <t>DF</t>
  </si>
  <si>
    <t>BDI PAD</t>
  </si>
  <si>
    <t>OBJETO</t>
  </si>
  <si>
    <t>Construção de Praças Urbanas, Rodovias, Ferrovias e recapeamento e pavimentação de vias urbanas</t>
  </si>
  <si>
    <t>COMPOSIÇÃO DA PARCELA DE BDI (BONIFICAÇÕES E DESPESAS INDIRETAS) - C01</t>
  </si>
  <si>
    <t>TIPO DE OBRA DO EMPREENDIMENTO</t>
  </si>
  <si>
    <t>DESONERAÇÃO</t>
  </si>
  <si>
    <t>Não</t>
  </si>
  <si>
    <t>Conforme legislação tributária municipal, definir estimativa de percentual da base de cálculo para o ISS:</t>
  </si>
  <si>
    <t>Construção de Redes de Abastecimento de Água, Coleta de Esgoto</t>
  </si>
  <si>
    <t>Sobre a base de cálculo, definir a respectiva alíquota do ISS (entre 2% e 5%):</t>
  </si>
  <si>
    <t>Itens</t>
  </si>
  <si>
    <t>Siglas</t>
  </si>
  <si>
    <t>% Adotado</t>
  </si>
  <si>
    <t>Situação</t>
  </si>
  <si>
    <t>Intervalo de admissibilidade</t>
  </si>
  <si>
    <t>-</t>
  </si>
  <si>
    <t>Construção e Manutenção de Estações e Redes de Distribuição de Energia Elétrica</t>
  </si>
  <si>
    <t>Tributos (impostos COFINS 3%, e  PIS 0,65%)</t>
  </si>
  <si>
    <t>CP</t>
  </si>
  <si>
    <t>Tributos (ISS, variável de acordo com o município)</t>
  </si>
  <si>
    <t>ISS</t>
  </si>
  <si>
    <t>Tributos (Contribuição Previdenciária - 0% ou 4,5%, conforme Lei 12.844/2013 - Desoneração)</t>
  </si>
  <si>
    <t>CPRB</t>
  </si>
  <si>
    <t>BDI SEM desoneração
(Fórmula Acórdão TCU)</t>
  </si>
  <si>
    <t>COMPOSIÇÃO DA PARCELA DE BDI (BONIFICAÇÕES E DESPESAS INDIRETAS) - C02</t>
  </si>
  <si>
    <t>COMPOSIÇÃO DA PARCELA DE BDI (BONIFICAÇÕES E DESPESAS INDIRETAS) - C03</t>
  </si>
  <si>
    <t>Os valores de BDI foram calculados com o emprego da fórmula:</t>
  </si>
  <si>
    <t xml:space="preserve"> - 1</t>
  </si>
  <si>
    <t/>
  </si>
  <si>
    <t>K3</t>
  </si>
  <si>
    <t>Obras Portuárias, Marítimas e Fluviais</t>
  </si>
  <si>
    <t>Fornecimento de Materiais e Equipamentos</t>
  </si>
  <si>
    <t>Estudos e Projetos, Planos e Gerenciamento e outros correlatos</t>
  </si>
  <si>
    <t>DECLARAÇÃO - MAPA DE COTAÇÃO</t>
  </si>
  <si>
    <t xml:space="preserve">          Declaro que por obter serviços e/ou insumos na elaboração da planilha orçamentária apresentada, em sua especificidade, não pôde ser adotada diretamente a estimativa de custos que antecedem aos processos licitatórios um preço referencial em um sistema de banco oficial SINAPI, conforme obrigatoriedade do Decreto Federal de nº7.983 de 8 de abril de 2013. 
          Destarte, a pesquisa de preços para elaboração do orçamento estimativo de licitação promovida por empresas públicas e sociedades de economia mista não deve se restringir a cotações realizadas junto a potenciais fornecedores, devendo ser utilizadas outras fontes como parâmetro (Acórdão 2704/2021-TCU-Plenário) a fim de se observar o princípio da economicidade e evitar operações em que se caracterize sobrepreço, ambos contidos no caput do art. 31 da Lei 13.303/2016.
          A fim de subsidiar a formação do preço global da obra com parâmetros de mercado determinação contida no Art. 127, § 2º da Lei 12.309/2010 - LDO 2011, por necessário fez-se a apresentação do demonstrativo de formação de preços através de cotações em empresas/fornecedores distintos, onde constam no respectivo processo, a documentação que fundamenta o preço estimado. Declaro ainda que todas as informações que constam no documento nominado Mapa de Cotações são verídicas e estão devidamente comprovadas com os arquivos digitais, atendendo o Art. 7º do Decreto Nº 219, de 21 de agosto de 2019. O preço de referência terá validade de até 180 (cento e oitenta) dias, a contar de sua elaboração, e será o resultante de pesquisa de mercado compatível com o objeto licitado. 
</t>
  </si>
  <si>
    <t xml:space="preserve">          Os arquivos para consulta pública das cotações estão dispostos em: </t>
  </si>
  <si>
    <r>
      <rPr>
        <u/>
        <sz val="13"/>
        <color rgb="FF000000"/>
        <rFont val="Calibri"/>
        <family val="2"/>
      </rPr>
      <t xml:space="preserve">           </t>
    </r>
    <r>
      <rPr>
        <u/>
        <sz val="13"/>
        <color rgb="FF0000FF"/>
        <rFont val="Calibri"/>
        <family val="2"/>
      </rPr>
      <t>→ COTAÇÕES</t>
    </r>
  </si>
  <si>
    <t>MAPA DE COTAÇÕES</t>
  </si>
  <si>
    <t>Descrição do Item</t>
  </si>
  <si>
    <t>Unidade</t>
  </si>
  <si>
    <t>Data</t>
  </si>
  <si>
    <t>Preço Unitário</t>
  </si>
  <si>
    <t>Preço Mediano</t>
  </si>
  <si>
    <t>CNPJ do Fornecedor</t>
  </si>
  <si>
    <t>Fornecedor</t>
  </si>
  <si>
    <t>GRADIL TRAMA 5X20 CM 2,43X2,50 M</t>
  </si>
  <si>
    <t>R$564,00</t>
  </si>
  <si>
    <t>R$ 516,90</t>
  </si>
  <si>
    <t>08.325.039/0001-90</t>
  </si>
  <si>
    <t>CASA DAS CERCAS \\ (51) 3723-1519 \\  \\  \\</t>
  </si>
  <si>
    <t>R$338,02</t>
  </si>
  <si>
    <t>07.598.814/0002-08</t>
  </si>
  <si>
    <t>TOTAL TELAS INDÚSTRIA E COMÉRCIO DE ARAMES E TELAS LTDA \\ ARAQUARI - SC \\ (47) 3417-6060 \\</t>
  </si>
  <si>
    <t>R$516,90</t>
  </si>
  <si>
    <t>09.356.111/0001-00</t>
  </si>
  <si>
    <t>ZAPT COMERCIO DE MATERIAIS PARA CONSTRUCAO LTDA \\ CUIABÁ/ MT \\ (65)30257130 \\</t>
  </si>
  <si>
    <t>POSTE 40X60 MM + TAMPA</t>
  </si>
  <si>
    <t>R$260,65</t>
  </si>
  <si>
    <t>R$ 223,28</t>
  </si>
  <si>
    <t>R$167,45</t>
  </si>
  <si>
    <t>R$223,28</t>
  </si>
  <si>
    <t>FIXADORES PARA GRADIL</t>
  </si>
  <si>
    <t>R$5,40</t>
  </si>
  <si>
    <t>R$ 4,09</t>
  </si>
  <si>
    <t>R$3,90</t>
  </si>
  <si>
    <t>R$4,09</t>
  </si>
  <si>
    <t>LOCAÇÃO MENSAL  DE TENDA 3X3 M</t>
  </si>
  <si>
    <t>R$700,00</t>
  </si>
  <si>
    <t>R$ 700,00</t>
  </si>
  <si>
    <t>34.649.345/0001-92</t>
  </si>
  <si>
    <t>Companhia das Tendas</t>
  </si>
  <si>
    <t>R$600,00</t>
  </si>
  <si>
    <t>17.505.616/0001-17</t>
  </si>
  <si>
    <t>Solucao Locadora de Toaletes LTDA</t>
  </si>
  <si>
    <t>R$1.000,00</t>
  </si>
  <si>
    <t>28.100.559/0001-02</t>
  </si>
  <si>
    <t>MS TENDAS</t>
  </si>
  <si>
    <t>MARMORARIA MINEIROS \\ CUIABÁ-MT \\ (65) 3634-4380 \\</t>
  </si>
  <si>
    <t>MOSAICO PEDRAS - GLL MARMORARIA  LTDA \\ CUIABÁ - MT \\ (65) 3621-6161 \\</t>
  </si>
  <si>
    <t>Ara de Almeida Marmoraria e Servicos LTDA \\ CUIABÁ-MT \\ (65) 99313-0606 \\</t>
  </si>
  <si>
    <t>MATO GROSSO</t>
  </si>
  <si>
    <t>VIGÊNCIA A PARTIR DE 12/2023</t>
  </si>
  <si>
    <t xml:space="preserve">CONFERIR VIGENCIA </t>
  </si>
  <si>
    <t>ENCARGOS SOCIAIS SOBRE A MÃO DE OBRA</t>
  </si>
  <si>
    <t>DESCRIÇÃO</t>
  </si>
  <si>
    <t>COM DESONERAÇÃO</t>
  </si>
  <si>
    <t>SEM DESONERAÇÃO</t>
  </si>
  <si>
    <t>HORISTA</t>
  </si>
  <si>
    <t>MENSALISTA</t>
  </si>
  <si>
    <t>%</t>
  </si>
  <si>
    <t>GRUPO A</t>
  </si>
  <si>
    <t>A1</t>
  </si>
  <si>
    <t>INSS</t>
  </si>
  <si>
    <t>A2</t>
  </si>
  <si>
    <t>SESI</t>
  </si>
  <si>
    <t>A3</t>
  </si>
  <si>
    <t>SENAI</t>
  </si>
  <si>
    <t>A4</t>
  </si>
  <si>
    <t>INCRA</t>
  </si>
  <si>
    <t>A5</t>
  </si>
  <si>
    <t>SEBRAE</t>
  </si>
  <si>
    <t>A6</t>
  </si>
  <si>
    <t>Salário Educação</t>
  </si>
  <si>
    <t>A7</t>
  </si>
  <si>
    <t>Seguro Contra Acidentes de Trabalho</t>
  </si>
  <si>
    <t>A8</t>
  </si>
  <si>
    <t>FGTS</t>
  </si>
  <si>
    <t>A9</t>
  </si>
  <si>
    <t>SECONCI</t>
  </si>
  <si>
    <t>A</t>
  </si>
  <si>
    <t>GRUPO B</t>
  </si>
  <si>
    <t>B1</t>
  </si>
  <si>
    <t>Repouso Semanal Remunerado</t>
  </si>
  <si>
    <t>Não incide</t>
  </si>
  <si>
    <t>B2</t>
  </si>
  <si>
    <t>Feriados</t>
  </si>
  <si>
    <t>B3</t>
  </si>
  <si>
    <t>Auxílio - Enfermidade</t>
  </si>
  <si>
    <t>B4</t>
  </si>
  <si>
    <t>13º Salário</t>
  </si>
  <si>
    <t>B5</t>
  </si>
  <si>
    <t>Licença Paternidade</t>
  </si>
  <si>
    <t>B6</t>
  </si>
  <si>
    <t>Faltas Justificadas</t>
  </si>
  <si>
    <t>B7</t>
  </si>
  <si>
    <t>Dias de Chuvas</t>
  </si>
  <si>
    <t>B8</t>
  </si>
  <si>
    <t>Auxílio Acidente de Trabalho</t>
  </si>
  <si>
    <t>B9</t>
  </si>
  <si>
    <t>Férias Gozadas</t>
  </si>
  <si>
    <t>B10</t>
  </si>
  <si>
    <t>Salário Maternidade</t>
  </si>
  <si>
    <t>B</t>
  </si>
  <si>
    <t>GRUPO C</t>
  </si>
  <si>
    <t>C1</t>
  </si>
  <si>
    <t>Aviso Prévio Indenizado</t>
  </si>
  <si>
    <t>C2</t>
  </si>
  <si>
    <t>Aviso Prévio Trabalhado</t>
  </si>
  <si>
    <t>C3</t>
  </si>
  <si>
    <t>Férias Indenizadas</t>
  </si>
  <si>
    <t>C4</t>
  </si>
  <si>
    <t>Depósito Rescisão Sem Justa Causa</t>
  </si>
  <si>
    <t>C5</t>
  </si>
  <si>
    <t>Indenização Adicional</t>
  </si>
  <si>
    <t>C</t>
  </si>
  <si>
    <t>GRUPO D</t>
  </si>
  <si>
    <t>D1</t>
  </si>
  <si>
    <t>Reincidência De Grupo A sobre Grupo B</t>
  </si>
  <si>
    <t>D2</t>
  </si>
  <si>
    <t>Reincidência De Grupo A sobre Aviso Prévio Trabalhado e Reincidência do FGTS sobre Aviso Prévio Indenizado</t>
  </si>
  <si>
    <t>D</t>
  </si>
  <si>
    <t>TOTAL (A+B+C+D)</t>
  </si>
  <si>
    <t>Fonte:</t>
  </si>
  <si>
    <t>Livro2_SINAPI_Calculos_e_Parametros_Edicao_Digital_Vigente.pdf (caixa.gov.br)</t>
  </si>
  <si>
    <t>Informação Dias de Chuva - INMET</t>
  </si>
  <si>
    <t>(A) - ADM / SERV. PRELIMINARES - PLANILHA QUANTITATIVA</t>
  </si>
  <si>
    <t>• INSTALAÇÕES DE CANTEIRO E SERVIÇOS PRELIMINARES</t>
  </si>
  <si>
    <t>CÓDIGO /SINAPI</t>
  </si>
  <si>
    <t xml:space="preserve">REFERENCIA </t>
  </si>
  <si>
    <t xml:space="preserve">ETAPA CONSTRUTIVA </t>
  </si>
  <si>
    <t>UNI</t>
  </si>
  <si>
    <t>QUANT</t>
  </si>
  <si>
    <t>ADMINISTRAÇÃO DA OBRA</t>
  </si>
  <si>
    <t>INSTALAÇÕES PRELIMINARES E CANTEIRO</t>
  </si>
  <si>
    <t>PORTÕES DE 4,00 E 7,00 METROS</t>
  </si>
  <si>
    <t xml:space="preserve">CERCAMENTO GERAL </t>
  </si>
  <si>
    <t>A.2.4.3</t>
  </si>
  <si>
    <t>CP-PINT-01</t>
  </si>
  <si>
    <t>SPDA</t>
  </si>
  <si>
    <t xml:space="preserve">EVENTOGRAMA </t>
  </si>
  <si>
    <t>N° DO EVENTO</t>
  </si>
  <si>
    <t>EVENTO</t>
  </si>
  <si>
    <t>CRITÉRIO DE MEDIÇÃO</t>
  </si>
  <si>
    <t>VALOR  (R$)</t>
  </si>
  <si>
    <t xml:space="preserve">VALOR </t>
  </si>
  <si>
    <t>ADMINISTRAÇÃO DA OBRA MEDIÇÃO PROPORCIONAL AO PERIODO DA OBRA</t>
  </si>
  <si>
    <t xml:space="preserve">MEDIÇÃO REALIZADA APÓS A EXECUÇÃO DOS SERVIÇOS ESPECIFICADOS EM SUA TOTALIDADE </t>
  </si>
  <si>
    <t>MEDIÇÃO REALIZADA DE ACORDO COM A EXECUÇÃO DOS PORTÕES</t>
  </si>
  <si>
    <t>A medição será realizada conforme a execução dos portões. 
Quantidade Portões 04 m: 20,00; Custo unitário: R$ 7.210,83; Custo Total: R$ 144.216,60
Quantidade Portões 07 m: 3,00; Custo unitário: R$ 8.674,03; Custo Total: R$ 26.022,09</t>
  </si>
  <si>
    <t>MEDIÇÃO REALIZADA CONFORME EXECUÇÃO POR METRO LINEAR DE CERCAMENTO</t>
  </si>
  <si>
    <t>A medição será realizada de acordo com a execução por metro linear de cercamento. Quantidade: 13.388,72 m. Custo total: R$ 7.217.878,42. Custo/m: R$ 539,10</t>
  </si>
  <si>
    <t>COMPANHIA DE DESENVOLVIMENTO HABITACIONAL E URBANO</t>
  </si>
  <si>
    <t>DO ESTADO DE SÃO PAULO</t>
  </si>
  <si>
    <t>BOLETIM REFERENCIAL DE CUSTOS</t>
  </si>
  <si>
    <t>RELATÓRIO DE INSUMOS</t>
  </si>
  <si>
    <t>Versão 192</t>
  </si>
  <si>
    <t>Data Base:</t>
  </si>
  <si>
    <t>Referência</t>
  </si>
  <si>
    <t>Descrição do Insumo</t>
  </si>
  <si>
    <t>Custo (R$)</t>
  </si>
  <si>
    <t>A.02.000.070107</t>
  </si>
  <si>
    <t>Impressão colorida em papel sulfite A4</t>
  </si>
  <si>
    <t>A.02.000.070108</t>
  </si>
  <si>
    <t>Encadernação espiral até 100 folhas</t>
  </si>
  <si>
    <t>A.03.000.022111</t>
  </si>
  <si>
    <t>Taxa de mobilização e desmobilização de equipamentos para execução de estacas escavadas com injeção ou microestaca</t>
  </si>
  <si>
    <t>TX</t>
  </si>
  <si>
    <t>A.04.000.098083</t>
  </si>
  <si>
    <t>Taxa de mobilização e desmobilização de equipamentos para execução de rebaixamento de lençol freático</t>
  </si>
  <si>
    <t>A.04.000.098084</t>
  </si>
  <si>
    <t>Locação de conjunto de bombeamento a vácuo para rebaixamento de lençol freático, com até 50 ponteiras e potência até 15HP mínimo 30 dias</t>
  </si>
  <si>
    <t>CJxDI</t>
  </si>
  <si>
    <t>A.04.000.098085</t>
  </si>
  <si>
    <t>Ponteiras filtrantes até 5m de profundidades - instaladas</t>
  </si>
  <si>
    <t>A.05.000.020299</t>
  </si>
  <si>
    <t>Taxa de destinação de resíduo sólido em aterro, tipo inerte</t>
  </si>
  <si>
    <t>A.05.000.020306</t>
  </si>
  <si>
    <t>Taxa de destinação de resíduo sólido em aterro, tipo solo/terra</t>
  </si>
  <si>
    <t>A.05.000.020307</t>
  </si>
  <si>
    <t>Taxa para descarte em aterro legalizado</t>
  </si>
  <si>
    <t>A.05.000.020358</t>
  </si>
  <si>
    <t>Remoção de entulho de obra, terra, alvenaria, concreto, argamassa, madeira, papel, plástico, metal, capacidade de 4m³</t>
  </si>
  <si>
    <t>A.05.000.020359</t>
  </si>
  <si>
    <t>Remoção de entulho de obra, material volumoso (mistura de alvenaria, terra, madeira, papel, plástico e metal), capacidade 4 m³</t>
  </si>
  <si>
    <t>A.05.000.020363</t>
  </si>
  <si>
    <t>Transporte de resíduo sólido em aterro, tipo telhas cimento amianto classe D</t>
  </si>
  <si>
    <t>A.05.000.020998</t>
  </si>
  <si>
    <t>Remoção de entulho de obra, material rejeitado (mistura de vegetação, isopor, manta asfáltica, lã de vidro), capacidade 4 m³</t>
  </si>
  <si>
    <t>A.05.000.020999</t>
  </si>
  <si>
    <t>Remoção de entulho de obra, gesso, dry wall, capacidade 4 m³</t>
  </si>
  <si>
    <t>A.05.000.021093</t>
  </si>
  <si>
    <t>Locação de duto coletor de entulho</t>
  </si>
  <si>
    <t>A.05.000.027014</t>
  </si>
  <si>
    <t>Locação máquinas de solda MIG/MAC, modelo TRR 3410 marca Bambozzi, (100% ciclo), para arame sólido/tubular 0,8 até 1,6mm, trifásicos, 220/380/440 V</t>
  </si>
  <si>
    <t>UNDIA</t>
  </si>
  <si>
    <t>A.05.000.047592</t>
  </si>
  <si>
    <t>Gerador a diesel carenado 150/136 kVA, variação de + ou - 5%, 380/220 V ou 220/127 V, 85dB a 1,5m, completo; ref. GMG 150 da Heimer ou equivalente</t>
  </si>
  <si>
    <t>A.05.000.066595</t>
  </si>
  <si>
    <t>Locação de bomba submersível monofásica, diâmetro de 2´ ou 3´, potência de 0,5CV até 3CV</t>
  </si>
  <si>
    <t>A.05.000.070104</t>
  </si>
  <si>
    <t>Computador - Processador Intel Core I5 ou superior, 4 GB RAM, HD 320 GB, Placa de rede 10/100 TX Mbps, Intel Graphics, saídas serial/Paralela/USB e periféricos</t>
  </si>
  <si>
    <t>A.05.000.080110</t>
  </si>
  <si>
    <t>Balancim elétrico tipo plataforma de 3 m de comprimento, para transporte vertical, com cabo passante de 60m, com gancho, clips, sapatilhas, ponta de cabo, etc.</t>
  </si>
  <si>
    <t>UNMES</t>
  </si>
  <si>
    <t>A.05.000.080359</t>
  </si>
  <si>
    <t>GPS com receptor L1-L2 / RTK com base</t>
  </si>
  <si>
    <t>A.05.000.080373</t>
  </si>
  <si>
    <t>Plataforma articulada elétrica, autopropelida, com altura aproximada de 12,50m e capacidade para 227kg, ref. Z34/22 DC da Genie ou equivalente</t>
  </si>
  <si>
    <t>A.05.000.080374</t>
  </si>
  <si>
    <t>Plataforma articulada à diesel, autopropelida, com altura aproximada de 20m e capacidade para 227kg, ref. 600 AJ da JLG, Z60/34 RT da Genie ou equivalente</t>
  </si>
  <si>
    <t>A.06.000.027013</t>
  </si>
  <si>
    <t>Gás para soldagem tipo MIG, ref. Coogar 215 ou equivalente</t>
  </si>
  <si>
    <t>A.06.000.044680</t>
  </si>
  <si>
    <t>Óleo mineral para disjuntor e transformador</t>
  </si>
  <si>
    <t>A.06.000.068502</t>
  </si>
  <si>
    <t>Cilindro de aço para gás GLP de 45kg com carga</t>
  </si>
  <si>
    <t>A.06.000.068550</t>
  </si>
  <si>
    <t>Cilindro de aço para gás GLP de 13kg com carga</t>
  </si>
  <si>
    <t>A.07.000.020350</t>
  </si>
  <si>
    <t>Taxa de mobilização e desmobilização de equipamentos para execução de sondagem rotativa</t>
  </si>
  <si>
    <t>A.07.000.020459</t>
  </si>
  <si>
    <t>Taxa de mobilização e desmobilização de equipamentos para execução de levantamento topográfico 100km</t>
  </si>
  <si>
    <t>A.07.000.020476</t>
  </si>
  <si>
    <t>Taxa de mobilização e desmobilização de equipamentos para execução de sondagem</t>
  </si>
  <si>
    <t>A.07.000.020483</t>
  </si>
  <si>
    <t>Sondagem a percussão, inclusive as peças gráficas e relatórios pertinentes mínimo de 30m</t>
  </si>
  <si>
    <t>A.07.000.020484</t>
  </si>
  <si>
    <t>Sondagem rotativa em solo, inclusive as peças gráficas e relatórios pertinentes mínimo 30m</t>
  </si>
  <si>
    <t>A.07.000.020485</t>
  </si>
  <si>
    <t>Sondagem rotativa em rocha, inclusive as peças gráficas e relatórios pertinentes</t>
  </si>
  <si>
    <t>A.07.000.020486</t>
  </si>
  <si>
    <t>Sondagem a trado, inclusive as peças gráficas e relatórios pertinentes (não considerar os ensaios de solo) mínimo 30m</t>
  </si>
  <si>
    <t>A.07.000.020487</t>
  </si>
  <si>
    <t>Sondagem percussão com a utilização de torquímetro, inclusive peças gráficas e relatórios pertinentes mínimo 30m</t>
  </si>
  <si>
    <t>A.08.000.020000</t>
  </si>
  <si>
    <t>Taxa de mobilização e desmobilização de equipamentos para execução de estaca pré-moldada</t>
  </si>
  <si>
    <t>A.08.000.020001</t>
  </si>
  <si>
    <t>Estaca pré-moldada protendida cravada para 20t</t>
  </si>
  <si>
    <t>A.08.000.020002</t>
  </si>
  <si>
    <t>Cravação de estaca pré-moldada protendida para 20t</t>
  </si>
  <si>
    <t>A.08.000.020003</t>
  </si>
  <si>
    <t>Estaca pré-moldada protendida cravada para 30t</t>
  </si>
  <si>
    <t>A.08.000.020004</t>
  </si>
  <si>
    <t>Cravação de estaca pré-moldada protendida para 30t</t>
  </si>
  <si>
    <t>A.08.000.020005</t>
  </si>
  <si>
    <t>Estaca pré-moldada protendida cravada para 40t</t>
  </si>
  <si>
    <t>A.08.000.020006</t>
  </si>
  <si>
    <t>Cravação de estaca pré-moldada protendida para 40t</t>
  </si>
  <si>
    <t>A.08.000.020007</t>
  </si>
  <si>
    <t>Estaca pré-moldada protendida cravada para 50t</t>
  </si>
  <si>
    <t>A.08.000.020008</t>
  </si>
  <si>
    <t>Cravação de estaca pré-moldada protendida para 50t</t>
  </si>
  <si>
    <t>A.08.000.020009</t>
  </si>
  <si>
    <t>Estaca pré-moldada protendida cravada para 60t</t>
  </si>
  <si>
    <t>A.08.000.020010</t>
  </si>
  <si>
    <t>Cravação de estaca pré-moldada protendida para 60t</t>
  </si>
  <si>
    <t>A.08.000.020109</t>
  </si>
  <si>
    <t>Taxa de mobilização e desmobilização de equipamentos para execução de estaca escavada</t>
  </si>
  <si>
    <t>A.08.000.020110</t>
  </si>
  <si>
    <t>Taxa de mobilização e desmobilização de equipamentos para execução de estaca tipo Strauss</t>
  </si>
  <si>
    <t>A.08.000.020111</t>
  </si>
  <si>
    <t>Taxa de mobilização e desmobilização de equipamentos para execução de estaca tipo Raiz em solo</t>
  </si>
  <si>
    <t>A.08.000.020112</t>
  </si>
  <si>
    <t>Taxa de mobilização e desmobilização de equipamentos para execução de tubulão escavado mecanicamente</t>
  </si>
  <si>
    <t>A.08.000.020117</t>
  </si>
  <si>
    <t>Estaca tipo Strauss, diâmetro de 25 cm até 20 t</t>
  </si>
  <si>
    <t>A.08.000.020118</t>
  </si>
  <si>
    <t>Estaca tipo Strauss, diâmetro de 32 cm até 30 t</t>
  </si>
  <si>
    <t>A.08.000.020119</t>
  </si>
  <si>
    <t>Estaca tipo Strauss, diâmetro de 38 cm até 40 t</t>
  </si>
  <si>
    <t>A.08.000.020129</t>
  </si>
  <si>
    <t>Perfil de ferro soldado ´I´ de 12´</t>
  </si>
  <si>
    <t>A.08.000.020130</t>
  </si>
  <si>
    <t>Abertura de fuste mecanizado diâmetro 50 cm</t>
  </si>
  <si>
    <t>A.08.000.020131</t>
  </si>
  <si>
    <t>Abertura de fuste mecanizado diâmetro 60 cm</t>
  </si>
  <si>
    <t>A.08.000.020132</t>
  </si>
  <si>
    <t>Abertura de fuste mecanizado diâmetro 80 cm</t>
  </si>
  <si>
    <t>A.08.000.020137</t>
  </si>
  <si>
    <t>Taxa de mobilização e desmobilização de equipamentos para execução de estaca tipo hélice contínua em solo</t>
  </si>
  <si>
    <t>A.08.000.020138</t>
  </si>
  <si>
    <t>Estaca tipo hélice contínua, diâmetro de 35 cm em solo</t>
  </si>
  <si>
    <t>A.08.000.020139</t>
  </si>
  <si>
    <t>Estaca tipo hélice contínua, diâmetro de 60 cm em solo</t>
  </si>
  <si>
    <t>A.08.000.020143</t>
  </si>
  <si>
    <t>Estaca tipo hélice contínua, diâmetro de 30 cm em solo</t>
  </si>
  <si>
    <t>A.08.000.020144</t>
  </si>
  <si>
    <t>Estaca escavada mecanicamente, diâmetro de 25 cm até 20 t</t>
  </si>
  <si>
    <t>A.08.000.020145</t>
  </si>
  <si>
    <t>Estaca escavada mecanicamente, diâmetro de 30 cm até 30 t</t>
  </si>
  <si>
    <t>A.08.000.020146</t>
  </si>
  <si>
    <t>Estaca escavada mecanicamente, diâmetro de 35 cm até 40 t</t>
  </si>
  <si>
    <t>A.08.000.020147</t>
  </si>
  <si>
    <t>Estaca escavada mecanicamente, diâmetro de 40 cm até 50 t</t>
  </si>
  <si>
    <t>A.08.000.020150</t>
  </si>
  <si>
    <t>Estaca tipo hélice contínua, diâmetro de 25 cm em solo</t>
  </si>
  <si>
    <t>A.08.000.020154</t>
  </si>
  <si>
    <t>Estaca tipo hélice contínua, diâmetro de 40 cm em solo</t>
  </si>
  <si>
    <t>A.08.000.020161</t>
  </si>
  <si>
    <t>Estaca tipo hélice contínua, diâmetro de 50 cm em solo</t>
  </si>
  <si>
    <t>A.08.000.020162</t>
  </si>
  <si>
    <t>Estaca tipo hélice contínua, diâmetro de 80 cm em solo</t>
  </si>
  <si>
    <t>A.08.000.020216</t>
  </si>
  <si>
    <t>Estaca tipo Strauss, diâmetro de 45 cm até 60 t</t>
  </si>
  <si>
    <t>A.08.000.020220</t>
  </si>
  <si>
    <t>Estaca tipo hélice contínua, diâmetro de 70 cm em solo</t>
  </si>
  <si>
    <t>A.08.000.020251</t>
  </si>
  <si>
    <t>Taxa de mobilização e desmobilização de equipamentos para execução de estaca tipo Raiz em rocha</t>
  </si>
  <si>
    <t>A.08.000.020260</t>
  </si>
  <si>
    <t>Estaca tipo Raiz, diâmetro 10cm para 10t, em solo</t>
  </si>
  <si>
    <t>A.08.000.020261</t>
  </si>
  <si>
    <t>Estaca tipo Raiz, diâmetro 31cm para 100t, em solo</t>
  </si>
  <si>
    <t>A.08.000.020262</t>
  </si>
  <si>
    <t>Estaca tipo Raiz, diâmetro 40cm para 130t, em solo</t>
  </si>
  <si>
    <t>A.08.000.020263</t>
  </si>
  <si>
    <t>Estaca tipo Raiz, diâmetro 12cm para 15t, em solo</t>
  </si>
  <si>
    <t>A.08.000.020265</t>
  </si>
  <si>
    <t>Estaca tipo Raiz, diâmetro 15cm para 25t, em solo</t>
  </si>
  <si>
    <t>A.08.000.020266</t>
  </si>
  <si>
    <t>Estaca tipo Raiz, diâmetro 16cm para 35t, em solo</t>
  </si>
  <si>
    <t>A.08.000.020267</t>
  </si>
  <si>
    <t>Estaca tipo Raiz, diâmetro 20cm para 50t, em solo</t>
  </si>
  <si>
    <t>A.08.000.020268</t>
  </si>
  <si>
    <t>Estaca tipo Raiz, diâmetro 25cm para 80t, em solo</t>
  </si>
  <si>
    <t>A.08.000.020271</t>
  </si>
  <si>
    <t>Estaca tipo Raiz, diâmetro de 45cm, sem armação, em solo</t>
  </si>
  <si>
    <t>A.08.000.020272</t>
  </si>
  <si>
    <t>Estaca tipo Raiz, diâmetro de 31cm, sem armação, em rocha</t>
  </si>
  <si>
    <t>A.08.000.020273</t>
  </si>
  <si>
    <t>Estaca tipo Raiz, diâmetro de 41cm, sem armação, em rocha</t>
  </si>
  <si>
    <t>A.08.000.020274</t>
  </si>
  <si>
    <t>Estaca tipo Raiz, diâmetro de 45cm, sem armação, em rocha</t>
  </si>
  <si>
    <t>A.08.000.020276</t>
  </si>
  <si>
    <t>Injeção de argamassa de cimento e areia em estaca raiz - sem fornecimento de materiais</t>
  </si>
  <si>
    <t>A.08.000.022106</t>
  </si>
  <si>
    <t>Estaca escavada com injeção ou microestaca, diâmetro de 16 cm</t>
  </si>
  <si>
    <t>A.08.000.022107</t>
  </si>
  <si>
    <t>Estaca escavada com injeção ou microestaca, diâmetro de 20 cm</t>
  </si>
  <si>
    <t>A.08.000.022108</t>
  </si>
  <si>
    <t>Estaca escavada com injeção ou microestaca, diâmetro de 25 cm</t>
  </si>
  <si>
    <t>A.09.000.020393</t>
  </si>
  <si>
    <t>Tubo de aço preto liso calandrado, para revestimento interno de poço profundo, diâmetro de 16" (406,40 mm), espessura de 3/16" (4,75 mm) com solda - fornecimento e aplicação</t>
  </si>
  <si>
    <t>A.09.000.020394</t>
  </si>
  <si>
    <t>Filtro espiralado em aço galvanizado simples (Standard) para poço profundo, diâmetro 6" (152,40 mm)</t>
  </si>
  <si>
    <t>A.09.000.020405</t>
  </si>
  <si>
    <t>Desinfecção de poço profundo</t>
  </si>
  <si>
    <t>A.09.000.020406</t>
  </si>
  <si>
    <t>Cimentação de boca do poço profundo, entre perfuração de maior diâmetro (cimentação do espaço anular)</t>
  </si>
  <si>
    <t>A.09.000.020408</t>
  </si>
  <si>
    <t>Ensaio de vazão (bombeamento) para poço profundo, com bomba submersa, conforme Norma ABNT NBR 12244</t>
  </si>
  <si>
    <t>A.09.000.020411</t>
  </si>
  <si>
    <t>Filtro em aço galvanizado tipo NOLD para poço profundo, diâmetro 6" (150 mm) - fornecimento e aplicação</t>
  </si>
  <si>
    <t>A.09.000.020413</t>
  </si>
  <si>
    <t>Limpeza e desenvolvimento de poço profundo com ar ou bomba submersível</t>
  </si>
  <si>
    <t>A.09.000.020414</t>
  </si>
  <si>
    <t>Perfuração rotativa para poço profundo em aluvião, arenito ou solos sedimentados em geral, diâmetro de 14" (350 mm)</t>
  </si>
  <si>
    <t>A.09.000.020415</t>
  </si>
  <si>
    <t>Perfuração rotativa para poço profundo em aluvião, arenito ou solos sedimentados em geral, diâmetro de 16" (400 mm)</t>
  </si>
  <si>
    <t>A.09.000.020416</t>
  </si>
  <si>
    <t>Perfuração rotativa para poço profundo em aluvião, arenito ou solos sedimentados em geral, diâmetro de 18" (450 mm)</t>
  </si>
  <si>
    <t>A.09.000.020417</t>
  </si>
  <si>
    <t>Perfuração rotativa para poço profundo em aluvião, arenito ou solos sedimentados em geral, diâmetro de 10" (250 mm)</t>
  </si>
  <si>
    <t>A.09.000.020418</t>
  </si>
  <si>
    <t>Perfuração rotativa para poço profundo em aluvião, arenito ou solos sedimentados em geral, diâmetro de 12" (300 mm)</t>
  </si>
  <si>
    <t>A.09.000.020419</t>
  </si>
  <si>
    <t>Perfuração para poço profundo em rocha alterada (basalto alterado) em geral, diâmetro de 8" (200 mm)</t>
  </si>
  <si>
    <t>A.09.000.020420</t>
  </si>
  <si>
    <t>Perfuração para poço profundo em rocha alterada (basalto alterado) em geral, diâmetro de 10" (250 mm)</t>
  </si>
  <si>
    <t>A.09.000.020421</t>
  </si>
  <si>
    <t>Perfuração para poço profundo em rocha alterada (basalto alterado) em geral, diâmetro de 12" (300 mm)</t>
  </si>
  <si>
    <t>A.09.000.020422</t>
  </si>
  <si>
    <t>Perfuração roto-pneumática para poço profundo em rocha sã (basalto), diâmetro de 6" (150 mm)</t>
  </si>
  <si>
    <t>A.09.000.020423</t>
  </si>
  <si>
    <t>Perfuração roto-pneumática para poço profundo em rocha sã (basalto), diâmetro de 8" (200 mm)</t>
  </si>
  <si>
    <t>A.09.000.020424</t>
  </si>
  <si>
    <t>Perfuração roto-pneumática para poço profundo em rocha sã (basalto), diâmetro de 10" (250 mm)</t>
  </si>
  <si>
    <t>A.09.000.020428</t>
  </si>
  <si>
    <t>Taxa de mobilização e desmobilização de equipamentos para execução de bombeamento, limpeza, desenvolvimento e teste de vazão</t>
  </si>
  <si>
    <t>A.09.000.020429</t>
  </si>
  <si>
    <t>Taxa de mobilização e desmobilização de equipamentos para execução de perfuração para poço profundo - profundidade até 200 m</t>
  </si>
  <si>
    <t>A.09.000.020430</t>
  </si>
  <si>
    <t>Tubo em chapa de aço 3/16", diâmetro de 12", para revestimento interno de poço profundo - fornecimento e aplicação (tubo sanitário)</t>
  </si>
  <si>
    <t>A.09.000.020431</t>
  </si>
  <si>
    <t>Tubo em chapa de aço 3/16", diâmetro de 14", para revestimento interno de poço profundo - fornecimento e aplicação (tubo sanitário)</t>
  </si>
  <si>
    <t>A.09.000.020432</t>
  </si>
  <si>
    <t>Tubo em chapa de aço 3/16", diâmetro de 16", para revestimento interno de poço profundo - fornecimento e aplicação</t>
  </si>
  <si>
    <t>A.09.000.020433</t>
  </si>
  <si>
    <t>Tubo preto DIN 2440 para revestimento interno de poço profundo, diâmetro de 6" (150 mm) - fornecimento e aplicação</t>
  </si>
  <si>
    <t>A.09.000.020434</t>
  </si>
  <si>
    <t>Tubo preto DIN 2440 para revestimento interno de poço profundo, diâmetro de 8" (200 mm) - fornecimento e aplicação</t>
  </si>
  <si>
    <t>A.09.000.020442</t>
  </si>
  <si>
    <t>Perfuração rotativa para poço profundo em aluvião, arenito ou solos sedimentados em geral, diâmetro de 26" (650 mm)</t>
  </si>
  <si>
    <t>A.09.000.020443</t>
  </si>
  <si>
    <t>Perfuração roto-pneumática para poço profundo em rocha sã (basalto), diâmetro de 12" (300 mm)</t>
  </si>
  <si>
    <t>A.09.000.020444</t>
  </si>
  <si>
    <t>Perfuração rotativa para poço profundo em aluvião, arenito ou solos sedimentados em geral, diâmetro de 20" (500 mm)</t>
  </si>
  <si>
    <t>A.09.000.020445</t>
  </si>
  <si>
    <t>Perfuração roto-pneumática para poço profundo em rocha sã (basalto), diâmetro de 18" (450 mm)</t>
  </si>
  <si>
    <t>A.09.000.020447</t>
  </si>
  <si>
    <t>Filtro PVC geomecânico nervurado tipo Standard para poço profundo, diâmetro 6" (150 mm) - fornecimento e aplicação</t>
  </si>
  <si>
    <t>A.09.000.020448</t>
  </si>
  <si>
    <t>Pré-filtro tipo Jacareí (pedrisco arestado tipo 1,5/3,0 mm) - fornecimento e aplicação</t>
  </si>
  <si>
    <t>A.09.000.020449</t>
  </si>
  <si>
    <t>Tubo em PVC geomecânico nervurado tipo Standard, diâmetro 6" (150 mm) - fornecimento e aplicação</t>
  </si>
  <si>
    <t>A.09.000.020452</t>
  </si>
  <si>
    <t>Filtro PVC geomecânico nervurado tipo reforçado para poço profundo, diâmetro 8" (200 mm) - fornecimento e aplicação</t>
  </si>
  <si>
    <t>A.09.000.020453</t>
  </si>
  <si>
    <t>Tubo em PVC geomecânico nervurado tipo reforçado, diâmetro 8" (200 mm) - fornecimento e aplicação</t>
  </si>
  <si>
    <t>A.09.000.020454</t>
  </si>
  <si>
    <t>Perfuração rotativa para poço profundo em rocha sã (basalto), diâmetro de 14" (350 mm)</t>
  </si>
  <si>
    <t>A.09.000.020473</t>
  </si>
  <si>
    <t>Taxa de mobilização e desmobilização de equipamentos para execução de perfuração para poço profundo - profundidade acima de 300 m</t>
  </si>
  <si>
    <t>A.09.000.020478</t>
  </si>
  <si>
    <t>Taxa de mobilização e desmobilização de equipamentos para execução de perfuração para poço profundo - profundidade acima de 200 m e até 300 m</t>
  </si>
  <si>
    <t>A.09.000.020496</t>
  </si>
  <si>
    <t>Perfuração rotativa para poço profundo em aluvião, arenito ou solos sedimentados em geral, diâmetro de 22" (550 mm)</t>
  </si>
  <si>
    <t>A.09.000.020497</t>
  </si>
  <si>
    <t>Perfuração roto-pneumática para poço profundo em rocha sã (basalto), diâmetro de 14" (350 mm)</t>
  </si>
  <si>
    <t>A.09.000.020500</t>
  </si>
  <si>
    <t>Tubo em chapa de aço 3/16", para revestimento da boca de poço profundo, diâmetro 20" (508 mm) - fornecimento e aplicação</t>
  </si>
  <si>
    <t>A.09.000.020506</t>
  </si>
  <si>
    <t>Licença de perfuração para poço profundo conforme Portaria DAEE nº 1.630 de 30/05/2017 e suas complementares 1.631 a 1.635 e Instrução Técnica DPO nº 10 de 30/05/2017 do DAEE</t>
  </si>
  <si>
    <t>A.09.000.020507</t>
  </si>
  <si>
    <t>Outorga de direito de uso para poço profundo conforme Portaria DAEE nº 1.630 de 30/05/2017 e suas complementares 1.631 a 1.635 e Instrução Técnica DPO nº 10 de 30/05/2017 do DAEE</t>
  </si>
  <si>
    <t>A.09.000.020897</t>
  </si>
  <si>
    <t>Perfuração rotativa para poço profundo em camadas de solos sedimentares, diâmetro de 8.1/2" (215,90 mm)</t>
  </si>
  <si>
    <t>A.09.000.020898</t>
  </si>
  <si>
    <t>Tubo liso em aço galvanizado conforme norma ABNT NBR 5590, espessura de 1/4" (6,35 mm), diâmetro de 6" (152,40 mm), união solda - fornecimento e aplicação</t>
  </si>
  <si>
    <t>A.09.000.020899</t>
  </si>
  <si>
    <t>Filtro espiralado em aço galvanizado tipo reforçado para poço profundo, diâmetro de 6" (152,40 mm) - fornecimento e aplicação</t>
  </si>
  <si>
    <t>A.09.000.020900</t>
  </si>
  <si>
    <t>Perfuração rotativa para poço profundo em solos e/ou rocha metassedimentar alterada em geral, diâmetro de 20" (508 mm)</t>
  </si>
  <si>
    <t>A.09.000.020901</t>
  </si>
  <si>
    <t>Perfuração roto-pneumática para poço profundo em rocha metassedimentar em geral, diâmetro de 12.1/4" (311,15 mm)</t>
  </si>
  <si>
    <t>A.09.000.020902</t>
  </si>
  <si>
    <t>Tubo de aço preto, com costura (soldado), para revestimento interno de poço profundo, diâmetro de 6" (152,40 mm), espessura de 1/4" (6,35 mm) - fornecimento e aplicação</t>
  </si>
  <si>
    <t>A.09.000.020925</t>
  </si>
  <si>
    <t>Filtro espiralado em aço inoxidável tipo reforçado para poço profundo, diâmetro de 6" (152,40 mm) - fornecimento e aplicação</t>
  </si>
  <si>
    <t>A.09.000.020926</t>
  </si>
  <si>
    <t>Centralizador de coluna para poço profundo, diâmetro de 4´ ou 6´ - fornecimento e aplicação</t>
  </si>
  <si>
    <t>A.09.000.020927</t>
  </si>
  <si>
    <t>Ensaio de vazão escalonado para poço profundo, conforme Norma ABNT NBR 12244</t>
  </si>
  <si>
    <t>A.09.000.020928</t>
  </si>
  <si>
    <t>Ensaio de recuperação de nível para poço profundo, conforme Norma ABNT NBR 12244</t>
  </si>
  <si>
    <t>A.09.000.020929</t>
  </si>
  <si>
    <t>Lacre do poço profundo (tampa), conforme Instrução Técnica DPO nº 10 de 30/05/2017 do DAEE - fornecimento e aplicação</t>
  </si>
  <si>
    <t>A.09.000.020930</t>
  </si>
  <si>
    <t>Parecer técnico junto a CETESB conforme critérios específicos determinados na Instrução Técnica DPO nº 10 de 30/05/2017 do DAEE</t>
  </si>
  <si>
    <t>A.09.000.090378</t>
  </si>
  <si>
    <t>Pré-filtro tipo Pérola (seixos selecionados tipo 1,0/2,0 mm) - fornecimento e aplicação</t>
  </si>
  <si>
    <t>A.09.000.090380</t>
  </si>
  <si>
    <t>Perfilagem elétrica de poço profundo com perfil raio gama</t>
  </si>
  <si>
    <t>A.09.000.090429</t>
  </si>
  <si>
    <t>Perfilagem ótica (filmagem / endoscopia) de poço profundo</t>
  </si>
  <si>
    <t>A.10.000.012114</t>
  </si>
  <si>
    <t>Realimentador automático de 1', ref. fabricação Acqua Save ou equivalente</t>
  </si>
  <si>
    <t>A.10.000.012115</t>
  </si>
  <si>
    <t>Sifão ladrão em polietileno para extravasão, diâmetro de 100mm, ref. fabricação Acqua Save ou equivalente</t>
  </si>
  <si>
    <t>A.10.000.066607</t>
  </si>
  <si>
    <t>Peneira estática em poliéster reforçado de fibra de vidro (PRFV) com tela de aço inoxidável AISI 304, malha de 1,5 mm, vazão de 50 l/s; ref. PE-03 da SanecomFibra ou equivalente</t>
  </si>
  <si>
    <t>A.10.000.092000</t>
  </si>
  <si>
    <t>Análises químicas laboratoriais em amostra de efluente, conforme CONAMA 357 de 2005 - Artigos 10 e 15 (Água Doce - Classe II), exigências CETESB e para tratamento de fósforo e nitrogênio</t>
  </si>
  <si>
    <t>A.10.000.092001</t>
  </si>
  <si>
    <t>Análises químicas laboratoriais em amostra de efluente, conforme CONAMA 357 de 2005 (Água Doce - Classe II)</t>
  </si>
  <si>
    <t>A.10.000.092210</t>
  </si>
  <si>
    <t>Medidor vazão "Parshall" em fibra de vidro, garganta W= 3´ com régua medidora, conforme Norma ASTM D-1941, ref. SanecomFibra, Caldefiber, Werjen ou equivalente</t>
  </si>
  <si>
    <t>A.11.000.020364</t>
  </si>
  <si>
    <t>Locação de escoramento tubular metálico (pontual ou em quadros)</t>
  </si>
  <si>
    <t>KGMES</t>
  </si>
  <si>
    <t>A.11.000.020376</t>
  </si>
  <si>
    <t>Locação de quadros metálicos para plataforma de proteção perimetral, com lateral inclinada de 45°, largura 2,05+0,80m (desenvolvida)</t>
  </si>
  <si>
    <t>A.12.000.021081</t>
  </si>
  <si>
    <t>Container guarita, módulo metálico aço galvanizado 2,00x2,30m ou 2,30x2,30m, vão livre, forro térmico, piso concreto, cimentado, madeira ou material equivalente</t>
  </si>
  <si>
    <t>A.12.000.021097</t>
  </si>
  <si>
    <t>Container alojamento, módulo metálico em aço galvanizado de 6,0x2,3x1,5m, vão livre, piso de concreto, cimentado, madeira ou material equivalente</t>
  </si>
  <si>
    <t>A.12.000.021098</t>
  </si>
  <si>
    <t>Container sanitário, módulo aço galvanizado, 2 vasos sanitários, 2 lavatórios/calha e 2 mictórios/calha, 4 pontos para chuveiro, piso impermeável e antiderrapante</t>
  </si>
  <si>
    <t>A.12.000.021099</t>
  </si>
  <si>
    <t>Container depósito, módulo metálico em aço galvanizado de 6,0x2,3x2,5m, vão livre, piso de concreto, cimentado, madeira ou material equivalente</t>
  </si>
  <si>
    <t>A.12.000.021100</t>
  </si>
  <si>
    <t>Container escritório com WC, em aço galvanizado, piso compensado naval (escritório), 1 vaso sanitário, 1 lavatório, 1 ponto para chuveiro, piso impermeável e antiderrapante (WC)</t>
  </si>
  <si>
    <t>A.13.000.020661</t>
  </si>
  <si>
    <t>Análise físico-química e bacteriológica da água para poço profundo, conforme portaria 2914/2011, anexos I, VII e X do Ministério da Saúde</t>
  </si>
  <si>
    <t>A.14.000.038042</t>
  </si>
  <si>
    <t>Saco em polipropileno para resíduos perigosos Classe D, tipo big bag capacidade 1.000kg</t>
  </si>
  <si>
    <t>A.14.000.038043</t>
  </si>
  <si>
    <t>Saco de ráfia - capacidade 50 kg - dimensões (60 x 90)cm</t>
  </si>
  <si>
    <t>A.14.000.081900</t>
  </si>
  <si>
    <t>Banheiro químico, modelo Standard, com limpeza 1 vez por semana e descarte conforme exigências da CETESB</t>
  </si>
  <si>
    <t>B.01.000.010101</t>
  </si>
  <si>
    <t>Ajudante geral</t>
  </si>
  <si>
    <t>B.01.000.010106</t>
  </si>
  <si>
    <t>Azulejista</t>
  </si>
  <si>
    <t>B.01.000.010109</t>
  </si>
  <si>
    <t>Esgoteiro/cavoqueiro</t>
  </si>
  <si>
    <t>B.01.000.010111</t>
  </si>
  <si>
    <t>Carpinteiro</t>
  </si>
  <si>
    <t>B.01.000.010112</t>
  </si>
  <si>
    <t>Ajudante de carpinteiro</t>
  </si>
  <si>
    <t>B.01.000.010115</t>
  </si>
  <si>
    <t>Eletricista</t>
  </si>
  <si>
    <t>B.01.000.010116</t>
  </si>
  <si>
    <t>Ajudante eletricista</t>
  </si>
  <si>
    <t>B.01.000.010117</t>
  </si>
  <si>
    <t>Eletrotécnico montador</t>
  </si>
  <si>
    <t>B.01.000.010118</t>
  </si>
  <si>
    <t>Encanador</t>
  </si>
  <si>
    <t>B.01.000.010119</t>
  </si>
  <si>
    <t>Ajudante de encanador</t>
  </si>
  <si>
    <t>B.01.000.010121</t>
  </si>
  <si>
    <t>Ferreiro/armador</t>
  </si>
  <si>
    <t>B.01.000.010122</t>
  </si>
  <si>
    <t>Ajudante de ferreiro</t>
  </si>
  <si>
    <t>B.01.000.010123</t>
  </si>
  <si>
    <t>Gesseiro</t>
  </si>
  <si>
    <t>B.01.000.010124</t>
  </si>
  <si>
    <t>Graniteiro</t>
  </si>
  <si>
    <t>B.01.000.010126</t>
  </si>
  <si>
    <t>Jardineiro</t>
  </si>
  <si>
    <t>B.01.000.010130</t>
  </si>
  <si>
    <t>Marceneiro</t>
  </si>
  <si>
    <t>B.01.000.010139</t>
  </si>
  <si>
    <t>Pedreiro</t>
  </si>
  <si>
    <t>B.01.000.010140</t>
  </si>
  <si>
    <t>Pintor</t>
  </si>
  <si>
    <t>B.01.000.010141</t>
  </si>
  <si>
    <t>Ajudante de pintor</t>
  </si>
  <si>
    <t>B.01.000.010142</t>
  </si>
  <si>
    <t>Poceiro</t>
  </si>
  <si>
    <t>B.01.000.010143</t>
  </si>
  <si>
    <t>Operador</t>
  </si>
  <si>
    <t>B.01.000.010144</t>
  </si>
  <si>
    <t>Serralheiro</t>
  </si>
  <si>
    <t>B.01.000.010145</t>
  </si>
  <si>
    <t>Ajudante serralheiro</t>
  </si>
  <si>
    <t>B.01.000.010146</t>
  </si>
  <si>
    <t>Servente</t>
  </si>
  <si>
    <t>B.01.000.010148</t>
  </si>
  <si>
    <t>Soldador</t>
  </si>
  <si>
    <t>B.01.000.010160</t>
  </si>
  <si>
    <t>Ajudante de topógrafo</t>
  </si>
  <si>
    <t>B.01.000.010185</t>
  </si>
  <si>
    <t>Topografo</t>
  </si>
  <si>
    <t>B.01.000.010186</t>
  </si>
  <si>
    <t>Vidraceiro</t>
  </si>
  <si>
    <t>B.01.000.010187</t>
  </si>
  <si>
    <t>Desenhista</t>
  </si>
  <si>
    <t>B.01.000.010195</t>
  </si>
  <si>
    <t>Ajudante de esgoteiro</t>
  </si>
  <si>
    <t>B.01.000.010197</t>
  </si>
  <si>
    <t>Oficial de eletrificação</t>
  </si>
  <si>
    <t>B.01.000.010198</t>
  </si>
  <si>
    <t>Técnico equipamentos informática</t>
  </si>
  <si>
    <t>B.01.000.010506</t>
  </si>
  <si>
    <t>Montador</t>
  </si>
  <si>
    <t>B.01.000.010507</t>
  </si>
  <si>
    <t>Montador eletromecânico</t>
  </si>
  <si>
    <t>B.01.000.020112</t>
  </si>
  <si>
    <t>Coordenador de projetos</t>
  </si>
  <si>
    <t>B.01.000.020113</t>
  </si>
  <si>
    <t>Arquiteto junior</t>
  </si>
  <si>
    <t>B.01.000.020114</t>
  </si>
  <si>
    <t>Arquiteto senior</t>
  </si>
  <si>
    <t>B.01.000.020115</t>
  </si>
  <si>
    <t>Engenheiro junior de civil</t>
  </si>
  <si>
    <t>B.01.000.020116</t>
  </si>
  <si>
    <t>Engenheiro junior de elétrica</t>
  </si>
  <si>
    <t>B.01.000.020117</t>
  </si>
  <si>
    <t>Engenheiro junior de mecânica</t>
  </si>
  <si>
    <t>B.01.000.020118</t>
  </si>
  <si>
    <t>Engenheiro senior de civil</t>
  </si>
  <si>
    <t>B.01.000.020119</t>
  </si>
  <si>
    <t>Engenheiro senior de elétrica</t>
  </si>
  <si>
    <t>B.01.000.020120</t>
  </si>
  <si>
    <t>Engenheiro senior de mecânica</t>
  </si>
  <si>
    <t>B.01.000.020121</t>
  </si>
  <si>
    <t>Projetista pleno - nível técnico</t>
  </si>
  <si>
    <t>B.01.000.020122</t>
  </si>
  <si>
    <t>Desenhista pleno/cadista</t>
  </si>
  <si>
    <t>B.02.000.020508</t>
  </si>
  <si>
    <t>Cimento CPII-E-32 (sacos de 50 kg)</t>
  </si>
  <si>
    <t>B.02.000.020509</t>
  </si>
  <si>
    <t>Cimento branco comum (sacos de 20 kg)</t>
  </si>
  <si>
    <t>B.02.000.020529</t>
  </si>
  <si>
    <t>Massa (só material) cor marfim, Classic Spray HD da Argamont ou equivalente</t>
  </si>
  <si>
    <t>B.02.000.026680</t>
  </si>
  <si>
    <t>Adesivo estrutural à base de resina epoxi de alta viscosidade; ref. Tecbond TIX da Quartzolit ou equivalente</t>
  </si>
  <si>
    <t>B.02.000.028016</t>
  </si>
  <si>
    <t>Adesivo de alto desempenho (embalagem em balde de 18 kg); ref. Bianco Vedacit da Otto Baumgart, Biancola PVA da Ciplak ou equivalente</t>
  </si>
  <si>
    <t>B.02.000.034597</t>
  </si>
  <si>
    <t>Argamassa com resistência química, térmica e vibração, para áreas com altas temperaturas até 300°C, ref. Argamassa Kitchen ou equivalente</t>
  </si>
  <si>
    <t>B.02.000.037043</t>
  </si>
  <si>
    <t>Massa para vidro comum branca e/ou cinza</t>
  </si>
  <si>
    <t>B.02.000.037501</t>
  </si>
  <si>
    <t>Massa plástica para mármore e granito</t>
  </si>
  <si>
    <t>B.02.000.038504</t>
  </si>
  <si>
    <t>Argamassa polimérica do tipo Anchortec Anchormassa S2 da Fosroc, Denvertec 700 da Denver, ou equivalente</t>
  </si>
  <si>
    <t>B.02.000.039024</t>
  </si>
  <si>
    <t>Argamassa polimérica impermeabilizante, referência Sikatop 100, Tec Plus Top da Quartzolit Weber ou equivalente</t>
  </si>
  <si>
    <t>B.02.000.039026</t>
  </si>
  <si>
    <t>Impermeabilização em membrana à base de resina termoplástica e cimentos aditivados com reforço em tela poliéster; ref. Viaplus 5000 da Viapol ou equivalente</t>
  </si>
  <si>
    <t>B.02.000.039027</t>
  </si>
  <si>
    <t>Rejunte flexível cores diversas, para áreas interna e externa, pisos e paredes, juntas de 2 a 10 mm</t>
  </si>
  <si>
    <t>B.02.000.039028</t>
  </si>
  <si>
    <t>Rejunte antiácido bicomponente, à base de resina furânica, para rejuntamento de placas cerâmicas anticorrosivas, ref. comercial Resilit FN da Resinar, rejunte furânico da Gail ou equivalente</t>
  </si>
  <si>
    <t>B.02.000.039031</t>
  </si>
  <si>
    <t>Argamassa colante industrializada para assentamento, uso interno, tipo AC-I, conforme NBR 14081</t>
  </si>
  <si>
    <t>B.02.000.039032</t>
  </si>
  <si>
    <t>Argamassa colante industrializada flexível, para assentamento de placas cerâmicas em áreas internas e externas, tipo AC-II, conforme NBR 14081, ref. comercial Ligamax Gold Extra fabricante Eliane ou equivalente</t>
  </si>
  <si>
    <t>B.02.000.039033</t>
  </si>
  <si>
    <t>Argamassa industrializada colorida, para assentamento e rejuntamento de pastilhas cerâmicas, porcelana/vidro, bloco de vidro, interno e externo, e= 3 a 6 mm</t>
  </si>
  <si>
    <t>B.02.000.039041</t>
  </si>
  <si>
    <t>Rejunte sintético anticorrosivo tricomponente, à base de resina epóxi, para rejuntamento de placas cerâmicas antiácidas de uso industrial, ref. comercial Resilit E da Resinar, Rejunte Epóxi Anticorrosivo da Gail ou equivalente</t>
  </si>
  <si>
    <t>B.02.000.039042</t>
  </si>
  <si>
    <t>Argamassa química bicomponente, alta resistência química, térmicas e vibrações, Argamassa AC-III-E da Gail</t>
  </si>
  <si>
    <t>B.02.000.039043</t>
  </si>
  <si>
    <t>Rejunte anticorrosivo bicomponente, composto de cimentos especiais à base de bauxita, agregados e aditivos químicos não tóxico, resistente a altas temperaturas até 300°C, ref. Rejunte Aluminoso da Gail, Resilit Aluminoso da Resinar ou equivalente</t>
  </si>
  <si>
    <t>B.02.000.039044</t>
  </si>
  <si>
    <t>Argamassa colante industrializada; referência Gail Argamassa Industrial ou equivalente</t>
  </si>
  <si>
    <t>B.02.000.039055</t>
  </si>
  <si>
    <t>Massa para revestimento, ref. Multimassa pronta uso geral da Quartizolit ou equivalente - saco de 20 kg</t>
  </si>
  <si>
    <t>B.02.000.039056</t>
  </si>
  <si>
    <t>Argamassa colante industrializada, resistência química e térmicas, tipo AC-III. Ref. Argamassa Ligamax Gold Performance Branca da Eliane ou equivalente</t>
  </si>
  <si>
    <t>B.02.000.042229</t>
  </si>
  <si>
    <t>Adesivo estrutural bicomponente, à base de epóxi, ref. Cola Compound- Otto Baumgart ou equivalente</t>
  </si>
  <si>
    <t>B.02.000.092014</t>
  </si>
  <si>
    <t>Argamassa graute expansiva; referência Sikagrout 250 da Sika, V-2 Grauth da Vedacit ou equivalente</t>
  </si>
  <si>
    <t>B.02.000.093344</t>
  </si>
  <si>
    <t>Rejunte flexível para porcelanato, aplicada em áreas internas e externas com junta até 3mm, ref. Rejunte Ligamax Gold Total da Eliane ou equivalente</t>
  </si>
  <si>
    <t>B.03.000.020505</t>
  </si>
  <si>
    <t>Cal hidratada (saco de 20 kg)</t>
  </si>
  <si>
    <t>B.03.000.020580</t>
  </si>
  <si>
    <t>Gesso em pó ensacado para revestimento saco de 20 kg</t>
  </si>
  <si>
    <t>B.03.000.038003</t>
  </si>
  <si>
    <t>Cal para pintura (saco de 8 kg)</t>
  </si>
  <si>
    <t>B.04.000.020503</t>
  </si>
  <si>
    <t>Areia média lavada (a granel caçamba fechada)</t>
  </si>
  <si>
    <t>B.04.000.020504</t>
  </si>
  <si>
    <t>Areia grossa</t>
  </si>
  <si>
    <t>B.05.000.020513</t>
  </si>
  <si>
    <t>Pedra britada usinada n° 1 posto obra</t>
  </si>
  <si>
    <t>B.05.000.020514</t>
  </si>
  <si>
    <t>Pedra britada usinada n° 2 posto obra</t>
  </si>
  <si>
    <t>B.05.000.020515</t>
  </si>
  <si>
    <t>Pedra britada usinada n° 4 posto obra</t>
  </si>
  <si>
    <t>B.05.000.020516</t>
  </si>
  <si>
    <t>Brita graduada usinada posto obra</t>
  </si>
  <si>
    <t>B.05.000.020518</t>
  </si>
  <si>
    <t>Pedra britada nº médios 1.2.3 e 4 (a granel)</t>
  </si>
  <si>
    <t>B.05.000.020519</t>
  </si>
  <si>
    <t>Pedra britada usinada n° 3 posto obra</t>
  </si>
  <si>
    <t>B.05.000.020521</t>
  </si>
  <si>
    <t>Pedra de mão (rachão)</t>
  </si>
  <si>
    <t>B.05.000.020522</t>
  </si>
  <si>
    <t>Pedrisco</t>
  </si>
  <si>
    <t>B.05.000.020523</t>
  </si>
  <si>
    <t>Bica corrida posto obra</t>
  </si>
  <si>
    <t>B.05.000.020524</t>
  </si>
  <si>
    <t>Pó de pedra</t>
  </si>
  <si>
    <t>B.06.000.021510</t>
  </si>
  <si>
    <t>Aço CA-25 $MD bitolas</t>
  </si>
  <si>
    <t>B.06.000.021525</t>
  </si>
  <si>
    <t>Aço CA-50-A $MD bitolas</t>
  </si>
  <si>
    <t>B.06.000.021538</t>
  </si>
  <si>
    <t>Aço CA-60-B $MD bitolas</t>
  </si>
  <si>
    <t>B.06.000.021560</t>
  </si>
  <si>
    <t>Tela soldada, diversas bitolas</t>
  </si>
  <si>
    <t>B.06.000.042302</t>
  </si>
  <si>
    <t>Tela em aço soldada nervurada CA-60, Q-61, diâmetro do fio = 3,4mm, espaçamento da malha = 15x15cm - (0,97 kg/m²)</t>
  </si>
  <si>
    <t>B.07.000.024042</t>
  </si>
  <si>
    <t>Disco de corte 7´</t>
  </si>
  <si>
    <t>B.07.000.024090</t>
  </si>
  <si>
    <t>Fita adesiva textura antiderrapante fosforescente/fotoluminescente para pisos, degraus, rampas, corredores/saídas de emergência, etc, cor preta, p/áreas internas/externas, alto tráfego, largura 5 cm, ref. Safety Walk Neon da 3M ou equivalente</t>
  </si>
  <si>
    <t>B.07.000.024091</t>
  </si>
  <si>
    <t>Faixa em policarbonato para sinalização, fotoluminescente amarela, adesivado com dupla face, para degraus, antiderrapante, comprimento 20cm, largura mínima de 3cm, ref. Andaluz ou equivalente</t>
  </si>
  <si>
    <t>B.07.000.024502</t>
  </si>
  <si>
    <t>Argila expandida n° 1 (tipo 2215 - dimensões 22 a 15 mm) - a granel</t>
  </si>
  <si>
    <t>B.07.000.026681</t>
  </si>
  <si>
    <t>Resina epóxi de baixa viscosidade para injeção de fissuras; ref. Techbond Injeção WT da Quartzolit ou equivalente</t>
  </si>
  <si>
    <t>B.07.000.038005</t>
  </si>
  <si>
    <t>Disco de desbaste 7´</t>
  </si>
  <si>
    <t>B.07.000.038098</t>
  </si>
  <si>
    <t>Lona plástica preta - 150 micron</t>
  </si>
  <si>
    <t>B.07.000.049501</t>
  </si>
  <si>
    <t>Fita isolante de 20 m, ref. 3M Scoth 33MR ou equivalente - uso especial</t>
  </si>
  <si>
    <t>B.07.000.049753</t>
  </si>
  <si>
    <t>Luva isolante de borracha, acima de 5 até 10kV</t>
  </si>
  <si>
    <t>B.07.000.049763</t>
  </si>
  <si>
    <t>Luva de couro para proteção de luva isolante</t>
  </si>
  <si>
    <t>B.07.000.049764</t>
  </si>
  <si>
    <t>Porta luvas (caixa) em madeira com tampa</t>
  </si>
  <si>
    <t>B.07.000.049767</t>
  </si>
  <si>
    <t>Luva isolante de borracha, acima de 10 até 20kV</t>
  </si>
  <si>
    <t>B.07.000.067021</t>
  </si>
  <si>
    <t>Mangueira plástica flexível 3/4´</t>
  </si>
  <si>
    <t>B.07.000.069552</t>
  </si>
  <si>
    <t>Fita teflon de 18 mm</t>
  </si>
  <si>
    <t>B.07.000.090631</t>
  </si>
  <si>
    <t>Fita adesiva antiderrapante para pisos e degraus, na cor preta, alto tráfego, com largura de 5cm, ref. Safety-WalkMR fabricação 3M ou equivalente</t>
  </si>
  <si>
    <t>B.07.000.090806</t>
  </si>
  <si>
    <t>Escova de aço</t>
  </si>
  <si>
    <t>B.09.000.024006</t>
  </si>
  <si>
    <t>Cura química para superfície de concreto, membrana líquida branca; ref. Sika AntiSol Pav, Adi-Cura Pav10 da Aditibras, Pro Agente de Cura Pav da Vedacit, Emcoril Traffic da MC ou equivalente</t>
  </si>
  <si>
    <t>B.09.000.024069</t>
  </si>
  <si>
    <t>Aditivo hidrófugo de pega normal; ref. Vedacit, Sika 1 / Sika ou equivalente</t>
  </si>
  <si>
    <t>B.09.000.028074</t>
  </si>
  <si>
    <t>Adesivo para poliuretano PA 02</t>
  </si>
  <si>
    <t>bg</t>
  </si>
  <si>
    <t>B.09.000.039023</t>
  </si>
  <si>
    <t>Adesivo/selador à base de emulsão acrílica, ref. Nitobond AR da Anchortec ou Rheomix 104 da BASF ou equivalente</t>
  </si>
  <si>
    <t>B.09.000.039024</t>
  </si>
  <si>
    <t>Adesivo (cola) para dispositivos de resina - 1 kg</t>
  </si>
  <si>
    <t>B.09.000.039074</t>
  </si>
  <si>
    <t>Cola de poliuretano PU</t>
  </si>
  <si>
    <t>B.09.000.039075</t>
  </si>
  <si>
    <t>Cola para chapas melamínicas</t>
  </si>
  <si>
    <t>B.09.000.039076</t>
  </si>
  <si>
    <t>Cola branca para piso, tacos madeira</t>
  </si>
  <si>
    <t>B.09.000.069513</t>
  </si>
  <si>
    <t>Adesivo para tubos PVC</t>
  </si>
  <si>
    <t>C.01.000.020235</t>
  </si>
  <si>
    <t>Furo em concreto armado com diâmetro de 1 1/4´</t>
  </si>
  <si>
    <t>C.01.000.020236</t>
  </si>
  <si>
    <t>Furo em concreto armado com diâmetro de 1 1/2´</t>
  </si>
  <si>
    <t>C.01.000.020237</t>
  </si>
  <si>
    <t>Furo em concreto armado com diâmetro de 2 1/4´</t>
  </si>
  <si>
    <t>C.01.000.020256</t>
  </si>
  <si>
    <t>Furação com broca de vídea para até 10mm x 100mm em concreto armado, inclusive colagem da armadura com resina Epoxi (para até 8mm)</t>
  </si>
  <si>
    <t>C.01.000.020257</t>
  </si>
  <si>
    <t>Furação com broca de vídea para 16mm x 150mm em concreto armado, inclusive colagem da armadura com resina Epoxi (para 12,5mm)</t>
  </si>
  <si>
    <t>C.01.000.020258</t>
  </si>
  <si>
    <t>Furação com broca de vídea para 20mm x 150mm em concreto armado, inclusive colagem da armadura com resina Epoxi (para 16mm)</t>
  </si>
  <si>
    <t>C.01.000.020259</t>
  </si>
  <si>
    <t>Furação com broca de vídea para 12,5mm x 200mm em concreto armado, inclusive colagem da armadura com resina Epoxi (para 10mm)</t>
  </si>
  <si>
    <t>C.01.000.020260</t>
  </si>
  <si>
    <t>Furação com broca de vídea para 12,5mm x 100mm em concreto armado, inclusive colagem da armadura com resina Epoxi (para 10mm)</t>
  </si>
  <si>
    <t>C.01.000.020261</t>
  </si>
  <si>
    <t>Furação com broca de vídea para 16mm x 100mm em concreto armado, inclusive colagem da armadura com resina Epoxi (para 12,5mm)</t>
  </si>
  <si>
    <t>C.01.000.020263</t>
  </si>
  <si>
    <t>Furação com broca de vídea para até 10mm x 150mm em concreto armado, inclusive colagem da armadura com resina Epoxi (para até 8mm)</t>
  </si>
  <si>
    <t>C.01.000.020264</t>
  </si>
  <si>
    <t>Furação com broca de vídea para 12,5mm x 150mm em concreto armado, inclusive colagem da armadura com resina Epoxi (para 10mm)</t>
  </si>
  <si>
    <t>C.01.000.020265</t>
  </si>
  <si>
    <t>Furação com broca de vídea para até 10mm x 200mm em concreto armado, inclusive colagem da armadura com resina Epoxi (para 8mm)</t>
  </si>
  <si>
    <t>C.01.000.020266</t>
  </si>
  <si>
    <t>Furação com broca de vídea para 16mm x 200mm em concreto armado, inclusive colagem da armadura com resina Epoxi (para 12,5mm)</t>
  </si>
  <si>
    <t>C.01.000.020267</t>
  </si>
  <si>
    <t>Furação com broca de vídea para 20mm x 200mm em concreto armado, inclusive colagem da armadura com resina Epoxi (para 16mm)</t>
  </si>
  <si>
    <t>C.01.000.020317</t>
  </si>
  <si>
    <t>Locação de forma deslizante, Dint.= 5,50 a 6,00m, mão de obra especializada e direção técnica</t>
  </si>
  <si>
    <t>C.01.000.020318</t>
  </si>
  <si>
    <t>Locação de forma deslizante, Dint.= 3,50 a 4,00m, mão de obra especializada e direção técnica</t>
  </si>
  <si>
    <t>C.01.000.020560</t>
  </si>
  <si>
    <t>Furo em concreto armado com diâmetro de 2 1/2´</t>
  </si>
  <si>
    <t>C.01.000.020592</t>
  </si>
  <si>
    <t>Furo em concreto armado de 1´</t>
  </si>
  <si>
    <t>C.01.000.020593</t>
  </si>
  <si>
    <t>Furo em concreto armado de 3´</t>
  </si>
  <si>
    <t>C.01.000.020594</t>
  </si>
  <si>
    <t>Furo em concreto armado de 5´</t>
  </si>
  <si>
    <t>C.01.000.020692</t>
  </si>
  <si>
    <t>Taxa de mobilização e desmobilização de equipamentos para execução de corte em concreto armado</t>
  </si>
  <si>
    <t>C.01.000.024054</t>
  </si>
  <si>
    <t>Fibra de carbono para reforço estrutural de alta resisência 300 g/m², faixa de resistência a tração de 4.000 à 4900 Mpa; referência comercial Sika, Viapol ou equivalente</t>
  </si>
  <si>
    <t>C.01.000.090095</t>
  </si>
  <si>
    <t>Corte vertical em placa de concreto armado, espessura de 15cm</t>
  </si>
  <si>
    <t>C.01.000.090640</t>
  </si>
  <si>
    <t>Taxa de mobilização e desmobilização de equipamentos para execução de perfuração em concreto, com broca diamantada ou vídea</t>
  </si>
  <si>
    <t>C.01.000.090647</t>
  </si>
  <si>
    <t>Furo em concreto armado de 2´</t>
  </si>
  <si>
    <t>C.01.000.090648</t>
  </si>
  <si>
    <t>Furo em concreto armado de 4´</t>
  </si>
  <si>
    <t>C.01.000.090649</t>
  </si>
  <si>
    <t>Furo em concreto armado de 6´</t>
  </si>
  <si>
    <t>C.01.000.092024</t>
  </si>
  <si>
    <t>Corte de junta dilatação com serra disco diamantado na largura de 3 mm, profundidade de 3 cm, para piso de concreto ou alta resistência 3,0 mm x 3,0 cm</t>
  </si>
  <si>
    <t>C.01.000.098199</t>
  </si>
  <si>
    <t>Mão de obra especializada, equipamento e ferramentas apropriadas para nivelamento de piso em concreto com desempeno de magnésio e acabadora de superfície</t>
  </si>
  <si>
    <t>C.02.000.035614</t>
  </si>
  <si>
    <t>Piso em placa de concreto permeável drenante, cinza natural, de acordo com a norma NBR 16416:2015; ref. Presto, Oterprem, Megadreno ou equivalente</t>
  </si>
  <si>
    <t>C.02.000.035615</t>
  </si>
  <si>
    <t>Piso em placa de concreto permeável drenante, cinza natural, de 40x40x8cm, de acordo com a norma NBR 16416:2015; ref. Glasser, Oterprem, Drenaltec, Geoblocos ou equivalente</t>
  </si>
  <si>
    <t>C.04.000.020530</t>
  </si>
  <si>
    <t>Concreto usinado fck= 15 MPa, slump 5 ± 1cm</t>
  </si>
  <si>
    <t>C.04.000.020531</t>
  </si>
  <si>
    <t>Concreto usinado fck= 30 MPa, fctm,k &gt; 4,2 MPa, slump 12 + 2 cm, A/C 0,50% + 2, cimento 320 kg/m³</t>
  </si>
  <si>
    <t>C.04.000.020535</t>
  </si>
  <si>
    <t>Concreto usinado fck= 20 MPa, slump 5 ± 1cm</t>
  </si>
  <si>
    <t>C.04.000.020536</t>
  </si>
  <si>
    <t>Concreto usinado fck= 25 MPa, slump 5 ± 1cm</t>
  </si>
  <si>
    <t>C.04.000.020542</t>
  </si>
  <si>
    <t>Concreto usinado fck= 35 MPa, slump 5 ± 1cm</t>
  </si>
  <si>
    <t>C.04.000.020544</t>
  </si>
  <si>
    <t>Concreto usinado fck= 30 MPa, slump 5 ± 1cm</t>
  </si>
  <si>
    <t>C.04.000.020546</t>
  </si>
  <si>
    <t>Concreto usinado bombeado fck= 40 MPa, slump 8 ± 1cm</t>
  </si>
  <si>
    <t>C.04.000.020551</t>
  </si>
  <si>
    <t>Concreto usinado fck= 40 MPa, slump 5 ± 1cm</t>
  </si>
  <si>
    <t>C.04.000.020553</t>
  </si>
  <si>
    <t>Concreto usinado bombeado fck= 20 MPa, slump 8 ± 1cm</t>
  </si>
  <si>
    <t>C.04.000.020554</t>
  </si>
  <si>
    <t>Concreto usinado bombeado fck= 25 MPa, slump 8 ± 1cm</t>
  </si>
  <si>
    <t>C.04.000.020556</t>
  </si>
  <si>
    <t>Concreto usinado bombeado fck= 35 MPa, slump 8 ± 1cm</t>
  </si>
  <si>
    <t>C.04.000.020559</t>
  </si>
  <si>
    <t>Concreto usinado bombeado fck= 30 MPa, slump 8 ± 1cm</t>
  </si>
  <si>
    <t>C.04.000.020560</t>
  </si>
  <si>
    <t>Concreto usinado fck= 30 MPa, pedrisco, slump 22cm ± 2cm</t>
  </si>
  <si>
    <t>C.04.000.020562</t>
  </si>
  <si>
    <t>Concreto usinado fck= 25 MPa para perfil extrudado, Slump 0 ± 1</t>
  </si>
  <si>
    <t>C.04.000.020563</t>
  </si>
  <si>
    <t>Concreto usinado 150kg cimento/m³</t>
  </si>
  <si>
    <t>C.04.000.020564</t>
  </si>
  <si>
    <t>Concreto usinado 200kg cimento/m³</t>
  </si>
  <si>
    <t>C.04.000.020565</t>
  </si>
  <si>
    <t>Concreto usinado 300kg cimento/m³</t>
  </si>
  <si>
    <t>C.04.000.020566</t>
  </si>
  <si>
    <t>Taxa para bombeamento de concreto</t>
  </si>
  <si>
    <t>C.04.000.022006</t>
  </si>
  <si>
    <t>Concreto celular, densidade 1200 kg/m³</t>
  </si>
  <si>
    <t>C.06.000.022011</t>
  </si>
  <si>
    <t>Laje pré-fabricada unidirecional em viga treliçada/lajota em EPS LT 12 (8 + 4) - SC = 200kgf/m²</t>
  </si>
  <si>
    <t>C.06.000.022012</t>
  </si>
  <si>
    <t>Laje pré-fabricada unidirecional em viga treliçada/lajota em EPS LT 16 (12 + 4) - SC = 300kgf/m²</t>
  </si>
  <si>
    <t>C.06.000.022013</t>
  </si>
  <si>
    <t>Laje pré-fabricada unidirecional em viga treliçada/lajota em EPS LT 20 (16 + 4) - SC = 300kgf/m²</t>
  </si>
  <si>
    <t>C.06.000.022014</t>
  </si>
  <si>
    <t>Laje pré-fabricada unidirecional em viga treliçada/lajota em EPS LT 25 (20 + 5) - SC = 300kgf/m²</t>
  </si>
  <si>
    <t>C.06.000.022015</t>
  </si>
  <si>
    <t>Laje pré-fabricada unidirecional em viga treliçada/lajota em EPS LT 30 (25+ 5) - SC = 300kgf/m²</t>
  </si>
  <si>
    <t>C.06.000.022029</t>
  </si>
  <si>
    <t>Laje pré-fabricada mista vigota treliçada/lajota cerâmica - LT 24 (20+4); sobrecarga 200 kgf/m²</t>
  </si>
  <si>
    <t>C.06.000.022030</t>
  </si>
  <si>
    <t>Laje pré-fabricada mista vigota treliçada/lajota cerâmica - LT 30 (24+6); sobrecarga 200 kgf/m²</t>
  </si>
  <si>
    <t>C.06.000.022032</t>
  </si>
  <si>
    <t>Pré-laje em painel pré-fabricado treliçado, com EPS classe PI, H= 12 cm, sem capeamento; sobrecarga 200 kgf/m²</t>
  </si>
  <si>
    <t>C.06.000.022033</t>
  </si>
  <si>
    <t>Pré-laje em painel pré-fabricado treliçado, com EPS classe PI, H= 25 cm, sem capeamento; sobrecarga 200 kgf/m²</t>
  </si>
  <si>
    <t>C.06.000.022034</t>
  </si>
  <si>
    <t>Pré-laje em painel pré-fabricado treliçado, com EPS classe PI, H= 20 cm, sem capeamento; sobrecarga 200 kgf/m²</t>
  </si>
  <si>
    <t>C.06.000.022035</t>
  </si>
  <si>
    <t>Pré-laje em painel pré-fabricado treliçado, com EPS classe PI, H= 16 cm, sem capeamento; sobrecarga 200 kgf/m²</t>
  </si>
  <si>
    <t>C.06.000.022039</t>
  </si>
  <si>
    <t>Laje pré-fabricada mista vigota protendida/lajota cerâmica - LP 25 (20+5); sobrecarga 200kgf/m²</t>
  </si>
  <si>
    <t>C.06.000.022047</t>
  </si>
  <si>
    <t>Laje pré-fabricada mista vigota treliçada/lajota cerâmica - LT 12 (8+4); sobrecarga 200kgf/m²</t>
  </si>
  <si>
    <t>C.06.000.022048</t>
  </si>
  <si>
    <t>Laje pré-fabricada mista vigota treliçada/lajota cerâmica - LT 16 (12+4); sobrecarga 200 kgf/m²</t>
  </si>
  <si>
    <t>C.06.000.022049</t>
  </si>
  <si>
    <t>Laje pré-fabricada mista vigota treliçada/lajota cerâmica - LT 20 (16+4); sobrecarga 200 kgf/m²</t>
  </si>
  <si>
    <t>C.06.000.022050</t>
  </si>
  <si>
    <t>Laje pré-fabricada mista vigota protendida/lajota cerâmica - LP 12 (8+4); sobrecarga 200kgf/m²</t>
  </si>
  <si>
    <t>C.06.000.022051</t>
  </si>
  <si>
    <t>Laje pré-fabricada mista vigota protendida/lajota cerâmica - LP 16 (12+4); sobrecarga 200kgf/m²</t>
  </si>
  <si>
    <t>C.06.000.022052</t>
  </si>
  <si>
    <t>Laje pré-fabricada mista vigota protendida/lajota cerâmica - LP 20 (16+4); sobrecarga 200kgf/m²</t>
  </si>
  <si>
    <t>C.06.000.022061</t>
  </si>
  <si>
    <t>Pré-laje em painel pré-fabricado treliçado maciço; altura total, H= 12 cm, sobrecarga 200 kgf/m²</t>
  </si>
  <si>
    <t>C.06.000.022065</t>
  </si>
  <si>
    <t>Pré-laje em painel pré-fabricado treliçado maciço; altura total, H= 16 cm; sobrecarga 200 kgf/m²</t>
  </si>
  <si>
    <t>C.06.000.025011</t>
  </si>
  <si>
    <t>Capa para muro e/ou rufo pré-moldado em concreto de 14 x 50 x 18,5 cm, ref. mod. 75C da Neo Rex ou equivalente</t>
  </si>
  <si>
    <t>C.06.000.025012</t>
  </si>
  <si>
    <t>Capa para muro e/ou rufo pré-moldado em concreto de 20 x 50 x 26 cm, ref. mod. 75D da Neo Rex ou equivalente</t>
  </si>
  <si>
    <t>C.06.000.025013</t>
  </si>
  <si>
    <t>Capa para muro e/ou rufo pré-moldado em concreto, com pingadeira, de 24/25x50x29,5cm; ref. 75F da Neo Rex, AD-83 da Facital ou equivalente</t>
  </si>
  <si>
    <t>C.07.000.022510</t>
  </si>
  <si>
    <t>Bloco de concreto de vedação 9 x 19 x 39 cm, classe C (resistência &gt; ou = 3 Mpa)</t>
  </si>
  <si>
    <t>C.07.000.022522</t>
  </si>
  <si>
    <t>Bloco de concreto de vedação 14 x 19 x 39 cm, classe C (resistência &gt; ou = 3 Mpa)</t>
  </si>
  <si>
    <t>C.07.000.022523</t>
  </si>
  <si>
    <t>Bloco de concreto de vedação 19 x 19 x 39 cm, classe C (resistência &gt; ou = 3 Mpa)</t>
  </si>
  <si>
    <t>C.07.000.022537</t>
  </si>
  <si>
    <t>Bloco de concreto estrutural 14 x 19 x 39 cm, classe B (resistência &gt; ou = 4 Mpa)</t>
  </si>
  <si>
    <t>C.07.000.022538</t>
  </si>
  <si>
    <t>Bloco de concreto estrutural 19 x 19 x 39 cm, classe B (resistência &gt; ou = 4 Mpa)</t>
  </si>
  <si>
    <t>C.07.000.022539</t>
  </si>
  <si>
    <t>Bloco de concreto estrutural 14 x 19 x 39 cm, classe A (resistência &gt; ou = 8 Mpa)</t>
  </si>
  <si>
    <t>C.07.000.022540</t>
  </si>
  <si>
    <t>Bloco de concreto estrutural 19 x 19 x 39 cm, classe A (resistência &gt; ou = 8 Mpa)</t>
  </si>
  <si>
    <t>C.07.000.022577</t>
  </si>
  <si>
    <t>Bloco de concreto para piso drenante tipo pisograma, espessura de 10 cm; ref. Neo-Rex / Facital ou equivalente</t>
  </si>
  <si>
    <t>C.07.000.022579</t>
  </si>
  <si>
    <t>Elemento vazado em concreto, tipo veneziana por sobreposição de peças de 39 x 39 x 10 cm; ref. Neo Rex EV59A ou equivalente</t>
  </si>
  <si>
    <t>C.07.000.023005</t>
  </si>
  <si>
    <t>Grelha pré-moldada em concreto, com furos redondos 79,5 x 24,5 x 8 cm; ref. GRE88R da Neo Rex ou equivalente</t>
  </si>
  <si>
    <t>C.07.000.023016</t>
  </si>
  <si>
    <t>Elemento vazado em concreto, tipo quadriculado de 39 x 39 x 10 cm; ref. Neo-Rex 23A ou equivalente</t>
  </si>
  <si>
    <t>C.07.000.023042</t>
  </si>
  <si>
    <t>Banco em concreto pré-moldado, dimensões 150 x 45 x 45 cm, referência BVP150 da Neo Rex ou equivalente</t>
  </si>
  <si>
    <t>C.07.000.023049</t>
  </si>
  <si>
    <t>Banco em concreto pré-moldado com 1 assento, pés vazados, de 200 x 42 x 47cm, ref. BV200 da Neo Rex ou equivalente</t>
  </si>
  <si>
    <t>C.07.000.023055</t>
  </si>
  <si>
    <t>Banco em concreto pré-moldado, reto, sem encosto, com 3 pés, medindo aproximadamente 300 x 45 x 45 cm; ref. B-14 Lufran, B-5G Titan, B2-300 VGR ou equivalente</t>
  </si>
  <si>
    <t>C.07.000.027504</t>
  </si>
  <si>
    <t>Mourão de concreto 10x10x300cm, curvo com 8 furos</t>
  </si>
  <si>
    <t>C.07.000.027520</t>
  </si>
  <si>
    <t>Mourão de concreto 10x10x220cm, reto com furos a cada 20cm</t>
  </si>
  <si>
    <t>C.07.000.027540</t>
  </si>
  <si>
    <t>Mourão de concreto seção min. 10x10x300cm, 12 furos</t>
  </si>
  <si>
    <t>C.07.000.035580</t>
  </si>
  <si>
    <t>Piso de concreto intertravado, cor natural, tipos: raquete, retangular, sextavado e 16 faces, espessura 6 cm, 35 MPa</t>
  </si>
  <si>
    <t>C.07.000.035581</t>
  </si>
  <si>
    <t>Piso de concreto intertravado, tipos: raquete, retangular, sextavado e 16 faces, espessura 8 cm, 35 MPa</t>
  </si>
  <si>
    <t>C.07.000.035583</t>
  </si>
  <si>
    <t>Piso de concreto intertravado, colorido, tipos: raquete, retangular, sextavado e 16 faces, espessura 6 cm, 35 MPa</t>
  </si>
  <si>
    <t>C.07.000.035587</t>
  </si>
  <si>
    <t>Piso podotátil colorido intertravado, tipo alerta ou direcional, espessura de 6 cm; ref. Blocasa, Presto, Tatu ou equivalente</t>
  </si>
  <si>
    <t>C.09.000.022551</t>
  </si>
  <si>
    <t>Bloco de concreto celular autoclavado com espessura de 10 cm - Classe C25</t>
  </si>
  <si>
    <t>C.09.000.022552</t>
  </si>
  <si>
    <t>Bloco de concreto celular autoclavado com espessura de 12,5 cm - Classe C25</t>
  </si>
  <si>
    <t>C.09.000.022553</t>
  </si>
  <si>
    <t>Bloco de concreto celular autoclavado com espessura de 15 cm - Classe C25</t>
  </si>
  <si>
    <t>C.09.000.022554</t>
  </si>
  <si>
    <t>Bloco de concreto celular autoclavado com espessura de 20 cm - Classe C25</t>
  </si>
  <si>
    <t>C.10.000.028150</t>
  </si>
  <si>
    <t>Guia chapeu para boca de lobo, padrão PMSP</t>
  </si>
  <si>
    <t>C.10.000.028151</t>
  </si>
  <si>
    <t>Tampa de concreto para boca de lobo, padrão PMSP</t>
  </si>
  <si>
    <t>C.10.000.028153</t>
  </si>
  <si>
    <t>Bate-roda pré-fabricado em concreto aparente liso, com chumbador para fixação, cor natural - medidas: (13x17x180cm) ou (13x17x200cm)</t>
  </si>
  <si>
    <t>C.10.000.032022</t>
  </si>
  <si>
    <t>Ladrilho hidráulico várias cores, exceto branco, cinza e preto, de 20x20x1,8cm, ref. fabricação Fulget, Artefatos cimentos Maria Estela Ltda ou Pisos Paulista ou equivalente</t>
  </si>
  <si>
    <t>C.10.000.036514</t>
  </si>
  <si>
    <t>Guia pré-moldada reta/curva, padrão PMSP 100, fck 25MPa</t>
  </si>
  <si>
    <t>C.10.000.036525</t>
  </si>
  <si>
    <t>Guia pré-moldada curva, padrão PMSP 100, fck 25 MPa</t>
  </si>
  <si>
    <t>C.10.000.091167</t>
  </si>
  <si>
    <t>Ladrilho hidráulico nas cores: branco, preto e cinza, espessura média 1,8cm; ref. fabricação Fulget ou equivalente</t>
  </si>
  <si>
    <t>D.01.000.035577</t>
  </si>
  <si>
    <t>Raspagem, calafetação de verniz a base de água, bi-componente com proteção, acabamento semibrilho; ref. Bona Traffic ou equivalente</t>
  </si>
  <si>
    <t>D.01.000.036007</t>
  </si>
  <si>
    <t>Colocação do soalho, inclusive fornecimento e acessórios para instalação</t>
  </si>
  <si>
    <t>D.02.000.020215</t>
  </si>
  <si>
    <t>Estronca de eucalipto com 10cm de diâmetro sem casca</t>
  </si>
  <si>
    <t>D.02.000.020217</t>
  </si>
  <si>
    <t>Estronca de eucalipto-citriodora (mourão), com diâmetro de 200 a 250 mm - com casca</t>
  </si>
  <si>
    <t>D.02.000.021001</t>
  </si>
  <si>
    <t>Caibro em cambará, cedrinho, eucalipto-citriodora, eucalipto-saligna, garapa, cupiúba, de 5,0 x 6,0cm</t>
  </si>
  <si>
    <t>D.02.000.021005</t>
  </si>
  <si>
    <t>Madeira serrada em cambará, cedrinho, cumaru, eucalipto-citriodora, eucalipto-saligna, garapa, tuari, (viga de 6 x 12cm)</t>
  </si>
  <si>
    <t>D.02.000.021009</t>
  </si>
  <si>
    <t>Pontalete de cedrinho de 75 mm x 75 mm - 3ª construção</t>
  </si>
  <si>
    <t>D.02.000.021014</t>
  </si>
  <si>
    <t>Sarrafo de cedrinho 2,5 x 5 cm</t>
  </si>
  <si>
    <t>D.02.000.021017</t>
  </si>
  <si>
    <t>Sarrafo de cedrinho 2,5 x 10 cm</t>
  </si>
  <si>
    <t>D.02.000.021018</t>
  </si>
  <si>
    <t>Sarrafo de cedrinho bruto - 1´ x 3´</t>
  </si>
  <si>
    <t>D.02.000.021021</t>
  </si>
  <si>
    <t>Tábua cedrinho 25 mm x 300 mm de 3ª</t>
  </si>
  <si>
    <t>D.02.000.021043</t>
  </si>
  <si>
    <t>Madeira de cedrinho - bruto</t>
  </si>
  <si>
    <t>D.02.000.021052</t>
  </si>
  <si>
    <t>Estronca de eucalipto (mourão), com 15cm de diâmetro sem casca</t>
  </si>
  <si>
    <t>D.02.000.021060</t>
  </si>
  <si>
    <t>Ripa em cambará, cedrinho, cupuíba, eucalipto-citriodora, eucalipto-saligna, garapa, itaúba, pinus-elioti, 12 mm x 50 mm</t>
  </si>
  <si>
    <t>D.02.000.021066</t>
  </si>
  <si>
    <t>Sarrafo de cedrinho aparelhado 1 x 2´</t>
  </si>
  <si>
    <t>D.02.000.021071</t>
  </si>
  <si>
    <t>Chapa OSB (Oriented Strand Board), dimensões 122 x 220 x 10 mm</t>
  </si>
  <si>
    <t>D.02.000.021072</t>
  </si>
  <si>
    <t>Chapa OSB (Oriented Strand Board), dimensões 122 x 220 x 12 mm</t>
  </si>
  <si>
    <t>D.02.000.090166</t>
  </si>
  <si>
    <t>Tábua aparelhada em cambará, cedrinho, cupuíba, eucalipto-citriodora, eucalipto-saligna, garapa, pinus-elioti, itaúba, de 2,5 x 20,0 cm - testeira / tabeira</t>
  </si>
  <si>
    <t>D.02.000.090635</t>
  </si>
  <si>
    <t>Madeira em cambará, cedrinho, eucalipto-citriodora, eucalipto-saligna, garapa, cupiúba, itaúba, de 5 x 20 cm - bruta</t>
  </si>
  <si>
    <t>D.03.000.021030</t>
  </si>
  <si>
    <t>Chapa compensada cola PVA resinada de 6mm (2,20 x 1,10)m</t>
  </si>
  <si>
    <t>D.03.000.021031</t>
  </si>
  <si>
    <t>Chapa compensada cola resinada de 10mm (2,20 x 1,10)m</t>
  </si>
  <si>
    <t>D.03.000.021032</t>
  </si>
  <si>
    <t>Chapa compensada cola PVA resinada de 12mm (2,20 x 1,10)m</t>
  </si>
  <si>
    <t>D.03.000.021033</t>
  </si>
  <si>
    <t>Chapa compensada cola fenólica plastificada de 12mm (2,20 x 1,10)m</t>
  </si>
  <si>
    <t>D.03.000.021034</t>
  </si>
  <si>
    <t>Chapa compensada cola fenólica plastificada de 18mm (2,44 x 1,22)m</t>
  </si>
  <si>
    <t>D.03.000.021036</t>
  </si>
  <si>
    <t>Chapa compensado naval em virola, espessura de 25mm - (2,20 x 1,60)m</t>
  </si>
  <si>
    <t>D.03.000.021085</t>
  </si>
  <si>
    <t>Chapa compensada cola fenólica plastificada de 6mm (2,2 x 1,10)m</t>
  </si>
  <si>
    <t>D.03.000.021095</t>
  </si>
  <si>
    <t>Forma em polipropileno (cubeta) e acessórios para laje nervurada com dimensões variáveis - locação</t>
  </si>
  <si>
    <t>M3MES</t>
  </si>
  <si>
    <t>D.04.000.021076</t>
  </si>
  <si>
    <t>Tabua emparelhada em cambará, cedrinho, cupuíba, amesclão, eucalipto-citriodora, eucalipto-saligna, garapa, pinus-elioti, tauari, de 2,50 x 10cm</t>
  </si>
  <si>
    <t>D.04.000.030003</t>
  </si>
  <si>
    <t>Porta lisa de correr suspensa em madeira Curupixá, freijo, com batente e trilho na parte superior</t>
  </si>
  <si>
    <t>D.04.000.030006</t>
  </si>
  <si>
    <t>Caixilho em madeira, tipo veneziana de correr</t>
  </si>
  <si>
    <t>D.04.000.030020</t>
  </si>
  <si>
    <t>Porta lisa de madeira, interna "PIM", para acabamento em pintura, 01 folha, desempenho intermediário para uso coletivo, tráfego regular 50.000 ciclos, padrão dimensional médio, com ferragens, completo - 80 x 210 cm</t>
  </si>
  <si>
    <t>D.04.000.030021</t>
  </si>
  <si>
    <t>Porta lisa de madeira, interna "PIM", para acabamento em pintura, 01 folha, desempenho superior para uso público, tráfego intenso de 100.000 ciclos, padrão dimensional médio/pesado, com ferragens, completo - 80 x 210 cm</t>
  </si>
  <si>
    <t>D.04.000.030022</t>
  </si>
  <si>
    <t>Porta lisa de madeira, interna "PIM", para acabamento em pintura, 01 folha, desempenho superior para uso público, tráfego intenso de 100.000 ciclos, padrão dimensional médio/pesado, com ferragens, completo - 90 x 210 cm</t>
  </si>
  <si>
    <t>D.04.000.030023</t>
  </si>
  <si>
    <t>Porta lisa de madeira, interna, resistente a umidade "PIM RU", para acabamento em pintura, 01 folha, desempenho superior para uso público, tráfego intenso de 100.000 ciclos, padrão dimensional médio/pesado, com ferragens, completo - 80 x 210 cm</t>
  </si>
  <si>
    <t>D.04.000.030024</t>
  </si>
  <si>
    <t>Porta lisa de madeira, interna "PIM RU", acab. revestida/pintura, 01 folha, de 35mm, p/divisória sanitária, desemp. superior, uso público, tráfego intenso 100.000 ciclos, padrão dimensional médio/pesado, c/ferragens, completo, 80 x 210 cm</t>
  </si>
  <si>
    <t>D.04.000.030025</t>
  </si>
  <si>
    <t>Porta lisa de madeira, interna, resistente a umidade "PIM RU", para pintura, 01 folha, tipo acessível, desempenho superior, uso público, tráfego intenso 100.000 ciclos, padrão dimensional médio/pesado, com ferragens, completo - 90 x 210 cm</t>
  </si>
  <si>
    <t>D.04.000.030026</t>
  </si>
  <si>
    <t>Porta lisa madeira, interna, resistente a umidade "PIM RU", para pintura, 01 folha, de correr/deslizante, tipo acessível, desempenho superior p/uso público, tráfego intenso 100.000 ciclos, padrão dimensional pesado, ferragem, completo 100x200cm</t>
  </si>
  <si>
    <t>D.04.000.030108</t>
  </si>
  <si>
    <t>Folha de porta lisa em madeira folheada e encabeçada, sob medida</t>
  </si>
  <si>
    <t>D.04.000.030112</t>
  </si>
  <si>
    <t>Folha de porta em madeira sarrafeada com película lisa para verniz 72x210cm</t>
  </si>
  <si>
    <t>D.04.000.030113</t>
  </si>
  <si>
    <t>Folha de porta em madeira sarrafeada com película lisa para verniz 82x210cm</t>
  </si>
  <si>
    <t>D.04.000.030114</t>
  </si>
  <si>
    <t>Folha de porta em madeira sarrafeada com película lisa para verniz 92x210cm</t>
  </si>
  <si>
    <t>D.04.000.030135</t>
  </si>
  <si>
    <t>Batente madeira itauba/garapeira/cedro/angelim 14 x 3,5 cm, vão 52 a 92 x 210 cm</t>
  </si>
  <si>
    <t>D.04.000.030137</t>
  </si>
  <si>
    <t>Batente madeira itauba/garapeira/cedro/angelim 14 x 3,5 cm, vão 122 x 210 cm</t>
  </si>
  <si>
    <t>D.04.000.030150</t>
  </si>
  <si>
    <t>Guarnição cedrinho de 210 x 100 x 1 x 5 cm</t>
  </si>
  <si>
    <t>D.04.000.030205</t>
  </si>
  <si>
    <t>Folha de madeira sarrafeada, revestida nas 2 faces com laminado liso 62x210cm</t>
  </si>
  <si>
    <t>D.04.000.030206</t>
  </si>
  <si>
    <t>Folha de madeira sarrafeada, revestida nas 2 faces com laminado liso 72x210cm</t>
  </si>
  <si>
    <t>D.04.000.030207</t>
  </si>
  <si>
    <t>Folha de madeira sarrafeada, revestida nas 2 faces com laminado liso 82x210cm</t>
  </si>
  <si>
    <t>D.04.000.030208</t>
  </si>
  <si>
    <t>Folha de madeira sarrafeada, revestida nas 2 faces com laminado liso 92x210cm</t>
  </si>
  <si>
    <t>D.04.000.030221</t>
  </si>
  <si>
    <t>Folha de porta lisa em madeira sarrafeada para pintura 62x210cm</t>
  </si>
  <si>
    <t>D.04.000.030222</t>
  </si>
  <si>
    <t>Folha de porta lisa em madeira sarrafeada para pintura 72x210cm</t>
  </si>
  <si>
    <t>D.04.000.030223</t>
  </si>
  <si>
    <t>Folha de porta lisa em madeira sarrafeada para pintura 82x210cm</t>
  </si>
  <si>
    <t>D.04.000.030224</t>
  </si>
  <si>
    <t>Folha de porta lisa em madeira sarrafeada para pintura 92x210cm</t>
  </si>
  <si>
    <t>D.04.000.030225</t>
  </si>
  <si>
    <t>Folha de porta macho/fêmea sem emenda de 72x210cm</t>
  </si>
  <si>
    <t>D.04.000.030226</t>
  </si>
  <si>
    <t>Folha de porta macho/fêmea sem emenda de 82x210cm</t>
  </si>
  <si>
    <t>D.04.000.030227</t>
  </si>
  <si>
    <t>Folha de porta macho/fêmea sem emenda de 92x210cm</t>
  </si>
  <si>
    <t>D.04.000.030228</t>
  </si>
  <si>
    <t>Folha de porta macho/fêmea sem emenda de 62x210cm</t>
  </si>
  <si>
    <t>D.04.000.030274</t>
  </si>
  <si>
    <t>Folha de porta lisa em madeira para pintura de 110x210cm</t>
  </si>
  <si>
    <t>D.04.000.030360</t>
  </si>
  <si>
    <t>Chapa de laminado melamínico</t>
  </si>
  <si>
    <t>D.04.000.030366</t>
  </si>
  <si>
    <t>Sarrafo de cedrinho de 10 x 1,5 cm, aparelhada 3ª construção (para acabamento lateral de beiral)</t>
  </si>
  <si>
    <t>D.04.000.030380</t>
  </si>
  <si>
    <t>Faixa/batedor de proteção em tábua de MDF, revestido com laminado melamínico, canto arredondado - 290x15mm</t>
  </si>
  <si>
    <t>D.04.000.034041</t>
  </si>
  <si>
    <t>Tabua aparelhada de pinus macho-fêmea, de 1 x 10 cm - para forro</t>
  </si>
  <si>
    <t>D.04.000.035511</t>
  </si>
  <si>
    <t>Tabua aparelhada em cambará, cedrinho, cupuíba, eucalipto-citriodora, eucalipto-saligna, garapa, pinus-elioti, de 10 x 2 cm - macho/fêmea</t>
  </si>
  <si>
    <t>D.04.000.035551</t>
  </si>
  <si>
    <t>Taco de Ipê fixado com cola 10 x 40cm - material</t>
  </si>
  <si>
    <t>D.04.000.036006</t>
  </si>
  <si>
    <t>Soalho madeira aparelhada em cumaru, ipê, jatobá, tauari, garapa, angelim-pedra, de 20 x 2 cm</t>
  </si>
  <si>
    <t>D.04.000.036106</t>
  </si>
  <si>
    <t>Cordão meia cana de madeira aparelhada 1 x 1cm, em cumaru, ipê, jatobá, tauari, garapa, angelim-pedra</t>
  </si>
  <si>
    <t>D.04.000.098078</t>
  </si>
  <si>
    <t>Lousa em laminado melamínico, branco linha comercial</t>
  </si>
  <si>
    <t>D.05.000.023507</t>
  </si>
  <si>
    <t>Divisória cega tipo naval, Divilux 35 Fibraroc Formidur BPplus - instalado</t>
  </si>
  <si>
    <t>D.05.000.023509</t>
  </si>
  <si>
    <t>Divisória para sanitários, painéis em laminado melamínico estrutural, perfis em alumínio, inclusive ferragem - instalado</t>
  </si>
  <si>
    <t>D.05.000.023512</t>
  </si>
  <si>
    <t>Divisória painel/vidro/vidro, tipo naval, Divilux 35 MSO, Eucaplac UV - instalado</t>
  </si>
  <si>
    <t>D.05.000.023585</t>
  </si>
  <si>
    <t>Divisória Divilux 35 MSO Eucaplac UV cega - instalado</t>
  </si>
  <si>
    <t>D.05.000.024618</t>
  </si>
  <si>
    <t>Divisória cega tipo piso/teto em laminado melamínico de baixa pressão, com coluna estrutural em alumínio extrudado - instalado</t>
  </si>
  <si>
    <t>D.05.000.024619</t>
  </si>
  <si>
    <t>Divisória tipo piso/teto em vidro temperado simples de 6mm, com coluna estrutural em alumínio extrudado - instalado</t>
  </si>
  <si>
    <t>D.05.000.024620</t>
  </si>
  <si>
    <t>Divisória tipo piso/teto em vidro temperado duplo de 6mm e micro persianas, com coluna estrutural em alumínio extrudado - instalado</t>
  </si>
  <si>
    <t>E.01.000.037530</t>
  </si>
  <si>
    <t>Pintura de acabamento em tinta esmalte sobre estrutura metálica</t>
  </si>
  <si>
    <t>E.01.000.037531</t>
  </si>
  <si>
    <t>Pintura de acabamento em tinta epóxi sobre estrutura metálica</t>
  </si>
  <si>
    <t>E.01.000.037532</t>
  </si>
  <si>
    <t>Tinta PU bi componente para estrutura metálica, cor branca, ref. Sherwin Williams ou equivalente</t>
  </si>
  <si>
    <t>E.01.000.037533</t>
  </si>
  <si>
    <t>Fundo primer epoxi bicomponente, para pintura de ferro, alumínio, aço e galvanizado, ref. Sherwin Williams ou equivalente</t>
  </si>
  <si>
    <t>E.02.000.026760</t>
  </si>
  <si>
    <t>Prego diversas bitolas (referência 18 x 27)</t>
  </si>
  <si>
    <t>E.02.000.027010</t>
  </si>
  <si>
    <t>Arame recozido nº 18 BWG</t>
  </si>
  <si>
    <t>E.02.000.027011</t>
  </si>
  <si>
    <t>Arame tipo MIG, diâmetro de 0,80 a 1,20 mm</t>
  </si>
  <si>
    <t>E.02.000.027018</t>
  </si>
  <si>
    <t>Arame farpado galvanizado fio Nº 16 BWG</t>
  </si>
  <si>
    <t>E.02.000.027025</t>
  </si>
  <si>
    <t>Arame galvanizado nº 16 BWG</t>
  </si>
  <si>
    <t>E.02.000.090264</t>
  </si>
  <si>
    <t>Arame galvanizado nº 14 BWG</t>
  </si>
  <si>
    <t>E.03.000.026504</t>
  </si>
  <si>
    <t>Gancho de 1/4´ com porca e arruela, 550 mm</t>
  </si>
  <si>
    <t>E.03.000.026513</t>
  </si>
  <si>
    <t>Chumbador Fischer Bolt diâmetro = 1/2´ e comprimento = 4´</t>
  </si>
  <si>
    <t>E.03.000.026516</t>
  </si>
  <si>
    <t>Parafuso em latão com cabeça sextavada, com rosca mecânica de 3/8´ x 50mm</t>
  </si>
  <si>
    <t>E.03.000.026548</t>
  </si>
  <si>
    <t>Parafuso cabeça chata com bucha plástica de 8 mm - 5,5 x 50 mm</t>
  </si>
  <si>
    <t>E.03.000.026577</t>
  </si>
  <si>
    <t>Parafuso com rosca soberba 8 x 165mm</t>
  </si>
  <si>
    <t>E.03.000.026651</t>
  </si>
  <si>
    <t>Gaxeta EPDM ref. 1619 da Day Brasil ou equivalente</t>
  </si>
  <si>
    <t>E.03.000.026652</t>
  </si>
  <si>
    <t>Gaxeta EPDM ref. 274 da Day Brasil ou equivalente</t>
  </si>
  <si>
    <t>E.03.000.026653</t>
  </si>
  <si>
    <t>Parafuso auto-atarraxante/auto-brocante em aço médio carbono, com acabamento zincado brando, de 12 x 38 mm - com arruela de vedação</t>
  </si>
  <si>
    <t>E.03.000.026709</t>
  </si>
  <si>
    <t>Grapa ferro para cantoneira 1´ x 1/8´ 1,19 kg/m</t>
  </si>
  <si>
    <t>E.03.000.026726</t>
  </si>
  <si>
    <t>Parafuso com arruela e bucha S8 de 4,8 x 50 mm, tipo panela</t>
  </si>
  <si>
    <t>E.03.000.026733</t>
  </si>
  <si>
    <t>Parafusos niquelados para sanitários</t>
  </si>
  <si>
    <t>E.03.000.026735</t>
  </si>
  <si>
    <t>Conjunto de fixação para lavatório (dois parafusos, duas buchas e quatro arruelas); ref. SP 7 01 da Deca ou equivalente</t>
  </si>
  <si>
    <t>E.03.000.026771</t>
  </si>
  <si>
    <t>Rebites de ferro zincado n° 8, comprimento de 6,10 mm, diâmetro nominal de 3 mm</t>
  </si>
  <si>
    <t>E.03.000.049502</t>
  </si>
  <si>
    <t>Porca quadrada para parafuso M16</t>
  </si>
  <si>
    <t>E.03.000.049534</t>
  </si>
  <si>
    <t>Parafuso cabeça abaulada M16 x 45 mm</t>
  </si>
  <si>
    <t>E.03.000.049539</t>
  </si>
  <si>
    <t>Arruela quadrada de 50 mm com furo de 18 mm</t>
  </si>
  <si>
    <t>E.03.000.049540</t>
  </si>
  <si>
    <t>Arruela quadrada 100 x 100 x 5 mm com furo de 18 mm</t>
  </si>
  <si>
    <t>E.03.000.049550</t>
  </si>
  <si>
    <t>Parafuso cabeça quadrada M16 x 125 mm</t>
  </si>
  <si>
    <t>E.03.000.049551</t>
  </si>
  <si>
    <t>Parafuso cabeça abaulada M16 x 150 mm</t>
  </si>
  <si>
    <t>E.03.000.049552</t>
  </si>
  <si>
    <t>Parafuso cabeça quadrada M16 x 300 mm</t>
  </si>
  <si>
    <t>E.03.000.049553</t>
  </si>
  <si>
    <t>Parafuso rosca dupla M16 x 450 mm</t>
  </si>
  <si>
    <t>E.03.000.069519</t>
  </si>
  <si>
    <t>Conjunto para fixação de tanque</t>
  </si>
  <si>
    <t>E.03.000.069568</t>
  </si>
  <si>
    <t>Parafuso e bucha de 8´ para fixação de louça sanitária</t>
  </si>
  <si>
    <t>E.03.000.090616</t>
  </si>
  <si>
    <t>Parafuso sextavado em aço inoxidável de 1/4" x 1 1/4"; ref. SXRI1/4X1.1/4A2 da Belenus, TEL5329 da Termotécnica ou equivalente</t>
  </si>
  <si>
    <t>E.03.000.090617</t>
  </si>
  <si>
    <t>Arruela lisa em aço inoxidável de 1/4"; ref. 39136202 da Ciser, Inox 1/4" da Aciole, AL3/16A4 da Veppel ou equivalente</t>
  </si>
  <si>
    <t>E.03.000.090618</t>
  </si>
  <si>
    <t>Porca sextavada em aço inoxidável de 1/4"; ref. Inox 1/4" da Ciser, TEL5314 da Termotécnica, Inox 304 1/4" da Walsywa ou equivalente</t>
  </si>
  <si>
    <t>E.04.000.025014</t>
  </si>
  <si>
    <t>Fornecimento e montagem de estrutura metálica em aço USISAC41E / COSARCOR400E / CSNCOR420</t>
  </si>
  <si>
    <t>E.04.000.037502</t>
  </si>
  <si>
    <t>Fornecimento e montagem de estrutura em aço ASTM-A572 Grau 50, sem pintura</t>
  </si>
  <si>
    <t>E.04.000.037503</t>
  </si>
  <si>
    <t>Fornecimento e montagem de estrutura tubular em aço ASTM-A572 Grau 50, sem pintura</t>
  </si>
  <si>
    <t>E.04.000.037504</t>
  </si>
  <si>
    <t>Tubo metálico metalon, referência 60 x 60 x 3,75mm</t>
  </si>
  <si>
    <t>E.04.000.037532</t>
  </si>
  <si>
    <t>Fornecimento e montagem de estrutura metálica em aço ASTM-A 36, sem pintura</t>
  </si>
  <si>
    <t>E.05.000.026198</t>
  </si>
  <si>
    <t>Chapa perfurada em aço SAE 1020, furos redondos de diâmetro 7,5 mm, área aberta 45%, e espessura de 1/8´, dimensão 2,0 x 1,0 m</t>
  </si>
  <si>
    <t>E.05.000.026615</t>
  </si>
  <si>
    <t>Cantoneira ferro 1´ x 1´ x 1/8´ - 1,19 kg/m</t>
  </si>
  <si>
    <t>E.05.000.026662</t>
  </si>
  <si>
    <t>Chapa de aço ASTM A-36 de 1/4´</t>
  </si>
  <si>
    <t>E.05.000.026678</t>
  </si>
  <si>
    <t>Ferro cantoneira abas iguais em aço carbono, de 1´ x 1´ x 1/8´</t>
  </si>
  <si>
    <t>E.05.000.026682</t>
  </si>
  <si>
    <t>Cantoneira em aço galvanizado de 1´ x 1/8´</t>
  </si>
  <si>
    <t>E.05.000.026702</t>
  </si>
  <si>
    <t>Insert maciço com furo inferior para ancoragem, carga de trabalho 3.000 kg; ref. TS24 da Trejor ou equivalente</t>
  </si>
  <si>
    <t>E.05.000.026703</t>
  </si>
  <si>
    <t>Içador, carga de trabalho 3.000 kg, ref. TP24 fabricação Trejor ou equivalente</t>
  </si>
  <si>
    <t>E.05.000.026704</t>
  </si>
  <si>
    <t>Chapa de ferro Nº 14</t>
  </si>
  <si>
    <t>E.05.000.026707</t>
  </si>
  <si>
    <t>Posicionador, carga de trabalho 3.000 kg, ref. TP24 fabricação Trejor ou equivalente</t>
  </si>
  <si>
    <t>E.06.000.021546</t>
  </si>
  <si>
    <t>Tela galvanizada para fixação de alvenaria, malha de 15x15mm e dimensão 6x50cm</t>
  </si>
  <si>
    <t>E.06.000.021547</t>
  </si>
  <si>
    <t>Tela galvanizada para fixação de alvenaria, malha de 15x15mm e dimensão 7,5x50cm</t>
  </si>
  <si>
    <t>E.06.000.021548</t>
  </si>
  <si>
    <t>Tela galvanizada para fixação de alvenaria, malha de 15x15mm e dimensão 10,5x50cm</t>
  </si>
  <si>
    <t>E.06.000.021549</t>
  </si>
  <si>
    <t>Tela galvanizada para fixação de alvenaria, malha de 15x15mm e dimensão 12x50cm</t>
  </si>
  <si>
    <t>E.06.000.021550</t>
  </si>
  <si>
    <t>Tela galvanizada para fixação de alvenaria, malha de 15x15mm e dimensão 17x50cm</t>
  </si>
  <si>
    <t>E.06.000.021551</t>
  </si>
  <si>
    <t>Pino de aço liso com arruela 1/4" x 27 mm para tela galvanizada para fixação de alvenaria</t>
  </si>
  <si>
    <t>E.06.000.042847</t>
  </si>
  <si>
    <t>Clips de fixação para vergalhão em aço galvanizado diâmetro de 3/8´, ref. TEL 5238 ou equivalente</t>
  </si>
  <si>
    <t>E.06.000.065041</t>
  </si>
  <si>
    <t>Reservatório metálico cilíndrico horizontal, capacidade de 10.000 litros</t>
  </si>
  <si>
    <t>E.06.000.065042</t>
  </si>
  <si>
    <t>Reservatório metálico cilíndrico horizontal, capacidade de 5.000 litros</t>
  </si>
  <si>
    <t>E.06.000.065056</t>
  </si>
  <si>
    <t>Reservatório metálico cilíndrico horizontal, capacidade de 3.000 litros</t>
  </si>
  <si>
    <t>E.07.000.020121</t>
  </si>
  <si>
    <t>Trilho em alumínio simples</t>
  </si>
  <si>
    <t>E.07.000.020122</t>
  </si>
  <si>
    <t>Perfil retangular em alumínio de 50x25x2mm</t>
  </si>
  <si>
    <t>E.07.000.020127</t>
  </si>
  <si>
    <t>Perfil em alumínio anodizado natural, perfil qualquer</t>
  </si>
  <si>
    <t>E.07.000.026650</t>
  </si>
  <si>
    <t>Cantoneira em alumínio antiderrapante, dimensões 50 x 30 mm; referência comercial Artesana ou equivalente</t>
  </si>
  <si>
    <t>E.07.000.026661</t>
  </si>
  <si>
    <t>Chapa lisa em alumínio 2000 x 1000 x 3 mm (16,20 kg/pc)</t>
  </si>
  <si>
    <t>E.07.000.026667</t>
  </si>
  <si>
    <t>Cantoneira sextavada em alumínio para placa cerâmica, acabamento natural ref. Canto metal A3 ou equivalente</t>
  </si>
  <si>
    <t>E.07.000.027632</t>
  </si>
  <si>
    <t>Gradil em alumínio natural com portão central de 2 folhas de 80cm cada - sob medida</t>
  </si>
  <si>
    <t>E.07.000.033503</t>
  </si>
  <si>
    <t>Cantoneira em alumínio ´Y´ para massa, espessura de 1,5mm, ref. R-78 da Pin-Can, M-1 da Canto Metal ou equivalente</t>
  </si>
  <si>
    <t>E.07.000.090592</t>
  </si>
  <si>
    <t>Cinta de alumínio, diâmetro de 1/2´</t>
  </si>
  <si>
    <t>E.07.000.093837</t>
  </si>
  <si>
    <t>Fita porosa de 25mm x 25 m</t>
  </si>
  <si>
    <t>E.08.000.021080</t>
  </si>
  <si>
    <t>Perfil em alumínio anodizado tipo U, abas iguais, de 9,53x9,53x1,58mm</t>
  </si>
  <si>
    <t>E.08.000.023605</t>
  </si>
  <si>
    <t>Forro modular metálico em aluzink, placas de 625x625mm, Tile Tegular perfurado - instalado</t>
  </si>
  <si>
    <t>E.08.000.025044</t>
  </si>
  <si>
    <t>Brise metálico curvo e móvel termoacustico, em chapa lisa de alumínio pré-pintada, preenchido com poliuretano expandido injetado, largura 335 mm, ref. Asa de avião da Refax, BSM335 da Sul Metal ou equivalente</t>
  </si>
  <si>
    <t>E.08.000.025053</t>
  </si>
  <si>
    <t>Brise metálico curvo e móvel em chapa microperfurada de alumínio pré-pintada, ref. AS288 Retrátil da Refax, SM A300 da Sul Metais ou equivalente</t>
  </si>
  <si>
    <t>E.08.000.026210</t>
  </si>
  <si>
    <t>Placa de alumínio composto "ACM", espessura de 4 mm, acabamento em PVDF, uso externo/interno</t>
  </si>
  <si>
    <t>E.08.000.026211</t>
  </si>
  <si>
    <t>Placa de alumínio composto "ACM", espessura de 3 mm, acabamento em polieter (interno)</t>
  </si>
  <si>
    <t>E.08.000.030901</t>
  </si>
  <si>
    <t>Barra de proteção para lavatório tipo U, para pessoas com mobilidade reduzida, em tubo de alumínio com pintura de epóxi, medidas: 63x51cm ou 54x40cm</t>
  </si>
  <si>
    <t>E.08.000.090569</t>
  </si>
  <si>
    <t>Folha em alumínio corrugado 015 revestido em papel kraft</t>
  </si>
  <si>
    <t>E.09.000.045602</t>
  </si>
  <si>
    <t>Caixa de derivação, embutida ou externa, de 2x30x60mm, para rodapé duplo</t>
  </si>
  <si>
    <t>E.09.000.090147</t>
  </si>
  <si>
    <t>Parafuso com arruela em aço galvanizado, para flange S16/80</t>
  </si>
  <si>
    <t>E.09.000.090150</t>
  </si>
  <si>
    <t>Parafuso com porca e arruela em aço galvanizado S20/90</t>
  </si>
  <si>
    <t>E.10.000.020343</t>
  </si>
  <si>
    <t>Tela galvanizada fio 24 BWG, malha hexagonal de 1/2´</t>
  </si>
  <si>
    <t>E.10.000.027017</t>
  </si>
  <si>
    <t>Gabião tipo caixa em tela metálica, revestido com galvanização com liga zinco/alumínio, malha hexagonal torção dupla 8x10cm, fio diâmetro 2,7mm, altura de 0,5m, independente do formato, conforme NBR 8964, ref. Maccaferri, Comep, Diprotec ou equivalente</t>
  </si>
  <si>
    <t>E.10.000.027018</t>
  </si>
  <si>
    <t>Gabião tipo caixa em tela metálica, revestido com galvanização com liga zinco/alumínio, malha hexagonal torção dupla 8x10cm, fio diâmetro 2,7mm, altura de 1,0m, independente do formato, conforme NBR 8964; ref. Maccaferri, Comep, Diprotec ou equivalente</t>
  </si>
  <si>
    <t>E.10.000.027511</t>
  </si>
  <si>
    <t>Tela de aço galvanizado, fio 10 BWG, malha 2´ tipo alambrado</t>
  </si>
  <si>
    <t>E.10.000.027518</t>
  </si>
  <si>
    <t>Tela de aço galvanizado, fio 12BWG, malha 2´ tipo alambrado</t>
  </si>
  <si>
    <t>E.10.000.027521</t>
  </si>
  <si>
    <t>Tela em arame galvanizado, malha 2´, fio 22BWG, tipo galinheiro</t>
  </si>
  <si>
    <t>E.10.000.027526</t>
  </si>
  <si>
    <t>Tela ondulada de arame galvanizado, fio 10B WG, malha 1´ artística</t>
  </si>
  <si>
    <t>E.10.000.027529</t>
  </si>
  <si>
    <t>Tela de alambrado em arame galvanizado, fio 16BWG, malha 1´</t>
  </si>
  <si>
    <t>E.10.000.049565</t>
  </si>
  <si>
    <t>Cordoalha para estai de aço galvanizado 7 fios, diâmetro 3/8´ tipo SM, galvanização eletrolítica</t>
  </si>
  <si>
    <t>E.10.000.049575</t>
  </si>
  <si>
    <t>Esticador para cabo de aço 5/16´ (8 mm) com terminal gancho-olhal</t>
  </si>
  <si>
    <t>E.10.000.090472</t>
  </si>
  <si>
    <t>Cabo de aço galvanizado com alma de aço, diâmetro 5/16´ (7,94mm)</t>
  </si>
  <si>
    <t>E.10.000.090476</t>
  </si>
  <si>
    <t>Cabo de aço galvanizado com alma de aço, diâmetro 3/16´ (4,76mm)</t>
  </si>
  <si>
    <t>E.10.000.090477</t>
  </si>
  <si>
    <t>Cordoalha de aço galvanizado, diâmetro de 1/4´ (6,35mm), tipo HS, galvanização à fogo, classe A com 7 fios</t>
  </si>
  <si>
    <t>E.10.000.092774</t>
  </si>
  <si>
    <t>Cabo de aço galvanizado com alma de aço, diâmetro 3/8´ (9,52mm)</t>
  </si>
  <si>
    <t>E.18.000.020159</t>
  </si>
  <si>
    <t>Barra de apoio lateral para lavatório, para pessoas com mobilidade reduzida, em tubo de aço inoxidável de 1.1/4´, comprimento 25 a 30 cm</t>
  </si>
  <si>
    <t>E.18.000.027519</t>
  </si>
  <si>
    <t>Barreira de proteção perimetral em aço inoxidável, AISI 430, dupla (clipada) instalado com 8 espiras, ref. Iron Wall, Master proteção, Incotela ou equivalente</t>
  </si>
  <si>
    <t>E.18.000.027523</t>
  </si>
  <si>
    <t>Colocação de Ouriço, simples ou dupla, com 8 espiras - instalado</t>
  </si>
  <si>
    <t>E.18.000.030900</t>
  </si>
  <si>
    <t>Barra de apoio em aço inoxidável AISI 304, diâmetro de 32 mm (1 1/4´), espessura 1,5 mm e comprimento 40 cm</t>
  </si>
  <si>
    <t>E.18.000.031010</t>
  </si>
  <si>
    <t>Barra de apoio, para pessoas com mobilidade reduzida, em tubo de aço inoxidável 1 1/2´, L= 500mm</t>
  </si>
  <si>
    <t>E.18.000.031011</t>
  </si>
  <si>
    <t>Barra de apoio, para pessoas com mobilidade reduzida, em tubo de aço inoxidável 1 1/2´, L= 800mm</t>
  </si>
  <si>
    <t>E.18.000.031013</t>
  </si>
  <si>
    <t>Barra de apoio, para pessoas com mobilidade reduzida, em tubo de aço inoxidável 1 1/2´, L= 800x800mm</t>
  </si>
  <si>
    <t>E.18.000.031109</t>
  </si>
  <si>
    <t>Corrimão em tubo redondo de aço inoxidável AISI 304 liga 18,8, diâmetro nominal de 1 1/2" (38,1mm), espessura de 1,5mm, acabamento escovado, sem arestas vivas, conforme NBR 9050, NBR 9077 E NBR 14718</t>
  </si>
  <si>
    <t>E.18.000.031932</t>
  </si>
  <si>
    <t>Corrimão duplo em tubo de aço inoxidável com diâmetro de 1 1/2´ e montantes com diâmetro de 2´, acabamento aço inox 304 escovado, fixado com flange e canopla</t>
  </si>
  <si>
    <t>E.18.000.031933</t>
  </si>
  <si>
    <t>Corrimão em tubo de aço inoxidável, diâmetro 1 1/2´ e montantes com diâmetro de 2´, acabamento em aço inox 304 escovado, fixado com flange e canopla</t>
  </si>
  <si>
    <t>E.18.000.036519</t>
  </si>
  <si>
    <t>Revestimento em aço inoxidável AISI304, liga18,8 em chapa 20 com espessura de 1mm, acabamento escovado - colocado</t>
  </si>
  <si>
    <t>E.18.000.039079</t>
  </si>
  <si>
    <t>Placa comemorativa em aço inoxidável escovado, medidas aproximadas de 50cm de largura e 70cm de altura, texto+desenho+parafuos</t>
  </si>
  <si>
    <t>E.18.000.050496</t>
  </si>
  <si>
    <t>Mesa lateral em aço inoxidável com prateleira inferior, de 2100 x 700 x 850mm</t>
  </si>
  <si>
    <t>E.18.000.063554</t>
  </si>
  <si>
    <t>Abrigo simples em aço inoxidável escovado AISI-304/316, com suporte para mangueira 1 1/2", porta em vidro temperado, 60x90x17cm, ref. Firex, Gilfire, Rwinox ou equivalente</t>
  </si>
  <si>
    <t>E.18.000.067524</t>
  </si>
  <si>
    <t>Captor pluvial equipado com mecanismo anti-vórtice, corpo em aço inoxidável, grelha em alumínio, DN= 50 mm; ref. linha EPAMS da Saint Gobain ou equivalente</t>
  </si>
  <si>
    <t>E.18.000.067525</t>
  </si>
  <si>
    <t>Captor pluvial equipado com mecanismo anti-vórtice, corpo em aço inoxidável, grelha em alumínio, DN= 75 mm; ref. linha SMU EPAMS da Saint Gobain ou equivalente</t>
  </si>
  <si>
    <t>E.19.000.025645</t>
  </si>
  <si>
    <t>Telha ondulada translúcida em polipropileno, 244x110cm, espessura 1,10mm, ref. 177 Esaf, Atco ou equivalente</t>
  </si>
  <si>
    <t>E.20.000.091554</t>
  </si>
  <si>
    <t>Brise metálico fixo em chapa lisa de Aluzinc pré-pintada, espessura de 0,6 mm, seção "U" dimensão 200x75mm, ref. Aerobrise 200 da Hunter Douglas, AB 200 da Refax, BSM-A200 da Sul Metais ou equivalente</t>
  </si>
  <si>
    <t>F.03.000.020572</t>
  </si>
  <si>
    <t>Concreto asfáltico usinado à quente tipo CBUQ, faixa Dersa (faixa 4 ou 5) posto obra</t>
  </si>
  <si>
    <t>F.03.000.020573</t>
  </si>
  <si>
    <t>Binder fechado, fornecimento posto obra</t>
  </si>
  <si>
    <t>F.03.000.024023</t>
  </si>
  <si>
    <t>Manta asfáltica plastomérica com armadura filme de poliéster tipo III, espessura 4mm, face exposta em geotêxtil, Premium Geotêxtil da Viapol ou equivalente</t>
  </si>
  <si>
    <t>F.03.000.024031</t>
  </si>
  <si>
    <t>Papel betumado KRAFT</t>
  </si>
  <si>
    <t>F.03.000.024034</t>
  </si>
  <si>
    <t>Asfalto oxidado tipo II (NBR9910), ref. Denver asfalto OX ou 084 da Petrox ou equivalente</t>
  </si>
  <si>
    <t>F.03.000.024078</t>
  </si>
  <si>
    <t>Impermeabilização flexível à base polímeros acrílicos; ref. Denvercril Super / Igolflex / Vedapren / Viaflex branco ou equivalente</t>
  </si>
  <si>
    <t>F.03.000.024081</t>
  </si>
  <si>
    <t>Membrana de asfalto modificado com elastômeros cor preta, ref. Vedapren / Otto Baumgart, Denverpren SBS / Denver, Igolflex Preto / Sika ou equivalente</t>
  </si>
  <si>
    <t>F.03.000.024109</t>
  </si>
  <si>
    <t>Manta asfáltica com armadura filme de poliéster, tipo III-B, espessura de 3 mm, ref. Denvermanta III-B Denver Global, Torodin III-B Viapol, Premium Poliéster III-B Viapol ou equivalente</t>
  </si>
  <si>
    <t>F.03.000.024110</t>
  </si>
  <si>
    <t>Manta asfáltica com armadura filme de poliéster, tipo III-B, espessura de 4 mm, ref. Denvermanta III-B Denver Global, Torodin III-B Viapol, Premium Poliéster III-B Viapol ou equivalente</t>
  </si>
  <si>
    <t>F.03.000.024111</t>
  </si>
  <si>
    <t>Manta asfáltica tipo III-B, esp. 3mm, face exposta em geotêxtil, ref. Denvermanta Geotêxtil III-B -Denver Global, Torodin Geotêxtil III-B e Premium III-B Viapol ou equivalente</t>
  </si>
  <si>
    <t>F.03.000.024534</t>
  </si>
  <si>
    <t>Isolamento térmico em espuma elastomérica, espessura de 9 a 12 mm, para tubulação água quente e refrigeração, diâmetro de 1/4´ (cobre)</t>
  </si>
  <si>
    <t>F.03.000.024535</t>
  </si>
  <si>
    <t>Isolamento térmico em espuma elastomérica, espessura de 9 a 12 mm, para tubulação água quente e refrigeração, diâmetro de 5/8´ (cobre) ou 1/4´ (ferro)</t>
  </si>
  <si>
    <t>F.03.000.024549</t>
  </si>
  <si>
    <t>Manta elastomérica para tubulação de água quente e refrigeração, espessura de 19 a 26 mm</t>
  </si>
  <si>
    <t>F.03.000.024550</t>
  </si>
  <si>
    <t>Isolamento térmico em espuma elastomérica, espessura de 19 a 26 mm, para tubulação de água quente e refrigeração, diâmetro de 3/8" (cobre) e 1/8" (ferro)</t>
  </si>
  <si>
    <t>F.03.000.024551</t>
  </si>
  <si>
    <t>Isolamento térmico em espuma elastomérica, espessura de 19 a 26 mm, para tubulação de água quente e refrigeração, diâmetro de 3/4" (cobre) e 3/8" (ferro)</t>
  </si>
  <si>
    <t>F.03.000.024702</t>
  </si>
  <si>
    <t>Asfalto betuminoso (CAP 85/100= CAP 7)(CAP 50/60= CAP 20)</t>
  </si>
  <si>
    <t>F.03.000.024704</t>
  </si>
  <si>
    <t>Emulsão RR-1-C</t>
  </si>
  <si>
    <t>F.03.000.024705</t>
  </si>
  <si>
    <t>Asfalto diluído CM-30</t>
  </si>
  <si>
    <t>F.03.000.039005</t>
  </si>
  <si>
    <t>Pintura impermeabilizante com asfalto oxidado e solventes orgânicos, ref. Viabit/Viapol, Neutrol/Otto Baumgart/IGOL55 Sika, ou equivalente</t>
  </si>
  <si>
    <t>F.04.000.025523</t>
  </si>
  <si>
    <t>Cumeeira para telha de poliester reforçado com fibra de vidro (PRFV), perfil trapezoidal 49 ou kalheta; ref. Coberfibras, Cersan, Fibratel Telhas, Doplast ou equivalente</t>
  </si>
  <si>
    <t>F.04.000.025549</t>
  </si>
  <si>
    <t>Domo em acrílico fixado com perfil de alumínio, de 1,05 x 1,05 m ref. Alumecril, Domoplast ou equivalente - instalado</t>
  </si>
  <si>
    <t>F.04.000.025550</t>
  </si>
  <si>
    <t>Chapa em policarbonato alveolar bronze de 6 x 1050 x 6000 mm</t>
  </si>
  <si>
    <t>F.04.000.025600</t>
  </si>
  <si>
    <t>Chapa em policarbonato compacto, cor fumê/bronze, espessura de 6mm</t>
  </si>
  <si>
    <t>F.04.000.025601</t>
  </si>
  <si>
    <t>Chapa em policarbonato compacto, cor cristal, espessura de 6mm</t>
  </si>
  <si>
    <t>F.04.000.025602</t>
  </si>
  <si>
    <t>Chapa em policarbonato compacto, cor cristal, espessura de 10mm</t>
  </si>
  <si>
    <t>F.04.000.025608</t>
  </si>
  <si>
    <t>Telha de poliester reforçado com fibra de vidro (PRFV), perfil trapezoidal 49 ou kalheta, com espessura de 1,5mm; ref. Coberfibras, Cersan, Fibratel Telhas, Doplast ou equivalente</t>
  </si>
  <si>
    <t>F.04.000.025638</t>
  </si>
  <si>
    <t>Chapa em policarbonato alveolar bronze de 10 x 2100 x 6000 mm</t>
  </si>
  <si>
    <t>F.04.000.025642</t>
  </si>
  <si>
    <t>Chapa em policarbonato alveolar translúcido de 10 x 2100 x 6000 mm</t>
  </si>
  <si>
    <t>F.04.000.026505</t>
  </si>
  <si>
    <t>Calço plástico para telha ondulada, 18 mm</t>
  </si>
  <si>
    <t>F.04.000.026506</t>
  </si>
  <si>
    <t>Calço plástico para telha trapezoidal, 38 mm</t>
  </si>
  <si>
    <t>F.04.000.090497</t>
  </si>
  <si>
    <t>Chapa em policarbonato alveolar de 6mm</t>
  </si>
  <si>
    <t>F.07.000.022013</t>
  </si>
  <si>
    <t>Poliestireno expandido densidade 9 a 10 kg/m³ - P1 para enchimento</t>
  </si>
  <si>
    <t>F.07.000.022016</t>
  </si>
  <si>
    <t>EPS (poliestireno expandido) tipo 5F com densidade de 22,5 kg/m³, antichamas (tipo F), resistência a compressão de 104 KPa, deformação de 10%, em blocos</t>
  </si>
  <si>
    <t>F.07.000.024075</t>
  </si>
  <si>
    <t>Manta de lã de vidro e/ou lã de rocha de 2´</t>
  </si>
  <si>
    <t>F.07.000.024507</t>
  </si>
  <si>
    <t>Poliestireno expandido P-III (isopor), espessura de 10mm</t>
  </si>
  <si>
    <t>F.07.000.024513</t>
  </si>
  <si>
    <t>Poliestireno expandido P-III (isopor), espessura de 20mm</t>
  </si>
  <si>
    <t>F.07.000.024536</t>
  </si>
  <si>
    <t>Isolamento térmico em espuma elastomérica, espessura de 9 a 12 mm, para tubulação água quente e refrigeração, diâmetro de 1/2´ (cobre)</t>
  </si>
  <si>
    <t>F.07.000.024537</t>
  </si>
  <si>
    <t>Isolamento térmico em espuma elastomérica, espessura de 9 a 12 mm, para tubulação água quente e refrigeração, diâmetro de 1´ (cobre)</t>
  </si>
  <si>
    <t>F.07.000.024538</t>
  </si>
  <si>
    <t>Isolamento térmico em espuma elastomérica, espessura de 19 a 26 mm, para tubulação água quente e refrigeração, diâmetro de 7/8´ (cobre) / 1/2´ (ferro)</t>
  </si>
  <si>
    <t>F.07.000.024539</t>
  </si>
  <si>
    <t>Isolamento térmico em espuma elastomérica, espessura de 19 a 26 mm, para tubulação água quente e refrigeração, diâmetro de 1 1/8´ (cobre) / 3/4´ (ferro)</t>
  </si>
  <si>
    <t>F.07.000.024540</t>
  </si>
  <si>
    <t>Isolamento térmico em espuma elastomérica, espessura de 19 a 26 mm, para tubulação água quente e refrigeração, diâmetro de 1 3/8´ (cobre) ou 1´ (ferro)</t>
  </si>
  <si>
    <t>F.07.000.024541</t>
  </si>
  <si>
    <t>Isolamento térmico em espuma elastomérica, espessura de 19 a 26 mm, para tubulação água quente e refrigeração, diâmetro de 1 5/8´ (cobre) ou 1 1/4´ (ferro)</t>
  </si>
  <si>
    <t>F.07.000.024542</t>
  </si>
  <si>
    <t>Isolamento térmico em espuma elastomérica, espessura de 19 a 26 mm, para tubulação água quente e refrigeração, diâmetro de 1 1/2´ (ferro)</t>
  </si>
  <si>
    <t>F.07.000.024543</t>
  </si>
  <si>
    <t>Isolamento térmico em espuma elastomérica, espessura de 19 a 26 mm, para tubulação água quente e refrigeração, diâmetro de 2´ (ferro)</t>
  </si>
  <si>
    <t>F.07.000.024544</t>
  </si>
  <si>
    <t>Isolamento térmico em espuma elastomérica, espessura de 19 a 26 mm, para tubulação água quente e refrigeração, diâmetro de 2 1/2´ (ferro)</t>
  </si>
  <si>
    <t>F.07.000.024545</t>
  </si>
  <si>
    <t>Isolamento térmico em espuma elastomérica, espessura de 19 a 26 mm, para tubulação água quente e refrigeração, diâmetro de 3 1/2´ (cobre) / 3´ (ferro)</t>
  </si>
  <si>
    <t>F.07.000.024546</t>
  </si>
  <si>
    <t>Isolamento térmico em espuma elastomérica, espessura de 19 a 26 mm, para tubulação água quente e refrigeração, diâmetro de 4´ (ferro)</t>
  </si>
  <si>
    <t>F.07.000.024547</t>
  </si>
  <si>
    <t>Isolamento térmico em espuma elastomérica, espessura de 19 a 26 mm, para tubulação água quente e refrigeração, diâmetro de 5´ (ferro)</t>
  </si>
  <si>
    <t>F.07.000.024548</t>
  </si>
  <si>
    <t>Isolamento térmico em espuma elastomérica, espessura de 19 a 26 mm, para tubulação água quente e refrigeração, diâmetro de 6´ (ferro)</t>
  </si>
  <si>
    <t>F.07.000.024551</t>
  </si>
  <si>
    <t>Manta em fibra cerâmica aluminizada, espessura de 38 mm, densidade 96 kg/m³, comprimento de fibra (médio) 100mm, para isolamento térmico de duto de pressurização</t>
  </si>
  <si>
    <t>F.07.000.024571</t>
  </si>
  <si>
    <t>Manta de lã de vidro e/ou lã de rocha de 1´</t>
  </si>
  <si>
    <t>F.08.000.020301</t>
  </si>
  <si>
    <t>Placa neoprene fretado para apoio-Dm³</t>
  </si>
  <si>
    <t>DM3</t>
  </si>
  <si>
    <t>F.08.000.024103</t>
  </si>
  <si>
    <t>Mastique silicone Silix 567; referência comercial Rhodia / Dow Corning 791 ou equivalente</t>
  </si>
  <si>
    <t>F.08.000.024104</t>
  </si>
  <si>
    <t>Película adesiva jateada liso fosco ou listra branca para vidros - uso interno</t>
  </si>
  <si>
    <t>F.08.000.028059</t>
  </si>
  <si>
    <t>Perfil de acabamento com borracha termoplástica vulcanizada de embutir, para junta dilatação piso-piso, fixação em perfis de alumínio, ref. GFTW100V/GFT100x2" da CS Brasil ou equivalente</t>
  </si>
  <si>
    <t>F.08.000.028060</t>
  </si>
  <si>
    <t>Perfil de acabamento com borracha santoprene de embutir, para junta de dilatação, piso-parede, fixação em perfis de alumínio, ref. Cosimo Cataldo ou equivalente</t>
  </si>
  <si>
    <t>F.08.000.028061</t>
  </si>
  <si>
    <t>Perfil de acabamento com borracha santoprene de embutir, para junta dilatação parede-parede ou forro-forro, fixação em perfis de alumínio, ref. Cosimo Cataldo ou equivalente</t>
  </si>
  <si>
    <t>F.08.000.028062</t>
  </si>
  <si>
    <t>Perfil de acabamento com borracha santoprene de embutir, para junta dilatação parede-parede ou forro-forro-canto, fixação em perfis de alumínio, ref. Cosimo Cataldo ou equivalente</t>
  </si>
  <si>
    <t>F.08.000.028065</t>
  </si>
  <si>
    <t>Mastique elástico poliuretano para juntas; referência comercial Vedaflex da Otto Baumgart, Sikaflex 1A da Sika ou equivalente</t>
  </si>
  <si>
    <t>F.08.000.033572</t>
  </si>
  <si>
    <t>Friso para junta de dilatação em revestimento granito lavado tipo Fulget</t>
  </si>
  <si>
    <t>F.08.000.036004</t>
  </si>
  <si>
    <t>Junta estrutural, UT10VMA Uniontech / JJ1015M Jeene</t>
  </si>
  <si>
    <t>F.08.000.036005</t>
  </si>
  <si>
    <t>Junta estrutural, UT20VMA Uniontech / JJ2027M Jeene</t>
  </si>
  <si>
    <t>F.08.000.036018</t>
  </si>
  <si>
    <t>Junta UT25OAE Uniontech / JJ2540VV Jeene, labios poliméricos</t>
  </si>
  <si>
    <t>F.08.000.036019</t>
  </si>
  <si>
    <t>Junta UT35OAE Uniontech / JJ3550VV Jeene, labios poliméricos</t>
  </si>
  <si>
    <t>F.08.000.036025</t>
  </si>
  <si>
    <t>Perfilado termoplast. PVC, Vedacit O-12/Sika O-12</t>
  </si>
  <si>
    <t>F.08.000.036027</t>
  </si>
  <si>
    <t>Perfilado termoplast. PVC, Vedacit O-22/Sika O-22</t>
  </si>
  <si>
    <t>F.08.000.036063</t>
  </si>
  <si>
    <t>Juntas latão 3/4´x 1/8´</t>
  </si>
  <si>
    <t>F.08.000.062020</t>
  </si>
  <si>
    <t>Tarugo de polietileno D=10mm delimitador da junta de dilatação</t>
  </si>
  <si>
    <t>F.08.000.062026</t>
  </si>
  <si>
    <t>Guia de polietileno Tarucel, diâmetro de 15 mm</t>
  </si>
  <si>
    <t>F.09.000.024029</t>
  </si>
  <si>
    <t>Manta geotêxtil com resistência à tração longitudinal de 31kN/m e transversal de 27kN/m, ref. linha Bidim RT ou equivalente</t>
  </si>
  <si>
    <t>F.09.000.024049</t>
  </si>
  <si>
    <t>Manta geotêxtil com resistência à tração longitudinal de 16kN/m e transversal de 14kN/m, ref. linha Bidim RT ou equivalente</t>
  </si>
  <si>
    <t>F.09.000.024080</t>
  </si>
  <si>
    <t>Manta geotêxtil com resistência à tração longitudinal de 10kN/m e transversal de 9kN/m, ref. linha Bidim RT ou equivalente</t>
  </si>
  <si>
    <t>F.09.000.092628</t>
  </si>
  <si>
    <t>Tela de juta (aniagem)</t>
  </si>
  <si>
    <t>F.10.000.023573</t>
  </si>
  <si>
    <t>Forro termoacústico em lã de vidro com acabamento plástico; e= 20 mm, densidade 60 kg/m³, com estrutura de sustentação colocado; ref. Forrovid K-60 ou equivalente - instalado</t>
  </si>
  <si>
    <t>F.10.000.024058</t>
  </si>
  <si>
    <t>Lâmina refletiva revestida 2 faces em alumínio, dupla malha de reforço resina termoplástica, alta densidade, laminação c/filme entre camadas, cl. A, norma ABNT NBR15567, espes. 0,20mm; ref. Duralfoil Multi 2 de Gib do Brasil ou equivalente</t>
  </si>
  <si>
    <t>F.10.000.024520</t>
  </si>
  <si>
    <t>Espuma flexível poliuretano poliéter, auto extinguível, superfície em cunhas anecóicas ou ondulado, natural grafite, e=50mm, densidade 28 até 35kg/m³; ref. Sonique Wave 50/10 Vibrasom, Sinus PLus da Isopur ou equivalente</t>
  </si>
  <si>
    <t>F.11.000.025601</t>
  </si>
  <si>
    <t>Telha em fibra vegetal, ondulada de 3mm; ref. Onduline, Fibroflex ou equivalente</t>
  </si>
  <si>
    <t>F.11.000.025602</t>
  </si>
  <si>
    <t>Cumeeira em fibra vegetal, lisa de 3mm; ref. Onduline, Fibroflex ou equivalente</t>
  </si>
  <si>
    <t>F.12.000.024008</t>
  </si>
  <si>
    <t>Fita autoadesiva em poliester de 5 cm, para trincas, ref. Fitafix ou equivalente</t>
  </si>
  <si>
    <t>F.12.000.024026</t>
  </si>
  <si>
    <t>Selante endurecedor à base de polímeros siliconados, ref. Otto baugart, Masterkure HD 200WB da Basf ou equivalente</t>
  </si>
  <si>
    <t>F.12.000.024102</t>
  </si>
  <si>
    <t>Geomembrana em polietileno PEAD, lisa em ambas as faces com espessura de 1 mm</t>
  </si>
  <si>
    <t>F.12.000.028008</t>
  </si>
  <si>
    <t>Desmoldante para formas</t>
  </si>
  <si>
    <t>F.12.000.028069</t>
  </si>
  <si>
    <t>Selante elástico de alto desempenho à base de poliuretano para uso geral, ref. Nitoseal PU30 da Fosroc, Sikaflex-Construction ou equivalente</t>
  </si>
  <si>
    <t>F.12.000.028075</t>
  </si>
  <si>
    <t>Cola de contato para espuma elastomérica, isolamento térmico (uso adesivo industrial), ref. Armaflex 520 ou equivalente</t>
  </si>
  <si>
    <t>F.12.000.091473</t>
  </si>
  <si>
    <t>Serviço soldagem geomembrana alta densidade PEAD</t>
  </si>
  <si>
    <t>F.13.000.025534</t>
  </si>
  <si>
    <t>Telha ondulada em CRFS (2,13x1,10m) de 8mm</t>
  </si>
  <si>
    <t>F.13.000.025535</t>
  </si>
  <si>
    <t>Cumeeira universal CRFS 0,06, (1,10), perfil ondulado</t>
  </si>
  <si>
    <t>F.13.000.025538</t>
  </si>
  <si>
    <t>Telha tipo Kalheta 44cm CRFS (3,0 x 0,472m)</t>
  </si>
  <si>
    <t>F.13.000.025539</t>
  </si>
  <si>
    <t>Rufo em CRFS 0,08, Tod.1,10m, perfil ondulado</t>
  </si>
  <si>
    <t>F.13.000.025542</t>
  </si>
  <si>
    <t>Cumeeira normal em CRFS, perfil ondulado (1,10m)</t>
  </si>
  <si>
    <t>F.13.000.025545</t>
  </si>
  <si>
    <t>Telha ondulada em CRFS (2,13x1,10m) de 6mm</t>
  </si>
  <si>
    <t>F.13.000.025551</t>
  </si>
  <si>
    <t>Cumeeira normal em CRFS, perfil Kalheta 44 (0,608m)</t>
  </si>
  <si>
    <t>F.13.000.025552</t>
  </si>
  <si>
    <t>Telha modulada (onda 50) em CRFS (2,30 x 0,605m)</t>
  </si>
  <si>
    <t>F.13.000.025555</t>
  </si>
  <si>
    <t>Cumeeira normal em CRFS, perfil modulada/onda 50(0,6m)</t>
  </si>
  <si>
    <t>F.13.000.025564</t>
  </si>
  <si>
    <t>Espigão normal CRFS perfil modulada/onda 50(1,22m)</t>
  </si>
  <si>
    <t>F.13.000.026001</t>
  </si>
  <si>
    <t>Espigão universal em CRFS perfil ondulado (1,80m)</t>
  </si>
  <si>
    <t>F.14.000.025516</t>
  </si>
  <si>
    <t>Telha em chapa de aço zincado, pré-pintado, perfil trapezoidal, espessura de 0,50mm, ref.: LR-40 da Perfilor, LR 40 da Eucatex, MBP 40 da MBP ou equivalente</t>
  </si>
  <si>
    <t>F.14.000.025529</t>
  </si>
  <si>
    <t>Cumeeira em chapa de aço zincado, pré-pintada, perfil trapezoidal, espessura de 0,50mm; ref. LR-40 da Perfilor, MBP-40 da MBP, Eucatex ou equivalente</t>
  </si>
  <si>
    <t>F.14.000.025531</t>
  </si>
  <si>
    <t>Cumeeira em de aço zincado, pré-pintada, perfil ondulado, espessura de 0,50mm; ref. LR-17 da Perfilor, MBP17,5 da MBP, Eucatex ou equivalente</t>
  </si>
  <si>
    <t>F.14.000.025532</t>
  </si>
  <si>
    <t>Telha em chapa de aço zincado, grau "B", 260g/m2, perfil trapezoidal, esp.0,80 mm, h=120 mm, autoportante; ref. A120 da Eucatex ou equivalente</t>
  </si>
  <si>
    <t>F.14.000.025563</t>
  </si>
  <si>
    <t>Telha sanduíche chapa de aço zincado, perfil trapezoidal, pré-pintada, esp. 0,50 mm, miolo poliestireno expandido classe F2, espessura de 30 mm; ref. MBP / Eucatex ou equivalente</t>
  </si>
  <si>
    <t>F.14.000.025576</t>
  </si>
  <si>
    <t>Telha em chapa de aço zincado, pré-pintada, perfil trapezoidal, espessura de 0,80 mm; ref. LR-100N da Perfilor, MBP 100 da MBP ou equivalente</t>
  </si>
  <si>
    <t>F.14.000.025580</t>
  </si>
  <si>
    <t>Telha em chapa de aço zincado, pré-pintada, perfil ondulado, espessura de 0,50mm; ref. LR-17 da Pefilor, L17,5 da Eucatex, MBP 17,5 da MBP ou equivalente</t>
  </si>
  <si>
    <t>F.14.000.025581</t>
  </si>
  <si>
    <t>Telha em chapa de aço zincado, pré-pintada, perfil ondulado, espessura de 0.8mm; ref. LR-17 Calandrada da Perfilor, RT 17 calandrada da MBP ou equivalente</t>
  </si>
  <si>
    <t>F.14.000.068001</t>
  </si>
  <si>
    <t>Calha em chapa galvanizada 26 desenvolvimento 0,33 m</t>
  </si>
  <si>
    <t>F.14.000.068002</t>
  </si>
  <si>
    <t>Calha em chapa galvanizada 26 desenvolvimento 0,50 m</t>
  </si>
  <si>
    <t>F.14.000.068025</t>
  </si>
  <si>
    <t>Calha em chapa galvanizada 24 desenvolvimento 0,33 m</t>
  </si>
  <si>
    <t>F.14.000.068026</t>
  </si>
  <si>
    <t>Calha em chapa galvanizada 24 desenvolvimento 0,50 m</t>
  </si>
  <si>
    <t>F.14.000.068027</t>
  </si>
  <si>
    <t>Calha em chapa galvanizada 24 desenvolvimento 1,00 m</t>
  </si>
  <si>
    <t>F.14.000.092046</t>
  </si>
  <si>
    <t>Telha sanduíche chapa de aço zincado pré-pintada, perfil trapezoidal, h= 25mm para face inferior e superior, esp. 0,50 mm, miolo lã de rocha FRS 32 de 50 mm, para montar; ref. MBP ou equivalente</t>
  </si>
  <si>
    <t>F.14.000.092047</t>
  </si>
  <si>
    <t>Telha sanduíche chapa de aço zincado pré pintada, perfil trapezoidal, h= 40mm para face inferior e superior, esp. 0,50 mm, miolo poliuretano injetado 30 kg/m3 de 30 mm, montada</t>
  </si>
  <si>
    <t>G.01.000.022500</t>
  </si>
  <si>
    <t>Elemento vazado em cerâmica, tipo quadriculado de 18x18x7cm</t>
  </si>
  <si>
    <t>G.01.000.022514</t>
  </si>
  <si>
    <t>Tijolo especial maciço para alvenaria a vista</t>
  </si>
  <si>
    <t>G.01.000.022515</t>
  </si>
  <si>
    <t>Tijolo comum maciço</t>
  </si>
  <si>
    <t>G.01.000.022516</t>
  </si>
  <si>
    <t>Tijolo cerâmico furado "baianinho" de 10 x 19 x 19 cm</t>
  </si>
  <si>
    <t>G.01.000.022536</t>
  </si>
  <si>
    <t>Tijolo laminado 5,5 x 11 x 23,5 cm</t>
  </si>
  <si>
    <t>G.01.000.022541</t>
  </si>
  <si>
    <t>Bloco cerâmico para vedação 9 x 19 x 39 cm</t>
  </si>
  <si>
    <t>G.01.000.022542</t>
  </si>
  <si>
    <t>Bloco cerâmico para vedação 14 x 19 x 39 cm</t>
  </si>
  <si>
    <t>G.01.000.022543</t>
  </si>
  <si>
    <t>Bloco cerâmico para vedação 19 x 19 x 39 cm</t>
  </si>
  <si>
    <t>G.01.000.022544</t>
  </si>
  <si>
    <t>Bloco cerâmico estrutural 14 x 19 x 39 cm</t>
  </si>
  <si>
    <t>G.01.000.022545</t>
  </si>
  <si>
    <t>Bloco cerâmico estrutural 19 x 19 x 39 cm</t>
  </si>
  <si>
    <t>G.01.000.025501</t>
  </si>
  <si>
    <t>Telha de barro tipo francesa</t>
  </si>
  <si>
    <t>G.01.000.025508</t>
  </si>
  <si>
    <t>Telha de barro tipo plan</t>
  </si>
  <si>
    <t>G.01.000.025533</t>
  </si>
  <si>
    <t>Telha de barro tipo italiana</t>
  </si>
  <si>
    <t>G.01.000.025536</t>
  </si>
  <si>
    <t>Telha de barro tipo romana</t>
  </si>
  <si>
    <t>G.01.000.025537</t>
  </si>
  <si>
    <t>Cumeeira para telhas tipo universal</t>
  </si>
  <si>
    <t>G.01.000.025639</t>
  </si>
  <si>
    <t>Final de espigão de barro - (terminal de cumeeira)</t>
  </si>
  <si>
    <t>G.01.000.026042</t>
  </si>
  <si>
    <t>Telhas cerâmica, tipo colonial paulista (capa e canal)</t>
  </si>
  <si>
    <t>G.02.000.022584</t>
  </si>
  <si>
    <t>Pastilha de porcelana, esmaltada ou natural, para uso em paredes e fachadas internas/externas, formato 2,5x5 cm, diversas cores, ref. linha Decoração e Design da Jatobá, linha Cerâmica Atlas ou equivalente</t>
  </si>
  <si>
    <t>G.02.000.022585</t>
  </si>
  <si>
    <t>Placa cerâmica extrudada para uso vertical (paredes e fachadas), com garras cônicas, espessura entre 9 e 10 mm, ref. linha Natural da Gail, linha Piscina e Cor e linha Industrial Premium da Cerâmica São Luiz ou equivalente</t>
  </si>
  <si>
    <t>G.02.000.023000</t>
  </si>
  <si>
    <t>Ladrilho hidráulico antiderrapante, tipo rampa, várias cores, de 30x30cm; ref. Ivaí, Mosaico Amazonas ou equivalente</t>
  </si>
  <si>
    <t>G.02.000.023001</t>
  </si>
  <si>
    <t>Porcelanato esmaltado tipo antiderrapante, indicado para áreas externas, grupo de absorção BIa; referência comercial Eliane, Itagres, Elizabeth, Cecrisa ou equivalente</t>
  </si>
  <si>
    <t>G.02.000.023003</t>
  </si>
  <si>
    <t>Porcelanato esmaltado polido, com acabamento retificado, indicado para áreas internas e ambientes com tráfego médio, grupo de absorção BIa; referência comercial Eliane, Cecrisa-Portinari ou equivalente</t>
  </si>
  <si>
    <t>G.02.000.023005</t>
  </si>
  <si>
    <t>Placa cerâmica esmaltada para parede ou fachada, de 7,5x7,5cm, monocromática; ref. Guaíba OBD da Atlas, Prisma branco da Portobello ou equivalente</t>
  </si>
  <si>
    <t>G.02.000.023006</t>
  </si>
  <si>
    <t>Placa cerâmica esmaltada para parede ou fachada, de 10x10 cm, monocromática, diversas cores; ref. linha esmaltado ou brilhante da Tecnogres, Ibérica White da Strufaldi ou equivalente</t>
  </si>
  <si>
    <t>G.02.000.023007</t>
  </si>
  <si>
    <t>Placa cerâmica esmaltada para parede, ambientes internos, tipo monoporosa; ref. linha Diamante da Eliane, branco acetinado da Artens ou equivalente</t>
  </si>
  <si>
    <t>G.02.000.023008</t>
  </si>
  <si>
    <t>Placa cerâmica esmaltada para parede, de 15x15cm, tipo monocolor, diversas cores; ref. White/azul da Geral, bold cobalto/branco da Pierini ou equivalente</t>
  </si>
  <si>
    <t>G.02.000.023009</t>
  </si>
  <si>
    <t>Placa cerâmica esmaltada para parede, de 20x20cm, tipo monocolor, diversas cores, borda bold, grupo BIIa; ref. Branco liso/Quarter da Pierini, Eliane ou equivalente</t>
  </si>
  <si>
    <t>G.02.000.023017</t>
  </si>
  <si>
    <t>Placa cerâmica extrudada resistente a altas temperaturas, para pisos indústrias e cozinhas profissionais, alta resistência química e mecânica, espessura mínima 13 mm; ref. Gail, Cerâmica São Luiz ou equivalente</t>
  </si>
  <si>
    <t>G.02.000.023018</t>
  </si>
  <si>
    <t>Rodapé em placa cerâmica extrudada, resistente a altas temperaturas, para pisos industriais e cozinhas profissionais, alta resistência química e mecânica, altura de 10 cm; ref. Gail, Cerâmica São Luiz ou equivalente</t>
  </si>
  <si>
    <t>G.02.000.032004</t>
  </si>
  <si>
    <t>Ladrilho hidráulico para portadores de deficiência física/visual, várias cores; ref. Mosaicos Amazonas, Pisos Paulista, Mosaicos Bernardi ou equivalente</t>
  </si>
  <si>
    <t>G.02.000.032009</t>
  </si>
  <si>
    <t>Ladrilho hidráulico para portadores de deficiência física/visual 25x25x2,5cm; ref. Mosaicos Amazonas, Pisos Paulista, Mosaicos Bernardi ou equivalente</t>
  </si>
  <si>
    <t>G.02.000.034499</t>
  </si>
  <si>
    <t>Placa cerâmica extrudada para piso industrial, de alta resistência química e mecânica, nas dimensões 300 x 300 x 9 mm; referência Gail ou equivalente</t>
  </si>
  <si>
    <t>G.02.000.034523</t>
  </si>
  <si>
    <t>Placa cerâmica esmaltada antiderrapante, área interna com saída para o exterior, grupo de absorção BIIa, classe de abrasão PEI-5, resistência química A; ref. Biancogres, Incepa, Elizabeth ou equivalente</t>
  </si>
  <si>
    <t>G.02.000.034525</t>
  </si>
  <si>
    <t>Placa cerâmica esmaltada para área interna, grupo de absorção BIIb, classe de abrasão PEI-5, resistência química B; ref. Neve/Malta/Bariloche da Formigres, Rotocolor da Angra, Navona da Savane ou equivalente</t>
  </si>
  <si>
    <t>G.02.000.034532</t>
  </si>
  <si>
    <t>Placa cerâmica esmaltada tipo rústica para área interna com saída para o exterior, grupo de absorção BIIb, classe de abrasão PEI-5, resistência química B; ref. Enduro/HD/Tróia da Fornigres, Daros da Porto Ferreira ou equivalente</t>
  </si>
  <si>
    <t>G.02.000.034534</t>
  </si>
  <si>
    <t>Pastilha de porcelana, esmaltada ou natural, para uso em paredes e fachadas internas/externas, formato 5x5 cm, diversas cores, ref. comercial linha Piscina da Jatobá, linhas Revenda e Engenharia da Atlas ou equivalente</t>
  </si>
  <si>
    <t>G.02.000.034535</t>
  </si>
  <si>
    <t>Pastilha de porcelana, esmaltada ou natural, para uso em paredes e fachadas internas/externas, formato 2,5x2,5 cm, diversas cores, ref. comercial linhas Piscina e Mediterranée da Jatobá, linha Revenda da Atlas ou equivalente</t>
  </si>
  <si>
    <t>G.02.000.034536</t>
  </si>
  <si>
    <t>Placa cerâmica extrudada para piso industrial, de alta resistência química e mecânica, com espessura de 9 a 10 mm; ref. Gail, Cerâmica São Luiz ou equivalente</t>
  </si>
  <si>
    <t>G.02.000.034537</t>
  </si>
  <si>
    <t>Placa cerâmica extrudada para piso industrial, de alta resistência química e mecânica, com espessura de 13 a 14 mm; ref. Gail, Cerâmica São Luiz ou equivalente</t>
  </si>
  <si>
    <t>G.02.000.034538</t>
  </si>
  <si>
    <t>Rodapé em placa cerâmica extrudada para piso industrial, de alta resistência química e mecânica, com altura de 10 cm, topo boleado; ref. Gail, Cerâmica São Luiz ou equivalente</t>
  </si>
  <si>
    <t>G.02.000.034545</t>
  </si>
  <si>
    <t>Placa cerâmica esmaltada PEI-4 para área interna com saída para o exterior, grupo de absorção BIIb; ref. Classic Avelã da Savane, Chamonix da Incesa, Artens, Geral ou equivalente</t>
  </si>
  <si>
    <t>G.02.000.034583</t>
  </si>
  <si>
    <t>Porcelanato técnico não esmaltado tipo antiderrapante, com acabamento retificado, resistente ao escorregamento, indicado para ambientes externos, grupo de absorção BIa, ref. comercial Eliane, Elizabeth, Portinari ou equivalente</t>
  </si>
  <si>
    <t>G.02.000.034585</t>
  </si>
  <si>
    <t>Porcelanato esmaltado tipo acetinado, indicado para áreas internas e ambientes com acesso ao exterior, com acabamento tradicional, grupo de absorção BIa; ref. comercial Eliane, Elizabeth, Cecrisa-Portinari ou equivalente</t>
  </si>
  <si>
    <t>G.02.000.034590</t>
  </si>
  <si>
    <t>Porcelanato técnico natural, com acabamento retificado, indicado para áreas internas e ambientes com acesso ao exterior, grupo de absorção BIa; ref. Eliane, Incepa ou equivalente</t>
  </si>
  <si>
    <t>G.02.000.034592</t>
  </si>
  <si>
    <t>Porcelanato técnico polido, indicado para ambientes internos e de médio tráfego, grupo de absorção BIa; referência comercial Eliane, Incepa, Cecrisa-Portinari ou equivalente</t>
  </si>
  <si>
    <t>H.01.000.021198</t>
  </si>
  <si>
    <t>Barra antipânico para porta dupla com travamentos horizontal e vertical completa, com maçaneta tipo alavanca e chave, para vãos de 1,40 a 1,60 m</t>
  </si>
  <si>
    <t>H.01.000.021199</t>
  </si>
  <si>
    <t>Barra antipânico para porta dupla com travamentos horizontal e vertical completa, com maçaneta tipo alavanca e chave, para vãos de 1,70 a 2,60 m</t>
  </si>
  <si>
    <t>H.01.000.021229</t>
  </si>
  <si>
    <t>Porta corta-fogo classe P.120 de 80 x 210 cm, chapa de aço, com uma folha de abrir, completa, sem barra antipânico</t>
  </si>
  <si>
    <t>H.01.000.021234</t>
  </si>
  <si>
    <t>Porta corta-fogo classe P.90, em aço galvanizada, com barra antipânico numa face e maçaneta na outra, completa; ref. Authentic ou equivalente</t>
  </si>
  <si>
    <t>H.01.000.021403</t>
  </si>
  <si>
    <t>Porta corta-fogo classe P.120 de 90 x 210 cm, chapa de aço, com uma folha de abrir, completa, sem barra anti-pânico</t>
  </si>
  <si>
    <t>H.01.000.031213</t>
  </si>
  <si>
    <t>Porta corta-fogo classe P.90 de 90 x 210 cm, completa, com maçaneta tipo alavanca e batentes (NBR 11742)</t>
  </si>
  <si>
    <t>H.01.000.031233</t>
  </si>
  <si>
    <t>Porta corta-fogo classe P.90 de 100 x 210 cm, completa, com maçaneta tipo alavanca e batentes (NBR 11742)</t>
  </si>
  <si>
    <t>H.01.000.031674</t>
  </si>
  <si>
    <t>Barra antipânico de sobrepor, com maçaneta e chave, com travamento horizontal, para porta em vidro de 1 folha</t>
  </si>
  <si>
    <t>H.01.000.031919</t>
  </si>
  <si>
    <t>Barra antipânico de sobrepor, com maçaneta e chave, com travamento vertical, para porta em vidro de 2 folhas</t>
  </si>
  <si>
    <t>H.02.000.030107</t>
  </si>
  <si>
    <t>Folha de porta veneziana maciça sob medida</t>
  </si>
  <si>
    <t>H.02.000.065547</t>
  </si>
  <si>
    <t>Armário sob medida compensado, revestido folheado madeira (mogno, freijó, imbuia, marfim, cerejeira) dobradiça em aço, puxadores, trinco com chave profundidade até 50cm</t>
  </si>
  <si>
    <t>H.02.000.065548</t>
  </si>
  <si>
    <t>Armário sob medida compensado, revestido laminado melamínico texturizado, várias cores (post forming) dobradiça em aço, puxadores, trinco com chave, profundidade até 50 cm</t>
  </si>
  <si>
    <t>H.02.000.090738</t>
  </si>
  <si>
    <t>Folha de porta em madeira para receber vidro, com montantes em imbuia</t>
  </si>
  <si>
    <t>H.02.000.090741</t>
  </si>
  <si>
    <t>Caixilho de madeira maxim-ar</t>
  </si>
  <si>
    <t>H.02.000.090797</t>
  </si>
  <si>
    <t>Instalação de visor (vidro branco de 3mm) de 20x30cm, em porta de madeira colocado</t>
  </si>
  <si>
    <t>H.02.000.090798</t>
  </si>
  <si>
    <t>Prateleira sob medida em compensado, revestido nas 2 faces com laminado fenólico melamínico, e= 20 mm, L= 45 cm, C= 1,20 m - instalado</t>
  </si>
  <si>
    <t>H.02.000.090801</t>
  </si>
  <si>
    <t>Armário tipo prateleira revestido em laminado fenólico melamínico, espessura 20mm - instalado</t>
  </si>
  <si>
    <t>H.02.000.090802</t>
  </si>
  <si>
    <t>Tampo compensado, espessura de 25 mm, largura de 60 cm, revestimento na face superior em laminado fenólico melamínico - instalado</t>
  </si>
  <si>
    <t>H.02.000.090916</t>
  </si>
  <si>
    <t>Armário/gabinete embutido em MDF sob medida, revestido em laminado melamínico, com portas, prateleiras e ferragens - instalado</t>
  </si>
  <si>
    <t>H.03.000.026208</t>
  </si>
  <si>
    <t>Chapa perfurada em aço SAE 1020, furos redondos de diâmetro 25mm, área aberta de 57%, espessura 1/4´ - inclusive sondagem</t>
  </si>
  <si>
    <t>H.03.000.027541</t>
  </si>
  <si>
    <t>Portão tipo basculante com contrapeso, em chapa metálica 14 calandrada, estruturado com perfis metálicos, uma folha, de 3,30 x 7,20 m, completo, sem motor</t>
  </si>
  <si>
    <t>H.03.000.027618</t>
  </si>
  <si>
    <t>Porta de ferro acústica, espessura de 80mm, batente tripla vedação 185mm, com fechadura e maçaneta, pintura eletrostática cor a definir</t>
  </si>
  <si>
    <t>H.03.000.030355</t>
  </si>
  <si>
    <t>Porta veneziana completa para abrigo em chapa</t>
  </si>
  <si>
    <t>H.03.000.031045</t>
  </si>
  <si>
    <t>Porta ferro de abrir para receber vidro, sob medida</t>
  </si>
  <si>
    <t>H.03.000.031126</t>
  </si>
  <si>
    <t>Fechamento em chapa perfurada de 1,2mm, furos quadrados 4x4mm, com requadro cantoneira em aço carbono, sob medida</t>
  </si>
  <si>
    <t>H.03.000.031205</t>
  </si>
  <si>
    <t>Veneziana de ferro com folhas fixas e de correr sem grade, com 6 folhas; referência comercial JVB 62.51.301-2/62.51.304-7 Belfort da Sasazaki ou equivalente - linha comercial</t>
  </si>
  <si>
    <t>H.03.000.031206</t>
  </si>
  <si>
    <t>Porta de ferro veneziana de abrir 217 x 87 cm, 1 folha, ref. Belfort da Sasazaki ou equivalente - linha comercial</t>
  </si>
  <si>
    <t>H.03.000.031222</t>
  </si>
  <si>
    <t>Porta em chapa n° 14 com batente</t>
  </si>
  <si>
    <t>H.03.000.031225</t>
  </si>
  <si>
    <t>Porta/portão correr em chapa cega dupla, sobmedida</t>
  </si>
  <si>
    <t>H.03.000.031241</t>
  </si>
  <si>
    <t>Caixilho de correr em chapa de ferro dobrado, com subdivisão, sob medida</t>
  </si>
  <si>
    <t>H.03.000.031244</t>
  </si>
  <si>
    <t>Caixilho em ferro, tipo basculante, perfil em ´T´ e ´L´ com espessura de 1/8´, sob medida</t>
  </si>
  <si>
    <t>H.03.000.031245</t>
  </si>
  <si>
    <t>Caixilho em perfis de chapa dobrada, com espessura de 1/8´, baguetes em chapa de aço 14, para fixação de vidros, sob medida</t>
  </si>
  <si>
    <t>H.03.000.031262</t>
  </si>
  <si>
    <t>Porta ferro de abrir para receber vidro, parte inferior chapeada sob medida</t>
  </si>
  <si>
    <t>H.03.000.031266</t>
  </si>
  <si>
    <t>Grade de proteção para caixilhos</t>
  </si>
  <si>
    <t>H.03.000.031273</t>
  </si>
  <si>
    <t>Fechamento em chapa metálica expandida EXP-12D com requadro em cantoneira</t>
  </si>
  <si>
    <t>H.03.000.031274</t>
  </si>
  <si>
    <t>Grade de proteção em barra chata soldada 1 1/2´x1/4´, com requadro em chapa dobrada</t>
  </si>
  <si>
    <t>H.03.000.031275</t>
  </si>
  <si>
    <t>Portinhola de correr em chapa de aço 1/4´, para "passa pacote", completa</t>
  </si>
  <si>
    <t>H.03.000.031276</t>
  </si>
  <si>
    <t>Portinhola de abrir, dupla, em chapa de aço 10, para "passa pacote", completa sob medida</t>
  </si>
  <si>
    <t>H.03.000.031284</t>
  </si>
  <si>
    <t>Grade média em aço carbono com espaçamento de 2cm, com barra chata 1´ x 3/8´</t>
  </si>
  <si>
    <t>H.03.000.031296</t>
  </si>
  <si>
    <t>Portão tipo gradil 1 ou 2 folhas, com ou sem bandeira, sob medida</t>
  </si>
  <si>
    <t>H.03.000.031627</t>
  </si>
  <si>
    <t>Porta de abrir em chapa dupla 14 com visor, batente envolvente, completa</t>
  </si>
  <si>
    <t>H.03.000.067564</t>
  </si>
  <si>
    <t>Grelha arvoreira em ferro fundido nodular</t>
  </si>
  <si>
    <t>H.03.000.068037</t>
  </si>
  <si>
    <t>Fechamento em chapa de aço 14 MSG perfurada com diâmetro de 12,7 mm, com requadro em chapa dobrada</t>
  </si>
  <si>
    <t>H.03.000.090241</t>
  </si>
  <si>
    <t>Caixilho em ferro com ventilação permanente, perfil de ferro tipo ´T´ de 1´ x 1/8´ - sob medida</t>
  </si>
  <si>
    <t>H.03.000.090904</t>
  </si>
  <si>
    <t>Caixilho em ferro veneziana em perfis ´L´ e ´T´ com espessura de 1/8´ - sob medida</t>
  </si>
  <si>
    <t>H.03.000.090910</t>
  </si>
  <si>
    <t>Tela de proteção de aço, malha ondulada artística de 1´, fio 10 com requadro em perfil ´L´ de 1´ x 1´ x 1/8´ - (3,40 x 1,30 m)</t>
  </si>
  <si>
    <t>H.04.000.026223</t>
  </si>
  <si>
    <t>Portão de abrir 2 folhas, com tela ondulada galvanizada, malha 2´ e fio 10BWG, cantoneira 5/8x1/8, esquadro tubular de 100x50mm, aço SAE 1008/1010 galvanizado</t>
  </si>
  <si>
    <t>H.04.000.026229</t>
  </si>
  <si>
    <t>Porta de enrolar automatizada, em chapa aço galvanizado 20 perfil articulada raiada, meia cana com micro perfurações, tipo transvision, inclusive coluna</t>
  </si>
  <si>
    <t>H.04.000.026233</t>
  </si>
  <si>
    <t>Guarda-corpo em tubo de aço galvanizado, diâmetro de 1 1/2´ para receber vidro</t>
  </si>
  <si>
    <t>H.04.000.026666</t>
  </si>
  <si>
    <t>Tampa em chapa xadrez galvanizada a fogo antiderrapante, espessura 1/4´ 50kg/m² com cantoneira 1´ x 1´ x 1/8´</t>
  </si>
  <si>
    <t>H.04.000.027501</t>
  </si>
  <si>
    <t>Alambrado em tela de aço galvanizado malha 2´, com montantes metálicos</t>
  </si>
  <si>
    <t>H.04.000.027517</t>
  </si>
  <si>
    <t>Alambrado de segurança em aço galvanizado malha 1´, fio 12BWG, com montantes verticais aço carbono SAE 1008/1010 e arame farpado, completo</t>
  </si>
  <si>
    <t>H.04.000.027524</t>
  </si>
  <si>
    <t>Caixilho fixo em tela galvanizada, revestida com poliamida, malha 10mm</t>
  </si>
  <si>
    <t>H.04.000.027530</t>
  </si>
  <si>
    <t>Alambrado em tela de aço galvanizado malha 2´, montantes metálicos extremo superior duplo e arame farpado, acima de 4m de altura; ref. São Luiz ou Alambre ou equivalente - instalado</t>
  </si>
  <si>
    <t>H.04.000.031006</t>
  </si>
  <si>
    <t>Corrimão tubular em aço galvanizado, diâmetro de 1 1/2´</t>
  </si>
  <si>
    <t>H.04.000.031007</t>
  </si>
  <si>
    <t>Corrimão tubular em aço galvanizado, diâmetro de 2´</t>
  </si>
  <si>
    <t>H.04.000.031030</t>
  </si>
  <si>
    <t>Porta de enrolar manual em chapa de aço galvanizado 22 perfil articulada raiada, meia cana cega ou vazada</t>
  </si>
  <si>
    <t>H.04.000.031111</t>
  </si>
  <si>
    <t>Mão de obra especializada para instalação de veneziana industrial em aço galvanizado com aletas em resina reforçada de fibra de vidro</t>
  </si>
  <si>
    <t>H.04.000.031134</t>
  </si>
  <si>
    <t>Gradil rígido modular em aço 2" - H=1,10m, C=1,65m, padrão ET-SV-14 da CET-SP</t>
  </si>
  <si>
    <t>H.04.000.031224</t>
  </si>
  <si>
    <t>Porta/portão correr tela ondulada em aço galvanizado sobmedida</t>
  </si>
  <si>
    <t>H.04.000.031249</t>
  </si>
  <si>
    <t>Porta em ferro galvanizado de correr, para vidro 2 folhas, completa sob medida</t>
  </si>
  <si>
    <t>H.04.000.031269</t>
  </si>
  <si>
    <t>Caixilho fixo em tela de aço galvanizada, tipo ondulada com malha 1/2´, fio 12, com requadro cantoneira de aço carbono, sob medida</t>
  </si>
  <si>
    <t>H.04.000.031270</t>
  </si>
  <si>
    <t>Caixilho removível em tela de aço galvanizada, tipo ondulada com malha 1´, fio 12, com requadro tubular de aço carbono de 2´, sob medida</t>
  </si>
  <si>
    <t>H.04.000.031272</t>
  </si>
  <si>
    <t>Porta de abrir em tela de aço galvanizado, ondulada de 1´ fio 12, sob medida</t>
  </si>
  <si>
    <t>H.04.000.031282</t>
  </si>
  <si>
    <t>Caixilho para vidro á prova de bala em aço SAE1010/1020</t>
  </si>
  <si>
    <t>H.04.000.031312</t>
  </si>
  <si>
    <t>Batente reto de chapa #16 dobrada em aço galvanizado</t>
  </si>
  <si>
    <t>H.04.000.031352</t>
  </si>
  <si>
    <t>Guarda-corpo em tubo de aço galvanizado, diâmetro de 1 1/2´ com tela ondulada artística</t>
  </si>
  <si>
    <t>H.04.000.031374</t>
  </si>
  <si>
    <t>Escada marinheiro galvanizada com guarda-corpo</t>
  </si>
  <si>
    <t>H.04.000.031375</t>
  </si>
  <si>
    <t>Escada marinheiro galvanizada</t>
  </si>
  <si>
    <t>H.04.000.031390</t>
  </si>
  <si>
    <t>Tampa para alçapão em chapa de aço galvanizada de 14, com porta cadeado</t>
  </si>
  <si>
    <t>H.04.000.031395</t>
  </si>
  <si>
    <t>Portão 2 folhas tubular diâmetro 3´, com tela em aço galvanizado 2´, altura acima 3,0m, completo; ref. São Luiz, Alambre e Pruden Art ou equivalente</t>
  </si>
  <si>
    <t>H.04.000.031616</t>
  </si>
  <si>
    <t>Portão pivotante/abrir aço galvanizado de 65x132mm, pintura eletrostática, 1 folha, medida 2200x1000mm, dimensão 100x2100mm, incluso Pilares</t>
  </si>
  <si>
    <t>H.04.000.031617</t>
  </si>
  <si>
    <t>Portão pivotante/abrir aço galvanizado de 65x132mm, pintura eletrostática, 2 folhas, medida 2200x3600mm, dimensão 1600x2100mm, incluso requadro e pilares</t>
  </si>
  <si>
    <t>H.04.000.031618</t>
  </si>
  <si>
    <t>Gradil em aço galvanizado eletrofundido de 1718x1650mm e pintura eletrostática, 65x132mm e barra portante 25x2mm</t>
  </si>
  <si>
    <t>H.04.000.031619</t>
  </si>
  <si>
    <t>Montante para gradil em aço galvanizado eletrofundido, pintura eletrostática, chato, dimensões 2120 x 76 x 8 mm</t>
  </si>
  <si>
    <t>H.04.000.031621</t>
  </si>
  <si>
    <t>Portão deslizante/correr em aço galvanizado de 65x132mm, pintura eletrostática, inclusive requadros e pilares, dimensão 1600x2100mm</t>
  </si>
  <si>
    <t>H.04.000.031633</t>
  </si>
  <si>
    <t>Porta de enrolar em chapa de aço galvanizado, perfil meia-cana Tansvizion de 22, automatizada, com controle remoto, pintura eletrostática - instalada</t>
  </si>
  <si>
    <t>H.04.000.091169</t>
  </si>
  <si>
    <t>Portão 1 ou 2 folhas tubular com tela de arame galvanizado, completo até 2,50m</t>
  </si>
  <si>
    <t>H.04.000.091170</t>
  </si>
  <si>
    <t>Alambrado de segurança em aço galvanizado malha 2´, fio 10, com montantes verticais em tubos de aço carbono SAE 1008/1010 e arame farpado completo</t>
  </si>
  <si>
    <t>H.04.000.091532</t>
  </si>
  <si>
    <t>Portão com 2 folhas, tubular em tela de aço galvanizado, para alambrado, com altura acima de 2,50m</t>
  </si>
  <si>
    <t>H.04.000.091533</t>
  </si>
  <si>
    <t>Alambrado de segurança em aço galvanizado malha 2´, com montantes verticais em tubos de aço carbono SAE 1008/1010 e arame farpado, acima de 4,00 m de altura</t>
  </si>
  <si>
    <t>H.04.000.092647</t>
  </si>
  <si>
    <t>Grade para forro eletrofundida em aço carbono galvanizado 1008/1010 malha 25x100mm, barra 25x2mm; ref. Metalgrade ou equivalente</t>
  </si>
  <si>
    <t>H.04.000.092773</t>
  </si>
  <si>
    <t>Grade para piso eletrofundida em aço carbono galvanizado a fogo antiderrapante de 30 x 100 mm, barra chata 4 x 2 mm e redonda com diâmetro de 5 mm</t>
  </si>
  <si>
    <t>H.05.000.027629</t>
  </si>
  <si>
    <t>Caixilho em alumínio anodizado natural fixo, linha Cittá da Alcoa ou equivalente</t>
  </si>
  <si>
    <t>H.05.000.027630</t>
  </si>
  <si>
    <t>Caixilho em alumínio anodizado natural maxim-ar, linha Cittá da Alcoa ou equivalente</t>
  </si>
  <si>
    <t>H.05.000.027631</t>
  </si>
  <si>
    <t>Caixilho em alumínio anodizado natural para pele de vidro, linha Cittá da Alcoa ou equivalente</t>
  </si>
  <si>
    <t>H.05.000.027635</t>
  </si>
  <si>
    <t>Caixilho fixo em alumínio anodizado, nas cores bronze/preto, linha 30 - sem vidro</t>
  </si>
  <si>
    <t>H.05.000.027636</t>
  </si>
  <si>
    <t>Caixilho basculante em alumínio anodizado, nas cores bronze/preto, linha 30 - sem vidro</t>
  </si>
  <si>
    <t>H.05.000.027637</t>
  </si>
  <si>
    <t>Caixilho maxim-ar em alumínio anodizado, nas cores bronze/preto, linha 30 - sem vidro</t>
  </si>
  <si>
    <t>H.05.000.027638</t>
  </si>
  <si>
    <t>Caixilho de correr em alumínio anodizado, nas cores bronze/preto, linha 30 - sem vidro</t>
  </si>
  <si>
    <t>H.05.000.027639</t>
  </si>
  <si>
    <t>Porta de abrir em alumínio anodizado, nas cores bronze/preto, linha 30 - sem vidro</t>
  </si>
  <si>
    <t>H.05.000.027640</t>
  </si>
  <si>
    <t>Porta de correr em alumínio anodizado, nas cores bronze/preto, linha 30 - sem vidro</t>
  </si>
  <si>
    <t>H.05.000.027641</t>
  </si>
  <si>
    <t>Porta de abrir tipo veneziana em alumínio anodizado, nas cores bronze/preto, linha 30 - sem vidro</t>
  </si>
  <si>
    <t>H.05.000.027642</t>
  </si>
  <si>
    <t>Portinhola de correr em alumínio anodizado linha 30, tipo veneziana, nas cores bronze/preto</t>
  </si>
  <si>
    <t>H.05.000.027644</t>
  </si>
  <si>
    <t>Porta de abrir em alumínio com pintura eletrostática branca, sob medida, instalada - SEM VIDRO</t>
  </si>
  <si>
    <t>H.05.000.027645</t>
  </si>
  <si>
    <t>Porta de abrir em alumínio tipo lambri branco, sob medida - sem vidro, ref. comercial project MGM ou equivalente</t>
  </si>
  <si>
    <t>H.05.000.027646</t>
  </si>
  <si>
    <t>Porta de correr em alumínio tipo lambri branco, trilho na parte superior, sob medida</t>
  </si>
  <si>
    <t>H.05.000.030403</t>
  </si>
  <si>
    <t>Caixilho fixo em alumínio com pintura eletrostática branca, sob medida, instalado - sem vidros</t>
  </si>
  <si>
    <t>H.05.000.030415</t>
  </si>
  <si>
    <t>Caixilho fixo tipo veneziana em alumínio anodizado branco, linha 25 - sob medida</t>
  </si>
  <si>
    <t>H.05.000.031002</t>
  </si>
  <si>
    <t>Caixilho em alumínio anodizado fosco L 25 de correr, sob medida</t>
  </si>
  <si>
    <t>H.05.000.031015</t>
  </si>
  <si>
    <t>Barra de proteção tipo U, para pessoas com mobilidade reduzida, em tubo de alumínio, L= 250 x 250mm, acabamento com pintura epóxi, conforme NBR9050</t>
  </si>
  <si>
    <t>H.05.000.031101</t>
  </si>
  <si>
    <t>Caixilho em alumínio tipo basculante com vidro, linha comercial</t>
  </si>
  <si>
    <t>H.05.000.031102</t>
  </si>
  <si>
    <t>Caixilho em alumínio tipo maxim-ar com vidro, linha comercial</t>
  </si>
  <si>
    <t>H.05.000.031103</t>
  </si>
  <si>
    <t>Caixilho em alumínio tipo correr com vidro, linha comercial</t>
  </si>
  <si>
    <t>H.05.000.031104</t>
  </si>
  <si>
    <t>Caixilho em alumínio tipo veneziana com vidro, linha comercial</t>
  </si>
  <si>
    <t>H.05.000.031105</t>
  </si>
  <si>
    <t>Porta entrada de abrir em alumínio anodizado natural, com divisão horizontal com vidro e veneziana - linha 25 comercial</t>
  </si>
  <si>
    <t>H.05.000.031107</t>
  </si>
  <si>
    <t>Porta tipo veneziana de abrir em alumínio, linha comercial</t>
  </si>
  <si>
    <t>H.05.000.031108</t>
  </si>
  <si>
    <t>Portinhola em alumínio anodizado, tipo veneziana de abrir e batente, inclusive ferragens, linha comercial</t>
  </si>
  <si>
    <t>H.05.000.031109</t>
  </si>
  <si>
    <t>Veneziana industrial em alumínio com aletas em fiber-glass, ref. Comovent ou equivalente</t>
  </si>
  <si>
    <t>H.05.000.031120</t>
  </si>
  <si>
    <t>Porta em alumínio anodizado fosco L 30, tipo veneziana de giro, completa com batente e ferragem, sob medida com referência 90 cm x 185 cm</t>
  </si>
  <si>
    <t>H.05.000.031127</t>
  </si>
  <si>
    <t>Porta de entrada em alumínio anodizado fosco L 30 de correr, completa com batente e ferragem, sob medida</t>
  </si>
  <si>
    <t>H.05.000.031128</t>
  </si>
  <si>
    <t>Porta de entrada em alumínio anodizado fosco L 30, 01 folha de giro, completa com batente e ferragem, sob medida</t>
  </si>
  <si>
    <t>H.05.000.031153</t>
  </si>
  <si>
    <t>Caixilho em alumínio anodizado fosco L 25 basculante, sob medida</t>
  </si>
  <si>
    <t>H.05.000.031154</t>
  </si>
  <si>
    <t>Caixilho guilhotina em alumínio anodizado natural, sob medida, instalado - sem vidros</t>
  </si>
  <si>
    <t>H.05.000.031155</t>
  </si>
  <si>
    <t>Caixilho em alumínio anodizado fosco L 25 fixo, sob medida</t>
  </si>
  <si>
    <t>H.05.000.031156</t>
  </si>
  <si>
    <t>Caixilho em alumínio anodizado fosco L 25 maxim-ar, sob medida</t>
  </si>
  <si>
    <t>H.05.000.032419</t>
  </si>
  <si>
    <t>Porta de correr em alumínio tipo veneziana e vidro liso, linha 25, branca, folhas móveis, vidro liso; ref. Magnum da Atlântica Esquadrias, Premium da Lux Esquadrias, AJ Esquadrias ou equivalente - linha comercial</t>
  </si>
  <si>
    <t>H.05.000.032421</t>
  </si>
  <si>
    <t>Porta tipo veneziana de abrir em alumínio, cor branca, com pintura eletrostática a pó; ref. Sasazaki, Ebel, Brimak ou equivalente, linha comercial</t>
  </si>
  <si>
    <t>H.05.000.032422</t>
  </si>
  <si>
    <t>Caixilho em alumínio tipo maxim-ar com vidro liso ou mini boreal, cor branco; ref. Sasazaki, Ebel, Gravia, Atlântica ou equivalente, linha comercial</t>
  </si>
  <si>
    <t>H.05.000.032426</t>
  </si>
  <si>
    <t>Caixilho em alumínio tipo basculante com vidro mini boreal, cor branco; referência comercial Sasazaki, Gravia, Atlantica ou equivalente - linha comercial</t>
  </si>
  <si>
    <t>H.05.000.032427</t>
  </si>
  <si>
    <t>Caixilho em alumínio de correr com vidro, cor branco; referência comercial Sasazaki, Ebel, Brimak, Atlantica ou equivalente - linha comercial</t>
  </si>
  <si>
    <t>H.05.000.032437</t>
  </si>
  <si>
    <t>Caixilho em alumínio basculante, com pintura eletrostática branca, sob medida</t>
  </si>
  <si>
    <t>H.05.000.032439</t>
  </si>
  <si>
    <t>Caixilho em alumínio maxim-ar com pintura eletrostática, cor branco, sob medida</t>
  </si>
  <si>
    <t>H.05.000.067522</t>
  </si>
  <si>
    <t>Grelha em alumínio fundido com requadro, 20x100 / 20x50cm, ref. Vila Rica ou equivalente</t>
  </si>
  <si>
    <t>H.05.000.067526</t>
  </si>
  <si>
    <t>Canaleta com grelha em alumínio, largura de 80 mm, ref. SP80 linha Sekapiso da Sekapiso, Aminox ou equivalente</t>
  </si>
  <si>
    <t>H.05.000.067536</t>
  </si>
  <si>
    <t>Canaleta com grelha em alumínio, largura de 46 mm, saída central, vertical ou horizontal, para tubo de 40 mm ou 50 mm; ref. SP46 linha Sekabox da Sekapiso, Aminox ou equivalente</t>
  </si>
  <si>
    <t>H.05.000.067537</t>
  </si>
  <si>
    <t>Canaleta com grelha removível em alumínio, saída central ou vertical, de 46 x 52 mm, grelha abre e fecha de 46 x 1000 mm; ref. SP46 linha Abreseka da Sekapiso ou equivalente</t>
  </si>
  <si>
    <t>H.05.000.090632</t>
  </si>
  <si>
    <t>Caixilho em alumínio anodizado fosco L 25, tipo veneziana, sob medida</t>
  </si>
  <si>
    <t>H.05.000.090633</t>
  </si>
  <si>
    <t>Portinhola em alumínio anodizado fosco L16, tipo veneziana de abrir para abrigo, completa, com batente e ferragens, sob medida</t>
  </si>
  <si>
    <t>H.05.000.090686</t>
  </si>
  <si>
    <t>Barra de apoio reta, para pessoas com mobilidade reduzida, em tubo de alumínio, L= 800mm, com flanges, acabamento pintura epóxi, conforme norma NBR 9050</t>
  </si>
  <si>
    <t>H.05.000.090687</t>
  </si>
  <si>
    <t>Barra de apoio em ângulo 90°, para pessoas com mobilidade reduzida, em tubo de alumínio, L= 800x800mm, acabamento com pintura epóxi, conforme norma NBR9050</t>
  </si>
  <si>
    <t>H.06.000.031110</t>
  </si>
  <si>
    <t>Veneziana industrial em aço galvanizado com aletas em resina reforçada de fibra de vidro</t>
  </si>
  <si>
    <t>H.06.000.031640</t>
  </si>
  <si>
    <t>Caixilho de correr com requadro em PVC, 2 folhas móveis, vidro-simples e liso de 3 a 4mm, persiana manual integrada; ref. Brimak, Eurosystem, Belle Acoustique, Marframe ou equivalente</t>
  </si>
  <si>
    <t>H.06.000.037103</t>
  </si>
  <si>
    <t>Placa de poliester insaturado com fibra vidro de 3 mm</t>
  </si>
  <si>
    <t>H.07.000.037004</t>
  </si>
  <si>
    <t>Vidro temperado serigrafado de 8 mm incolor - material</t>
  </si>
  <si>
    <t>H.07.000.037008</t>
  </si>
  <si>
    <t>Vidro liso laminado incolor de 10 mm - material</t>
  </si>
  <si>
    <t>H.07.000.037011</t>
  </si>
  <si>
    <t>Espelho comum com espessura de 3mm, com moldura em perfil de alumínio de 1cm, fundo em chapa compensada com 3 mm de espessura</t>
  </si>
  <si>
    <t>H.07.000.037013</t>
  </si>
  <si>
    <t>Vidro liso laminado colorido de 10 mm - material</t>
  </si>
  <si>
    <t>H.07.000.037026</t>
  </si>
  <si>
    <t>Espelho em vidro cristal liso, espessura de 4 mm, sobre superfície plana, peças aproximadamente 0,5 a 4,12 m²</t>
  </si>
  <si>
    <t>H.07.000.037028</t>
  </si>
  <si>
    <t>Vidro liso laminado colorido de 8 mm - material</t>
  </si>
  <si>
    <t>H.07.000.037033</t>
  </si>
  <si>
    <t>Vidro multilaminado de alta segurança (blindado) em policarbonato, com certificação Retex; ref. NIJ III da Fanavid ou equivalente - material</t>
  </si>
  <si>
    <t>H.07.000.037040</t>
  </si>
  <si>
    <t>Vidro liso laminado, com filme polivinil butiral (PVB), incolor de 8 mm - material</t>
  </si>
  <si>
    <t>H.07.000.037042</t>
  </si>
  <si>
    <t>Vidro fantasia de 3/4 mm - material</t>
  </si>
  <si>
    <t>H.07.000.037047</t>
  </si>
  <si>
    <t>Vidro liso incolor laminado e temperado, espessura de 16 mm (8+8); ref. Personal ou equivalente - material</t>
  </si>
  <si>
    <t>H.07.000.037048</t>
  </si>
  <si>
    <t>Vidro temperado neutro verde de 10 mm - material</t>
  </si>
  <si>
    <t>H.07.000.037073</t>
  </si>
  <si>
    <t>Vidros float monolíticos de aparência verde, com espessura de 6 mm - material</t>
  </si>
  <si>
    <t>H.07.000.037074</t>
  </si>
  <si>
    <t>Vidro liso laminado incolor de 6 mm - material</t>
  </si>
  <si>
    <t>H.07.000.037079</t>
  </si>
  <si>
    <t>Vidro liso laminado colorido de 6 mm - material</t>
  </si>
  <si>
    <t>H.07.000.037080</t>
  </si>
  <si>
    <t>Vidro liso laminado leitoso de 6 mm - material</t>
  </si>
  <si>
    <t>H.07.000.037081</t>
  </si>
  <si>
    <t>Vidro liso transparente de 3 mm - material</t>
  </si>
  <si>
    <t>H.07.000.037082</t>
  </si>
  <si>
    <t>Vidro liso transparente de 4 mm - material</t>
  </si>
  <si>
    <t>H.07.000.037083</t>
  </si>
  <si>
    <t>Vidro liso transparente de 5 mm - material</t>
  </si>
  <si>
    <t>H.07.000.037084</t>
  </si>
  <si>
    <t>Vidro liso transparente de 6 mm - material</t>
  </si>
  <si>
    <t>H.07.000.037086</t>
  </si>
  <si>
    <t>Vidro temperado cinza ou bronze 6 mm - material</t>
  </si>
  <si>
    <t>H.07.000.037087</t>
  </si>
  <si>
    <t>Vidro temperado cinza ou bronze 8 mm - material</t>
  </si>
  <si>
    <t>H.07.000.037088</t>
  </si>
  <si>
    <t>Vidro temperado incolor 10 mm - material</t>
  </si>
  <si>
    <t>H.07.000.037089</t>
  </si>
  <si>
    <t>Vidro temperado incolor 6 mm - material</t>
  </si>
  <si>
    <t>H.07.000.037090</t>
  </si>
  <si>
    <t>Vidro temperado incolor 8 mm - material</t>
  </si>
  <si>
    <t>H.07.000.037095</t>
  </si>
  <si>
    <t>Vidro temperado cinza ou bronze 10 mm - material</t>
  </si>
  <si>
    <t>H.07.000.037098</t>
  </si>
  <si>
    <t>Vidro laminado temperado incolor de 8mm - material</t>
  </si>
  <si>
    <t>H.07.000.037099</t>
  </si>
  <si>
    <t>Vidro multilaminado de alta segurança, com proteção balística de nível III, com espessura final de 51 a 70 mm, com certificação Retex; ref. Inovaglass, Blindare, Grupo Fort ou equivalente - instalado</t>
  </si>
  <si>
    <t>H.08.000.010001</t>
  </si>
  <si>
    <t>Veda porta/veda fresta para portas 90 cm com escova em alumínio branco, parafusado, ref. comercial Reisam ou equivalente</t>
  </si>
  <si>
    <t>H.08.000.031218</t>
  </si>
  <si>
    <t>Fechadura tipo alavanca com chave para porta corta-fogo, cilindro para acionamento com chave; ref. PHT05 da Dorma, 5124 Sobrano, 09.164-065-PPT La Fonte ou equivalente</t>
  </si>
  <si>
    <t>H.08.000.031221</t>
  </si>
  <si>
    <t>Barra antipânico para porta, de sobrepor de um lado da folha e do outro lado cega</t>
  </si>
  <si>
    <t>H.08.000.031223</t>
  </si>
  <si>
    <t>Barra antipânico de sobrepor de um lado da folha da porta e do outro lado maçaneta, tipo alavanca, com acionamento livre</t>
  </si>
  <si>
    <t>H.08.000.031614</t>
  </si>
  <si>
    <t>Porta cadeado zincado, ref. 81114 89mm ZI da Aliança ou equivalente</t>
  </si>
  <si>
    <t>H.08.000.031637</t>
  </si>
  <si>
    <t>Maçaneta tipo alavanca e cilindro para acionamento com chave, acabamento na cor prata</t>
  </si>
  <si>
    <t>H.08.000.031641</t>
  </si>
  <si>
    <t>Pivô superior lateral, para porta em vidro temperado, ref. SM-1001 fabricação Dorma ou equivalente</t>
  </si>
  <si>
    <t>H.08.000.031642</t>
  </si>
  <si>
    <t>Mancal inferior com rolamento, para porta em vidro temperado, ref. SM 1002 fabricação Dorma, 1013 Santa Marina ou equivalente</t>
  </si>
  <si>
    <t>H.08.000.031644</t>
  </si>
  <si>
    <t>Dobradiça vai-vem de 3" em aço com mola, acabamento cromado; ref. 255/3 da Page, 403 da Arouca ou equivalente</t>
  </si>
  <si>
    <t>H.08.000.031645</t>
  </si>
  <si>
    <t>Dobradiça em latão cromado de 3 1/2" x 3", ref. La Fonte Dob 90 3 1/2" x 3" LT S/P CR, Arouca 346, 3500 da União Mundial ou equivalente</t>
  </si>
  <si>
    <t>H.08.000.031646</t>
  </si>
  <si>
    <t>Dobradiça inferior para vidro temperado, ref. SM1010 fabricação Dorma, 1103 Santa Marina ou equivalente</t>
  </si>
  <si>
    <t>H.08.000.031647</t>
  </si>
  <si>
    <t>Dobradiça superior para vidro temperado; referência comercial 1101S Santa Marina, Dorma ou equivalente</t>
  </si>
  <si>
    <t>H.08.000.031650</t>
  </si>
  <si>
    <t>Fechadura de centro com cilindro, para porta externa em vidro temperado, ref. SM 1050-E linha Glas da Dorma ou equivalente</t>
  </si>
  <si>
    <t>H.08.000.031653</t>
  </si>
  <si>
    <t>Suporte duplo para vidro temperado fixado em alvenaria, ref. SM1092 fabricação Dorma, 1306 Santa Marina ou equivalente</t>
  </si>
  <si>
    <t>H.08.000.031656</t>
  </si>
  <si>
    <t>Contra fechadura de centro, para porta de vidro temperado; ref. SM1051/S1051E1 linha Glas da Dorma ou equivalente</t>
  </si>
  <si>
    <t>H.08.000.031658</t>
  </si>
  <si>
    <t>Puxador duplo para porta de madeira, alumínio ou vidro, ref. Dorma Manet de 350mm da Dorma ou equivalente</t>
  </si>
  <si>
    <t>H.08.000.031672</t>
  </si>
  <si>
    <t>Trinco para piso, ref. SM1060 da Dorma, 3240 da Glasspeças, 1519 da Santa Marina ou equivalente</t>
  </si>
  <si>
    <t>H.08.000.031679</t>
  </si>
  <si>
    <t>Roldana RO65 Plus, para porta de correr de 60kg - 15mm</t>
  </si>
  <si>
    <t>H.08.000.031687</t>
  </si>
  <si>
    <t>Fecho de embutir de alavanca, com 20 cm, em latão cromado; ref. 1011 / 20 FC da Arouca ou equivalente</t>
  </si>
  <si>
    <t>H.08.000.031688</t>
  </si>
  <si>
    <t>Fecho tipo ´unho´ de 10 cm em latão cromado de embutir</t>
  </si>
  <si>
    <t>H.08.000.031697</t>
  </si>
  <si>
    <t>Visor tipo olho mágico com ângulo de visualização de 200°; ref. Vonder ou equivalente</t>
  </si>
  <si>
    <t>H.08.000.031698</t>
  </si>
  <si>
    <t>Ferragem adicional para porta de divisória, vão simples colocado</t>
  </si>
  <si>
    <t>H.08.000.031699</t>
  </si>
  <si>
    <t>Ferragem adicional para porta de divisória, vão duplo colocado</t>
  </si>
  <si>
    <t>H.08.000.031701</t>
  </si>
  <si>
    <t>Dobradiça de aço cromado de 3 1/2", para portas de até 21 kg, ref. União Mundial ou equivalente - (embalagem com 3 dobradiças)</t>
  </si>
  <si>
    <t>H.08.000.031712</t>
  </si>
  <si>
    <t>Puxador duplo tubular em aço inoxidável, com duas fixações, dimensões 300mm entre furos, ref. Dorma ou equivalente</t>
  </si>
  <si>
    <t>H.08.000.031715</t>
  </si>
  <si>
    <t>Ferragem completa para porta de box de WC tipo livre/ocupado; ref. 1515/136 Arouca, 719 AZ CR La Fonte, 801 AZ CR 35mm Lockwell ou equivalente</t>
  </si>
  <si>
    <t>H.08.000.031718</t>
  </si>
  <si>
    <t>Cadeado alta segurança 16 pinos, ref. CRT 70 mm da Papaiz ou equivalente</t>
  </si>
  <si>
    <t>H.08.000.031719</t>
  </si>
  <si>
    <t>Cadeado com haste de aço, 35/36 mm, ref. CR35 da Papaiz, E35 da Pado ou equivalente</t>
  </si>
  <si>
    <t>H.08.000.031722</t>
  </si>
  <si>
    <t>Cadeado com haste de aço, 60 mm, ref. CR60 da Papaiz, E60 da Pado ou equivalente</t>
  </si>
  <si>
    <t>H.08.000.031723</t>
  </si>
  <si>
    <t>Cadeado com haste de aço, 25/27 mm, ref. CR25 da Papaiz, E27 da Pado ou equivalente</t>
  </si>
  <si>
    <t>H.08.000.031726</t>
  </si>
  <si>
    <t>Mola de piso para porta com largura até 1,10m e esforço até 120kg, ref. BTS 75 V fabricação Dorma ou equivalente</t>
  </si>
  <si>
    <t>H.08.000.031728</t>
  </si>
  <si>
    <t>Cadeado com haste de aço, 50 mm, ref. CR50 da Papaiz; E50 da Pado ou equivalente</t>
  </si>
  <si>
    <t>H.08.000.031734</t>
  </si>
  <si>
    <t>Dobradiça em latão cromado reforçada com anéis de 3 1/2" x 3", ref. La Fonte Dob 85 3 1/2" x 3" LT S/P CR, 3635 da União Mundial ou equivalente</t>
  </si>
  <si>
    <t>H.08.000.031740</t>
  </si>
  <si>
    <t>Dobradiça em aço inoxidável escovado com anéis, de 3" x 2 1/2", para portas de até 25 kg, ref. Dobradiça 395 da La Fonte ou equivalente</t>
  </si>
  <si>
    <t>H.08.000.031764</t>
  </si>
  <si>
    <t>Equipamento automatizador de portas deslizantes para folha dupla, ref. ES200 EASY da Dorma ou equivalente</t>
  </si>
  <si>
    <t>H.08.000.031765</t>
  </si>
  <si>
    <t>Equipamento automatizador telescópico unilateral de portas deslizantes para folha dupla, ref. ES 200 T da Dorma ou equivalente</t>
  </si>
  <si>
    <t>H.08.000.035003</t>
  </si>
  <si>
    <t>Fechadura completa com maçaneta tipo alavanca, para porta externa de 1 folha; ref. 725.01/40CR da Pado, Papaiz ou equivalente</t>
  </si>
  <si>
    <t>H.08.000.035004</t>
  </si>
  <si>
    <t>Ferragem completa com maçaneta tipo alavanca, com miolo tipo gorges, para porta interna com 1 folha; referência 721/01 CR da Pado, 402526/40 da Arouca ou equivalente</t>
  </si>
  <si>
    <t>H.08.000.035009</t>
  </si>
  <si>
    <t>Fechadura eletroímã para capacidade de atraque de 150kgf</t>
  </si>
  <si>
    <t>H.08.000.035010</t>
  </si>
  <si>
    <t>Fechadura elétrica de sobrepor e fonte, para portas ou portões de metal ou madeira, ref. C-90 dupla da HDL; fonte com botão, ref. TRA-400 da HDL, ou equivalente</t>
  </si>
  <si>
    <t>H.08.000.035011</t>
  </si>
  <si>
    <t>Mola aérea para porta com esforço acima de 50kg até 60kg, ref. MA 200 potência 3 fabricação Dorma, linha 770 POT2 fabricação Disafe ou equivalente</t>
  </si>
  <si>
    <t>H.08.000.035012</t>
  </si>
  <si>
    <t>Mola aérea para porta com esforço acima de 60kg até 80kg, ref. MA 200 potência 4 fabricação Dorma, linha 770POT2 fabricação Disafe ou equivalente</t>
  </si>
  <si>
    <t>H.08.000.035013</t>
  </si>
  <si>
    <t>Mola aérea hidráulica com calha deslizante, para porta com largura até 1,60mm, com esforço de 81 até 250kg, ref. TS 93B / TS 93 System da Dorma, linha 6825 fabricação Disafe ou equivalente</t>
  </si>
  <si>
    <t>H.08.000.035019</t>
  </si>
  <si>
    <t>Fechadura com maçaneta tipo alavanca em aço inoxidável e rozeta, ref. Victória Ecoinox 882 IXE externa da Pado ou equivalente</t>
  </si>
  <si>
    <t>H.09.000.031168</t>
  </si>
  <si>
    <t>Porta de segurança de correr suspensa em grade com aço SAE 1045, com brete superior, diâmetro de 1´, completa, sem têmpera e revenimento</t>
  </si>
  <si>
    <t>H.09.000.031181</t>
  </si>
  <si>
    <t>Brete para instalação lateral em porta chapa/grade de segurança</t>
  </si>
  <si>
    <t>H.09.000.031253</t>
  </si>
  <si>
    <t>Grade de segurança em aço SAE 1045, diâmetro de 1´, com têmpera e revenimento</t>
  </si>
  <si>
    <t>H.09.000.031254</t>
  </si>
  <si>
    <t>Grade de segurança para janela em aço SAE 1045, diâmetro 1´, com têmpera e revenimento</t>
  </si>
  <si>
    <t>H.09.000.031255</t>
  </si>
  <si>
    <t>Porta de segurança de abrir em grade aço SAE 1045, diâmetro de 1´, completa - com têmpera e revenimento</t>
  </si>
  <si>
    <t>H.09.000.031256</t>
  </si>
  <si>
    <t>Porta de segurança de abrir grade em aço SAE 1045 chapeada, diâmetro de 1´, completa, com têmpera e revenimento</t>
  </si>
  <si>
    <t>H.09.000.031257</t>
  </si>
  <si>
    <t>Porta de segurança especial de abrir com grade em aço SAE 1045, diâmetro de 1´, completa, com têmpera e revenimento</t>
  </si>
  <si>
    <t>H.09.000.031258</t>
  </si>
  <si>
    <t>Portão de abrir para muralha em aço SAE 1045 chapeada, diâmetro de 1´, completa - com têmpera e revenimento</t>
  </si>
  <si>
    <t>H.09.000.031260</t>
  </si>
  <si>
    <t>Grade de segurança em aço SAE 1045 chapeada, diâmetro de 1´, com têmpera e revenimento</t>
  </si>
  <si>
    <t>H.09.000.031329</t>
  </si>
  <si>
    <t>Batente em chapa de aço SAE 1010/1020, espessura de 3/16´, para obras de segurança</t>
  </si>
  <si>
    <t>H.09.000.031341</t>
  </si>
  <si>
    <t>Ferrolho de segurança de 1,20 m, DN= 1´, para adaptação em portas de celas, embutido em caixa externamente</t>
  </si>
  <si>
    <t>H.09.000.031361</t>
  </si>
  <si>
    <t>Grade de segurança em aço SAE 1045, diâmetro de 1´ - sem têmpera e revenimento - instalado</t>
  </si>
  <si>
    <t>H.09.000.031362</t>
  </si>
  <si>
    <t>Grade de segurança para janela em aço SAE 1045, diâmetro 1´ - sem têmpera e revenimento - instalado</t>
  </si>
  <si>
    <t>H.09.000.031363</t>
  </si>
  <si>
    <t>Porta de segurança de abrir em grade aço SAE 1045, diâmetro de 1´, sem completa - sem têmpera e revenimento</t>
  </si>
  <si>
    <t>H.09.000.031364</t>
  </si>
  <si>
    <t>Porta de segurança de abrir grade em aço SAE 1045 chapeada, diâmetro de 1´, completa - sem têmpera e revenimento</t>
  </si>
  <si>
    <t>H.09.000.031368</t>
  </si>
  <si>
    <t>Porta de segurança especial de abrir com grade em aço SAE 1045, diâmetro de 1´, completa - sem têmpera e revenimento</t>
  </si>
  <si>
    <t>H.09.000.031369</t>
  </si>
  <si>
    <t>Portão de abrir para muralha em aço SAE 1045 chapeada, diâmetro de 1´, completa - sem têmpera e revenimento</t>
  </si>
  <si>
    <t>H.09.000.031370</t>
  </si>
  <si>
    <t>Grade de segurança em aço SAE 1045 chapeada, diâmetro de 1´ - sem têmpera e revenimento - instalado</t>
  </si>
  <si>
    <t>H.09.000.031613</t>
  </si>
  <si>
    <t>Ferrolho de segurança de 7/8´ para adaptação em portas de celas, com porta cadeado e suporte de fixação</t>
  </si>
  <si>
    <t>H.09.000.031622</t>
  </si>
  <si>
    <t>Caixilho de segurança em aço SAE 1010/1020 tipo fixo e de correr (0,70x0,80m), para receber vidro, com bandeira tipo veneziana (0,375x0,80m)</t>
  </si>
  <si>
    <t>H.09.000.031623</t>
  </si>
  <si>
    <t>Guichê de segurança em grade com aço SAE 1045, diâmetro de 1´, com têmpera e revenimento</t>
  </si>
  <si>
    <t>H.09.000.031625</t>
  </si>
  <si>
    <t>Guichê de segurança em grade com aço SAE 1045, diâmetro de 1´, sem têmpera e revenimento</t>
  </si>
  <si>
    <t>H.09.000.031626</t>
  </si>
  <si>
    <t>Brete para instalação superior em porta chapa/grade de segurança</t>
  </si>
  <si>
    <t>H.09.000.031628</t>
  </si>
  <si>
    <t>Porta de segurança de correr em grade de aço SAE 1045, com brete lateral, diâmetro de 1´, completa, com têmpera e revenimento</t>
  </si>
  <si>
    <t>H.09.000.031629</t>
  </si>
  <si>
    <t>Porta de segurança de correr suspensa em grade de aço SAE 1045, chapeada, diâmetro de 1´, completa, com têmpera e revenimento</t>
  </si>
  <si>
    <t>H.09.000.031631</t>
  </si>
  <si>
    <t>Porta de segurança de correr/deslizante, em grade com aço SAE 1045, diâmetro de 1´, completa, sem têmpera e revenimento</t>
  </si>
  <si>
    <t>H.09.000.031907</t>
  </si>
  <si>
    <t>Porta de segurança de correr suspensa em grade em aço SAE 1045, chapeada, diâmetro de 1´, com brete vertical, completa - sem têmpera e revenimento</t>
  </si>
  <si>
    <t>H.12.000.031610</t>
  </si>
  <si>
    <t>Dobradiça tipo gonzo em aço SAE 1045, diâmetro de 1 1/2´ com abas de 2´ x 3/8´</t>
  </si>
  <si>
    <t>H.13.000.069501</t>
  </si>
  <si>
    <t>Solda 50/50</t>
  </si>
  <si>
    <t>H.13.000.069502</t>
  </si>
  <si>
    <t>Pasta para soldar</t>
  </si>
  <si>
    <t>H.13.000.069565</t>
  </si>
  <si>
    <t>Solda eletrolítica tipo Smaw-AWS 6013 eletrodos esp. 2,5/3,25/4,0mm, ref. ESAB, LINCOLN, WELD ou equivalente</t>
  </si>
  <si>
    <t>I.01.000.025057</t>
  </si>
  <si>
    <t>Painel Wall com miolo de madeira contraplacado por lâminas de madeira e externamente por chapas em CRFS, para piso, ref. Eternit ou equivalente</t>
  </si>
  <si>
    <t>I.01.000.030105</t>
  </si>
  <si>
    <t>Porta em laminado melamínico estrutural Alcoplac, TS-10 (fórmica maciça) - 62 x 180cm, com dobradiça e fechadura</t>
  </si>
  <si>
    <t>I.05.000.021057</t>
  </si>
  <si>
    <t>Placa cimentícia impermeabilizada com espessura de 12mm, placa de 1,20 x 2,40m; ref. Brasilit ou equivalente</t>
  </si>
  <si>
    <t>I.05.000.021080</t>
  </si>
  <si>
    <t>Placa cimentícia em CRFS impermeabilizada, espessura 6 mm, dimensões 1,20 x 2,00m, ref. Eternit, Brasilit ou equivalente</t>
  </si>
  <si>
    <t>I.06.000.022566</t>
  </si>
  <si>
    <t>Veneziana de vidro tipo ´CAPELINHA´ 20 x 10 x 10 cm</t>
  </si>
  <si>
    <t>I.06.000.022567</t>
  </si>
  <si>
    <t>Veneziana de vidro ´IBRAVIR´ 20 x 20 x 6 cm</t>
  </si>
  <si>
    <t>I.06.000.025561</t>
  </si>
  <si>
    <t>Telha de vidro tipo ´FRANCESA´</t>
  </si>
  <si>
    <t>I.06.000.025562</t>
  </si>
  <si>
    <t>Telha de vidro tipo ´PAULISTA´</t>
  </si>
  <si>
    <t>J.01.000.038012</t>
  </si>
  <si>
    <t>Lixa para ferro e metais Norton N° 80, ou equivalente</t>
  </si>
  <si>
    <t>J.01.000.038013</t>
  </si>
  <si>
    <t>Lixa de pano folha para ferro, GR. 100, ref. Norton, ou 3 M, ou equivalente</t>
  </si>
  <si>
    <t>J.01.000.038040</t>
  </si>
  <si>
    <t>Lixa d´água, ref. Norton n° 80, Aquaflex ou equivalente</t>
  </si>
  <si>
    <t>J.02.000.024007</t>
  </si>
  <si>
    <t>Emulsão acrílica para vedação de trincas, ref. Selatrinca Suvinil ou equivalente</t>
  </si>
  <si>
    <t>J.02.000.024028</t>
  </si>
  <si>
    <t>Hidrorepelente a base de silano-siloxano oligomérico disperso em solvente; ref. Silicone da Sika, Acquella Original da Otto Baumgart, Fuseprotec Silicone da Viapol ou equivalente</t>
  </si>
  <si>
    <t>J.02.000.024030</t>
  </si>
  <si>
    <t>Hidrorepelente a base de silano-siloxano oligomérico disperso em água, ref. Acqua da Denver, Repele água da Quartzolit ou equivalente</t>
  </si>
  <si>
    <t>J.02.000.024047</t>
  </si>
  <si>
    <t>Líquido imunizante para madeira pentox (Montana), Penetrol Cupim (Otto Baungart)</t>
  </si>
  <si>
    <t>J.02.000.024076</t>
  </si>
  <si>
    <t>Resina 100% acrílica plastificante, Hiper 409 da NS Brasil ou equivalente</t>
  </si>
  <si>
    <t>J.02.000.024147</t>
  </si>
  <si>
    <t>Resina acrílica para piso granilite</t>
  </si>
  <si>
    <t>J.02.000.024148</t>
  </si>
  <si>
    <t>Resina epóxi para piso granilite</t>
  </si>
  <si>
    <t>J.02.000.028057</t>
  </si>
  <si>
    <t>Selador para tinta epóxi</t>
  </si>
  <si>
    <t>J.02.000.028058</t>
  </si>
  <si>
    <t>Tinta esmalte Premium, base água, brilhante/acetinado, várias cores, pintura interna/externa, ref. Coralit Zero da Coral, Futura Premium, Suvinil Premium, Metalatex Eco, Sherwin Williams, ou equivalente</t>
  </si>
  <si>
    <t>J.02.000.037501</t>
  </si>
  <si>
    <t>Primer base epóxi cromato de zinco 2 demãos; referência comercial Vedacit Pro Anticorrosivo ZN ou equivalente</t>
  </si>
  <si>
    <t>J.02.000.037503</t>
  </si>
  <si>
    <t>Revestimento texturizado acrílico com microagregado, uso interno/externo em várias corres; ref. Permalit Textura Domus da Ibratin ou equivalente</t>
  </si>
  <si>
    <t>J.02.000.037505</t>
  </si>
  <si>
    <t>Textura acrílica sem agregados minerais, cor branca, ref. Texturatto liso ou clássico da Suvinil ou equivalente, para uso interno ou externo</t>
  </si>
  <si>
    <t>J.02.000.037506</t>
  </si>
  <si>
    <t>Tinta base borracha clorada, ref. Anklor TR da Tintas Ancora, Globaltrafic 611 da Global Tintas, Perfortrafic código 25020 da Tintas Perfortex ou equivalente</t>
  </si>
  <si>
    <t>J.02.000.037508</t>
  </si>
  <si>
    <t>Resina epóxi com alcatrão de hulha, ref. Denvercoat Epóxi Alcatrão da Denver, Compound Coal Tar Epóxi, Duropoxy alcatrão especial ou equivalente</t>
  </si>
  <si>
    <t>J.02.000.037510</t>
  </si>
  <si>
    <t>Massa corrida de base acrílica; ref. Massa Acrílica (Suvinil/Glasurit), Massa FC (Fusecolor), Massa Especial para fachada (Retinco) ou equivalente</t>
  </si>
  <si>
    <t>J.02.000.037513</t>
  </si>
  <si>
    <t>Tinta latex, acabamento fosco aveludado, ref. coral 3 em 1 da Coral, rende e cobre muito da Suvinil ou equivalente</t>
  </si>
  <si>
    <t>J.02.000.037517</t>
  </si>
  <si>
    <t>Tinta acrílica para pisos, ref. Novacor Piso Liso-amarelo (Globo/Novacor), Suvinil Poliesportiva da Glasurit, Metalatex Acrílico com Quartzo da Sherwin Williams ou equivalente</t>
  </si>
  <si>
    <t>J.02.000.037518</t>
  </si>
  <si>
    <t>Selador para tinta acrílica Coral, Suvinil ou equivalente</t>
  </si>
  <si>
    <t>J.02.000.037528</t>
  </si>
  <si>
    <t>Tinta acrílica para sinalização visual de pisos, com acabamento fosco, várias cores, ref. Interlight da Indutil ou equivalente</t>
  </si>
  <si>
    <t>J.02.000.037539</t>
  </si>
  <si>
    <t>Verniz fungicida Stain, para madeiras; ref. Osmocolor Montana / Verniz Satin Suvinil ou equivalente</t>
  </si>
  <si>
    <t>J.02.000.037542</t>
  </si>
  <si>
    <t>Tinta 100% acrílica acabamento fosco acetinado, Coral, Suvinil 100% Acrílico (Glasurit), Sherwin Willian, Metalatex (Fusecolor) ou equivalente</t>
  </si>
  <si>
    <t>J.02.000.037545</t>
  </si>
  <si>
    <t>Tinta-base epoxi</t>
  </si>
  <si>
    <t>J.02.000.037548</t>
  </si>
  <si>
    <t>Verniz incolor antipichação, ref. Graffitiguard da Anchortec, Antgraf Eco verniz da Ant Graf ou equivalente</t>
  </si>
  <si>
    <t>J.02.000.037549</t>
  </si>
  <si>
    <t>Microesferas de vidro Extra Premix (tipo I-B); ref. Vimaster ou equivalente</t>
  </si>
  <si>
    <t>J.02.000.037602</t>
  </si>
  <si>
    <t>Proteção passiva contra incêndio com tinta intumescente, com tempo requerido de resistência ao fogo TRRF = 60 min - aplicação em painéis de gesso acartonado</t>
  </si>
  <si>
    <t>J.02.000.037603</t>
  </si>
  <si>
    <t>Proteção passiva contra incêndio com tinta intumescente, com tempo requerido de resistência ao fogo TRRF = 120 min - aplicação em painéis de gesso acartonado</t>
  </si>
  <si>
    <t>J.02.000.037605</t>
  </si>
  <si>
    <t>Tinta intumescente para aplicação em estrutura metálica; ref. Brasifire da Brasilux, Maza, Firecoat da Polidura, Renner ou equivalente</t>
  </si>
  <si>
    <t>J.02.000.038000</t>
  </si>
  <si>
    <t>Fundo preparador base água, para madeira e metais; ref. Fundo preparador Coralit Balance da Coral, Metalatex Eco fundo antiferrugem da Sherwin Williams, Fundo preparador da Suvinil ou equivalente</t>
  </si>
  <si>
    <t>J.02.000.038001</t>
  </si>
  <si>
    <t>Diluente aguarrás mineral; ref. Suvinil, Luksnova, Coral ou equivalente</t>
  </si>
  <si>
    <t>J.02.000.038006</t>
  </si>
  <si>
    <t>Fundo sintético branco para superfície galvanizada, alumínio; ref. Coral fundo para galvanização ou equivalente</t>
  </si>
  <si>
    <t>J.02.000.038007</t>
  </si>
  <si>
    <t>Tinta latex PVA anti-mofo; ref. Coralmur da Coral, Premium ou equivalente</t>
  </si>
  <si>
    <t>J.02.000.038008</t>
  </si>
  <si>
    <t>Tinta latex acrílica antimofo acetinado fosco; ref. Metalatex antimofo (Sherwin Williams) ou equivalente</t>
  </si>
  <si>
    <t>J.02.000.038017</t>
  </si>
  <si>
    <t>Massa corrida PVA; ref. Massa Corrida Suvinil, Massa Corrida Coral, Metalatex da Sherwin Willians ou equivalente</t>
  </si>
  <si>
    <t>J.02.000.038028</t>
  </si>
  <si>
    <t>Zarcão, ref. Zarcoral fabricação Coral - Zarcão Internacional ou equivalente</t>
  </si>
  <si>
    <t>J.02.000.038029</t>
  </si>
  <si>
    <t>Removedor de tinta, ref. Pintoff da Coral ou equivalente</t>
  </si>
  <si>
    <t>J.02.000.038038</t>
  </si>
  <si>
    <t>Pigmento para argamassa tipo Pó Xadrez, ref. amarelo Novacor, Globo ou equivalente</t>
  </si>
  <si>
    <t>J.02.000.038050</t>
  </si>
  <si>
    <t>Verniz comum a base de poliuretano; referência comercial Verniz SW Marítimo brilhante (Sherwin Willians), Suvinil Verniz Copal (Glasurit), Sparlak Copal (Akzo/Ypiranga) ou equivalente</t>
  </si>
  <si>
    <t>J.02.000.038052</t>
  </si>
  <si>
    <t>Verniz acrílico base água, ref. Denverniz Acqua (Denver), Durocryl A (Wolf Hacker), Nitoprimer AW (Fosroc) ou equivalente</t>
  </si>
  <si>
    <t>J.02.000.038054</t>
  </si>
  <si>
    <t>Verniz acrílico base solvente, Dekguard BS/FS, (Fosroc), Durocryl S (Wolf Hacker), Denverniz SB/SF (Denver) ou equivalente</t>
  </si>
  <si>
    <t>J.02.000.038058</t>
  </si>
  <si>
    <t>Impermeabilizante acrílico, ref. Suviflex ou equivalente</t>
  </si>
  <si>
    <t>J.02.000.038060</t>
  </si>
  <si>
    <t>Thinner, ref. Natrielli ou equivalente</t>
  </si>
  <si>
    <t>J.02.000.038061</t>
  </si>
  <si>
    <t>Líquido de fundo (fundo preparador)</t>
  </si>
  <si>
    <t>J.02.000.090805</t>
  </si>
  <si>
    <t>Tinta esmalte especial para lousa, cor verde, acabamento fosco, ref. Coralit Esmalte Sintético (Coral), Suvinil Esmalte Sintético, ou equivalente</t>
  </si>
  <si>
    <t>K.01.000.023500</t>
  </si>
  <si>
    <t>Divisória em granilite frontal, maciça ou revestida, e= 4,0cm - instalado</t>
  </si>
  <si>
    <t>K.01.000.023501</t>
  </si>
  <si>
    <t>Divisória em granilite maciça ou revestida, e= 3,0cm - instalado</t>
  </si>
  <si>
    <t>K.01.000.033001</t>
  </si>
  <si>
    <t>Estucamento e polimento piso/patamar em granilite</t>
  </si>
  <si>
    <t>K.01.000.033002</t>
  </si>
  <si>
    <t>Estucamento e polimento degrau (piso e espelho) em granilite</t>
  </si>
  <si>
    <t>K.01.000.033004</t>
  </si>
  <si>
    <t>Estucamento e polimento de rodapé em granilite</t>
  </si>
  <si>
    <t>K.01.000.033011</t>
  </si>
  <si>
    <t>Soleira em granilite cinza ou verde, polido com espessura mínima de 8mm fornecimento e aplicação média</t>
  </si>
  <si>
    <t>K.01.000.033015</t>
  </si>
  <si>
    <t>Piso em granilite cinza ou verde, polido, espessura mínimo de 8mm fornecimento e aplicação média</t>
  </si>
  <si>
    <t>K.01.000.033017</t>
  </si>
  <si>
    <t>Soleira para piso alta resistência (&gt;40MPa), moldado no local, tráfego médio (8mm) ou pesado (12mm), largura até 30cm aplicado média</t>
  </si>
  <si>
    <t>K.01.000.035031</t>
  </si>
  <si>
    <t>Degrau em granilite, cinza ou verde, polido, com espessura mínima de 8mm fornecimento e aplicação média</t>
  </si>
  <si>
    <t>K.01.000.035531</t>
  </si>
  <si>
    <t>Placa granilite de 3 cm</t>
  </si>
  <si>
    <t>K.01.000.035534</t>
  </si>
  <si>
    <t>Piso alta resistência (&gt;40MPa), moldado no local, tráfego pesado com espessura de 12mm aplicado</t>
  </si>
  <si>
    <t>K.01.000.035535</t>
  </si>
  <si>
    <t>Degrau para piso alta resistência (&gt;40 MPa), moldado no local, tráfego médio, espessura de 8 mm aplicado</t>
  </si>
  <si>
    <t>K.01.000.035536</t>
  </si>
  <si>
    <t>Degrau para piso alta resistência (&gt;40 MPa), moldado no local, tráfego médio, espessura de 12 mm aplicado</t>
  </si>
  <si>
    <t>K.01.000.036042</t>
  </si>
  <si>
    <t>Rodapé em granilite tipo meia cana, cor cinza ou verde, polido, até 10cm fornecimento e aplicação média</t>
  </si>
  <si>
    <t>K.01.000.036140</t>
  </si>
  <si>
    <t>Rodapé para piso alta resistência (&gt;40MPa), moldado no local, tráfego médio (8mm) ou tráfego pesado (12mm) aplicado média</t>
  </si>
  <si>
    <t>K.01.000.036512</t>
  </si>
  <si>
    <t>Polimento piso fundido no local alta resistência</t>
  </si>
  <si>
    <t>K.02.000.023504</t>
  </si>
  <si>
    <t>Divisória placa granito cinza andorinha; dimensões 1,0x2,0 m, com espessura de 3 cm; colocado (fixada piso e parede)</t>
  </si>
  <si>
    <t>K.02.000.023555</t>
  </si>
  <si>
    <t>Divisória em mármore branco, dimensões 1,0x2,0 m; com espessura de 3 cm, colocado (fixada piso e parede)</t>
  </si>
  <si>
    <t>K.02.000.032502</t>
  </si>
  <si>
    <t>Tampo (com frontão) em granito, com espessura de 2 cm, com furo para 1 cuba simples, nas cores Andorinha, cinza Corumbá, Santa Cecília, verde Ubatuba, acabamento polido</t>
  </si>
  <si>
    <t>K.02.000.032503</t>
  </si>
  <si>
    <t>Revestimento em granito em placas de 40 x 40 cm, com espessura de 2 cm, nas cores cinza Andorinha, cinza Corumbá, Santa Cecília, verde Ubatuba ou branco Dallas, acabamento polido - material</t>
  </si>
  <si>
    <t>K.02.000.032504</t>
  </si>
  <si>
    <t>Degrau e espelho em granito (piso 30 cm e espelho 20 cm), com espessura de 2 cm, nas cores cinza Andorinha, cinza Corumbá, Santa Cecília, verde Ubatuba ou branco Dallas, acabamento polido - material</t>
  </si>
  <si>
    <t>K.02.000.032508</t>
  </si>
  <si>
    <t>Peitoril e/ou soleira em granito boleado, com espessura de 2 cm e largura de 20 cm, nas cores cinza Andorinha, cinza Corumbá, Santa Cecília, verde Ubatuba ou branco Dallas, acabamento polido - material</t>
  </si>
  <si>
    <t>K.02.000.032509</t>
  </si>
  <si>
    <t>Peitoril e/ou soleira em granito boleado, com espessura de 2 cm e largura de 21 até 30 cm, nas cores cinza Andorinha, cinza Corumbá, Santa Cecília, verde Ubatuba ou branco Dallas, acabamento polido - material</t>
  </si>
  <si>
    <t>K.02.000.032516</t>
  </si>
  <si>
    <t>Rodapé em granito, espessura de 2 cm e altura de 7 cm, nas cores cinza Andorinha, cinza Corumbá, Santa Cecília, verde Ubatuba ou branco Dallas, acabamento polido - material</t>
  </si>
  <si>
    <t>K.02.000.032517</t>
  </si>
  <si>
    <t>Rodapé em granito, espessura de 2 cm e altura entre 7,1 a 10 cm, nas cores cinza Andorinha, cinza Corumbá, Santa Cecília, verde Ubatuba ou branco Dallas, acabamento polido - material</t>
  </si>
  <si>
    <t>K.02.000.033012</t>
  </si>
  <si>
    <t>Piso em granilite, placas pré-moldadas de 40 x 40 cm, inclusive assentamento, polimento, enceramento e rejunte</t>
  </si>
  <si>
    <t>K.02.000.033570</t>
  </si>
  <si>
    <t>Revestimento em granito lavado tipo Fulget tradicional ou natural em faixas até 40 cm; ref. Fulget da Grani Torre ou equivalente</t>
  </si>
  <si>
    <t>K.02.000.033571</t>
  </si>
  <si>
    <t>Revestimento em granito lavado tipo Fulget tradicional ou natural em panos, ref. Fulget da Grani Torre ou equivalente</t>
  </si>
  <si>
    <t>K.02.000.035033</t>
  </si>
  <si>
    <t>Degrau em mármore travertino nacional com espessura de 2 cm, piso 30 cm e espelho 20 cm</t>
  </si>
  <si>
    <t>K.02.000.035036</t>
  </si>
  <si>
    <t>Degrau e espelho em mármore branco com espessura de 2 cm, piso 30 cm e espelho 20 cm</t>
  </si>
  <si>
    <t>K.02.000.035072</t>
  </si>
  <si>
    <t>Mármore travertino nacional com espessura de 2 cm</t>
  </si>
  <si>
    <t>K.02.000.035073</t>
  </si>
  <si>
    <t>Mármore branco com espessura de 3 cm</t>
  </si>
  <si>
    <t>K.02.000.035075</t>
  </si>
  <si>
    <t>Mármore travertino nacional com espessura de 3 cm</t>
  </si>
  <si>
    <t>K.02.000.035076</t>
  </si>
  <si>
    <t>Mármore branco com espessura de 2 cm</t>
  </si>
  <si>
    <t>K.02.000.065652</t>
  </si>
  <si>
    <t>Tampo (com frontão) para pia em mármore Espírito Santo; com espessura de 3 cm; dimensão de 0,60x1,50; furo para 1 cuba simples colocado</t>
  </si>
  <si>
    <t>K.03.000.032508</t>
  </si>
  <si>
    <t>Peitoril e/ou soleira em pedra ardósia na cor verde, com espessura de 2 cm e largura até 20 cm.</t>
  </si>
  <si>
    <t>K.03.000.032517</t>
  </si>
  <si>
    <t>Ardósia verde de 40 x 40cm e espessura de 1,50cm</t>
  </si>
  <si>
    <t>K.03.000.032519</t>
  </si>
  <si>
    <t>Rodapé em ardósia verde com altura de 7 cm</t>
  </si>
  <si>
    <t>K.03.000.035017</t>
  </si>
  <si>
    <t>Arenito comum para revestimento</t>
  </si>
  <si>
    <t>K.03.000.035055</t>
  </si>
  <si>
    <t>Pedra em mosaico português 2 cores colocado</t>
  </si>
  <si>
    <t>K.03.000.035060</t>
  </si>
  <si>
    <t>Pedra miracema de 11,5 x 23 cm, com espessura de 10 a 15 mm</t>
  </si>
  <si>
    <t>K.03.000.035061</t>
  </si>
  <si>
    <t>Pedra mineira comum irregular (chapa) para revestimento</t>
  </si>
  <si>
    <t>K.03.000.036138</t>
  </si>
  <si>
    <t>Rodapé em pedra mineira simples com altura de 10 cm</t>
  </si>
  <si>
    <t>K.03.000.036505</t>
  </si>
  <si>
    <t>Paralelepípedo só material</t>
  </si>
  <si>
    <t>L.01.000.023105</t>
  </si>
  <si>
    <t>Forro em fibra mineral em placas acústicas removíveis, NRC 0.70 / SRA 0.65-0.80 / CAC 30a 31dB; ref. Brillianto ou New Sandila da Owa ou equivalente - instalado</t>
  </si>
  <si>
    <t>L.01.000.023531</t>
  </si>
  <si>
    <t>Divisória em placas de gesso acartonado, resistência ao fogo 30 minutos, espessura 73/48mm - 1ST 12,5 + 1ST 12,5 - instalado</t>
  </si>
  <si>
    <t>L.01.000.023533</t>
  </si>
  <si>
    <t>Divisória em placas de gesso acartonado, resistência ao fogo 30 minutos, espessura 73/48mm - 1ST 12,5 + 1ST 12,5 - com lã mineral - instalado</t>
  </si>
  <si>
    <t>L.01.000.023534</t>
  </si>
  <si>
    <t>Divisória em placas de gesso acartonado, resistência ao fogo 30 minutos, espessura 100/70mm - 1ST 15 + 1ST 15 - com lã mineral - instalado</t>
  </si>
  <si>
    <t>L.01.000.023535</t>
  </si>
  <si>
    <t>Divisória em placas de gesso acartonado, resistência ao fogo 30 minutos, espessura 100/70mm - 1ST 15 + 1ST 15 - instalado</t>
  </si>
  <si>
    <t>L.01.000.023560</t>
  </si>
  <si>
    <t>Divisória em placas de gesso acartonado, resistência ao fogo 30 minutos, espessura 100/70mm - 1RU 15 + 1RU 15 - instalado</t>
  </si>
  <si>
    <t>L.01.000.023564</t>
  </si>
  <si>
    <t>Divisória em placas duplas de gesso acartonado, resistência ao fogo 60 minutos, espessura 120/70mm - 2ST 12,5 + 2ST 12,5 - com lã mineral - instalado</t>
  </si>
  <si>
    <t>L.01.000.023587</t>
  </si>
  <si>
    <t>Divisória em placas de gesso acartonado, resistência ao fogo 60 minutos, espessura 120/90mm - 1RF 15 + 1RF 15 - com lã mineral - instalado</t>
  </si>
  <si>
    <t>L.01.000.023606</t>
  </si>
  <si>
    <t>Forro em painéis de gesso acartonado removível, acabamento liso com película rígida de PVC, placas 625x625mm/625x1250mm, espessura de 9,5mm; ref. Gyprex liso Placo ou equivalente - instalado</t>
  </si>
  <si>
    <t>L.01.000.023630</t>
  </si>
  <si>
    <t>Divisória em placas duplas de gesso acartonado, resistência ao fogo 120 minutos, espessura 130/70mm - 2RF 15 + 2RF 15 - instalado</t>
  </si>
  <si>
    <t>L.01.000.023631</t>
  </si>
  <si>
    <t>Divisória em placas duplas de gesso acartonado, resistência ao fogo 60 minutos, espessura 120/70mm - 2ST 12,5 + 2RU 12,5 - instalado</t>
  </si>
  <si>
    <t>L.01.000.023632</t>
  </si>
  <si>
    <t>Divisória em placas duplas de gesso acartonado, resistência ao fogo 60 minutos, espessura 120/70mm - 2RU 12,5 + 2RU 12,5 - instalado</t>
  </si>
  <si>
    <t>L.01.000.023633</t>
  </si>
  <si>
    <t>Divisória em placas duplas de gesso acartonado, resistência ao fogo 60 minutos, espessura 98/48mm - 2ST 12,5 + 2ST 12,5 - com lã mineral - instalado</t>
  </si>
  <si>
    <t>L.01.000.023634</t>
  </si>
  <si>
    <t>Divisória em placas duplas de gesso acartonado, resistência ao fogo 60 minutos, espessura 98/48mm - 2RU 12,5 + 2RU 12,5 - com lã mineral - instalado</t>
  </si>
  <si>
    <t>L.01.000.023635</t>
  </si>
  <si>
    <t>Divisória em placas duplas de gesso acartonado, resistência ao fogo 60 minutos, espessura 98/48mm - 2ST 12,5 + 2RU 12,5 - com lã mineral - instalado</t>
  </si>
  <si>
    <t>L.01.000.034019</t>
  </si>
  <si>
    <t>Moldura gesso simples, espessura até 6,0cm, instalada</t>
  </si>
  <si>
    <t>L.01.000.034021</t>
  </si>
  <si>
    <t>Forro em painel de gesso acartonado, tipo standard, espessura 12,5mm, estrutura em aço galvanizado; ref. Gypsum FGE, Placostil F530 ou equivalente - instalado</t>
  </si>
  <si>
    <t>L.01.000.034024</t>
  </si>
  <si>
    <t>Forro em placa de gesso liso, fixado e estruturado - instalado</t>
  </si>
  <si>
    <t>M.02.000.036114</t>
  </si>
  <si>
    <t>Furação de piso elevado telescópico em chapa de aço</t>
  </si>
  <si>
    <t>M.02.000.036115</t>
  </si>
  <si>
    <t>Fornecimento e instalação de piso elevado tipo telescópico em chapa de aço, sem revestimento</t>
  </si>
  <si>
    <t>M.02.000.036118</t>
  </si>
  <si>
    <t>Piso elevado de concreto, placas 60x60cm, em sistema de apoio, pedestais em PVC, resistência 7 KN/m², espes. aproximada 4cm, altura 15cm, antiderrapante; ref. C40-600-PV Concreto linha Sílica da Dacapo, Piso Concrestiell ou equivalente - instalado</t>
  </si>
  <si>
    <t>M.02.000.036140</t>
  </si>
  <si>
    <t>Piso epóxi multilayer 4mm, acabamento semi brilhante com característica antiderrapante; ref. Miaki, Ecosytem Multilayer, Concrecor E250 ou equivalente, executado</t>
  </si>
  <si>
    <t>M.02.000.036143</t>
  </si>
  <si>
    <t>Rodapé abaulado, com argamassa epoxi, altura entre 5 a 10cm</t>
  </si>
  <si>
    <t>M.02.000.036144</t>
  </si>
  <si>
    <t>Taxa de mobilização e desmobilização de equipe e equipamentos para execução de piso epóxi</t>
  </si>
  <si>
    <t>M.03.000.020450</t>
  </si>
  <si>
    <t>Limpeza fossa séptica</t>
  </si>
  <si>
    <t>M.04.000.022593</t>
  </si>
  <si>
    <t>Piso sintético de borracha ou PVC colorido, podotátil alerta/direcional, em placas 25x25cm, espessura total 7 a 12mm; ref. Daud, Andaluz ou equivalente</t>
  </si>
  <si>
    <t>M.04.000.023609</t>
  </si>
  <si>
    <t>Forro em fibra mineral acústico removível, em placas de 625 x 1250 mm, com atenuação sonora mínima de 28 dB, coeficiente de absorção sonora (NRC) de 0,85; ref. Forro Thermatex Thermofon da AMF, Humancare da OWA ou equivalente - instalado</t>
  </si>
  <si>
    <t>M.04.000.023650</t>
  </si>
  <si>
    <t>Forro metálico removível tipo colmeia, paineis de 625 x 625 mm, modulação das células de 125 x 125 mm, ref. CELL T15 da Hunter Douglas ou equivalente - instalado</t>
  </si>
  <si>
    <t>M.04.000.024096</t>
  </si>
  <si>
    <t>Placa para sinalização tátil em braile (início ou final), para corrimão, com o verso auto-aderente, conforme NBR 9050-2015</t>
  </si>
  <si>
    <t>M.04.000.024097</t>
  </si>
  <si>
    <t>Placa para sinalização tátil em braile (pavimento), para corrimão, com o verso auto-aderente, conforme NBR 9050-2015</t>
  </si>
  <si>
    <t>M.04.000.024522</t>
  </si>
  <si>
    <t>Isolamento térmico em polietileno expandido para tubulação água quente e refrigeração, espessura de 5mm, diâmetro de 15mm; ref. Elumaflex, Polipex ou equivalente</t>
  </si>
  <si>
    <t>M.04.000.024523</t>
  </si>
  <si>
    <t>Isolamento térmico em polietileno expandido para tubulação água quente e refrigeração, espessura de 5mm, diâmetro de 22mm; ref. Elumaflex, Polipex ou equivalente</t>
  </si>
  <si>
    <t>M.04.000.024524</t>
  </si>
  <si>
    <t>Isolamento térmico em polietileno expandido para tubulação água quente e refrigeração, espessura de 5mm, diâmetro de 28mm; ref. Elumaflex, Polipex ou equivalente</t>
  </si>
  <si>
    <t>M.04.000.024525</t>
  </si>
  <si>
    <t>Isolamento térmico em polietileno expandido para tubulação água quente e refrigeração, espessura de 10mm, diâmetro de 35mm; ref. Elumaflex, Polipex ou equivalente</t>
  </si>
  <si>
    <t>M.04.000.024526</t>
  </si>
  <si>
    <t>Isolamento térmico em polietileno expandido para tubulação água quente e refrigeração, espessura de 10mm, diâmetro de 42mm; ref. Elumaflex, Polipex ou equivalente</t>
  </si>
  <si>
    <t>M.04.000.024527</t>
  </si>
  <si>
    <t>Isolamento térmico em polietileno expandido para tubulação água quente e refrigeração, espessura de 10mm, diâmetro de 54mm; ref. Elumaflex, Polipex ou equivalente</t>
  </si>
  <si>
    <t>M.04.000.024618</t>
  </si>
  <si>
    <t>Placa acústica em espuma semirrígida na cor cinza, com uma camada de manta HD, espessura de 50mm e dimensões 500x500mm, ref. Sonex Illtec Bloc 50/35 da OWA ou equivalente</t>
  </si>
  <si>
    <t>M.04.000.024621</t>
  </si>
  <si>
    <t>Placa acústica incombustível em espuma semirrígida na cor cinza, com superfície em cunhas anecóicas - instalado</t>
  </si>
  <si>
    <t>M.04.000.030368</t>
  </si>
  <si>
    <t>Cantoneira de sobrepor em PVC, dimensões (40x40x2,8)mm - 90º; referência comercial TEC-029 da Tecnoperfil ou equivalente</t>
  </si>
  <si>
    <t>M.04.000.030375</t>
  </si>
  <si>
    <t>Canto externo de acabamento em PVC, perfil de 1,0 x 3,0 cm, ref. TEC 183 da Tecnoperfil ou equivalente - barra de 2,70 m</t>
  </si>
  <si>
    <t>M.04.000.030376</t>
  </si>
  <si>
    <t>Corrimão, bate-maca ou protetor de parede em PVC, com altura de 131mm, barras de 4,0m, nas azul ou marfim, ref. TEC 026 da Tecnoperfil ou equivalente</t>
  </si>
  <si>
    <t>M.04.000.030377</t>
  </si>
  <si>
    <t>Protetor de parede ou bate-maca em PVC flexível, com altura de 150mm, nas amarelo, branco ou preto, rolo de 25m, ref. TEC 913 da Tecnoperfil ou equivalente</t>
  </si>
  <si>
    <t>M.04.000.030378</t>
  </si>
  <si>
    <t>Bate-maca ou protetor curvo de parede em PVC, com altura de 198mm, nas cores branco, bege azul escuro, barra de 4m, ref. TEC 198 N da Tecnoperfil ou equivalente</t>
  </si>
  <si>
    <t>M.04.000.030379</t>
  </si>
  <si>
    <t>Bate-maca ou protetor de parede em PVC, com altura de 200mm, barra de 4m, ref. TEC 200 da Tecnoperfil ou equivalente</t>
  </si>
  <si>
    <t>M.04.000.030380</t>
  </si>
  <si>
    <t>Faixa protetora em vinil de alto impacto para paredes, altura de 400mm, várias cores, com tratamento antibacteriano, antifungo, antimofo, retardante de chama e resistente a impacto, ref. Cosimo Cataldo, Enterprises Arquitetura ou equivalente</t>
  </si>
  <si>
    <t>M.04.000.030382</t>
  </si>
  <si>
    <t>Cantoneira autoadesiva em vinil de alto impacto, aba 2cm a 3,8cm, espessura 2mm, ângulo 90º, cor branca; ref. Enterprises Arquitetura, Cosimo Cataldo ou equivalente</t>
  </si>
  <si>
    <t>M.04.000.032533</t>
  </si>
  <si>
    <t>Rodapé em poliestireno com altura de 7 cm, cor branca, linha Primer/BR, ref. 451 RP/BR da Revitech, 451 RP/BR da Santa Luzia ou equivalente</t>
  </si>
  <si>
    <t>M.04.000.033070</t>
  </si>
  <si>
    <t>Bate rodas/limitador em resina, sem refletivo, com pino de fixação, conforme NBR 14636; ref. comercial Safepark ou equivalente</t>
  </si>
  <si>
    <t>M.04.000.033508</t>
  </si>
  <si>
    <t>Piso de borracha sintética preta, ref. Daud ou equivalente - colado</t>
  </si>
  <si>
    <t>M.04.000.033510</t>
  </si>
  <si>
    <t>Rodapé de borracha sintética preta, altura até 7 cm, ref. Le Corp, Daud ou equivalente - colado</t>
  </si>
  <si>
    <t>M.04.000.033511</t>
  </si>
  <si>
    <t>Degrau (piso e espelho) de borracha sintética preta de 4 mm, ref. Le Corp, Daud ou equivalente - colado</t>
  </si>
  <si>
    <t>M.04.000.033516</t>
  </si>
  <si>
    <t>Grama sintética decorativa, com altura da grama: 20 a 32 mm, fio, polietileno (PE); ref. Playgrama, Hatcarpet, SLC ou equivalente - instalada</t>
  </si>
  <si>
    <t>M.04.000.033526</t>
  </si>
  <si>
    <t>Rodapé em poliestireno de sobrepor, altura de 8 cm; ref. linha Blend da Tarkett ou equivalente</t>
  </si>
  <si>
    <t>M.04.000.033529</t>
  </si>
  <si>
    <t>Piso vinílico autoportante com espessura de 4 mm, com impermeabilização acrílica, em placas de 609,6 x 609,6mm; ref. linha Square, coleção Set da Tarket ou equivalente</t>
  </si>
  <si>
    <t>M.04.000.033534</t>
  </si>
  <si>
    <t>Piso vinílico autoportante acústico com e=4,5 mm, classe III A; ref. linha Square Acoustic da Tarkett ou equivalente</t>
  </si>
  <si>
    <t>M.04.000.033535</t>
  </si>
  <si>
    <t>Rodapé flexível em resinas de PVC de 5cm, espessura de 2mm, curvo/plano; ref. Tarkett ou equivalente</t>
  </si>
  <si>
    <t>M.04.000.033536</t>
  </si>
  <si>
    <t>Rodapé flexível em resinas de PVC de 7,5cm, espessura de 2mm, curvo/plano; ref. Tarkett ou equivalente</t>
  </si>
  <si>
    <t>M.04.000.033537</t>
  </si>
  <si>
    <t>Rodapé hospitalar flexível em resinas de PVC de 7,5cm, espessura de 2mm, nível/sobrepor; ref. Tarkett ou equivalente</t>
  </si>
  <si>
    <t>M.04.000.033539</t>
  </si>
  <si>
    <t>Testeira flexível em resinas de PVC para arremate de degrau, espessura de 2,0 mm; ref. Tarkett ou equivalente</t>
  </si>
  <si>
    <t>M.04.000.033540</t>
  </si>
  <si>
    <t>Revestimento vinílico em placas de 30 x 30 cm, classe II A, com e= 2,0 mm; ref. Paviflex Natural da Tarkett ou equivalente</t>
  </si>
  <si>
    <t>M.04.000.033541</t>
  </si>
  <si>
    <t>Revestimento vinílico em placas de 30 x 30 cm, classe II A, com e= 3,2 mm; ref. Paviflex Natural da Tarkett ou equivalente</t>
  </si>
  <si>
    <t>M.04.000.033542</t>
  </si>
  <si>
    <t>Piso vinílico em manta heterogênea com e= 2mm; ref. Decode Warm Medium Grey, Ligth Grey da Tarkett ou equivalente</t>
  </si>
  <si>
    <t>M.04.000.033543</t>
  </si>
  <si>
    <t>Piso vinílico flexível em manta homogênea com e= 2mm, classe II A; ref. linha IQ Optima da Tarkett ou equivalente</t>
  </si>
  <si>
    <t>M.04.000.033544</t>
  </si>
  <si>
    <t>Piso vinílico flexível em régua heterogênea com e= 3mm, classe II A; ref. linha Ambienta da Tarkett ou equivalente</t>
  </si>
  <si>
    <t>M.04.000.033545</t>
  </si>
  <si>
    <t>Piso vinílico antiestático, espessura de 5 mm, classe II A; ref. linha Hercules Olimpo da Belgotex, Beaulieu ou equivalente</t>
  </si>
  <si>
    <t>M.04.000.034017</t>
  </si>
  <si>
    <t>Forro modular removível em PVC, em placas de 618 x 1243mm, espessura 10 mm, montado com estrutura de sustentação; ref. Vipal, Plasbil, Precon ou equivalente - instalado</t>
  </si>
  <si>
    <t>M.04.000.034020</t>
  </si>
  <si>
    <t>Placas em lã de vidro microperfurado, revestida em PVC tipo Forrovid, para reparos em forro existente - instalado</t>
  </si>
  <si>
    <t>M.04.000.034027</t>
  </si>
  <si>
    <t>Forro em lâmina PVC, frisada, largura 100/200mm (média); com estrutura de sustentação colocado; ref. Tigre, Multiplast, Petrol, Medabil, Anflo ou equivalente - instalado</t>
  </si>
  <si>
    <t>M.04.000.034035</t>
  </si>
  <si>
    <t>Forro em painel de fibra mineral NRC 0.50 - CAC 35, acabamento em pintura vinílica, 625x1250mm, com estrutura de sustentação; ref. Armstrong Ceilings Encore ou equivalmente - instalado</t>
  </si>
  <si>
    <t>M.04.000.035525</t>
  </si>
  <si>
    <t>Carpete tráfego intenso, comercial, bouclê, filamento nylon, altura de 6,0mm, ref. Astral Beaulieu, Chronos 22 oz Shaw ou equivalente - colocado</t>
  </si>
  <si>
    <t>M.04.000.035526</t>
  </si>
  <si>
    <t>Carpete tráfego moderado, comercial, bouclê, filamento polipropileno, com altura de 5,4 a 8mm; ref. Essex Beauliex, Champion Inybra, Project Meller ou equivalente - colocado</t>
  </si>
  <si>
    <t>M.04.000.035531</t>
  </si>
  <si>
    <t>Revestimento vinílico com espessura total de 2mm, em manta 2m, uso comercial pesado 23/34/43, reação ao fogo II-A, resistência antiderrapante, resistência à abrasão EM ISO 10581 - tipo I, tratamento anti-bacteriano incorporado, tratamento superfície "PUR</t>
  </si>
  <si>
    <t>M.04.000.035583</t>
  </si>
  <si>
    <t>Piso sintético de borracha ou PVC colorido, podotátil alerta/direcional, em placas 25x25cm, espessura total 5mm; ref. Daud, Andaluz ou equivalente</t>
  </si>
  <si>
    <t>M.04.000.036047</t>
  </si>
  <si>
    <t>Rodapé de cordão em poliamida (nylon) ou em polipropileno - colocado</t>
  </si>
  <si>
    <t>M.04.000.036135</t>
  </si>
  <si>
    <t>Revestimento laminado melamínico dissipativo texturizado ou liso, e=2mm, placa 60x60cm, várias cores, ref. Formipiso ou equivalente instalado</t>
  </si>
  <si>
    <t>M.04.000.065082</t>
  </si>
  <si>
    <t>Reservatório em polietileno de alta densidade (cisterna), antioxidante e proteção anti UV, capacidade de 5.000 litros, com acessórios, ref. Acqualimp ou equivalente</t>
  </si>
  <si>
    <t>M.04.000.065083</t>
  </si>
  <si>
    <t>Reservatório em polietileno de alta densidade (cisterna), antioxidante e proteção anti UV, capacidade de 10.000 litros, com acessório; ref. Acqualimp, Amanco ou equivalente</t>
  </si>
  <si>
    <t>M.04.000.092626</t>
  </si>
  <si>
    <t>Plástico bolha, diâmetro de 1,00 a 2,00 cm - rolo de (1,00 x 100 ou 1,30 x 100) metros, ref. Syroplat ou equivalente</t>
  </si>
  <si>
    <t>M.04.000.092845</t>
  </si>
  <si>
    <t>Película de controle solar refletiva para vidros, na cor prata; referência Window Film Silver 35 da 3M ou equivalente - instalado</t>
  </si>
  <si>
    <t>N.01.000.038507</t>
  </si>
  <si>
    <t>Grama tipo batatais em placas (caminhão cap.400m²)</t>
  </si>
  <si>
    <t>N.01.000.038508</t>
  </si>
  <si>
    <t>Forração Hera Inglesa, min. 18 mudas/m² - h= 0,15m</t>
  </si>
  <si>
    <t>N.01.000.038510</t>
  </si>
  <si>
    <t>Terra vegetal orgânica adubada</t>
  </si>
  <si>
    <t>N.01.000.038511</t>
  </si>
  <si>
    <t>Terra vegetal orgânica comum</t>
  </si>
  <si>
    <t>N.01.000.038513</t>
  </si>
  <si>
    <t>Grama tipo Esmeralda em placas</t>
  </si>
  <si>
    <t>N.01.000.038516</t>
  </si>
  <si>
    <t>Arbusto alamanda h= 0,60 a 0,80 m</t>
  </si>
  <si>
    <t>N.01.000.038605</t>
  </si>
  <si>
    <t>Árvore ornamental tipo Ipê Amarelo - h= 2,00m</t>
  </si>
  <si>
    <t>N.01.000.038610</t>
  </si>
  <si>
    <t>Grama tipo São Carlos em placas</t>
  </si>
  <si>
    <t>N.01.000.038613</t>
  </si>
  <si>
    <t>Árvore ornamental tipo Areca Bambu - h= 2,00m</t>
  </si>
  <si>
    <t>N.01.000.038621</t>
  </si>
  <si>
    <t>Arbusto Curculigo h= 0,60 a 0,80 m</t>
  </si>
  <si>
    <t>N.01.000.038624</t>
  </si>
  <si>
    <t>Árvore ornamental tipo Manacá-da-serra - h= 2,00m</t>
  </si>
  <si>
    <t>N.01.000.038628</t>
  </si>
  <si>
    <t>Árvore ornamental tipo Pata de Vaca - h= 2,00m</t>
  </si>
  <si>
    <t>N.01.000.038632</t>
  </si>
  <si>
    <t>Forração Lírio Amarelo, min.18 mudas/m² - h= 0,50m</t>
  </si>
  <si>
    <t>N.01.000.038639</t>
  </si>
  <si>
    <t>Arbusto Moréia - h= 0,50 m</t>
  </si>
  <si>
    <t>N.01.000.038642</t>
  </si>
  <si>
    <t>Arbusto Azaléia - h= 0,60 a 0,80 m</t>
  </si>
  <si>
    <t>N.01.000.038648</t>
  </si>
  <si>
    <t>Forração com clorofito, mínimo 20 mudas/m² - h= 0,15m</t>
  </si>
  <si>
    <t>N.01.000.038712</t>
  </si>
  <si>
    <t>Árvore tipo Aroeira salsa (Shinus molle) - h= 2,00m</t>
  </si>
  <si>
    <t>N.01.000.039154</t>
  </si>
  <si>
    <t>Árvore do tipo Coqueiro Jerivá (Syagrus romanzoffiana) - h= 4,00m</t>
  </si>
  <si>
    <t>N.01.000.039164</t>
  </si>
  <si>
    <t>Árvore do tipo Falso barbatimão (Cassia leptophylla) - h= 2,00m</t>
  </si>
  <si>
    <t>N.02.000.091652</t>
  </si>
  <si>
    <t>Mini centro de atividades em madeira rústica, ref. Mundo Mágico ou equivalente</t>
  </si>
  <si>
    <t>N.02.000.091653</t>
  </si>
  <si>
    <t>Balanço duplo em madeira rústica, ref. Mundo Mágico ou equivalente</t>
  </si>
  <si>
    <t>N.02.000.091654</t>
  </si>
  <si>
    <t>Gangorra dupla em madeira rústica, ref. Mundo Mágico ou equivalente</t>
  </si>
  <si>
    <t>N.02.000.091656</t>
  </si>
  <si>
    <t>Gira-gira em ferro com assento de madeira (8 lugares), ref. Mundo Mágico ou equivalente</t>
  </si>
  <si>
    <t>N.03.000.050471</t>
  </si>
  <si>
    <t>Assento (banco) articulado para banho, em liga de alumínio com pintura epóxi, de 700 x 450 mm, conforme norma NBR9050</t>
  </si>
  <si>
    <t>N.03.000.050494</t>
  </si>
  <si>
    <t>Banco de madeira tipos cavalinho ou tamanduá, com réguas em madeira envernizada de 1,60m e pés em ferro fundido pintado</t>
  </si>
  <si>
    <t>N.03.000.065537</t>
  </si>
  <si>
    <t>Tanque simples em granito sintético; ref. T60 Marsinty ou equivalente</t>
  </si>
  <si>
    <t>N.03.000.065539</t>
  </si>
  <si>
    <t>Armário plástico para lavatório embutir/sobrepor; referência modelo A43 fabricação Astra ou equivalente</t>
  </si>
  <si>
    <t>N.03.000.094235</t>
  </si>
  <si>
    <t>Superfície sólido mineral para bancadas, saias e frontões, não poroso e homogêneo composto de resina acrílica e minerais naturais; ref. Corian da Dupont ou equivalente</t>
  </si>
  <si>
    <t>N.04.000.020300</t>
  </si>
  <si>
    <t>Placa de sinalização em PVC fotoluminescente (200x200mmx2mm), com indicação de equipamentos de alarme, detecção e extinção de incêndio, ref. E001.01B da ADVcomm, E2 da Net Placa, 17388 da TAG Sinalização ou equivalente</t>
  </si>
  <si>
    <t>N.04.000.020301</t>
  </si>
  <si>
    <t>Placa de sinalização em PVC fotoluminescente (150x150x2mm), com indicação de equipamentos de combate à incêndio; ref. E005.01A da ADVcomm, E5 da Perfect Vision, E7MH da Net Placa ou equivalente</t>
  </si>
  <si>
    <t>N.04.000.020302</t>
  </si>
  <si>
    <t>Placa de sinalização em PVC fotoluminescente (240x120x2mm), indicação de rota de evacuação e saída de emergência; ref. S2 da Net Placa, 3670 da TAG Sinalização, S2 da Perfect Vision ou equivalente</t>
  </si>
  <si>
    <t>N.04.000.020303</t>
  </si>
  <si>
    <t>Placa de sinalização em PVC fotoluminescente (145x145x2mm) / (200x100x2mm), com identificação de pavimentos, ref. S017.01 da ADVcomm, 6076 da Tag Sinalização, S17 da Net Placa ou equivalente</t>
  </si>
  <si>
    <t>N.04.000.020304</t>
  </si>
  <si>
    <t>Placa de sinalização em PVC, com indicação de alerta, (150x200x2mm); ref. A00511C da ADVcomm, 590 da TAG Sinalização, A1 da Perfect Vision ou equivalente</t>
  </si>
  <si>
    <t>N.04.000.020305</t>
  </si>
  <si>
    <t>Placa de sinalização em PVC, com indicação de proibição normativa, (150x200x2mm); ref. P00111C da ADVcomm, 639 da TAG Sinalização, P4 da Net Placa ou equivalente</t>
  </si>
  <si>
    <t>N.04.000.020357</t>
  </si>
  <si>
    <t>Placa para identificação da obra, em chapa de aço n° 18, galvanizado com tratamento anticorrosivo padrão</t>
  </si>
  <si>
    <t>N.04.000.020359</t>
  </si>
  <si>
    <t>Placa de sinalização tátill em poliestireno "PS", na cor cinza claro e alto relevo em braile preto, nas dimensões de 80x50x3mm, para sinalização de pavimentos, conforme Norma NBR 9050</t>
  </si>
  <si>
    <t>N.04.000.037601</t>
  </si>
  <si>
    <t>Matriz símbolo PSAI, poliestireno alto impacto, para vaga de estacionamento de pessoas com mobilidade reduzida, de acordo com a norma NBR 9050</t>
  </si>
  <si>
    <t>N.04.000.039071</t>
  </si>
  <si>
    <t>Placa de identificação em PVC, com texto em vinil e espessura de 2mm</t>
  </si>
  <si>
    <t>N.04.000.039085</t>
  </si>
  <si>
    <t>Placa com sinalização indicativa de 7 x 25 cm, em acrílico cristal ou colorido, com espessura de 2 mm, com texto em vinílico adesivo</t>
  </si>
  <si>
    <t>N.04.000.039112</t>
  </si>
  <si>
    <t>Placa de identificação em alumínio para WC, com desenho universal de acessibilidade</t>
  </si>
  <si>
    <t>N.04.000.039114</t>
  </si>
  <si>
    <t>Banner em lona com impressão digitalmente, com bainha reforçada e ilhoses</t>
  </si>
  <si>
    <t>N.04.000.039115</t>
  </si>
  <si>
    <t>Requadro em metalon para banner em lona impresso</t>
  </si>
  <si>
    <t>N.04.000.091435</t>
  </si>
  <si>
    <t>Pictograma autoadesivo em policarbonato resistente para piso, de 80 cm x 120 cm, para área de resgate; ref. referência comercial Andaluz Acessibilidade, Escolha Certa, Advann Comunicação, Digimetta, Efeito Publicidade ou equivalente</t>
  </si>
  <si>
    <t>N.05.000.036719</t>
  </si>
  <si>
    <t>Trave oficial para futebol de salão completa</t>
  </si>
  <si>
    <t>N.05.000.036720</t>
  </si>
  <si>
    <t>Rede para futebol de salão, em náilon, fio 2</t>
  </si>
  <si>
    <t>N.06.000.050297</t>
  </si>
  <si>
    <t>Coifa em aço inoxidável com filtro e exaustor axial - área até 3,00 m²</t>
  </si>
  <si>
    <t>N.06.000.050298</t>
  </si>
  <si>
    <t>Coifa em aço inoxidável com filtro e exaustor axial - área de 3,01 até 7,50 m²</t>
  </si>
  <si>
    <t>N.06.000.050299</t>
  </si>
  <si>
    <t>Coifa em aço inoxidável com filtro e exaustor axial - área de 7,51 até 16,00 m²</t>
  </si>
  <si>
    <t>N.07.000.000008</t>
  </si>
  <si>
    <t>Segregador refletivo em resina sintética (bate rodas) de 48x17x9cm; ref. comercial ICD vias, LMC tintas, Sinalmax ou equivalente</t>
  </si>
  <si>
    <t>N.07.000.000009</t>
  </si>
  <si>
    <t>Abraçadeira em aço galvanizado com parafusos e porcas para placas de sinalização</t>
  </si>
  <si>
    <t>N.07.000.000010</t>
  </si>
  <si>
    <t>Placa regulamentação, advertência, educativa, orientação turística/serviços, ch.aço tipo NB 1010/1020, e= 1,25 mm, bitola 18, ou e= 1,50 mm, bitola 16 - ABNT NBR 11904, área até 2,0 m², refletiva com película IA/IA - ABNT NBR 14644</t>
  </si>
  <si>
    <t>N.07.000.000011</t>
  </si>
  <si>
    <t>Placa de regulamentação, advertência, educativa, de orientação turística e de serviços, ch. aço tipo NB 1010/1020, e= 1,25 mm, bitola 18, ou e= 1,50 mm, bitola 16 - ABNT NBR 11904, área até 2,0 m², refletiva com película III/III -</t>
  </si>
  <si>
    <t>N.07.000.000012</t>
  </si>
  <si>
    <t>Placa de regulamentação, advertência, educativa, de orientação turística e de serviços, ch. alumínio liga 5052, tempera H-34, e= 2,0 mm, área até 2,0 m², totalmente refletiva com película IA/IA - ABNT NBR 14644</t>
  </si>
  <si>
    <t>N.07.000.000013</t>
  </si>
  <si>
    <t>Placa de regulamentação, advertência, educativa, de orientação turística e de serviços, em chapa de alumínio liga 5052, tempera H-34, esp. 2,0 mm, área até 2,0 m², totalmente refletiva com película III/III - ABNT NBR 14644</t>
  </si>
  <si>
    <t>N.07.000.000014</t>
  </si>
  <si>
    <t>Placa de regulamentação, advertência, educativa, de orientação turística e de serviços, em chapa de alumínio liga 5052, tempera H-34, esp. 2,0 mm, área maior que 2,0 m², modulada, totalmente refletiva com película III/III - ABNT NBR 14644</t>
  </si>
  <si>
    <t>N.07.000.000015</t>
  </si>
  <si>
    <t>Placa de regulamentação, advertência, educativa, de orientação turística e de serviços, em ACM - alumínio composto - ABNT-NBR-16179, área até 2,0 m², totalmente refletiva com película IA/IA - ABNT NBR 14644</t>
  </si>
  <si>
    <t>N.07.000.000016</t>
  </si>
  <si>
    <t>Placa de regulamentação, advertência, educativa, de orientação turística e de serviços, em ACM - alumínio composto - ABNT-NBR-16179, área até 2,0 m², totalmente refletiva com película III/III - ABNT NBR 14644</t>
  </si>
  <si>
    <t>N.07.000.000017</t>
  </si>
  <si>
    <t>Placa de regulamentação, advertência, educativa, de orientação turística e de serviços, em ACM - alumínio composto - ABNT-NBR-16179, área maior que 2,0 m², modulada, totalmente refletiva com película III/III - ABNT NBR 14644</t>
  </si>
  <si>
    <t>N.07.000.000018</t>
  </si>
  <si>
    <t>Execução de sinalização horizontal com aplicação tinta a base de resina acrílica emulsionada em água, ABNT NBR 13699</t>
  </si>
  <si>
    <t>N.07.000.000019</t>
  </si>
  <si>
    <t>Execução de sinalização horizontal com aplicação de massa termoplástica à quente pelo método de extrusão na espessura de 3,0 mm, para faixas, ABNT NBR 13132 e NBR 15402</t>
  </si>
  <si>
    <t>N.07.000.000020</t>
  </si>
  <si>
    <t>Execução de sinalização horizontal com aplicação de massa termoplástica à quente pelo método de extrusão na espessura de 3,0 mm, para legendas, ABNT NBR 13132 e NBR 15402</t>
  </si>
  <si>
    <t>N.07.000.000021</t>
  </si>
  <si>
    <t>Execução de sinalização horizontal com aplicação de massa termoplástica à quente pelo método de aspersão, na espessura de 1,5 mm, para faixas, ABNT NBR 13159 e NBR 15402</t>
  </si>
  <si>
    <t>N.07.000.000022</t>
  </si>
  <si>
    <t>Execução de sinalização horizontal com aplicação de laminado elastoplástico retrorefletivo e antiderrapante pré formado em diversas cores para símbolos e letras, ABNT NBR 15741</t>
  </si>
  <si>
    <t>N.07.000.000023</t>
  </si>
  <si>
    <t>Execução de sinalização horizontal com aplicação de termoplástico de alto relevo, ABNT NBR 15543</t>
  </si>
  <si>
    <t>N.07.000.000024</t>
  </si>
  <si>
    <t>Execução de sinalização horizontal com aplicação de plástico a frio manual a base de resinas metacrílicas reativas para faixas, ABNT NBR 15870</t>
  </si>
  <si>
    <t>N.07.000.000025</t>
  </si>
  <si>
    <t>Remoção de sinalização horizontal existente pelo processo manual ou mecânico, ABNT NBR 15405</t>
  </si>
  <si>
    <t>N.07.000.000026</t>
  </si>
  <si>
    <t>Limpeza, pré marcação e pré pintura de solo</t>
  </si>
  <si>
    <t>O.01.000.067503</t>
  </si>
  <si>
    <t>Caixa de gordura em PVC, com tampa, cesto de limpeza, 2 entradas de 75mm, 1 entrada de 50mm, 1 saída de 100mm, completo; ref. Tigre ou equivalente - capacidade de 19 litros</t>
  </si>
  <si>
    <t>O.01.000.960000</t>
  </si>
  <si>
    <t>Caixa de gordura em concreto com tampa, modelo G1 (para 1 pia), volume 18 litros; ref. Concrebox ou equivamente</t>
  </si>
  <si>
    <t>O.02.000.062501</t>
  </si>
  <si>
    <t>Tubo de PVC rígido soldável marrom, DN= 20mm (1/2´)</t>
  </si>
  <si>
    <t>O.02.000.062502</t>
  </si>
  <si>
    <t>Tubo de PVC rígido soldável marrom, DN= 25mm (3/4´)</t>
  </si>
  <si>
    <t>O.02.000.062503</t>
  </si>
  <si>
    <t>Tubo de PVC rígido soldável marrom, DN= 32mm (1´)</t>
  </si>
  <si>
    <t>O.02.000.062504</t>
  </si>
  <si>
    <t>Tubo de PVC rígido soldável marrom, DN= 40mm (1 1/4´)</t>
  </si>
  <si>
    <t>O.02.000.062505</t>
  </si>
  <si>
    <t>Tubo de PVC rígido soldável marrom, DN= 50mm (1 1/2´)</t>
  </si>
  <si>
    <t>O.02.000.062506</t>
  </si>
  <si>
    <t>Tubo de PVC rígido soldável marrom, DN= 60mm (2´)</t>
  </si>
  <si>
    <t>O.02.000.062507</t>
  </si>
  <si>
    <t>Tubo de PVC rígido soldável marrom, DN= 75mm (2 1/2´)</t>
  </si>
  <si>
    <t>O.02.000.062508</t>
  </si>
  <si>
    <t>Tubo de PVC rígido soldável marrom, DN= 85mm (3´)</t>
  </si>
  <si>
    <t>O.02.000.062509</t>
  </si>
  <si>
    <t>Tubo de PVC rígido soldável marrom, DN= 110mm (4´)</t>
  </si>
  <si>
    <t>O.02.000.062512</t>
  </si>
  <si>
    <t>Tubo de PVC rígido DEFoFo, DN= 200mm (DE= 222mm), ref. Vinilfer ou equivalente</t>
  </si>
  <si>
    <t>O.02.000.062513</t>
  </si>
  <si>
    <t>Tubo de PVC rígido DEFoFo, DN= 250mm (DE= 274mm), ref. Vinilfer ou equivalente</t>
  </si>
  <si>
    <t>O.02.000.062514</t>
  </si>
  <si>
    <t>Tubo de PVC rígido DEFoFo, DN= 300mm (DE= 326mm), ref. Vinilfer ou equivalente</t>
  </si>
  <si>
    <t>O.02.000.062515</t>
  </si>
  <si>
    <t>Tubo de PVC rígido tipo Coletor Esgoto, DN= 400 mm, junta elástica</t>
  </si>
  <si>
    <t>O.02.000.062530</t>
  </si>
  <si>
    <t>Tubo de PVC rígido branco, pontas lisas, soldável, série normal, DN 40mm</t>
  </si>
  <si>
    <t>O.02.000.062531</t>
  </si>
  <si>
    <t>Tubo de PVC rígido branco PxB com virola, linha esgoto série normal, DN= 50mm</t>
  </si>
  <si>
    <t>O.02.000.062532</t>
  </si>
  <si>
    <t>Tubo de PVC rígido branco PxB com virola, linha esgoto série normal, DN= 75mm</t>
  </si>
  <si>
    <t>O.02.000.062533</t>
  </si>
  <si>
    <t>Tubo de PVC rígido branco PxB com virola, linha esgoto série normal, DN= 100mm</t>
  </si>
  <si>
    <t>O.02.000.062534</t>
  </si>
  <si>
    <t>Tubo de PVC para esgoto 150mm</t>
  </si>
  <si>
    <t>O.02.000.062549</t>
  </si>
  <si>
    <t>Tubo descarga em PVC de 1 1/2´ longo</t>
  </si>
  <si>
    <t>O.02.000.062554</t>
  </si>
  <si>
    <t>Tubo de PVC rígido, pontas lisas, soldável, linha esgoto série reforçada ´R´, DN= 40mm</t>
  </si>
  <si>
    <t>O.02.000.062558</t>
  </si>
  <si>
    <t>Tubo de PVC rígido PxB com virola, linha esgoto série reforçada ´R´, DN= 50mm</t>
  </si>
  <si>
    <t>O.02.000.062560</t>
  </si>
  <si>
    <t>Tubo de PVC rígido PxB com virola, linha esgoto série reforçada ´R´, DN= 75mm</t>
  </si>
  <si>
    <t>O.02.000.062561</t>
  </si>
  <si>
    <t>Tubo de PVC rígido PxB com virola, linha esgoto série reforçada ´R´, DN= 100mm</t>
  </si>
  <si>
    <t>O.02.000.062562</t>
  </si>
  <si>
    <t>Tubo de PVC rígido PxB com virola, linha esgoto série reforçada ´R´, DN= 150mm</t>
  </si>
  <si>
    <t>O.02.000.062570</t>
  </si>
  <si>
    <t>Tubo de PVC rígido PBA, classe 15, DN= 50mm</t>
  </si>
  <si>
    <t>O.02.000.062571</t>
  </si>
  <si>
    <t>Tubo de PVC rígido PBA, classe 15, DN= 75mm</t>
  </si>
  <si>
    <t>O.02.000.062572</t>
  </si>
  <si>
    <t>Tubo de PVC rígido PBA, classe 15, DN= 100mm</t>
  </si>
  <si>
    <t>O.02.000.062581</t>
  </si>
  <si>
    <t>Tubo de PVC rígido tipo Coletor Esgoto, DN= 100mm</t>
  </si>
  <si>
    <t>O.02.000.062583</t>
  </si>
  <si>
    <t>Tubo de PVC rígido tipo Coletor Esgoto, DN= 150mm</t>
  </si>
  <si>
    <t>O.02.000.062584</t>
  </si>
  <si>
    <t>Tubo de PVC rígido tipo Coletor Esgoto, DN= 200mm</t>
  </si>
  <si>
    <t>O.02.000.062585</t>
  </si>
  <si>
    <t>Tubo de PVC rígido tipo Coletor Esgoto, DN= 250mm</t>
  </si>
  <si>
    <t>O.02.000.062586</t>
  </si>
  <si>
    <t>Tubo de PVC rígido tipo Coletor Esgoto, DN= 300mm</t>
  </si>
  <si>
    <t>O.02.000.062591</t>
  </si>
  <si>
    <t>Caixa de areia em PVC de 100 mm, ref. Tigre ou equivalente</t>
  </si>
  <si>
    <t>O.02.000.063513</t>
  </si>
  <si>
    <t>Registro de pressão PVC soldável DN= 25mm (3/4´)</t>
  </si>
  <si>
    <t>O.02.000.064510</t>
  </si>
  <si>
    <t>Sifão de PVC rígido tipo copo 1´ x 1 1/2´, com tubo de ligação ajustável; ref. Akros 43.003-2 ou equivalente</t>
  </si>
  <si>
    <t>O.02.000.065572</t>
  </si>
  <si>
    <t>Válvula para lavatório em PVC- ref. Astra ou equivalente</t>
  </si>
  <si>
    <t>O.02.000.067501</t>
  </si>
  <si>
    <t>Caixa sifonada em PVC rígido de 150 x 150 x 50 mm</t>
  </si>
  <si>
    <t>O.02.000.067509</t>
  </si>
  <si>
    <t>Caixa sifonada em PVC rígido de 250 x 230 x 75 mm, com tampa cega</t>
  </si>
  <si>
    <t>O.02.000.067510</t>
  </si>
  <si>
    <t>Ralo seco em PVC rígido de 100 x 40 mm</t>
  </si>
  <si>
    <t>O.02.000.067512</t>
  </si>
  <si>
    <t>Caixa sifonada em PVC rígido de 100 x 150 x 50 mm</t>
  </si>
  <si>
    <t>O.02.000.067514</t>
  </si>
  <si>
    <t>Caixa sifonada em PVC rígido de 250 x 172 x 50 mm, com tampa cega</t>
  </si>
  <si>
    <t>O.02.000.067527</t>
  </si>
  <si>
    <t>Caixa sifonada em PVC rígido de 100 x 100 x 50 mm</t>
  </si>
  <si>
    <t>O.02.000.069514</t>
  </si>
  <si>
    <t>Solução limpadora para PVC</t>
  </si>
  <si>
    <t>O.02.000.069520</t>
  </si>
  <si>
    <t>Condutor circular em PVC 88mm, ref. Aquapluv-AP da Tigre ou equivalente</t>
  </si>
  <si>
    <t>O.02.000.069521</t>
  </si>
  <si>
    <t>Calha em PVC de 125mm, inclusive emenda e suporte, ref. Aquapluv AP da Tigre ou equivalente</t>
  </si>
  <si>
    <t>O.02.000.090596</t>
  </si>
  <si>
    <t>Tubo de PVC rígido DEFoFo, DN= 150mm (DE= 170mm); ref. Vinilfer ou equivalente</t>
  </si>
  <si>
    <t>O.02.000.090600</t>
  </si>
  <si>
    <t>Bengala em PVC rígido para o ramal de entrada, diâmetro de 32 mm, padrão Eletropaulo; ref. Coflex ou equivalente</t>
  </si>
  <si>
    <t>O.02.000.090637</t>
  </si>
  <si>
    <t>Tubo de PVC rígido DEFoFo, DN= 100mm (DE= 118mm); ref. Vinilfer ou equivalente</t>
  </si>
  <si>
    <t>O.02.000.090829</t>
  </si>
  <si>
    <t>Caixa sifonada em PVC rígido de 150 x 185 x 75 mm; ref. Tigre ou equivalente</t>
  </si>
  <si>
    <t>O.03.000.061340</t>
  </si>
  <si>
    <t>Tubo em polietileno de alta densidade PEAD PE 100 SDR17, DE 160 mm, PN-10, soldado</t>
  </si>
  <si>
    <t>O.03.000.061341</t>
  </si>
  <si>
    <t>Tubo em polietileno de alta densidade PEAD PE 100 SDR17, DE 200 mm, PN-10, soldado</t>
  </si>
  <si>
    <t>O.03.000.061342</t>
  </si>
  <si>
    <t>Tubo em polietileno de alta densidade PEAD PE 100 SDR17, DE 225 mm, PN-10, soldado</t>
  </si>
  <si>
    <t>O.03.000.062681</t>
  </si>
  <si>
    <t>Duto corrugado para dreno tipo Kananet, DN= 3´</t>
  </si>
  <si>
    <t>O.03.000.062682</t>
  </si>
  <si>
    <t>Duto corrugado para dreno tipo Kananet, DN= 4´</t>
  </si>
  <si>
    <t>O.03.000.062683</t>
  </si>
  <si>
    <t>Duto corrugado para dreno tipo Kananet, DN= 2 1/2´</t>
  </si>
  <si>
    <t>O.03.000.062684</t>
  </si>
  <si>
    <t>Duto corrugado para dreno tipo Kananet, DN= 6´</t>
  </si>
  <si>
    <t>O.03.000.062686</t>
  </si>
  <si>
    <t>Duto corrugado para dreno tipo Kananet, DN= 8´</t>
  </si>
  <si>
    <t>O.03.000.062690</t>
  </si>
  <si>
    <t>Tubo em polietileno de alta densidade corrugado para drenagem, ponta/bolsa/anel de vedação, SN4, DN/DI = 250 mm, ref. KNTS da Kanaflex, Tigre ADS ou equivalente</t>
  </si>
  <si>
    <t>O.03.000.062691</t>
  </si>
  <si>
    <t>Tubo em polietileno de alta densidade corrugado para drenagem, ponta/bolsa/anel de vedação, SN4, DN/DI = 300 mm, ref. KNTS da Kanaflex, Tigre ADS ou equivalente</t>
  </si>
  <si>
    <t>O.03.000.062692</t>
  </si>
  <si>
    <t>Tubo em polietileno de alta densidade corrugado para drenagem, ponta/bolsa/anel de vedação, SN4, DN/DI = 400 mm, ref. KNTS da Kanaflex, Tigre ADS ou equivalente</t>
  </si>
  <si>
    <t>O.03.000.062693</t>
  </si>
  <si>
    <t>Tubo em polietileno de alta densidade corrugado para drenagem, ponta/bolsa/anel de vedação, SN4, DN/DI = 500 mm, ref. KNTS da Kanaflex, Tigre ADS ou equivalente</t>
  </si>
  <si>
    <t>O.03.000.062694</t>
  </si>
  <si>
    <t>Tubo em polietileno de alta densidade corrugado para drenagem, ponta/bolsa/anel de vedação, SN4, DN/DI = 600 mm, ref. KNTS da Kanaflex, Tigre ADS ou equivalente</t>
  </si>
  <si>
    <t>O.03.000.062695</t>
  </si>
  <si>
    <t>Tubo em polietileno de alta densidade corrugado para drenagem, ponta/bolsa/anel de vedação, SN4, DN/DI = 800 mm, ref. KNTS da Kanaflex, Tigre ADS ou equivalente</t>
  </si>
  <si>
    <t>O.03.000.062696</t>
  </si>
  <si>
    <t>Tubo em polietileno de alta densidade corrugado para drenagem, ponta/bolsa/anel de vedação, SN4, DN/DI = 1000 mm, ref. KNTS da Kanaflex, Tigre ADS ou equivalente</t>
  </si>
  <si>
    <t>O.03.000.062697</t>
  </si>
  <si>
    <t>Tubo em polietileno de alta densidade corrugado para drenagem, ponta/bolsa/anel de vedação, SN4, DN/DI = 1200 mm, ref. KNTS da Kanaflex, Tigre ADS ou equivalente</t>
  </si>
  <si>
    <t>O.04.000.020472</t>
  </si>
  <si>
    <t>Tubo em aço carbono preto sem costura, SCH 40 DN= 6´</t>
  </si>
  <si>
    <t>O.04.000.021101</t>
  </si>
  <si>
    <t>Tubo de aço carbono preto sem costura, SCH 40 DN= 3´</t>
  </si>
  <si>
    <t>O.04.000.021102</t>
  </si>
  <si>
    <t>Tubo de aço carbono preto sem costura, SCH 40 DN= 8´</t>
  </si>
  <si>
    <t>O.04.000.021105</t>
  </si>
  <si>
    <t>Tubo em aço carbono preto sem costura SCH 40 DN= 1 1/2´</t>
  </si>
  <si>
    <t>O.04.000.021106</t>
  </si>
  <si>
    <t>Tubo de aço carbono preto sem costura SCH 40 DN= 2 1/2´</t>
  </si>
  <si>
    <t>O.04.000.021107</t>
  </si>
  <si>
    <t>Tubo de aço carbono preto sem costura SCH 40 DN= 4´</t>
  </si>
  <si>
    <t>O.04.000.021126</t>
  </si>
  <si>
    <t>Tubo de aço carbono preto sem costura SCH 40 DN= 5´</t>
  </si>
  <si>
    <t>O.04.000.021127</t>
  </si>
  <si>
    <t>Tubo de aço carbono preto sem costura SCH 40 DN= 2´</t>
  </si>
  <si>
    <t>O.04.000.021128</t>
  </si>
  <si>
    <t>Tubo de aço carbono preto sem costura SCH 40 DN= 1 1/4´</t>
  </si>
  <si>
    <t>O.04.000.021129</t>
  </si>
  <si>
    <t>Tubo de aço carbono preto sem costura SCH-40 DN= 1´</t>
  </si>
  <si>
    <t>O.04.000.021134</t>
  </si>
  <si>
    <t>Tubo de aço carbono preto sem costura, SCH 40 DN= 3 1/2´</t>
  </si>
  <si>
    <t>O.04.000.021308</t>
  </si>
  <si>
    <t>Tubo de aço carbono preto com costura, SCH 40 DN= 10´</t>
  </si>
  <si>
    <t>O.04.000.021309</t>
  </si>
  <si>
    <t>Tubo de aço carbono preto com costura, SCH 40 DN= 12´</t>
  </si>
  <si>
    <t>O.04.000.064079</t>
  </si>
  <si>
    <t>Válvula de esfera em aço carbono fundido, esfera em aço inoxidável, passagem plena, extremidades rosqueáveis, classe 300lbs para vapor, 600lbs para água, óleo e gás, DN= 1.1/4"</t>
  </si>
  <si>
    <t>O.04.000.064080</t>
  </si>
  <si>
    <t>Válvula de esfera em aço carbono fundido, esfera em aço inoxidável, passagem plena, extremidades rosqueáveis, classe 300lbs para vapor, 600lbs para água, óleo e gás, DN= 1/2"</t>
  </si>
  <si>
    <t>O.04.000.064081</t>
  </si>
  <si>
    <t>Válvula de esfera em aço carbono fundido, esfera em aço inoxidável, passagem plena, extremidades rosqueáveis, classe 300lbs para vapor, 600lbs para água, óleo e gás, DN= 3/4"</t>
  </si>
  <si>
    <t>O.04.000.064082</t>
  </si>
  <si>
    <t>Válvula de esfera em aço carbono fundido, esfera em aço inoxidável, passagem plena, extremidades rosqueáveis, classe 300lbs para vapor, 600lbs para água, óleo e gás, DN= 1"</t>
  </si>
  <si>
    <t>O.04.000.064096</t>
  </si>
  <si>
    <t>Válvula globo em aço carbono forjado, extremidades rosqueáveis; haste, disco, anel e junta em aço inoxidável, DN= 3/4', classe 800lbs para vapor; 2000lbs para água óleo e gás</t>
  </si>
  <si>
    <t>O.04.000.064097</t>
  </si>
  <si>
    <t>Válvula globo em aço carbono forjado, extremidades rosqueáveis; haste, disco, anel e junta em aço inoxidável, DN= 1', classe 800lbs para vapor; 200lbs para água óleo e gás</t>
  </si>
  <si>
    <t>O.04.000.064098</t>
  </si>
  <si>
    <t>Válvula globo em aço carbono forjado, extremidades rosqueáveis; haste, disco, anel e junta em aço inoxidável, DN=1 1/2', classe 800lbs para vapor; 200lbs para água óleo e gás</t>
  </si>
  <si>
    <t>O.04.000.064099</t>
  </si>
  <si>
    <t>Válvula globo em aço carbono forjado, extremidades rosqueáveis; haste, disco, anel e junta em aço inoxidável, DN= 2', classe 800lbs para vapor; 200lbs para água óleo e gás</t>
  </si>
  <si>
    <t>O.04.000.064164</t>
  </si>
  <si>
    <t>Chave de fluxo tipo palheta, para líquidos, com conexão tipo macho diâmetro 1´, ref. AT2011 da Contech ou equivalente</t>
  </si>
  <si>
    <t>O.04.000.064608</t>
  </si>
  <si>
    <t>Chave de fluxo de água com retardo eletrônico de 0 a 100 segundos, para tubulações com diâmetros de 1" a 6", funcionamento por palheta, conexão BSP</t>
  </si>
  <si>
    <t>O.04.000.068502</t>
  </si>
  <si>
    <t>CAP (tampão) em aço SCH 80, diâmetro de 3/4" soldável para tamponamento de tubulação</t>
  </si>
  <si>
    <t>O.04.000.068508</t>
  </si>
  <si>
    <t>Válvula de esfera monobloco em aço carbono, diâmetro de 1/2", com passagem plena e rosca BSP</t>
  </si>
  <si>
    <t>O.04.000.068509</t>
  </si>
  <si>
    <t>Tê em aço SCH 80, diâmetro de 1/2", soldável</t>
  </si>
  <si>
    <t>O.04.000.068541</t>
  </si>
  <si>
    <t>Manômetro em aço carbono, com mostrador de 4´, escalas: 0-4 , 0-7 / 0-10 / 0-17 / 0-21 / 0-28 kg/cm²</t>
  </si>
  <si>
    <t>O.04.000.068542</t>
  </si>
  <si>
    <t>Filtro Y em aço carbono, classe 150 libras, diâmetro nominal 4', conexões flangeadas 150, tela 1,2mm em aço inoxidável, referência 34C da Spirax Sarco ou equivalente</t>
  </si>
  <si>
    <t>O.04.000.092866</t>
  </si>
  <si>
    <t>Curva 90° em ferro fundido com flange, classe PN-10, DN= 50mm</t>
  </si>
  <si>
    <t>O.05.000.026519</t>
  </si>
  <si>
    <t>Ventosa em ferro dúctil, simples rosqueada, classe PN-25, DN= 3/4´</t>
  </si>
  <si>
    <t>O.05.000.026520</t>
  </si>
  <si>
    <t>Ventosa em ferro dúctil , tríplice função, flangeada, classe PN-10, DN= 50mm</t>
  </si>
  <si>
    <t>O.05.000.036504</t>
  </si>
  <si>
    <t>Tampão em ferro fundido, com tampa articulada, diâmetro de 900mm, classe D400; referência Afer, Alea, JM, EBF ou equivalente</t>
  </si>
  <si>
    <t>O.05.000.036507</t>
  </si>
  <si>
    <t>Tampão em ferro dúctil de Ø 600mm, classe 125 (ruptura &gt;125 kN), conforme NBR 10160/2005</t>
  </si>
  <si>
    <t>O.05.000.036508</t>
  </si>
  <si>
    <t>Tampão em ferro dúctil de Ø 600mm, classe 300 (ruptura &gt;300 kN), conforme NBR 10160/2005</t>
  </si>
  <si>
    <t>O.05.000.036521</t>
  </si>
  <si>
    <t>Tampão em ferro dúctil de Ø 600mm, classe 400 (ruptura &gt;400 kN), conforme NBR 10160/2005</t>
  </si>
  <si>
    <t>O.05.000.036522</t>
  </si>
  <si>
    <t>Tampão ferro dúctil de 400 x 400 mm, classe 125 (ruptura &gt; 125 kN), conforme NBR 10160/2005</t>
  </si>
  <si>
    <t>O.05.000.036524</t>
  </si>
  <si>
    <t>Tampão ferro dúctil de 500 x 500 mm, classe 125 (ruptura &gt; 125 kN), para tráfego leve, conforme NBR 10160/2005</t>
  </si>
  <si>
    <t>O.05.000.036527</t>
  </si>
  <si>
    <t>Tampão ferro dúctil de 600 x 600 mm, classe 125 (ruptura &gt; 125 kN), para tráfego leve, conforme NBR 10160/2005</t>
  </si>
  <si>
    <t>O.05.000.043699</t>
  </si>
  <si>
    <t>Punho de manobra de alavanca retrátil sem bloqueio kirk, com articulador de acionamento e biela; ref. GV-A03D+GV-A02+biela da Senner, NP9022+NP9108-NP9112 da American Fuse, PR+AR+TD100 da Dreyffus Pel ou equivalente</t>
  </si>
  <si>
    <t>O.05.000.061004</t>
  </si>
  <si>
    <t>Tubo em ferro fundido de 150mm, para esgoto, ref. PB SME linha predial da Saint-gobain ou equivalente</t>
  </si>
  <si>
    <t>O.05.000.061015</t>
  </si>
  <si>
    <t>Tubo em ferro fundido com PxP, TCLA, DN= 100mm sem juntas e conexões, ref. Barbara ou equivalente</t>
  </si>
  <si>
    <t>O.05.000.061016</t>
  </si>
  <si>
    <t>Tubo em ferro fundido com PxP, TCLA, DN= 200mm, sem juntas e conexões, ref. Barbara ou equivalente</t>
  </si>
  <si>
    <t>O.05.000.061017</t>
  </si>
  <si>
    <t>Flange avulso em ferro fundido classe PN-10, DN= 100mm, ref. Barbara ou equivalente</t>
  </si>
  <si>
    <t>O.05.000.061018</t>
  </si>
  <si>
    <t>Flange avulso em ferro fundido classe PN-10, DN= 200mm, ref. Barbara ou equivalente</t>
  </si>
  <si>
    <t>O.05.000.061019</t>
  </si>
  <si>
    <t>Curva de 90° em ferro fundido com flanges, classe PN-10, DN= 100mm</t>
  </si>
  <si>
    <t>O.05.000.061020</t>
  </si>
  <si>
    <t>Tubo em ferro fundido de 150mm, classe k-7 JGS, ref. Barbara ou equivalente</t>
  </si>
  <si>
    <t>O.05.000.061021</t>
  </si>
  <si>
    <t>Tubo em ferro fundido de 200mm, classe k-7 JGS, ref. Barbara ou equivalente</t>
  </si>
  <si>
    <t>O.05.000.061022</t>
  </si>
  <si>
    <t>Tubo em ferro fundido de 250mm, classe k-7 JGS, ref. Barbara ou equivalente</t>
  </si>
  <si>
    <t>O.05.000.061023</t>
  </si>
  <si>
    <t>Tubo em ferro fundido de 350mm, classe k-7 JGS, ref. Barbara ou equivalente</t>
  </si>
  <si>
    <t>O.05.000.061026</t>
  </si>
  <si>
    <t>Tubo em ferro fundido com PxP, TCLA, DN= 80mm sem juntas e conexões, ref. Barbará ou equivalente</t>
  </si>
  <si>
    <t>O.05.000.061027</t>
  </si>
  <si>
    <t>Tubo em ferro fundido com PxP, TCLA, DN= 150mm sem juntas e conexões, ref. Barbará ou equivalente</t>
  </si>
  <si>
    <t>O.05.000.061028</t>
  </si>
  <si>
    <t>Tubo em ferro fundido com PxP, TCLA, DN= 250mm sem juntas e conexões, ref. Barbará ou equivalente</t>
  </si>
  <si>
    <t>O.05.000.061030</t>
  </si>
  <si>
    <t>Tubo em ferro fundido com PxP, TCLA, DN= 300mm sem juntas e conexões, ref. Barbará ou equivalente</t>
  </si>
  <si>
    <t>O.05.000.061033</t>
  </si>
  <si>
    <t>Flange avulso em ferro fundido classe PN-10, DN= 80mm, ref. Barbara ou equivalente</t>
  </si>
  <si>
    <t>O.05.000.061034</t>
  </si>
  <si>
    <t>Flange avulso em ferro fundido classe PN-10, DN= 150mm, ref. Barbará ou equivalente</t>
  </si>
  <si>
    <t>O.05.000.061035</t>
  </si>
  <si>
    <t>Flange avulso em ferro fundido classe PN-10, DN= 250mm, ref. Barbará ou equivalente</t>
  </si>
  <si>
    <t>O.05.000.061036</t>
  </si>
  <si>
    <t>Flange avulso em ferro fundido classe PN-10, DN= 300mm, ref. Barbará ou equivalente</t>
  </si>
  <si>
    <t>O.05.000.061041</t>
  </si>
  <si>
    <t>Tubo em ferro fundido de 200mm, classe k-9 JGS, ref. Barbará ou equivalente</t>
  </si>
  <si>
    <t>O.05.000.061048</t>
  </si>
  <si>
    <t>Curva de 90° em ferro fundido com flanges, classe PN-10, DN= 80mm</t>
  </si>
  <si>
    <t>O.05.000.061049</t>
  </si>
  <si>
    <t>Curva de 90° em ferro fundido com flanges, classe PN-10, DN= 150mm</t>
  </si>
  <si>
    <t>O.05.000.061073</t>
  </si>
  <si>
    <t>Te em ferro fundido com flanges, classe PN-10, DN= 80mm com derivação 80x80mm, ref. Barbará ou equivalente</t>
  </si>
  <si>
    <t>O.05.000.061074</t>
  </si>
  <si>
    <t>Te em ferro fundido com flanges, classe PN-10, DN= 100mm com derivação 100x80mm, ref. Barbará ou equivalente</t>
  </si>
  <si>
    <t>O.05.000.061076</t>
  </si>
  <si>
    <t>Te em ferro fundido com flanges, classe PN-10, DN= 150mm com derivação 150x150mm, ref. Barbará ou equivalente</t>
  </si>
  <si>
    <t>O.05.000.061101</t>
  </si>
  <si>
    <t>Tubo em ferro fundido de 150mm, classe k-9 JGS, ref. Barbará ou equivalente</t>
  </si>
  <si>
    <t>O.05.000.061102</t>
  </si>
  <si>
    <t>Tubo em ferro fundido de 300mm, classe k-9 JGS, ref. Barbará ou equivalente</t>
  </si>
  <si>
    <t>O.05.000.061107</t>
  </si>
  <si>
    <t>Tubo em ferro fundido de 300mm, classe k-7 JGS, ref. Barbará ou equivalente</t>
  </si>
  <si>
    <t>O.05.000.061108</t>
  </si>
  <si>
    <t>Tubo em ferro fundido de 100mm, classe K-9 JGS, ref. Barbará ou equivalente</t>
  </si>
  <si>
    <t>O.05.000.061109</t>
  </si>
  <si>
    <t>Tubo em ferro fundido de 80mm, classe k-9 JGS, ref. Barbará ou equivalente</t>
  </si>
  <si>
    <t>O.05.000.061110</t>
  </si>
  <si>
    <t>Tubo em ferro fundido de 250mm, classe k-9 JGS, ref. Barbará ou equivalente</t>
  </si>
  <si>
    <t>O.05.000.061111</t>
  </si>
  <si>
    <t>Tubo em ferro fundido de 350mm, classe k-9 JGS, ref. Barbará ou equivalente</t>
  </si>
  <si>
    <t>O.05.000.061117</t>
  </si>
  <si>
    <t>Tubo em ferro fundido de 100 mm, predial para esgoto e pluvial, ref. TPSMU 300237 da Saint Gobain ou equivalente</t>
  </si>
  <si>
    <t>O.05.000.061118</t>
  </si>
  <si>
    <t>Tubo em ferro fundido de 150 mm, predial para esgoto e pluvial, ref. TPSMU 300332 da Saint Gobain ou equivalente</t>
  </si>
  <si>
    <t>O.05.000.061119</t>
  </si>
  <si>
    <t>Junta rapid de união em aço inoxidável com parafuso, para tubo em ferro fundido, DN= 100 mm; ref. JR SMUI 300497 da Saint Gobain ou equivalente</t>
  </si>
  <si>
    <t>O.05.000.061120</t>
  </si>
  <si>
    <t>Junta rapid de união em aço inoxidável com parafuso, para tubo em ferro fundido, DN= 150 mm; ref. JR SMUI 300505 da Saint Gobain ou equivalente</t>
  </si>
  <si>
    <t>O.05.000.061121</t>
  </si>
  <si>
    <t>Conjunto de ancoragem para tubo em ferro fundido predial SMU, DN= 100 mm, ref. CASMU 300071 da Saint Gobain ou equivalente</t>
  </si>
  <si>
    <t>O.05.000.061122</t>
  </si>
  <si>
    <t>Tubo em ferro fundido de 50 mm, predial para esgoto e pluvial, ref. TPSMU 300128 da Saint Gobain ou equivalente</t>
  </si>
  <si>
    <t>O.05.000.061123</t>
  </si>
  <si>
    <t>Tubo em ferro fundido de 75 mm, predial para esgoto e pluvial, ref. TPSMU 300172 da Saint Gobain ou equivalente</t>
  </si>
  <si>
    <t>O.05.000.061124</t>
  </si>
  <si>
    <t>Tubo em ferro fundido de 200 mm, predial para esgoto e pluvial, ref. TPSMU 300374 da Saint Gobain ou equivalente</t>
  </si>
  <si>
    <t>O.05.000.061125</t>
  </si>
  <si>
    <t>Junta rapid de união em aço inoxidável com parafuso, para tubo em ferro fundido, DN= 50 mm; ref. JR SMUI 300489 da Saint Gobain ou equivalente</t>
  </si>
  <si>
    <t>O.05.000.061126</t>
  </si>
  <si>
    <t>Junta rapid de união em aço inoxidável com parafuso, para tubo em ferro fundido, DN= 75 mm; ref. JR SMUI 300493 da Saint Gobain ou equivalente</t>
  </si>
  <si>
    <t>O.05.000.061127</t>
  </si>
  <si>
    <t>Junta rapid de união em aço inoxidável com parafuso, para tubo em ferro fundido, DN= 200 mm; ref. JR SMUI 300509 da Saint Gobain ou equivalente</t>
  </si>
  <si>
    <t>O.05.000.061128</t>
  </si>
  <si>
    <t>Conjunto de ancoragem para tubo em ferro fundido predial SMU, DN= 50 mm, ref. CASMU 300065 da Saint Gobain ou equivalente</t>
  </si>
  <si>
    <t>O.05.000.061129</t>
  </si>
  <si>
    <t>Conjunto de ancoragem para tubo em ferro fundido predial SMU, DN= 75 mm, ref. CASMU 300068 da Saint Gobain ou equivalente</t>
  </si>
  <si>
    <t>O.05.000.061130</t>
  </si>
  <si>
    <t>Conjunto de ancoragem para tubo em ferro fundido predial SMU, DN= 150 mm, ref. CASMU 300076 da Saint Gobain ou equivalente</t>
  </si>
  <si>
    <t>O.05.000.061131</t>
  </si>
  <si>
    <t>Conjunto de ancoragem para tubo em ferro fundido predial SMU, DN= 200 mm, ref. CASMU 300080 da Saint Gobain ou equivalente</t>
  </si>
  <si>
    <t>O.05.000.061133</t>
  </si>
  <si>
    <t>Joelho 45° em ferro fundido, linha predial tradicional, DN= 50 mm, ref. J45SBB 315912 Saint-Gobain ou equivalente</t>
  </si>
  <si>
    <t>O.05.000.061134</t>
  </si>
  <si>
    <t>Joelho 45° em ferro fundido, linha predial tradicional, DN= 75 mm ref. J45SBB 315913 Saint-Gobain ou equivalente</t>
  </si>
  <si>
    <t>O.05.000.061135</t>
  </si>
  <si>
    <t>Joelho 45° em ferro fundido, linha predial tradicional, DN= 100 mm ref. J45SBB 315914 Saint-Gobain ou equivalente</t>
  </si>
  <si>
    <t>O.05.000.061136</t>
  </si>
  <si>
    <t>Joelho 45° em ferro fundido, linha predial tradicional, DN= 150 mm, ref. J45SBB 315915 Saint-Gobain ou equivalente</t>
  </si>
  <si>
    <t>O.05.000.061137</t>
  </si>
  <si>
    <t>Joelho 87° 30' em ferro fundido, linha predial tradicional, DN= 50 mm, ref. J87SBB 315916 Saint-Gobain ou equivalente</t>
  </si>
  <si>
    <t>O.05.000.061138</t>
  </si>
  <si>
    <t>Joelho 87° 30' em ferro fundido, linha predial tradicional, DN= 75 mm, ref. J87SBB 315919 Saint-Gobain ou equivalente</t>
  </si>
  <si>
    <t>O.05.000.061139</t>
  </si>
  <si>
    <t>Joelho 87° 30' em ferro fundido, linha predial tradicional, DN= 100 mm, ref. J87SBB 315920 Saint-Gobain ou equivalente</t>
  </si>
  <si>
    <t>O.05.000.061140</t>
  </si>
  <si>
    <t>Joelho 87° 30' em ferro fundido, linha predial tradicional, DN= 150 mm, ref. J87SBB 315921 Saint-Gobain ou equivalente</t>
  </si>
  <si>
    <t>O.05.000.061141</t>
  </si>
  <si>
    <t>Luva bolsa/bolsa em ferro fundido, linha predial tradicional, DN= 50 mm, ref. LBBSBB 315937 Saint-Gobain ou equivalente</t>
  </si>
  <si>
    <t>O.05.000.061142</t>
  </si>
  <si>
    <t>Luva bolsa/bolsa em ferro fundido, linha predial tradicional, DN= 75 mm, ref. LBBSBB 315938 Saint-Gobain ou equivalente</t>
  </si>
  <si>
    <t>O.05.000.061143</t>
  </si>
  <si>
    <t>Luva bolsa/bolsa em ferro fundido, linha predial tradicional, DN= 100 mm, ref. LBBSBB 315939 Saint-Gobain ou equivalente</t>
  </si>
  <si>
    <t>O.05.000.061144</t>
  </si>
  <si>
    <t>Luva bolsa/bolsa em ferro fundido, linha predial tradicional, DN= 150 mm, ref. LBBSBB 315940 Saint-Gobain ou equivalente</t>
  </si>
  <si>
    <t>O.05.000.061145</t>
  </si>
  <si>
    <t>Placa cega em ferro fundido, linha predial tradicional, DN= 75 mm, ref. PCSBB 315942 Saint-Gobain ou equivalente</t>
  </si>
  <si>
    <t>O.05.000.061146</t>
  </si>
  <si>
    <t>Placa cega em ferro fundido, linha predial tradicional, DN= 100 mm, ref. PCSBB 315943 Saint-Gobain ou equivalente</t>
  </si>
  <si>
    <t>O.05.000.061147</t>
  </si>
  <si>
    <t>Junção 45° em ferro fundido, linha predial tradicional, DN= 50x50 mm ref. YSBB 315923 Saint-Gobain ou equivalente</t>
  </si>
  <si>
    <t>O.05.000.061148</t>
  </si>
  <si>
    <t>Junção 45° em ferro fundido, linha predial tradicional, DN= 75x50 mm ref. YSBB 315924 Saint-Gobain ou equivalente</t>
  </si>
  <si>
    <t>O.05.000.061149</t>
  </si>
  <si>
    <t>Junção 45° em ferro fundido, linha predial tradicional, DN= 75x75 mm ref. YSBB 315925 Saint-Gobain ou equivalente</t>
  </si>
  <si>
    <t>O.05.000.061150</t>
  </si>
  <si>
    <t>Junção 45° em ferro fundido, linha predial tradicional, DN= 100x50 mm ref. YSBB 315926 Saint-Gobain ou equivalente</t>
  </si>
  <si>
    <t>O.05.000.061151</t>
  </si>
  <si>
    <t>Junção 45° em ferro fundido, linha predial tradicional, DN= 100x75 mm ref. YSBB 315927 Saint-Gobain ou equivalente</t>
  </si>
  <si>
    <t>O.05.000.061152</t>
  </si>
  <si>
    <t>Junção 45° em ferro fundido, linha predial tradicional, DN= 100x100 mm ref. YSBB 315928 Saint-Gobain ou equivalente</t>
  </si>
  <si>
    <t>O.05.000.061153</t>
  </si>
  <si>
    <t>Junção 45° em ferro fundido, linha predial tradicional, DN= 150x100 mm ref. YSBB 315930 Saint-Gobain ou equivalente</t>
  </si>
  <si>
    <t>O.05.000.061154</t>
  </si>
  <si>
    <t>Junção dupla 45° em ferro fundido, linha predial tradicional, DN= 100 mm ref. YDSBB 315932 Saint-Gobain ou equivalente</t>
  </si>
  <si>
    <t>O.05.000.061155</t>
  </si>
  <si>
    <t>Te sanitário 87° 30' em ferro fundido, linha predial tradicional, DN= 50x50 mm, ref. TS87SBB 315953 Saint-Gobain ou equivalente</t>
  </si>
  <si>
    <t>O.05.000.061156</t>
  </si>
  <si>
    <t>Te sanitário 87° 30' em ferro fundido, linha predial tradicional, DN= 75x50 mm, ref. TS87SBB 315954 Saint-Gobain ou equivalente</t>
  </si>
  <si>
    <t>O.05.000.061157</t>
  </si>
  <si>
    <t>Te sanitário 87° 30' em ferro fundido, linha predial tradicional, DN= 75x75 mm, ref. TS87SBB 315955 Saint-Gobain ou equivalente</t>
  </si>
  <si>
    <t>O.05.000.061158</t>
  </si>
  <si>
    <t>Te sanitário 87° 30' em ferro fundido, linha predial tradicional, DN= 100x50 mm, ref. TS87SBB 315956 Saint-Gobain ou equivalente</t>
  </si>
  <si>
    <t>O.05.000.061159</t>
  </si>
  <si>
    <t>Te sanitário 87° 30' em ferro fundido, linha predial tradicional, DN= 100x75 mm, ref. TS87SBB 315957 Saint-Gobain ou equivalente</t>
  </si>
  <si>
    <t>O.05.000.061160</t>
  </si>
  <si>
    <t>Te sanitário 87° 30' em ferro fundido, linha predial tradicional, DN= 100x100 mm, ref. TS87SBB 315958 Saint-Gobain ou equivalente</t>
  </si>
  <si>
    <t>O.05.000.061161</t>
  </si>
  <si>
    <t>Bucha de redução em ferro fundido, linha predial tradicional, DN= 75x50 mm, ref. BRSBB 315906 Saint-Gobain ou equivalente</t>
  </si>
  <si>
    <t>O.05.000.061162</t>
  </si>
  <si>
    <t>Bucha de redução em ferro fundido, linha predial tradicional, DN= 100x75 mm, ref. BRSBB 315907 Saint-Gobain ou equivalente</t>
  </si>
  <si>
    <t>O.05.000.061163</t>
  </si>
  <si>
    <t>Bucha de redução em ferro fundido, linha predial tradicional, DN= 150x100 mm, ref. BRSBB 315908 Saint-Gobain ou equivalente</t>
  </si>
  <si>
    <t>O.05.000.061164</t>
  </si>
  <si>
    <t>Joelho 87° em ferro fundido, linha predial SMU, DN= 100 mm, ref. J88SMU 300246 Saint-Gobain ou equivalente</t>
  </si>
  <si>
    <t>O.05.000.061165</t>
  </si>
  <si>
    <t>Joelho 87° em ferro fundido, linha predial SMU, DN= 150 mm, ref. J88SMU 300338 Saint-Gobain ou equivalente</t>
  </si>
  <si>
    <t>O.05.000.061166</t>
  </si>
  <si>
    <t>Junção 45° em ferro fundido, linha predial SMU, DN= 50x50 mm ref. YSMU 300169 Saint-Gobain ou equivalente</t>
  </si>
  <si>
    <t>O.05.000.061167</t>
  </si>
  <si>
    <t>Junção 45° em ferro fundido, linha predial SMU, DN= 75x50 mm ref. YSMU 300195 Saint-Gobain ou equivalente</t>
  </si>
  <si>
    <t>O.05.000.061168</t>
  </si>
  <si>
    <t>Junção 45° em ferro fundido, linha predial SMU, DN= 100x75 mm ref. YSMU 300268 Saint-Gobain ou equivalente</t>
  </si>
  <si>
    <t>O.05.000.061169</t>
  </si>
  <si>
    <t>Junção 45º em ferro fundido, predial SMU, DN = 100 x 100 mm, ref. YSMU 300298 da Saint Gobain ou equivalente</t>
  </si>
  <si>
    <t>O.05.000.061170</t>
  </si>
  <si>
    <t>Junção 45º em ferro fundido, predial SMU, DN = 150 x 150 mm, ref. YSMU 300370 da Saint Gobain ou equivalente</t>
  </si>
  <si>
    <t>O.05.000.061172</t>
  </si>
  <si>
    <t>Joelho 45° em ferro fundido, linha predial SMU, DN= 125 mm ref. J45SMU 300312 da Saint Gobain ou equivalente</t>
  </si>
  <si>
    <t>O.05.000.061173</t>
  </si>
  <si>
    <t>Joelho 45º em ferro fundido, predial SMU, DN=150mm, ref. J45SMU 300340 da Saint Gobain ou equivalente</t>
  </si>
  <si>
    <t>O.05.000.061174</t>
  </si>
  <si>
    <t>Tê de visita em ferro fundido linha predial SMU, DN= 125 mm, ref. TVSMU 300322 da Saint Gobain ou equivalente</t>
  </si>
  <si>
    <t>O.05.000.061175</t>
  </si>
  <si>
    <t>Conjunto de ancoragem para tubo em ferro fundido predial SMU, DN= 125 mm, ref. CASMU 300073 da Saint Gobain ou equivalente</t>
  </si>
  <si>
    <t>O.05.000.061176</t>
  </si>
  <si>
    <t>Junta rapid de união aço inox, linha predial SMU, DN= 125mm e anel de vedação nitrílico ou EPDM, ref. JRSMUI da Saint Gobain ou equivalente</t>
  </si>
  <si>
    <t>O.05.000.061177</t>
  </si>
  <si>
    <t>Abraçadeira dentada para travamento em aço inoxidável com parafuso aço zincado para tubo ferro fundido predial ADSMU DN 125mm da Saint Gobain ou equivalente</t>
  </si>
  <si>
    <t>O.05.000.061178</t>
  </si>
  <si>
    <t>Abraçadeira dentada para travamento em aço inoxidável para tubo de ferro fundido predial ADSMU 300005 - DN = 150 mm</t>
  </si>
  <si>
    <t>O.05.000.061179</t>
  </si>
  <si>
    <t>Redução excêntrica em ferro fundido, predial SMU, DN = 125 x 100 mm, ref. RESMU 300286 da Saint Gobain ou equivalente</t>
  </si>
  <si>
    <t>O.05.000.061180</t>
  </si>
  <si>
    <t>Redução excêntrica em ferro fundido, predial SMU, DN = 150 x 75 mm, ref. RESMU 300219 da Saint Gobain ou equivalente</t>
  </si>
  <si>
    <t>O.05.000.061181</t>
  </si>
  <si>
    <t>Redução excêntrica em ferro fundido, predial SMU, DN = 150 x 125 mm, ref. RESMU 300324 da Saint Gobain ou equivalente</t>
  </si>
  <si>
    <t>O.05.000.061182</t>
  </si>
  <si>
    <t>Redução excêntrica em ferro fundido, predial SMU, DN = 200 x 125 mm, ref. RESMU 300326 da Saint Gobain ou equivalente</t>
  </si>
  <si>
    <t>O.05.000.061183</t>
  </si>
  <si>
    <t>Tubo em ferro fundido com ponta e ponta, predial SMU - esgoto e pluvial - DN= 125 mm, ref. TPSMU 300306 da Saint Gobain ou equivalente</t>
  </si>
  <si>
    <t>O.05.000.061184</t>
  </si>
  <si>
    <t>Redução excêntrica em ferro fundido, predial SMU, DN = 200 x 150 mm, ref. RESMU 300362 da Saint Gobain ou equivalente</t>
  </si>
  <si>
    <t>O.05.000.061185</t>
  </si>
  <si>
    <t>Flange avulso em ferro fundido classe PN-10, DN= 50mm, ref. Barbara ou equivalente</t>
  </si>
  <si>
    <t>O.05.000.061186</t>
  </si>
  <si>
    <t>Joelho 88° em ferro fundido, linha predial SMU, DN= 200 mm, ref. J88SMU 300380 Saint-Gobain ou equivalente</t>
  </si>
  <si>
    <t>O.05.000.061187</t>
  </si>
  <si>
    <t>Junção 45° em ferro fundido, linha predial YSMU, DN= 125x100 mm ref. YSMU 300319 Saint-Gobain ou equivalente</t>
  </si>
  <si>
    <t>O.05.000.061188</t>
  </si>
  <si>
    <t>Joelho 45° em ferro fundido, linha predial SMU, DN= 200 mm ref. J45SMU 300382 da Saint Gobain ou equivalente</t>
  </si>
  <si>
    <t>O.05.000.061189</t>
  </si>
  <si>
    <t>Junção 45° em ferro fundido, linha predial YSMU, DN= 150x100 mm ref. YSMU 300350 Saint-Gobain ou equivalente</t>
  </si>
  <si>
    <t>O.05.000.061190</t>
  </si>
  <si>
    <t>Tampão simples em ferro fundido, predial SMU, DN = 150mm, ref. TPS SMU 300336 da Saint Gobain ou equivalente</t>
  </si>
  <si>
    <t>O.05.000.061192</t>
  </si>
  <si>
    <t>Tampão simples em ferro fundido, predial SMU, DN = 200 mm, ref. TPSSMU MU20B1SC da Saint Gobain ou equivalente</t>
  </si>
  <si>
    <t>O.05.000.061195</t>
  </si>
  <si>
    <t>Redução excêntrica em ferro fundido, predial (RE SMU) DN= 125 x 75 mm, ref. J88SMU 300216 Saint-Gobain ou equivalente</t>
  </si>
  <si>
    <t>O.05.000.061196</t>
  </si>
  <si>
    <t>Junção 45° em ferro fundido, linha predial YSMU, DN= 200x100 mm ref. YSMU 300388 Saint-Gobain ou equivalente</t>
  </si>
  <si>
    <t>O.05.000.061197</t>
  </si>
  <si>
    <t>Junção 45° em ferro fundido, linha predial YSMU, DN= 200x200 mm ref. YSMU 300409 Saint-Gobain ou equivalente</t>
  </si>
  <si>
    <t>O.05.000.061198</t>
  </si>
  <si>
    <t>Tê de visita em ferro fundido linha predial SMU, DN= 150 mm, ref. TVSMU 300358 da Saint Gobain ou equivalente</t>
  </si>
  <si>
    <t>O.05.000.061199</t>
  </si>
  <si>
    <t>Tê de visita em ferro fundido linha predial SMU, DN= 200 mm, ref. TVSMU 300398 da Saint Gobain ou equivalente</t>
  </si>
  <si>
    <t>O.05.000.061401</t>
  </si>
  <si>
    <t>Redução em ferro fundido concêntrica com flange, classe PN-10, DN= 100 x 80 mm, ref. Barbara ou equivalente</t>
  </si>
  <si>
    <t>O.05.000.061402</t>
  </si>
  <si>
    <t>Redução em ferro fundido concêntrica com flange, classe PN-10, DN= 150 x 80 mm, ref. Barbará ou equivalente</t>
  </si>
  <si>
    <t>O.05.000.061403</t>
  </si>
  <si>
    <t>Redução em ferro fundido concêntrica com flange, classe PN-10, DN= 200 x 150 mm, ref. Barbará ou equivalente</t>
  </si>
  <si>
    <t>O.05.000.061404</t>
  </si>
  <si>
    <t>Redução em ferro fundido concêntrica com flange, classe PN-10, DN= 250 x 200 mm, ref. Barbará ou equivalente</t>
  </si>
  <si>
    <t>O.05.000.062010</t>
  </si>
  <si>
    <t>Redução em ferro fundido excêntrica com flange, classe PN-10, DN= 100 x 80 mm, ref. Barbara ou equivalente</t>
  </si>
  <si>
    <t>O.05.000.062011</t>
  </si>
  <si>
    <t>Redução em ferro fundido excêntrica com flange, classe PN-10, DN= 150 x 80 mm, ref. Barbará ou equivalente</t>
  </si>
  <si>
    <t>O.05.000.062012</t>
  </si>
  <si>
    <t>Redução em ferro fundido excêntrica com flange, classe PN-10, DN= 200 x 150 mm, ref. Barbará ou equivalente</t>
  </si>
  <si>
    <t>O.05.000.062013</t>
  </si>
  <si>
    <t>Redução em ferro fundido excêntrica com flange, classe PN-10, DN= 250 x 200 mm, ref. Barbará ou equivalente</t>
  </si>
  <si>
    <t>O.05.000.062027</t>
  </si>
  <si>
    <t>Redução concêntrica em ferro fundido com flange, classe PN-10, DN= 80x50mm</t>
  </si>
  <si>
    <t>O.05.000.062400</t>
  </si>
  <si>
    <t>Joelho 45° em ferro fundido, SMU (J45SMU) DN= 50 mm</t>
  </si>
  <si>
    <t>O.05.000.062401</t>
  </si>
  <si>
    <t>Joelho 45° em ferro fundido, SMU (J45SMU) DN= 75 mm</t>
  </si>
  <si>
    <t>O.05.000.062402</t>
  </si>
  <si>
    <t>Joelho 45° em ferro fundido, SMU (J45SMU) DN= 100 mm</t>
  </si>
  <si>
    <t>O.05.000.062403</t>
  </si>
  <si>
    <t>Redução excêntrica em ferro fundido, predial (RE SMU) DN= 75 x 50 mm</t>
  </si>
  <si>
    <t>O.05.000.062404</t>
  </si>
  <si>
    <t>Redução excêntrica em ferro fundido, predial (RE SMU) DN= 100 x 75 mm</t>
  </si>
  <si>
    <t>O.05.000.062405</t>
  </si>
  <si>
    <t>Joelho 88° em ferro fundido SMU (J88 SMU) DN= 50 mm</t>
  </si>
  <si>
    <t>O.05.000.062406</t>
  </si>
  <si>
    <t>Junção 45° em ferro fundido SMU (Y SMU) DN= 75 x 75 mm</t>
  </si>
  <si>
    <t>O.05.000.062407</t>
  </si>
  <si>
    <t>Te de visita em ferro fundido SMU (TV SMU) DN= 75 mm</t>
  </si>
  <si>
    <t>O.05.000.062408</t>
  </si>
  <si>
    <t>Abraçadeira dentada para travamento em ferro fundido, predial SMU DN= 50 mm</t>
  </si>
  <si>
    <t>O.05.000.062409</t>
  </si>
  <si>
    <t>Redução excêntrica em ferro fundido, linha predial SMU, DN= 150 x 100 mm, ref. RESMU 300288 da Saint-Gobain ou equivalente</t>
  </si>
  <si>
    <t>O.05.000.062410</t>
  </si>
  <si>
    <t>Joelho 88° em ferro fundido SMU (J88 SMU) - DN= 75 mm</t>
  </si>
  <si>
    <t>O.05.000.062411</t>
  </si>
  <si>
    <t>Tê de visita em ferro fundido linha predial SMU, DN= 100 mm, ref. TVSMU 300276 da Saint-Gobain ou equivalente</t>
  </si>
  <si>
    <t>O.05.000.062412</t>
  </si>
  <si>
    <t>Abraçadeira dentada para travamento, linha predial SMU, DN= 75 mm, ref. AD SMU da Saint-Gobain ou equivalente</t>
  </si>
  <si>
    <t>O.05.000.062413</t>
  </si>
  <si>
    <t>Abraçadeira dentada para travamento, linha predial SMU, DN= 100 mm, ref. AD SMU da Saint-Gobain ou equivalente</t>
  </si>
  <si>
    <t>O.05.000.062414</t>
  </si>
  <si>
    <t>Tubo em ferro fundido com ponta e ponta, predial SMU - esgoto e pluvial - DN= 250 mm, ref. TPSMU 300411 da Saint Gobain ou equivalente</t>
  </si>
  <si>
    <t>O.05.000.062415</t>
  </si>
  <si>
    <t>Redução excêntrica em ferro fundido, predial (RE SMU) DN= 250 x 200 mm, ref. J88SMU 300402 Saint-Gobain ou equivalente</t>
  </si>
  <si>
    <t>O.05.000.062416</t>
  </si>
  <si>
    <t>Junta CV de união em aço inoxidável, DN= 250mm "JCVSMUI", para linha predial SMU, ref. ZA91J25A da Saint Cobain ou equivalente</t>
  </si>
  <si>
    <t>O.05.000.063501</t>
  </si>
  <si>
    <t>Válvula de gaveta em ferro fundido, haste ascendente com flange, classe 125 lb, DN= 2´</t>
  </si>
  <si>
    <t>O.05.000.063502</t>
  </si>
  <si>
    <t>Válvula de retenção em ferro fundido, nodular ASTM A-536 Gr. 65-45-12, tipo portinhola dupla e vedação em Buna-N, DN= 6´</t>
  </si>
  <si>
    <t>O.05.000.063503</t>
  </si>
  <si>
    <t>Válvula de retenção tipo portinhola simples em ferro fundido, flangeada, DN= 6´</t>
  </si>
  <si>
    <t>O.05.000.063505</t>
  </si>
  <si>
    <t>Hidrômetro tipo Woltmann em ferro fundido de 100mm (4´), flangeado inclusive acessórios de fixação</t>
  </si>
  <si>
    <t>O.05.000.063516</t>
  </si>
  <si>
    <t>Hidrômetro tipo Woltmann em ferro fundido de 50mm (2´), flangeado inclusive acessórios de fixação</t>
  </si>
  <si>
    <t>O.05.000.063517</t>
  </si>
  <si>
    <t>Filtro tipo cesto, corpo em ferro fundido para hidrômetro de 50mm (2´), flangeado</t>
  </si>
  <si>
    <t>O.05.000.064007</t>
  </si>
  <si>
    <t>Válvula de gaveta em ferro fundido com bolsa, DN= 150mm, acionamento com volante</t>
  </si>
  <si>
    <t>O.05.000.064008</t>
  </si>
  <si>
    <t>Válvula de gaveta em ferro fundido com bolsa, DN= 200mm, acionamento com volante</t>
  </si>
  <si>
    <t>O.05.000.064009</t>
  </si>
  <si>
    <t>Válvula de retenção em ferro fundido, tipo portinhola simples e vedação em Buna-N, DN= 4´</t>
  </si>
  <si>
    <t>O.05.000.064012</t>
  </si>
  <si>
    <t>Válvula de retenção em ferro fundido, nodular ASTM A-536 Gr. 65-45-12, tipo portinhola dupla e vedação em Buna-N, DN= 4´</t>
  </si>
  <si>
    <t>O.05.000.064026</t>
  </si>
  <si>
    <t>Válvula de retenção em pé com crivo, flangeada, em ferro fundido, DN= 6´</t>
  </si>
  <si>
    <t>O.05.000.064049</t>
  </si>
  <si>
    <t>Válvula de gaveta em ferro dúctil com flange, classe PN-10, DN= 200 mm, com corpo curto e volante, ref. Barbará ou equivalente</t>
  </si>
  <si>
    <t>O.05.000.064052</t>
  </si>
  <si>
    <t>Válvula de segurança em ferro fundido rosqueada, com pressão de ajuste de 6,1 até 10 kg/cm², DN= 3/4´; ref. SV 17 da Spirax Sarco ou equivalente</t>
  </si>
  <si>
    <t>O.05.000.064053</t>
  </si>
  <si>
    <t>Válvula de segurança em ferro fundido rosqueada, com pressão de ajuste de 0,40 até 0,75 kg/cm², DN= 2´; ref. SV 17 da Spirax Sarco ou equivalente</t>
  </si>
  <si>
    <t>O.05.000.064126</t>
  </si>
  <si>
    <t>Válvula automática em ferro dúctil, controle de nível máxima, DN= 50 mm, classe PN 10; ref. VA-121-F da Bermad e flane da Valloy ou equivalente</t>
  </si>
  <si>
    <t>O.05.000.064127</t>
  </si>
  <si>
    <t>Válvula automática em ferro dúctil, controle de nível máxima com solenoide, DN= 50mm, classe PN 10, ref. VA145 FE da Bermad, com flane da Vallay, ou equivalente</t>
  </si>
  <si>
    <t>O.05.000.064128</t>
  </si>
  <si>
    <t>Válvula automática em ferro dúctil, controle de nível máxima com solenoide, DN= 100mm, classe PN 10, ref. VA145 FE da Bermad, com flante da Valloy, ou equivalente</t>
  </si>
  <si>
    <t>O.05.000.064129</t>
  </si>
  <si>
    <t>Válvula de gaveta em ferro fundido com bolsa, DN= 100mm</t>
  </si>
  <si>
    <t>O.05.000.064132</t>
  </si>
  <si>
    <t>Válvula de gaveta em ferro dúctil com flange, classe PN-10, DN= 300 mm, com corpo curto e volante, ref. Barbará ou equivalente</t>
  </si>
  <si>
    <t>O.05.000.064133</t>
  </si>
  <si>
    <t>Válvula de gaveta em ferro dúctil com flange, classe PN-10, DN= 100 mm, com corpo curto e volante, ref. Barbará ou equivalente</t>
  </si>
  <si>
    <t>O.05.000.064134</t>
  </si>
  <si>
    <t>Válvula de gaveta em ferro dúctil com flange, classe PN-10, DN= 150 mm, com corpo curto e volante, ref. Barbará ou equivalente</t>
  </si>
  <si>
    <t>O.05.000.064175</t>
  </si>
  <si>
    <t>Visor de fluxo com janela simples, corpo em ferro fundido ou aço carbono, DN = 1´</t>
  </si>
  <si>
    <t>O.05.000.064198</t>
  </si>
  <si>
    <t>Válvula de esfera em aço carbono fundido, passagem plena, extremidades rosqueáveis, classe 300lbs para vapor saturado, DN 2"; ref. VMR Spirax Sarc ou equivalente</t>
  </si>
  <si>
    <t>O.05.000.064204</t>
  </si>
  <si>
    <t>Válvula de governo (retenção e alarme) completa, corpo em ferro fundido, extremidades flangeadas, classe 125 lbs, DN=4´</t>
  </si>
  <si>
    <t>O.05.000.064205</t>
  </si>
  <si>
    <t>Válvula de gaveta, corpo em ferro fundido, extremidades flangeadas, haste ascendente, classe 125lbs, DN=4´</t>
  </si>
  <si>
    <t>O.05.000.064206</t>
  </si>
  <si>
    <t>Válvula de gaveta, corpo em ferro fundido, extremidades flangeadas, haste ascendente, classe 125lbs, DN=6´</t>
  </si>
  <si>
    <t>O.05.000.064207</t>
  </si>
  <si>
    <t>Válvula de retenção vertical, corpo em ferro fundido, extremidades flangeadas, classe 125lbs, DN=4´</t>
  </si>
  <si>
    <t>O.05.000.064213</t>
  </si>
  <si>
    <t>Válvula dupla em latão cromado, para bancada de laboratório, uso em GLP, bico para mangueira, de 1/4´ a 1/2´, ref. PV120 Pecinox, JV109 Juval, ou equivalente</t>
  </si>
  <si>
    <t>O.05.000.064214</t>
  </si>
  <si>
    <t>Válvula latão cromado, para cuba de laboratório, bico arejado/escalonado e nuca alta giratória, para mangueira, ref. PV-140 Pecinox, JV203 Juval, ou equivalente</t>
  </si>
  <si>
    <t>O.05.000.066226</t>
  </si>
  <si>
    <t>Conjunto motor-bomba (centrífuga), potência 50cv, monoestágio, Hman= 61 a 81 mca, Q= 170 a 80 m³/h, ref. modelo Norm Bloc TH-65-200 Thebe, ou equivalente</t>
  </si>
  <si>
    <t>O.05.000.067502</t>
  </si>
  <si>
    <t>Ralo seco em ferro fundido de 100 x 165 x 50 mm</t>
  </si>
  <si>
    <t>O.05.000.067517</t>
  </si>
  <si>
    <t>Grelha com malha quadriculada e requadro, em ferro fundido nodular classe 250/300, de 50x100x5cm; ref. Fuminas, Afer Industrial ou equivalente</t>
  </si>
  <si>
    <t>O.05.000.067521</t>
  </si>
  <si>
    <t>Ralo sifonado em ferro fundido de 150 x 240 x 75 mm</t>
  </si>
  <si>
    <t>O.05.000.067535</t>
  </si>
  <si>
    <t>Plug em ferro fundido para ralo de 2´</t>
  </si>
  <si>
    <t>O.05.000.067543</t>
  </si>
  <si>
    <t>Grelha em ferro fundido com requadro de 30 x 100 cm - 20 kg/m</t>
  </si>
  <si>
    <t>O.05.000.067548</t>
  </si>
  <si>
    <t>Grelha metálica de 150 x 150 mm, para caixa sifonada ou ralo, ref. Metal Vila ou equivalente</t>
  </si>
  <si>
    <t>O.05.000.067549</t>
  </si>
  <si>
    <t>Grelha metálica de 100 x 100 mm, para caixa sifonada ou ralo, ref. Metal Vila ou equivalente</t>
  </si>
  <si>
    <t>O.05.000.068510</t>
  </si>
  <si>
    <t>Pig tail ou chicote flexível revestimento em borracha sintética resistente, DN= 7/16´ x 1,00 m</t>
  </si>
  <si>
    <t>O.05.000.068533</t>
  </si>
  <si>
    <t>Filtro ´Y´ ferro fundido, rosca, 125 lbs vapor, 2´; ref. Spirax Sarco ou equivalente</t>
  </si>
  <si>
    <t>O.05.000.069512</t>
  </si>
  <si>
    <t>Registro automático de entrada (RAU) em ferro dúctil com flange tipo ABNT ou ISO, classe PN-10, DN= 3", haste em aço inoxidável AISI410</t>
  </si>
  <si>
    <t>O.05.000.090133</t>
  </si>
  <si>
    <t>Tampão ferro fundido com tampa articulada, de 400 x 600 mm, classe 15 (ruptura &gt; 1500 kg); ref. TA-40AR da Afer, TF-40 da Fuminas ou equivalente</t>
  </si>
  <si>
    <t>O.05.000.090427</t>
  </si>
  <si>
    <t>Grelha hemisférica em ferro fundido de 4´</t>
  </si>
  <si>
    <t>O.05.000.090496</t>
  </si>
  <si>
    <t>Grelha hemisférica em ferro fundido de 3´</t>
  </si>
  <si>
    <t>O.05.000.091139</t>
  </si>
  <si>
    <t>Grelha hemisférica em ferro fundido de 2´</t>
  </si>
  <si>
    <t>O.05.000.091171</t>
  </si>
  <si>
    <t>Grelha hemisférica em ferro fundido de 6´</t>
  </si>
  <si>
    <t>O.05.000.092863</t>
  </si>
  <si>
    <t>Válvula de gaveta em ferro dúctil com flange, classe PN-10, DN= 80 mm, com corpo curto e volante, ref. Barbará ou equivalente</t>
  </si>
  <si>
    <t>O.06.000.060501</t>
  </si>
  <si>
    <t>Tubo galvanizado, DN= 1/2´ DIN 2440 classe média</t>
  </si>
  <si>
    <t>O.06.000.060502</t>
  </si>
  <si>
    <t>Tubo galvanizado, DN= 3/4´ DIN 2440 classe média</t>
  </si>
  <si>
    <t>O.06.000.060503</t>
  </si>
  <si>
    <t>Tubo galvanizado, DN= 1´ DIN 2440 classe média</t>
  </si>
  <si>
    <t>O.06.000.060504</t>
  </si>
  <si>
    <t>Tubo galvanizado, DN= 1 1/4´ DIN 2440 classe média</t>
  </si>
  <si>
    <t>O.06.000.060505</t>
  </si>
  <si>
    <t>Tubo galvanizado, DN= 1 1/2´ DIN 2440 classe média</t>
  </si>
  <si>
    <t>O.06.000.060506</t>
  </si>
  <si>
    <t>Tubo galvanizado, DN= 2´ DIN 2440 classe média</t>
  </si>
  <si>
    <t>O.06.000.060507</t>
  </si>
  <si>
    <t>Tubo galvanizado, DN= 2 1/2´ DIN 2440 classe média</t>
  </si>
  <si>
    <t>O.06.000.060508</t>
  </si>
  <si>
    <t>Tubo galvanizado, DN= 3´ DIN 2440 classe média</t>
  </si>
  <si>
    <t>O.06.000.060509</t>
  </si>
  <si>
    <t>Tubo galvanizado, DN= 4´ DIN 2440 classe média</t>
  </si>
  <si>
    <t>O.06.000.060511</t>
  </si>
  <si>
    <t>Tubo galvanizado, DN= 6´ DIN 2440 classe média</t>
  </si>
  <si>
    <t>O.06.000.060702</t>
  </si>
  <si>
    <t>Tubo em aço galvanizado 2´ SCH 40, sem costura</t>
  </si>
  <si>
    <t>O.06.000.060705</t>
  </si>
  <si>
    <t>Tubo em aço galvanizado 1 1/2´ SCH 40, sem costura</t>
  </si>
  <si>
    <t>O.06.000.060750</t>
  </si>
  <si>
    <t>Tubo em aço galvanizado 1/2´ SCH 80, sem costura</t>
  </si>
  <si>
    <t>O.06.000.060751</t>
  </si>
  <si>
    <t>Tubo em aço galvanizado 3/4´ SCH 80, sem costura</t>
  </si>
  <si>
    <t>O.06.000.060801</t>
  </si>
  <si>
    <t>Tubo em aço galvanizado 4´ SCH 40, sem costura</t>
  </si>
  <si>
    <t>O.06.000.060802</t>
  </si>
  <si>
    <t>Tubo em aço galvanizado 3/4´ SCH 40, sem costura</t>
  </si>
  <si>
    <t>O.06.000.060803</t>
  </si>
  <si>
    <t>Tubo em aço galvanizado 1´ SCH 40, sem costura</t>
  </si>
  <si>
    <t>O.06.000.060804</t>
  </si>
  <si>
    <t>Tubo em aço galvanizado 1 1/4´ SCH 40, sem costura</t>
  </si>
  <si>
    <t>O.06.000.060805</t>
  </si>
  <si>
    <t>Tubo em aço galvanizado 2 1/2´ SCH 40, sem costura</t>
  </si>
  <si>
    <t>O.06.000.060806</t>
  </si>
  <si>
    <t>Tubo em aço galvanizado 3´ SCH 40, sem costura</t>
  </si>
  <si>
    <t>O.06.000.060808</t>
  </si>
  <si>
    <t>Tubo em aço galvanizado 1/2´ SCH 40, sem costura</t>
  </si>
  <si>
    <t>O.06.000.060809</t>
  </si>
  <si>
    <t>Tubo em aço galvanizado 6´ SCH 40, sem costura</t>
  </si>
  <si>
    <t>O.07.000.061330</t>
  </si>
  <si>
    <t>Válvula de esfera monobloco em latão fundido/forjado, passagem plena, acionamento com alavanca, DN= 4"</t>
  </si>
  <si>
    <t>O.07.000.063530</t>
  </si>
  <si>
    <t>Registro regulador de vazão para chuveiros e duchas 1/2´; ref. 00142206 da Docol linha Docolmatic ou equivalente</t>
  </si>
  <si>
    <t>O.07.000.063531</t>
  </si>
  <si>
    <t>Registro de pressão amarelo 3/4´, sem canopla; ref. Deca ou equivalente</t>
  </si>
  <si>
    <t>O.07.000.063532</t>
  </si>
  <si>
    <t>Registro de pressão cromado com canopla 1/2´</t>
  </si>
  <si>
    <t>O.07.000.063533</t>
  </si>
  <si>
    <t>Registro de pressão cromado com canopla 3/4´; ref. 4416202+canopla 4900.C39 Deca, 1416 e acabamento BE Forusi ou equivalente</t>
  </si>
  <si>
    <t>O.07.000.063535</t>
  </si>
  <si>
    <t>Registro regulador de vazão para torneiras, misturadores, bidês e outros de 1/2´ cromado; ref. 13010006 Docol linha Docolmatic ou equivalente</t>
  </si>
  <si>
    <t>O.07.000.063545</t>
  </si>
  <si>
    <t>Registro de gaveta cromado com canopla 1/2´</t>
  </si>
  <si>
    <t>O.07.000.063546</t>
  </si>
  <si>
    <t>Registro de gaveta cromado com canopla 3/4´</t>
  </si>
  <si>
    <t>O.07.000.063547</t>
  </si>
  <si>
    <t>Registro de gaveta cromado com canopla 1´</t>
  </si>
  <si>
    <t>O.07.000.063548</t>
  </si>
  <si>
    <t>Registro de gaveta cromado com canopla 1 1/4´</t>
  </si>
  <si>
    <t>O.07.000.063549</t>
  </si>
  <si>
    <t>Registro de gaveta cromado com canopla 1 1/2´</t>
  </si>
  <si>
    <t>O.07.000.063560</t>
  </si>
  <si>
    <t>Registro de gaveta amarelo 1/2´</t>
  </si>
  <si>
    <t>O.07.000.063561</t>
  </si>
  <si>
    <t>Registro de gaveta amarelo de 3/4´</t>
  </si>
  <si>
    <t>O.07.000.063562</t>
  </si>
  <si>
    <t>Registro de gaveta amarelo 1´</t>
  </si>
  <si>
    <t>O.07.000.063563</t>
  </si>
  <si>
    <t>Registro de gaveta amarelo 1 1/4´</t>
  </si>
  <si>
    <t>O.07.000.063564</t>
  </si>
  <si>
    <t>Registro de gaveta amarelo 1 1/2´</t>
  </si>
  <si>
    <t>O.07.000.063565</t>
  </si>
  <si>
    <t>Registro de gaveta amarelo 2´</t>
  </si>
  <si>
    <t>O.07.000.063566</t>
  </si>
  <si>
    <t>Registro de gaveta amarelo 2 1/2´</t>
  </si>
  <si>
    <t>O.07.000.063567</t>
  </si>
  <si>
    <t>Registro de gaveta amarelo 3´</t>
  </si>
  <si>
    <t>O.07.000.063569</t>
  </si>
  <si>
    <t>Registro de gaveta amarelo de 4´</t>
  </si>
  <si>
    <t>O.07.000.064006</t>
  </si>
  <si>
    <t>Válvula de esfera monobloco em latão fundido/forjado, passagem plena, acionamento com alavanca, DN=1/2"</t>
  </si>
  <si>
    <t>O.07.000.068503</t>
  </si>
  <si>
    <t>Luva de redução de 3/4´x 1/2´ para entrada de gás em latão</t>
  </si>
  <si>
    <t>O.07.000.068505</t>
  </si>
  <si>
    <t>Pigtail para manômetro em latão (rabo de porco), DN 1/2´</t>
  </si>
  <si>
    <t>O.07.000.068512</t>
  </si>
  <si>
    <t>Regulador de primeiro estágio, tipo alta pressão até 1,3 kgf/cm², vazão de 50 kg GLP/hora; ref. 76510/2 fabricação Alianca ou equivalente</t>
  </si>
  <si>
    <t>O.07.000.068516</t>
  </si>
  <si>
    <t>Bico escalonado para gás 3/8´ em latão</t>
  </si>
  <si>
    <t>O.07.000.090509</t>
  </si>
  <si>
    <t>Válvula de esfera monobloco em latão fundido/forjado, passagem plena, acionamento com alavanca, DN= 3/4"</t>
  </si>
  <si>
    <t>O.07.000.090510</t>
  </si>
  <si>
    <t>Válvula de esfera monobloco em latão fundido/forjado, passagem plena, acionamento com alavanca, DN= 1"</t>
  </si>
  <si>
    <t>O.07.000.090513</t>
  </si>
  <si>
    <t>Válvula de esfera monobloco em latão fundido, passagem plena, acionamento com alavanca, DN= 1.1/4´</t>
  </si>
  <si>
    <t>O.07.000.090518</t>
  </si>
  <si>
    <t>Válvula de esfera monobloco em latão fundido/forjado, passagem plena, acionamento com alavanca, DN= 2"</t>
  </si>
  <si>
    <t>O.08.000.061342</t>
  </si>
  <si>
    <t>Filtro ´Y´ corpo em bronze, pressão de serviço até 20,7 bar (PN 20), DN= 1 1/2´</t>
  </si>
  <si>
    <t>O.08.000.061343</t>
  </si>
  <si>
    <t>Filtro ´Y´ corpo em bronze, pressão de serviço até 20,7 bar (PN 20), DN= 2´</t>
  </si>
  <si>
    <t>O.08.000.063001</t>
  </si>
  <si>
    <t>Tubo de cobre flexível para sistema de ar condicionado, espessura 1/32" - diâmetro 3/16" (0,090 kg/m)</t>
  </si>
  <si>
    <t>O.08.000.063002</t>
  </si>
  <si>
    <t>Tubo de cobre flexível para sistema de ar condicionado, espessura 1/32" - diâmetro 1/4" (0,133 kg/m)</t>
  </si>
  <si>
    <t>O.08.000.063003</t>
  </si>
  <si>
    <t>Tubo de cobre flexível para sistema de ar condicionado, espessura 1/32" - diâmetro 5/16" (0,160 kg/m)</t>
  </si>
  <si>
    <t>O.08.000.063004</t>
  </si>
  <si>
    <t>Tubo de cobre flexível para sistema de ar condicionado, espessura 1/32" - diâmetro 3/8" (0,200 kg/m)</t>
  </si>
  <si>
    <t>O.08.000.063005</t>
  </si>
  <si>
    <t>Tubo de cobre flexível para sistema de ar condicionado, espessura 1/32" - diâmetro 1/2" (0,280 kg/m)</t>
  </si>
  <si>
    <t>O.08.000.063006</t>
  </si>
  <si>
    <t>Tubo de cobre flexível para sistema de ar condicionado, espessura 1/32" - diâmetro 5/8" (0,346 kg/m)</t>
  </si>
  <si>
    <t>O.08.000.063007</t>
  </si>
  <si>
    <t>Tubo de cobre flexível para sistema de ar condicionado, espessura 1/32" - diâmetro 3/4" (0,426 kg/m)</t>
  </si>
  <si>
    <t>O.08.000.063010</t>
  </si>
  <si>
    <t>Tubo de cobre sem costura, rígido, espessura 1/16", diâmetro 3/8" (0,353 kg/m)</t>
  </si>
  <si>
    <t>O.08.000.063011</t>
  </si>
  <si>
    <t>Tubo de cobre sem costura, rígido, espessura 1/16", diâmetro 1/2" (0,494 kg/m)</t>
  </si>
  <si>
    <t>O.08.000.063012</t>
  </si>
  <si>
    <t>Tubo de cobre sem costura, rígido, espessura 1/16", diâmetro 5/8" (0,635 kg/m)</t>
  </si>
  <si>
    <t>O.08.000.063013</t>
  </si>
  <si>
    <t>Tubo de cobre sem costura, rígido, espessura 1/16", diâmetro 3/4" (0,776 kg/m)</t>
  </si>
  <si>
    <t>O.08.000.063014</t>
  </si>
  <si>
    <t>Tubo de cobre sem costura, rígido, espessura 1/16", diâmetro 7/8" (0,918 kg/m)</t>
  </si>
  <si>
    <t>O.08.000.063015</t>
  </si>
  <si>
    <t>Tubo de cobre sem costura, rígido, espessura 1/16", diâmetro 1" (1,060 kg/m)</t>
  </si>
  <si>
    <t>O.08.000.063016</t>
  </si>
  <si>
    <t>Tubo de cobre sem costura, rígido, espessura 1/16", diâmetro 1 1/8" (1,200 kg/m)</t>
  </si>
  <si>
    <t>O.08.000.063017</t>
  </si>
  <si>
    <t>Tubo de cobre sem costura, rígido, espessura 1/16", diâmetro 1 1/4" (1,340 kg/m)</t>
  </si>
  <si>
    <t>O.08.000.063018</t>
  </si>
  <si>
    <t>Tubo de cobre sem costura, rígido, espessura 1/16", diâmetro 1 3/8" (1,480 kg/m)</t>
  </si>
  <si>
    <t>O.08.000.063019</t>
  </si>
  <si>
    <t>Tubo de cobre sem costura, rígido, espessura 1/16", diâmetro 1 1/2" (1,620 kg/m)</t>
  </si>
  <si>
    <t>O.08.000.063020</t>
  </si>
  <si>
    <t>Tubo de cobre sem costura, rígido, espessura 1/16", diâmetro 1 5/8" (1,760 kg/m)</t>
  </si>
  <si>
    <t>O.08.000.063040</t>
  </si>
  <si>
    <t>Tubo de cobre classe A, DN= 35mm (1 1/4´)</t>
  </si>
  <si>
    <t>O.08.000.063041</t>
  </si>
  <si>
    <t>Tubo de cobre classe A, DN= 42mm (1 1/2´)</t>
  </si>
  <si>
    <t>O.08.000.063042</t>
  </si>
  <si>
    <t>Tubo de cobre classe A, DN= 54mm (2´)</t>
  </si>
  <si>
    <t>O.08.000.063043</t>
  </si>
  <si>
    <t>Tubo de cobre classe A, DN= 66mm (2 1/2´)</t>
  </si>
  <si>
    <t>O.08.000.063044</t>
  </si>
  <si>
    <t>Tubo de cobre classe A, DN= 79mm (3´)</t>
  </si>
  <si>
    <t>O.08.000.063045</t>
  </si>
  <si>
    <t>Tubo de cobre classe A, DN= 104mm (4´)</t>
  </si>
  <si>
    <t>O.08.000.063046</t>
  </si>
  <si>
    <t>Tubo de cobre classe A, DN= 15mm (1/2´)</t>
  </si>
  <si>
    <t>O.08.000.063047</t>
  </si>
  <si>
    <t>Tubo de cobre classe A, DN= 22mm (3/4´)</t>
  </si>
  <si>
    <t>O.08.000.063048</t>
  </si>
  <si>
    <t>Tubo de cobre classe A, DN= 28mm (1´)</t>
  </si>
  <si>
    <t>O.08.000.063049</t>
  </si>
  <si>
    <t>Tubo de cobre classe E, DN= 22mm (3/4´)</t>
  </si>
  <si>
    <t>O.08.000.063050</t>
  </si>
  <si>
    <t>Tubo de cobre classe E, DN= 28mm (1´)</t>
  </si>
  <si>
    <t>O.08.000.063051</t>
  </si>
  <si>
    <t>Tubo de cobre classe E, DN= 35mm (1 1/4´)</t>
  </si>
  <si>
    <t>O.08.000.063052</t>
  </si>
  <si>
    <t>Tubo de cobre classe E, DN= 42mm (1 1/2´)</t>
  </si>
  <si>
    <t>O.08.000.063053</t>
  </si>
  <si>
    <t>Tubo de cobre classe E, DN= 54mm (2´)</t>
  </si>
  <si>
    <t>O.08.000.063054</t>
  </si>
  <si>
    <t>Tubo de cobre classe E, DN= 66mm (2 1/2´)</t>
  </si>
  <si>
    <t>O.08.000.069515</t>
  </si>
  <si>
    <t>Torneira de boia liga de cobre (bronze e latão), plástico de engenharia, elastômeros, de 3/4"</t>
  </si>
  <si>
    <t>O.08.000.069516</t>
  </si>
  <si>
    <t>Torneira de boia liga de cobre (bronze e latão), plástico de engenharia, elastômeros, de 1"</t>
  </si>
  <si>
    <t>O.08.000.069517</t>
  </si>
  <si>
    <t>Torneira de boia liga de cobre (bronze e latão), plástico de engenharia, elastômeros, de 1 1/2"</t>
  </si>
  <si>
    <t>O.08.000.069518</t>
  </si>
  <si>
    <t>Torneira de boia liga de cobre (bronze e latão), plástico de engenharia, elastômeros, de 2"</t>
  </si>
  <si>
    <t>O.08.000.069522</t>
  </si>
  <si>
    <t>Torneira de boia liga de cobre (bronze e latão), plástico de engenharia, elastômeros, de 1 1/4"</t>
  </si>
  <si>
    <t>O.08.000.069523</t>
  </si>
  <si>
    <t>Torneira de boia liga de cobre (bronze e latão), plástico de engenharia, elastômeros, de 2 1/2"</t>
  </si>
  <si>
    <t>O.09.000.063500</t>
  </si>
  <si>
    <t>Válvula de gaveta em bronze com haste ascendente e extremidades rosqueáveis, classe 150 libras para vapor saturado e 300 libras para água, óleo e gás, DN= 4´</t>
  </si>
  <si>
    <t>O.09.000.063503</t>
  </si>
  <si>
    <t>Válvula de gaveta em bronze com haste não ascendente e extremidades rosqueáveis, classe 150lbs para vapor saturado e classe 300lbs para água, óleo e gás, DN= 4´</t>
  </si>
  <si>
    <t>O.09.000.063504</t>
  </si>
  <si>
    <t>Válvula de gaveta em bronze com haste não ascendente e extremidades rosqueáveis, classe 150lbs para vapor saturado e classe 300lbs para água, óleo e gás, DN= 2´</t>
  </si>
  <si>
    <t>O.09.000.063507</t>
  </si>
  <si>
    <t>Válvula de gaveta em bronze com haste não ascendente e extremidades rosqueáveis, classe 125 libras, para vapor saturado e 200 libras para água, óleo e gás, DN= 3/4´</t>
  </si>
  <si>
    <t>O.09.000.063541</t>
  </si>
  <si>
    <t>Válvula de gaveta em bronze com haste não ascendente e extremidades rosqueáveis, classe 125 libras, para vapor e classe 200 libras, para água, óleo e gás, DN= 1´</t>
  </si>
  <si>
    <t>O.09.000.063542</t>
  </si>
  <si>
    <t>Válvula de gaveta em bronze com haste não ascendente e extremidades rosqueáveis, classe 125 libras, para vapor e classe 200 libras, para água, óleo e gás, DN= 1 1/2´</t>
  </si>
  <si>
    <t>O.09.000.063543</t>
  </si>
  <si>
    <t>Válvula de gaveta em bronze com haste não ascendente e extremidades rosqueáveis, classe 125 libras, para vapor e classe 200 libras, para água, óleo e gás, DN= 2 1/2´</t>
  </si>
  <si>
    <t>O.09.000.063544</t>
  </si>
  <si>
    <t>Válvula de gaveta em bronze com haste não ascendente e extremidades rosqueáveis, classe 125 libras, para vapor e classe 200 libras, para água, óleo e gás, DN= 3´</t>
  </si>
  <si>
    <t>O.09.000.063551</t>
  </si>
  <si>
    <t>Hidrômetro em bronze, diâmetro 25 mm (1), vazão máxima de trabalho de 10 m³/h</t>
  </si>
  <si>
    <t>O.09.000.063552</t>
  </si>
  <si>
    <t>Hidrômetro em bronze, diâmetro 40 mm (1 1/2)</t>
  </si>
  <si>
    <t>O.09.000.064001</t>
  </si>
  <si>
    <t>Válvula de gaveta em bronze com haste não ascendente e extremidades rosqueáveis, classe 125 libras para vapor e classe 200 libras, para água, óleo e gás, DN= 6´</t>
  </si>
  <si>
    <t>O.09.000.064005</t>
  </si>
  <si>
    <t>Válvula de gaveta em bronze com haste não ascendente e extremidades rosqueáveis, classe 125 libras para vapor e classe 200 libras para água, óleo e gás, DN= 2´</t>
  </si>
  <si>
    <t>O.09.000.064009</t>
  </si>
  <si>
    <t>Válvula de gaveta em bronze com haste não ascendente e extremidades rosqueáveis, classe 125 libras, para vapor e classe 200 libras, para água, óleo e gás, DN= 1 1/4´</t>
  </si>
  <si>
    <t>O.09.000.064016</t>
  </si>
  <si>
    <t>Válvula de retenção horizontal em bronze 3/4´</t>
  </si>
  <si>
    <t>O.09.000.064017</t>
  </si>
  <si>
    <t>Válvula de retenção horizontal em bronze 1´</t>
  </si>
  <si>
    <t>O.09.000.064018</t>
  </si>
  <si>
    <t>Válvula de retenção horizontal em bronze 1 1/4´</t>
  </si>
  <si>
    <t>O.09.000.064019</t>
  </si>
  <si>
    <t>Válvula de retenção horizontal em bronze 1 1/2´</t>
  </si>
  <si>
    <t>O.09.000.064020</t>
  </si>
  <si>
    <t>Válvula de retenção horizontal em bronze 2´</t>
  </si>
  <si>
    <t>O.09.000.064021</t>
  </si>
  <si>
    <t>Válvula de retenção horizontal em bronze 2 1/2´</t>
  </si>
  <si>
    <t>O.09.000.064022</t>
  </si>
  <si>
    <t>Válvula de retenção horizontal em bronze 3´</t>
  </si>
  <si>
    <t>O.09.000.064023</t>
  </si>
  <si>
    <t>Válvula de retenção horizontal em bronze 4´</t>
  </si>
  <si>
    <t>O.09.000.064025</t>
  </si>
  <si>
    <t>Válvula globo em bronze com extremidades roscáveis, classe 150lbs para vapor saturado e classe 300lbs para água, óleo e gás, DN= 3/4´</t>
  </si>
  <si>
    <t>O.09.000.064027</t>
  </si>
  <si>
    <t>Válvula retenção pé com crivo em bronze, DN= 1´</t>
  </si>
  <si>
    <t>O.09.000.064028</t>
  </si>
  <si>
    <t>Válvula retenção pé com crivo em bronze, DN= 1 1/4´</t>
  </si>
  <si>
    <t>O.09.000.064029</t>
  </si>
  <si>
    <t>Válvula retenção pé com crivo em bronze, DN= 1 1/2´</t>
  </si>
  <si>
    <t>O.09.000.064030</t>
  </si>
  <si>
    <t>Válvula retenção pé com crivo em bronze, DN= 2´</t>
  </si>
  <si>
    <t>O.09.000.064031</t>
  </si>
  <si>
    <t>Válvula retenção pé com crivo em bronze, DN= 2 1/2´</t>
  </si>
  <si>
    <t>O.09.000.064032</t>
  </si>
  <si>
    <t>Válvula retenção pé com crivo em bronze, DN= 3´</t>
  </si>
  <si>
    <t>O.09.000.064033</t>
  </si>
  <si>
    <t>Válvula globo em bronze com extremidades roscáveis, classe 150lbs para vapor saturado, classe 300lbs para água, óleo e gás, DN= 1´</t>
  </si>
  <si>
    <t>O.09.000.064034</t>
  </si>
  <si>
    <t>Válvula retenção pé com crivo em bronze, DN= 4´</t>
  </si>
  <si>
    <t>O.09.000.064037</t>
  </si>
  <si>
    <t>Válvula globo em bronze com extremidades roscáveis, classe 150lbs para vapor saturado, classe 300lbs para água, óleo e gás, DN= 1 1/2´</t>
  </si>
  <si>
    <t>O.09.000.064038</t>
  </si>
  <si>
    <t>Válvula globo em bronze com extremidades roscáveis, classe 150lbs para vapor saturado, classe 300lbs para água, óleo e gás, DN= 2´</t>
  </si>
  <si>
    <t>O.09.000.064048</t>
  </si>
  <si>
    <t>Válvula globo em bronze com extremidades roscáveis, classe 150lbs para vapor saturado, 300lbs para água, óleo e gás, DN= 2 1/2´</t>
  </si>
  <si>
    <t>O.09.000.064050</t>
  </si>
  <si>
    <t>Válvula globo em bronze com extremidades roscáveis, classe 125lb para vapor saturado, classe 200 libras para água, óleo e gás, DN= 2´</t>
  </si>
  <si>
    <t>O.09.000.064051</t>
  </si>
  <si>
    <t>Válvula globo em bronze com extremidades roscáveis, classe 150lbs para vapor saturado, classe 300lbs para água, óleo e gás, D= 4´</t>
  </si>
  <si>
    <t>O.09.000.064061</t>
  </si>
  <si>
    <t>Válvula de retenção vertical em bronze 1´</t>
  </si>
  <si>
    <t>O.09.000.064062</t>
  </si>
  <si>
    <t>Válvula de retenção vertical em bronze 1 1/4´</t>
  </si>
  <si>
    <t>O.09.000.064063</t>
  </si>
  <si>
    <t>Válvula de retenção vertical em bronze 1 1/2´</t>
  </si>
  <si>
    <t>O.09.000.064064</t>
  </si>
  <si>
    <t>Válvula de retenção vertical em bronze 2´</t>
  </si>
  <si>
    <t>O.09.000.064065</t>
  </si>
  <si>
    <t>Válvula de retenção vertical em bronze 2 1/2´</t>
  </si>
  <si>
    <t>O.09.000.064066</t>
  </si>
  <si>
    <t>Válvula de retenção vertical em bronze 3´</t>
  </si>
  <si>
    <t>O.09.000.064068</t>
  </si>
  <si>
    <t>Válvula de retenção vertical em bronze de 4´ - com flange</t>
  </si>
  <si>
    <t>O.09.000.064172</t>
  </si>
  <si>
    <t>Válvula globo em bronze com extremidades roscáveis, classe 150lbs para vapor saturado, classe 300lbs para água, óleo e gás, D= 3´</t>
  </si>
  <si>
    <t>O.09.000.064187</t>
  </si>
  <si>
    <t>Válvula de gaveta, corpo em bronze, extremidades roscáveis, haste fixa, classe 150 libras, DN=1/2´</t>
  </si>
  <si>
    <t>O.09.000.064188</t>
  </si>
  <si>
    <t>Válvula de gaveta, corpo em bronze, extremidades roscáveis, haste fixa, classe 150 libras, DN=3/4´</t>
  </si>
  <si>
    <t>O.09.000.064189</t>
  </si>
  <si>
    <t>Válvula de gaveta, corpo em bronze, extremidades roscáveis, haste fixa, classe 150 libras, DN=1´</t>
  </si>
  <si>
    <t>O.09.000.064190</t>
  </si>
  <si>
    <t>Válvula de gaveta, corpo em bronze, extremidades roscáveis, haste fixa, classe 150 libras, DN=1 1/4´</t>
  </si>
  <si>
    <t>O.09.000.064191</t>
  </si>
  <si>
    <t>Válvula globo, corpo em bronze,extremidades roscáveis, haste ascendente, classe 150 libras, DN=1/2´</t>
  </si>
  <si>
    <t>O.09.000.064192</t>
  </si>
  <si>
    <t>Válvula globo, corpo em bronze,extremidades roscáveis, haste ascendente, classe 150 libras, DN=1 1/4´</t>
  </si>
  <si>
    <t>O.09.000.064193</t>
  </si>
  <si>
    <t>Filtro Y, corpo em aço carbono, tela removível em aço inox, classe 150 libras, DN=1/2´</t>
  </si>
  <si>
    <t>O.09.000.064194</t>
  </si>
  <si>
    <t>Filtro Y, corpo em aço carbono, tela removível em aço inox, classe 150 libras, DN=3,4´</t>
  </si>
  <si>
    <t>O.09.000.064195</t>
  </si>
  <si>
    <t>Filtro Y, corpo em aço carbono, tela removível em aço inox, classe 150 libras, DN=1´</t>
  </si>
  <si>
    <t>O.09.000.064196</t>
  </si>
  <si>
    <t>Filtro Y, corpo em aço carbono, tela removível em aço inox, classe 150 libras, DN=1 1/4´</t>
  </si>
  <si>
    <t>O.09.000.064202</t>
  </si>
  <si>
    <t>Válvula automática redutora de pressão, de ação direta, corpo em bronze, extremidades roscadas, para água, ar, óleo e gás, PE=200psi e PS=20 à 90psi, DN=11/4´</t>
  </si>
  <si>
    <t>O.09.000.064203</t>
  </si>
  <si>
    <t>Válvula automática de redução de pressão, de ação direta, corpo em bronze, extremidades roscadas, para água, ar, óleo e gás, PE=200psi e PS=20 à 90psi, DN=2´</t>
  </si>
  <si>
    <t>O.09.000.064215</t>
  </si>
  <si>
    <t>Válvula de gaveta em bronze com fecho rápido sem acabamento, DN= 1 1/2´</t>
  </si>
  <si>
    <t>O.09.000.068531</t>
  </si>
  <si>
    <t>Filtro tipo ´Y´ corpo em bronze, tela (filtro) em aço inoxidável, extremidades roscáveis, para gás, DN= 2´</t>
  </si>
  <si>
    <t>O.09.000.090132</t>
  </si>
  <si>
    <t>Válvula globo angular de 45° em bronze ou latão, classe de pressão mínima 14kgf/cm², para recalque de rede de incêndio, DN= 2 1/2´; ref. Buckaspiero ou equivalente</t>
  </si>
  <si>
    <t>O.09.000.092041</t>
  </si>
  <si>
    <t>Válvula de gaveta em bronze com haste ascendente e extremidades rosqueáveis, classe 150lbs para vapor saturado, classe 300lbs para água, óleo e gás, DN= 1/2´</t>
  </si>
  <si>
    <t>O.10.000.065502</t>
  </si>
  <si>
    <t>Bacia sifonada de louça branca 6 litros; ref. linha Sabará ou Diamantina da Icasa, linha Ravena da Deca, ou equivalente</t>
  </si>
  <si>
    <t>O.10.000.065506</t>
  </si>
  <si>
    <t>Bacia turca de louça branca, 6 litros com sifão, linha Institucional da Celite ou equivalente</t>
  </si>
  <si>
    <t>O.10.000.065508</t>
  </si>
  <si>
    <t>Lavatório de louça, branco, com coluna de 46x56cm; referência comercial lL-7 + lC7 da Icasa ou equivalente</t>
  </si>
  <si>
    <t>O.10.000.065509</t>
  </si>
  <si>
    <t>Lavatório de louça, sem coluna de 46 x 36 cm; ref. Icasa, Sabará, Deca Ravena</t>
  </si>
  <si>
    <t>O.10.000.065514</t>
  </si>
  <si>
    <t>Papeleira de louça de embutir, 15x15cm / 18x18cm, inclusive rolete de plástico, ref. Celite, Hervy, Deca ou equivalente</t>
  </si>
  <si>
    <t>O.10.000.065516</t>
  </si>
  <si>
    <t>Meia saboneteira de louça de embutir 7,5x15cm / 10,5x17,5cm, ref. Deca, Celite, Hervy ou equivalente</t>
  </si>
  <si>
    <t>O.10.000.065518</t>
  </si>
  <si>
    <t>Saboneteira de louça de embutir 15x15cm / 18x18cm, ref. Deca, Celite, Hervy ou equivalente</t>
  </si>
  <si>
    <t>O.10.000.065522</t>
  </si>
  <si>
    <t>Bacia sifonada de louça com saída horizontal, linha Ravena da Deca, ou equivalente</t>
  </si>
  <si>
    <t>O.10.000.065528</t>
  </si>
  <si>
    <t>Tanque de louça com coluna de 18 a 20 litros, ref. Celite, Icasa, Incepa ou equivalente</t>
  </si>
  <si>
    <t>O.10.000.065534</t>
  </si>
  <si>
    <t>Lavatório pequeno e coluna suspensa; ref. Vogue Plus ou equivalente</t>
  </si>
  <si>
    <t>O.10.000.065538</t>
  </si>
  <si>
    <t>Mictório auto sifonado de louça, branco, ref. Icasa, Celite ou equivalente</t>
  </si>
  <si>
    <t>O.10.000.065544</t>
  </si>
  <si>
    <t>Cuba de louça de embutir redonda, de 36cm, branca, ref. Icasa, Deca ou equivalente</t>
  </si>
  <si>
    <t>O.10.000.065555</t>
  </si>
  <si>
    <t>Bacia louça branca 6 litros, com caixa descarga acoplada, linha Ravena da Deca, linha Diamantina, Azálea da Celite, ou equivalente</t>
  </si>
  <si>
    <t>O.10.000.065556</t>
  </si>
  <si>
    <t>Cuba de louça de embutir oval, 40x30cm, ref. Deca L 59 ou equivalente</t>
  </si>
  <si>
    <t>O.10.000.065559</t>
  </si>
  <si>
    <t>Lavatório de louça com coluna suspensa; referência comercial Celite, Icasa, Incepa ou equivalente</t>
  </si>
  <si>
    <t>O.10.000.065564</t>
  </si>
  <si>
    <t>Lavatório de louça para canto sem coluna para pessoa com mobilidade reduzida, ref. L76 Coleção Master da Deca ou equivalente</t>
  </si>
  <si>
    <t>O.10.000.065570</t>
  </si>
  <si>
    <t>Tanque louça branca com coluna, 30 litros; ref. Celite, Icasa, Incepa ou equivalente</t>
  </si>
  <si>
    <t>O.10.000.065671</t>
  </si>
  <si>
    <t>Bacia para pessoas com mobilidade reduzida, linha tradicional, cor branco gelo, ref. linha Vogue Plus Conforto P.510 ou equivalente</t>
  </si>
  <si>
    <t>O.10.000.065672</t>
  </si>
  <si>
    <t>Tanque de louça sem coluna, médio, capacidade 30 litros, ref. TQ.02, branco da Deca ou equivalente</t>
  </si>
  <si>
    <t>O.10.000.066152</t>
  </si>
  <si>
    <t>Lavatório de louça para canto de 300 x 300 x 300 mm, branco gelo, ref. L 101 linha Izi da Deca ou equivalente</t>
  </si>
  <si>
    <t>O.10.000.090733</t>
  </si>
  <si>
    <t>Bacia sifonafa com caixa de descarga acoplada de louça branca - infantil, referência Icasa, Celite ou equivalente</t>
  </si>
  <si>
    <t>O.11.000.021000</t>
  </si>
  <si>
    <t>Misturador termostato com acabamento cromado, para chuveiros e duchas, com dois volantes, trava de segurança a 38°C, ref. Decaterm 2430 C034 da Deca ou equivalente</t>
  </si>
  <si>
    <t>O.11.000.031636</t>
  </si>
  <si>
    <t>Arejador com articulador em ABS cromado, completo, para torneira padrão, referência Blukit ou equivalente</t>
  </si>
  <si>
    <t>O.11.000.047507</t>
  </si>
  <si>
    <t>Torneira elétrica, bica alta e móvel, com arejador articulável - 220V; ref. 220V de 5.400W da Fame, 220V Slim Multitemperaturas 5.500 W da Hydra ou equivalente</t>
  </si>
  <si>
    <t>O.11.000.063536</t>
  </si>
  <si>
    <t>Válvula para água fria ou pré-misturada 3/4´ baixa e alta pressão, acabamento Chrome; ref. linha Pressmatic 17120306 (baixa), 17120206 (alta) da Docol ou equivalente</t>
  </si>
  <si>
    <t>O.11.000.063537</t>
  </si>
  <si>
    <t>Registro regulador de vazão para torneira, misturador, bidê e outros 1/2´ plástico ABS; ref. 13030023 da Docol ou equivalente</t>
  </si>
  <si>
    <t>O.11.000.064004</t>
  </si>
  <si>
    <t>Válvula de escoamento cromada de 1 1/2', ref. 1606C da Deca ou equivalente</t>
  </si>
  <si>
    <t>O.11.000.064010</t>
  </si>
  <si>
    <t>Válvula de descarga com registro próprio e duplo acionamento limitador de fluxo de 1 1/2, ref. Hydra Max Duo 2545C; Docol DV Salvágua, ou equivalente</t>
  </si>
  <si>
    <t>O.11.000.064011</t>
  </si>
  <si>
    <t>Válvula de descarga com registro de 1 1/2´, ref. Hidramax 2550 da Deca / Docol / Flux 3650 Fabrimar ou equivalente</t>
  </si>
  <si>
    <t>O.11.000.064036</t>
  </si>
  <si>
    <t>Válvula de descarga com registro de 1 1/4´, ref. Hidramax 2550 da Deca, Docol, Flux 3650 da Fabrimar ou equivalente</t>
  </si>
  <si>
    <t>O.11.000.064044</t>
  </si>
  <si>
    <t>Válvula de metal cromado para lavatório com acabamento cromado de 1´, ref. VVL216 da Esteves; 1602C da Deca ou equivalente</t>
  </si>
  <si>
    <t>O.11.000.064045</t>
  </si>
  <si>
    <t>Válvula cromada para pia, tipo americana de 3 1/2" com cesta, sem unho, referência 1623 da Kimetais, Forusi, Esteves ou equivalente</t>
  </si>
  <si>
    <t>O.11.000.064056</t>
  </si>
  <si>
    <t>Válvula para mictório antivandalismo, sistema hidromecânico, DN= 3/4´; ref. linha Presmatic antivandalismo da Docol ou equivalente</t>
  </si>
  <si>
    <t>O.11.000.064057</t>
  </si>
  <si>
    <t>Válvula de descarga externa tipo alavanca de 1 1/4´; ref. Silent Flux 3500 da Fabrimar ou equivalente</t>
  </si>
  <si>
    <t>O.11.000.064138</t>
  </si>
  <si>
    <t>Válvula com acionamento hidromecânico para piso, ref. 17012100 linha Pematic Piso da Docal ou equivalente</t>
  </si>
  <si>
    <t>O.11.000.064503</t>
  </si>
  <si>
    <t>Sifão metálico cromado 1´ x 1 1/2´, com tubo de ligação ajustável; ref. Fabrimar, Esteves, ou equivalente</t>
  </si>
  <si>
    <t>O.11.000.064513</t>
  </si>
  <si>
    <t>Sifão metálico cromado 1 1/2´ x 2´, com tubo de ligação; ref. Fabrimar, Oriente ou equivalente</t>
  </si>
  <si>
    <t>O.11.000.065568</t>
  </si>
  <si>
    <t>Chuveiro com jato regulável de metal acabamento cromado; ref. comercial Fabrimar, Tigre ou equivalente</t>
  </si>
  <si>
    <t>O.11.000.065571</t>
  </si>
  <si>
    <t>Chuveiro simples em PVC, diâmetro de 5", com registro e tubo de ligação acoplados em PVC; referência 2320/2321 da Herc, 1614 Luconi ou equivalente</t>
  </si>
  <si>
    <t>O.11.000.065579</t>
  </si>
  <si>
    <t>Válvula de descarga com registro próprio e duplo acionamento limitador de fluxo de 1 1/4´; ref. Hydra Max Duo 2545C; Docol DV Salvágua ou equivalente</t>
  </si>
  <si>
    <t>O.11.000.066000</t>
  </si>
  <si>
    <t>Torneira de mesa com bica móvel, acionamento por meio de alavanca, acabamento metal cromado; ref. 21.031/21.060 da Proflux, 2195/2169 da Hidrofix, 4014 da TFC ou equivalente</t>
  </si>
  <si>
    <t>O.11.000.066001</t>
  </si>
  <si>
    <t>Torneira curta amarela de 3/4´ para jardim, ref. Chaveta 1128A da Metais Poly ou equivalente</t>
  </si>
  <si>
    <t>O.11.000.066002</t>
  </si>
  <si>
    <t>Torneira curta amarela de 1/2´ para jardim, ref. Chaveta 1128A da Metais Poly ou equivalente</t>
  </si>
  <si>
    <t>O.11.000.066007</t>
  </si>
  <si>
    <t>Válvula de descarga antivandalismo DN= 1 1/2´; ref. Docol / Hidra MaxPública ou equivalente</t>
  </si>
  <si>
    <t>O.11.000.066008</t>
  </si>
  <si>
    <t>Válvula de mictório vazão automática 3/4´, ref. Docol ou equivalente</t>
  </si>
  <si>
    <t>O.11.000.066010</t>
  </si>
  <si>
    <t>Torneira curta cromada de 3/4´ para jardim, ref. Chaveta 1128C da Metais Poly, Linha C23 da Forusi ou equivalente</t>
  </si>
  <si>
    <t>O.11.000.066012</t>
  </si>
  <si>
    <t>Torneira amarela de 3/4´ para tanque, curta (aprox. 10 cm), sem rosca</t>
  </si>
  <si>
    <t>O.11.000.066015</t>
  </si>
  <si>
    <t>Torneira curta cromada de 1/2" para tanque; ref. 1126 da Forusi ou equivalente</t>
  </si>
  <si>
    <t>O.11.000.066016</t>
  </si>
  <si>
    <t>Torneira curta cromada de 3/4" para tanque; ref. 1126 da Forusi ou equivalente</t>
  </si>
  <si>
    <t>O.11.000.066018</t>
  </si>
  <si>
    <t>Torneira longa de 1/2" ou 3/4" para pia com arejador; ref. Spagna, 2159 C24 da Metais Poly, linha C23 da Forusi ou equivalente</t>
  </si>
  <si>
    <t>O.11.000.066020</t>
  </si>
  <si>
    <t>Chuveiro simples em PVC, diâmetro de 10 cm, com braço acoplado, ref. Ducha 4 - linha Plena Duchas da Tigre ou equivalente</t>
  </si>
  <si>
    <t>O.11.000.066023</t>
  </si>
  <si>
    <t>Ducha higiênica manual cromada, ref. linha activa cromada C40 da Deca ou equivalente</t>
  </si>
  <si>
    <t>O.11.000.066024</t>
  </si>
  <si>
    <t>Torneira de parede (de metal) para pia com bica móvel, arejador, de 1/2´ ou 3/4´; ref. 3159 linha Belle Époque CR da Forusi ou equivalente</t>
  </si>
  <si>
    <t>O.11.000.066025</t>
  </si>
  <si>
    <t>Torneira clínica profissional, parede ou mesa tipo alavanca, fabricada em metal cromado com bico arejador</t>
  </si>
  <si>
    <t>O.11.000.066028</t>
  </si>
  <si>
    <t>Torneira misturador clínica de mesa com arejador articulado, acionamento cotovelo; ref. Certiva, Solucenter, Proflux ou equivalente</t>
  </si>
  <si>
    <t>O.11.000.066037</t>
  </si>
  <si>
    <t>Torneira de parede antivandalismo de 3/4´ de alta/baixa pressão, acabamento cromado, ref. Chrome da Docol de 135 mm, Biopress da Fabrimar ou equivalente</t>
  </si>
  <si>
    <t>O.11.000.066038</t>
  </si>
  <si>
    <t>Chuveiro com válvula e acionamento antivandalismo de 3/4´ (válvula + chuveiro); ref. Pressmatic ou equivalente</t>
  </si>
  <si>
    <t>O.11.000.066039</t>
  </si>
  <si>
    <t>Ducha cromada simples, água fria, sem desviador; ref. Fria Fitt 7000 F16 Fortti Cromada da Lorenzetti ou equivalente</t>
  </si>
  <si>
    <t>O.11.000.066040</t>
  </si>
  <si>
    <t>Chuveiro elétrico 4 estações de 6.500W/220V com resistência blindada, ref. Ducha e estações da Hydra ou equivalente</t>
  </si>
  <si>
    <t>O.11.000.066050</t>
  </si>
  <si>
    <t>Misturador de parede para pia com bica móvel, com acabamento cromado, ref. linha Prata C50 da Forusi, 1258 da Fabrimar ou equivalente</t>
  </si>
  <si>
    <t>O.11.000.066051</t>
  </si>
  <si>
    <t>Aparelho misturador de mesa para pia com bica móvel, acabamento cromado. Referência Misturador Max 1256-C34 da Deca ou equivalente</t>
  </si>
  <si>
    <t>O.11.000.066059</t>
  </si>
  <si>
    <t>Torneira de mesa (de metal) com bica móvel e arejador, de 1/2" ou 3/4"; ref. 1168 C34 Lorenzetti, B Epoque 3159 Forusi, VTM 076-1167 C64 Esteves ou equivalente</t>
  </si>
  <si>
    <t>O.11.000.066063</t>
  </si>
  <si>
    <t>Torneira de acionamento restrito em latão cromado, registro 1/2' com adaptador para 3/4', ref. comercial 20000806 da Docol ou equivalente</t>
  </si>
  <si>
    <t>O.11.000.066064</t>
  </si>
  <si>
    <t>Torneira de parede para lavatório acionamento hidromecânico latão fundido cromado, DN 1/2´/3/4´ cod.17160706, Presmatic 120 da Docol, equivalente</t>
  </si>
  <si>
    <t>O.11.000.066066</t>
  </si>
  <si>
    <t>Torneira de parede para tanque em plástico (ABS e/ou polipropileno), DN 1/2´ ou 3/4´, 10 cm, sem rosca, ref. 1126 Herc ou equivalente</t>
  </si>
  <si>
    <t>O.11.000.066067</t>
  </si>
  <si>
    <t>Torneira de parede para tanque em plástico (ABS e/ou polipropileno), DN 1/2´ ou 3/4´, 15 cm, sem rosca, ref. 1158 Herc ou equivalente</t>
  </si>
  <si>
    <t>O.11.000.066072</t>
  </si>
  <si>
    <t>Torneira de mesa para lavatório, acionamento hidromecânico com alavanca, registro integrado regulador de vazão, latão cromado, ref. linha DocolMatc 185106 da Docol ou equivalente</t>
  </si>
  <si>
    <t>O.11.000.066091</t>
  </si>
  <si>
    <t>Torneira de mesa automática em metal cromado de 1/2", medidas aproximadas: distância horizontal 110 a 125mm, altura vertical 90 a 120mm, ref.Single, Robust ou Prime da LuxSanit, 1193 ou 1194 da Oliveira, Pressmatic da Docol ou equivalente</t>
  </si>
  <si>
    <t>O.11.000.066097</t>
  </si>
  <si>
    <t>Chuveiro elétrico comum com acabamento em plástico e braço, 220 V / 5500 W, ref. Bello Banho / Maxi Ducha da Lorenzetti ou equivalente</t>
  </si>
  <si>
    <t>O.11.000.066104</t>
  </si>
  <si>
    <t>Chuveiro lava olhos, acionamento manual através de haste triangular e placa empurre, com pintura epóxi; ref. CL001 KITINOX da Avlis Válvulas ou equivalente</t>
  </si>
  <si>
    <t>O.11.000.066106</t>
  </si>
  <si>
    <t>Torneira para lavatório em plástico, bitola de 1/2´</t>
  </si>
  <si>
    <t>O.11.000.066108</t>
  </si>
  <si>
    <t>Chuveiro com comando eletrônico de temperaturas, com tubo de ligação acoplado e haste, 6.800W até 7.900W - 220 V, resistência blindada, aprovado Inmetro/Procel</t>
  </si>
  <si>
    <t>O.11.000.066109</t>
  </si>
  <si>
    <t>Ducha com comando eletrônico de temperatura, com ou sem haste de comando, de 6.800W até 7.900W - 220 V, regulagem de inclinação, aprovado Inmetro/Procel, ref. comercial Top Jet Eletrônica da Lorenzetti ou equivalente</t>
  </si>
  <si>
    <t>O.11.000.068506</t>
  </si>
  <si>
    <t>Regulador de pressão, estágio único 12 kg/h; ref. 76511 fabricação Aliança ou equivalente</t>
  </si>
  <si>
    <t>O.11.000.068511</t>
  </si>
  <si>
    <t>Regulador de alta pressão, vazão 9 kg; ref. 76510/3 fabricação Aliança ou equivalente</t>
  </si>
  <si>
    <t>O.11.000.068513</t>
  </si>
  <si>
    <t>Regulador para gás, industrial vazão 12 kg/h, 2º estágio; ref. 76511/1 fabricação Aliança ou equivalente</t>
  </si>
  <si>
    <t>O.11.000.068515</t>
  </si>
  <si>
    <t>Válvula e mangueira para gás domiciliar de 3/8´</t>
  </si>
  <si>
    <t>O.11.000.069556</t>
  </si>
  <si>
    <t>Botão para válvula descarga</t>
  </si>
  <si>
    <t>O.11.000.069558</t>
  </si>
  <si>
    <t>Canopla para válvula de descarga, ref. Hidramax 2550 da Deca, Docol, Flux 3650 Fabrimar ou equivalente</t>
  </si>
  <si>
    <t>O.11.000.069562</t>
  </si>
  <si>
    <t>Acabamento cromado para registro de pressão ou de gaveta, ref. linha Spot da Deca ou equivalente</t>
  </si>
  <si>
    <t>O.11.000.092035</t>
  </si>
  <si>
    <t>Dispenser tipo toalheiro metálico esmaltado para bobina de 25cm x 50m, sem alavanca, ref. 1855 da Ideal, Aurimar 86 da Guarani ou equivalente</t>
  </si>
  <si>
    <t>O.11.000.092038</t>
  </si>
  <si>
    <t>Cabide cromado para banheiro simples; ref. Remma plus RP08, Versailles 08v, Requint 108RSK, 2060.C01 da Deca, 2312 standard da Jackwal, Lorenzetti, Plus da Sicmol ou equivalente</t>
  </si>
  <si>
    <t>O.12.000.061029</t>
  </si>
  <si>
    <t>Arruela de borracha para flange, diâmetro 200mm</t>
  </si>
  <si>
    <t>O.12.000.061039</t>
  </si>
  <si>
    <t>Arruela de borracha para flange, diâmetro 80mm</t>
  </si>
  <si>
    <t>O.12.000.061042</t>
  </si>
  <si>
    <t>Arruela de borracha para flange, diâmetro 150mm</t>
  </si>
  <si>
    <t>O.12.000.061043</t>
  </si>
  <si>
    <t>Arruela de borracha para flange, diâmetro 250mm</t>
  </si>
  <si>
    <t>O.12.000.061044</t>
  </si>
  <si>
    <t>Arruela de borracha para flange, diâmetro 300mm</t>
  </si>
  <si>
    <t>O.12.000.061100</t>
  </si>
  <si>
    <t>Anel de borracha EPDM de 50 mm (2´), para tubulação em ferro fundido, ref. AFLEX Saint Gobain ou equivalente</t>
  </si>
  <si>
    <t>O.12.000.061115</t>
  </si>
  <si>
    <t>Anel de borracha EPDM de 75 mm (3´), para tubulação em ferro fundido, ref. AFLEX Saint Gobain ou equivalente</t>
  </si>
  <si>
    <t>O.12.000.061116</t>
  </si>
  <si>
    <t>Anel de borracha EPDM de 100 mm (4´), para tubulação em ferro fundido, ref. AFLEX Saint Gobain ou equivalente</t>
  </si>
  <si>
    <t>O.12.000.062671</t>
  </si>
  <si>
    <t>Anel de borracha para tubo PVC 50mm (2´)</t>
  </si>
  <si>
    <t>O.12.000.062672</t>
  </si>
  <si>
    <t>Anel de borracha para tubo PVC 75mm (3´)</t>
  </si>
  <si>
    <t>O.12.000.062673</t>
  </si>
  <si>
    <t>Anel de borracha para tubo PVC 100mm (4´)</t>
  </si>
  <si>
    <t>O.12.000.062674</t>
  </si>
  <si>
    <t>Anel de borracha para tubo PVC 150mm (6´)</t>
  </si>
  <si>
    <t>O.12.000.063510</t>
  </si>
  <si>
    <t>Arruela de borracha para flange, diâmetro 50mm</t>
  </si>
  <si>
    <t>O.12.000.064109</t>
  </si>
  <si>
    <t>Filtro de pressão em ABS para 360 l/h, ref. Cuno / Aqualar APL230 AP200LE ou equivalente</t>
  </si>
  <si>
    <t>O.12.000.064504</t>
  </si>
  <si>
    <t>Sifão sanfonado universal de 1´ x 40mm e 50mm, ref. SSU e SSU40 da Astra ou equivalente</t>
  </si>
  <si>
    <t>O.12.000.064505</t>
  </si>
  <si>
    <t>Sifão de plástico rígido, tipo copo de 1 1/4´ x 2´, com tubo de ligação ajustável</t>
  </si>
  <si>
    <t>O.12.000.065023</t>
  </si>
  <si>
    <t>Caixa de descarga, capacidade 9 litros em plástico, de sobrepor com engate flexível e acessórios</t>
  </si>
  <si>
    <t>O.12.000.065055</t>
  </si>
  <si>
    <t>Caixa de descarga, volume regulável 6 a 9 litros, de embutir, com engate flexível, acionamento por botão acabamento cromado, ref. 9000C Montreal da Montana, 2500 CX.MC.AF da Deca ou equivalente</t>
  </si>
  <si>
    <t>O.12.000.065513</t>
  </si>
  <si>
    <t>Saboneteira em ABS, tipo dispenser, para refil de 800ml, ref. Columbus SG 4000 ou equivalente</t>
  </si>
  <si>
    <t>O.12.000.065543</t>
  </si>
  <si>
    <t>Lavatório em polipropileno de 36x26cm, ref. Astra ou equivalente</t>
  </si>
  <si>
    <t>O.12.000.065595</t>
  </si>
  <si>
    <t>Secador de mãos em ABS, fluxo de ar 70 l/s, resistência 1350 W, tensão de 220 V, ref. CR-108B da Brakey ou equivalente</t>
  </si>
  <si>
    <t>O.12.000.066013</t>
  </si>
  <si>
    <t>Tubo de ligação cromado com canopla de 1 1/2´ x 25 cm, ajustável, ref. VLL418 da Esteves ou equivalente</t>
  </si>
  <si>
    <t>O.12.000.066028</t>
  </si>
  <si>
    <t>Ligação (engate) flexível metálico de 1/2´x 30cm</t>
  </si>
  <si>
    <t>O.12.000.066029</t>
  </si>
  <si>
    <t>Engate flexível de PVC DN= 1/2´x 40 cm</t>
  </si>
  <si>
    <t>O.12.000.066053</t>
  </si>
  <si>
    <t>Tubo de ligação com canopla para sanitários</t>
  </si>
  <si>
    <t>O.12.000.066068</t>
  </si>
  <si>
    <t>Tubo de ligação em cobre acabamento cromado para mictório DN= 1/2´, comprimento 20 ou 30cm, ref. VLC 454 ou VLC 456 Esteves ou equivalente</t>
  </si>
  <si>
    <t>O.12.000.066105</t>
  </si>
  <si>
    <t>Desviador para ducha e chuveiro, com mangueira de 2,20m de comprimento; ref. 8010 da Lorenzetti ou equivalente</t>
  </si>
  <si>
    <t>O.12.000.066166</t>
  </si>
  <si>
    <t>Assento sanitário universal branco para bacia sifonada infantil, referência Tupan, Astra ou equivalente</t>
  </si>
  <si>
    <t>O.12.000.067076</t>
  </si>
  <si>
    <t>Botoeira para acionamento de bomba de incêndio tipo quebra-vidro, com botão liga e desliga, em chapa de plástico na cor vermelha, com um martelo</t>
  </si>
  <si>
    <t>O.12.000.069503</t>
  </si>
  <si>
    <t>Bolsa de borracha para bacia sifonada</t>
  </si>
  <si>
    <t>O.12.000.069527</t>
  </si>
  <si>
    <t>Lubrificante para anel de neoprene</t>
  </si>
  <si>
    <t>O.12.000.069547</t>
  </si>
  <si>
    <t>Reparo para válvula hidra</t>
  </si>
  <si>
    <t>O.12.000.069550</t>
  </si>
  <si>
    <t>Tampa plástica para bacia sanitária</t>
  </si>
  <si>
    <t>O.12.000.069555</t>
  </si>
  <si>
    <t>Anel de borracha expansão para ligação em bacia sifonada, 100 mm (4´)</t>
  </si>
  <si>
    <t>O.12.000.070960</t>
  </si>
  <si>
    <t>Manta de borracha de 100x75cm, espessura 10mm, cor preto e amarelo, alta resistência a atritos, para sinalização em estacionamento e proteção de coluna e parede</t>
  </si>
  <si>
    <t>O.12.000.070961</t>
  </si>
  <si>
    <t>Cantoneira de borracha de 75x10x10cm, espessura 10mm, cor preto e amarelo, alta resistência a atritos, para sinalização em estacionamento e proteção de coluna</t>
  </si>
  <si>
    <t>O.12.000.090146</t>
  </si>
  <si>
    <t>Arruela de borracha para flange, diâmetro 100mm</t>
  </si>
  <si>
    <t>O.12.000.090901</t>
  </si>
  <si>
    <t>Conjunto de 4 lixeiras em plástico com tampa basculante, para coleta seletiva, com suporte para chão em aço galvanizado, capacidade de 50 litros cada cesto, ref. Natural Limp, Lixlimp, Plasbox ou equivalente</t>
  </si>
  <si>
    <t>O.12.000.092034</t>
  </si>
  <si>
    <t>Dispenser toalheiro em ABS e policarbonato para bobina de 20cm x 200m com alavanca. Ref. Jofel, Exaccta, Alwin ou equivalente</t>
  </si>
  <si>
    <t>O.12.000.092036</t>
  </si>
  <si>
    <t>Dispenser papel higiênico em ABS para rolão 300/600m, com visor. Ref. Unik JSN, Trilha ou equivalente</t>
  </si>
  <si>
    <t>O.12.000.092309</t>
  </si>
  <si>
    <t>Toalheiro plástico em ABS branco tipo dispenser para papel</t>
  </si>
  <si>
    <t>O.13.000.060101</t>
  </si>
  <si>
    <t>Tubo de concreto (PS-1) DN= 300mm</t>
  </si>
  <si>
    <t>O.13.000.060102</t>
  </si>
  <si>
    <t>Tubo de concreto (PS-1) DN= 400mm</t>
  </si>
  <si>
    <t>O.13.000.060110</t>
  </si>
  <si>
    <t>Tubo de concreto (PS-2) DN= 300mm</t>
  </si>
  <si>
    <t>O.13.000.060111</t>
  </si>
  <si>
    <t>Tubo de concreto (PS-2) DN= 400mm</t>
  </si>
  <si>
    <t>O.13.000.060112</t>
  </si>
  <si>
    <t>Tubo de concreto (PS-2) DN= 500mm</t>
  </si>
  <si>
    <t>O.13.000.060113</t>
  </si>
  <si>
    <t>Tubo de concreto (PA-2) DN= 700mm</t>
  </si>
  <si>
    <t>O.13.000.060114</t>
  </si>
  <si>
    <t>Tubo de concreto (PA-2) DN= 300mm</t>
  </si>
  <si>
    <t>O.13.000.060115</t>
  </si>
  <si>
    <t>Tubo de concreto (PA-2) DN= 900mm</t>
  </si>
  <si>
    <t>O.13.000.060131</t>
  </si>
  <si>
    <t>Tubo de concreto (PA-1) DN= 300mm</t>
  </si>
  <si>
    <t>O.13.000.060132</t>
  </si>
  <si>
    <t>Tubo de concreto (PA-1) DN= 400mm</t>
  </si>
  <si>
    <t>O.13.000.060140</t>
  </si>
  <si>
    <t>Tubo de concreto (PA-1) DN= 600mm</t>
  </si>
  <si>
    <t>O.13.000.060141</t>
  </si>
  <si>
    <t>Tubo de concreto (PA-1) DN= 800mm</t>
  </si>
  <si>
    <t>O.13.000.060144</t>
  </si>
  <si>
    <t>Tubo de concreto (PA-2) DN= 400mm</t>
  </si>
  <si>
    <t>O.13.000.060145</t>
  </si>
  <si>
    <t>Tubo de concreto (PA-2) DN= 600mm</t>
  </si>
  <si>
    <t>O.13.000.060146</t>
  </si>
  <si>
    <t>Tubo de concreto (PA-2) DN= 800mm</t>
  </si>
  <si>
    <t>O.13.000.060147</t>
  </si>
  <si>
    <t>Tubo de concreto (PA-2) DN= 1000mm</t>
  </si>
  <si>
    <t>O.13.000.060149</t>
  </si>
  <si>
    <t>Tubo de concreto (PA-3) DN= 400mm</t>
  </si>
  <si>
    <t>O.13.000.060150</t>
  </si>
  <si>
    <t>Tubo de concreto (PA-3) DN= 600mm</t>
  </si>
  <si>
    <t>O.13.000.060151</t>
  </si>
  <si>
    <t>Tubo de concreto (PA-3) DN= 800mm</t>
  </si>
  <si>
    <t>O.13.000.060152</t>
  </si>
  <si>
    <t>Tubo de concreto (PA-3) DN= 1000mm</t>
  </si>
  <si>
    <t>O.13.000.060203</t>
  </si>
  <si>
    <t>Anel pré-moldado em concreto, diâmetro externo de 2,50 m, h= 0,50 m</t>
  </si>
  <si>
    <t>O.13.000.060204</t>
  </si>
  <si>
    <t>Tubo de concreto (PA-1) DN= 1000mm</t>
  </si>
  <si>
    <t>O.13.000.060206</t>
  </si>
  <si>
    <t>Tubo de concreto (PA-1) DN= 1200mm</t>
  </si>
  <si>
    <t>O.13.000.060207</t>
  </si>
  <si>
    <t>Anel pré-moldado em concreto, diâmetro externo de 1,20 m, h= 0,50 m</t>
  </si>
  <si>
    <t>O.13.000.060208</t>
  </si>
  <si>
    <t>Anel pré-moldado em concreto, diâmetro externo de 1,50 m, h= 0,50 m</t>
  </si>
  <si>
    <t>O.13.000.060209</t>
  </si>
  <si>
    <t>Anel pré-moldado em concreto, diâmetro externo de 1,80 m, h= 0,50 m</t>
  </si>
  <si>
    <t>O.13.000.060210</t>
  </si>
  <si>
    <t>Anel pré-moldado em concreto, diâmetro externo de 2,50 m, h= 0,50 m, com cortina</t>
  </si>
  <si>
    <t>O.13.000.060213</t>
  </si>
  <si>
    <t>Tubo de concreto (PA-2) DN= 500mm</t>
  </si>
  <si>
    <t>O.13.000.060215</t>
  </si>
  <si>
    <t>Anel pré-moldado em concreto, diâmetro externo de 0,60 m, h= 0,50 m</t>
  </si>
  <si>
    <t>O.13.000.060219</t>
  </si>
  <si>
    <t>Meia cana de concreto DN= 200mm</t>
  </si>
  <si>
    <t>O.13.000.060220</t>
  </si>
  <si>
    <t>Tampa pré moldada de concreto, diâmetro externo de 1,50m com 1 abertura de inspeção (para fossa séptica)</t>
  </si>
  <si>
    <t>O.13.000.060232</t>
  </si>
  <si>
    <t>Tubo de concreto (EA-3) DN= 400mm esgoto sanitário</t>
  </si>
  <si>
    <t>O.13.000.060233</t>
  </si>
  <si>
    <t>Tubo de concreto (EA-3) DN= 500mm esgoto sanitário</t>
  </si>
  <si>
    <t>O.13.000.060234</t>
  </si>
  <si>
    <t>Tubo de concreto (EA-3) DN= 600mm esgoto sanitário</t>
  </si>
  <si>
    <t>O.13.000.060235</t>
  </si>
  <si>
    <t>Tubo de concreto (EA-3) DN= 700mm esgoto sanitário</t>
  </si>
  <si>
    <t>O.13.000.060236</t>
  </si>
  <si>
    <t>Tubo de concreto (EA-3) DN= 800mm esgoto sanitário</t>
  </si>
  <si>
    <t>O.13.000.060237</t>
  </si>
  <si>
    <t>Tubo de concreto (EA-3) DN= 900mm esgoto sanitário</t>
  </si>
  <si>
    <t>O.13.000.060238</t>
  </si>
  <si>
    <t>Tubo de concreto (EA-3) DN= 1000mm esgoto sanitário</t>
  </si>
  <si>
    <t>O.13.000.060239</t>
  </si>
  <si>
    <t>Tubo de concreto (EA-3) DN= 1200mm esgoto sanitário</t>
  </si>
  <si>
    <t>O.13.000.060240</t>
  </si>
  <si>
    <t>Meia cana de concreto DN= 300mm</t>
  </si>
  <si>
    <t>O.13.000.060241</t>
  </si>
  <si>
    <t>Meia cana de concreto DN= 400mm</t>
  </si>
  <si>
    <t>O.13.000.060243</t>
  </si>
  <si>
    <t>Meia cana de concreto DN= 600mm</t>
  </si>
  <si>
    <t>O.13.000.060246</t>
  </si>
  <si>
    <t>Tampa pré moldada de concreto, diâmetro externo de 2,50m, com 2 aberturas de inspeção (para fossa séptica)</t>
  </si>
  <si>
    <t>O.13.000.060250</t>
  </si>
  <si>
    <t>Tampão pré moldado de concreto armado, diâmetro externo de 2,00 m, com 1 inspeção 0,60 cm se necessário (para sumidouro)</t>
  </si>
  <si>
    <t>O.13.000.060251</t>
  </si>
  <si>
    <t>Anel pré moldado em concreto armado, liso ou perfurado, diâmetro externo de 2,0 m, h= 0,50 m</t>
  </si>
  <si>
    <t>O.13.000.091172</t>
  </si>
  <si>
    <t>Anel pré moldado em concreto, diâmetro externo de 3,00 m, h= 0,50 m</t>
  </si>
  <si>
    <t>O.13.000.091262</t>
  </si>
  <si>
    <t>Tubo de concreto (PA-2) DN= 1500mm</t>
  </si>
  <si>
    <t>O.15.000.062636</t>
  </si>
  <si>
    <t>Purificador de pressão elétrico, chapa eletrozincado e tampo em aço inoxidável 304 escovado e ralo sifonado, capac. de água gelada 2,75 L/h; sistema duplo de filtração integrado com filtros Pré C+3 e C+5; ref. PDF 100 da IBBL ou equivalente</t>
  </si>
  <si>
    <t>O.15.000.062637</t>
  </si>
  <si>
    <t>Purificador de pressão elétrico, chapa eletrozincado, tampo aço inoxidável 304 escovado e ralo sifonado, c/2 torneiras, capac. de água gelada 7,2 L/h; sistema duplo de filtração integrado c/filtros Pré C+3 e C+5; ref. PDF 300-2T IBBL ou equivalente</t>
  </si>
  <si>
    <t>O.15.000.062638</t>
  </si>
  <si>
    <t>Purificador de pressão elétrico em chapa eletrozincado e tampo em aço inoxidável 304, com 2 torneiras em latão cromado, capacidade de refrigeração de 2 l/h - simples; ref. Puripress 40 da IBBL, BRX40 da Begel ou equivalente</t>
  </si>
  <si>
    <t>O.15.000.062639</t>
  </si>
  <si>
    <t>Purificador de pressão elétrico em chapa eletrozincado, tampo em aço inoxidável 304, com 3 torneiras de pressão em latão cromado, capacidade de refrigeração 2 l/h - conjugado; ref. Puripress 40C da IBBL, CJ40 da Begel ou equivalente</t>
  </si>
  <si>
    <t>O.15.000.064071</t>
  </si>
  <si>
    <t>Purgador termodinâmico com filtro incorporado, em aço inoxidável forjado, pressão de 0,25 a 42kg/cm², temperatura até 425°C, DN= 1/2´</t>
  </si>
  <si>
    <t>O.15.000.065503</t>
  </si>
  <si>
    <t>Cuba em aço inoxidável dupla de 1020x400x250mm, AISI 304, liga 18,8 e chapa 22</t>
  </si>
  <si>
    <t>O.15.000.065521</t>
  </si>
  <si>
    <t>Tanque em aço inoxidável, 60 x 60 x 30 / 64 x 53 x 28 cm</t>
  </si>
  <si>
    <t>O.15.000.065565</t>
  </si>
  <si>
    <t>Mictório coletivo em aço inoxidável AISI 304, liga 18,8, bitola 20, desenvolvimento 750 mm</t>
  </si>
  <si>
    <t>O.15.000.065603</t>
  </si>
  <si>
    <t>Cuba em aço inoxidável simples de 500x400x200mm, AISI 304, liga 18,8 e chapa 22</t>
  </si>
  <si>
    <t>O.15.000.065605</t>
  </si>
  <si>
    <t>Cuba em aço inoxidável simples de 465x300x140mm, AISI 304, liga 18,8 e chapa 22</t>
  </si>
  <si>
    <t>O.15.000.065606</t>
  </si>
  <si>
    <t>Cuba em aço inoxidável simples de 400x340x140mm, AISI 304, liga 18,8 e chapa 22</t>
  </si>
  <si>
    <t>O.15.000.065607</t>
  </si>
  <si>
    <t>Cuba em aço inoxidável dupla de 835x340x140mm, AISI 304, liga 18,8 e chapa 22</t>
  </si>
  <si>
    <t>O.15.000.065608</t>
  </si>
  <si>
    <t>Cuba em aço inoxidável simples de 560x330x140mm, AISI 304, liga 18,8 e chapa 22</t>
  </si>
  <si>
    <t>O.15.000.065609</t>
  </si>
  <si>
    <t>Cuba em aço inoxidável dupla de 715x400x140mm, AISI 304, liga 18,8 e chapa 22</t>
  </si>
  <si>
    <t>O.15.000.065611</t>
  </si>
  <si>
    <t>Cuba em aço inoxidável simples de 600x500x350mm, AISI 304, liga 18,8 e chapa 20</t>
  </si>
  <si>
    <t>O.15.000.065616</t>
  </si>
  <si>
    <t>Cuba em aço inoxidável simples de 1100x600x400mm, AISI-304, liga 18,8 e chapa 20</t>
  </si>
  <si>
    <t>O.15.000.065617</t>
  </si>
  <si>
    <t>Mesa em aço inoxidável, largura de 700 mm</t>
  </si>
  <si>
    <t>O.15.000.065619</t>
  </si>
  <si>
    <t>Cuba em aço inoxidável simples de 500x400x250mm, AISI 304, liga 18,8 e chapa 22, acabamento alto brilhante; ref.314 da Strake, Projinox ou equivalente</t>
  </si>
  <si>
    <t>O.15.000.065620</t>
  </si>
  <si>
    <t>Cuba em aço inoxidável simples de 500x400x300mm, AISI 304, liga 18,8 e chapa 22</t>
  </si>
  <si>
    <t>O.15.000.065622</t>
  </si>
  <si>
    <t>Cuba em aço inoxidável simples de 700x600x450mm, AISI 304, liga 18,8 e chapa 22</t>
  </si>
  <si>
    <t>O.15.000.065666</t>
  </si>
  <si>
    <t>Cuba de aço inoxidável simples de 500 x 400 x 400mm</t>
  </si>
  <si>
    <t>O.15.000.065670</t>
  </si>
  <si>
    <t>Tanque tipo cuba em aço inoxidável AISI 304, liga 18.8, de 1400 x 900 x 500 mm, acabamento polido, espessura de 1,2 a 1,5mm</t>
  </si>
  <si>
    <t>O.15.000.065785</t>
  </si>
  <si>
    <t>Cuba redonda em aço inoxidável AISI 304, de 300x140mm; ref. linha BL-30 Perfecta da Tramontina ou equivalente</t>
  </si>
  <si>
    <t>O.15.000.067555</t>
  </si>
  <si>
    <t>Grelha com calha e cesto coletor para piso, em aço inoxidável AISI 304, largura de 15cm</t>
  </si>
  <si>
    <t>O.15.000.067556</t>
  </si>
  <si>
    <t>Grelha com calha e cesto coletor para piso, em aço inoxidável AISI 304, com 20cm de largura</t>
  </si>
  <si>
    <t>O.15.000.090259</t>
  </si>
  <si>
    <t>Lavatório/bebedouro coletivo de aço inoxidável AISI 304 chapa 20 (1,0mm) - (200 x 80) cm</t>
  </si>
  <si>
    <t>O.15.000.090556</t>
  </si>
  <si>
    <t>Cesto em chapa de aço inoxidável de 28 x 40 x 20 cm, espessura de 1,5 mm, com furo 1/2´</t>
  </si>
  <si>
    <t>O.15.000.094216</t>
  </si>
  <si>
    <t>Tanque duplo com pés tubulares em aço inoxidável com válvula americana de 3 1/2´ - 1600x700x850mm</t>
  </si>
  <si>
    <t>O.16.000.030539</t>
  </si>
  <si>
    <t>Acionador manual tipo quebra vidro endereçável, ref. Ascael ou equivalente</t>
  </si>
  <si>
    <t>O.16.000.063526</t>
  </si>
  <si>
    <t>Abrigo duplo para hidrante/mangueira, de 120x90x30cm, visor em vidro com a inscrição ´INCÊNDIO´ em ambas as portas e suportes para mangueiras</t>
  </si>
  <si>
    <t>O.16.000.063527</t>
  </si>
  <si>
    <t>Coluna hidrante T4´ x 2 1/2´, alt. 1,0m SCH40 com flange</t>
  </si>
  <si>
    <t>O.16.000.063528</t>
  </si>
  <si>
    <t>Tampão de engate rápido em latão, Storz de 2 1/2´</t>
  </si>
  <si>
    <t>O.16.000.063529</t>
  </si>
  <si>
    <t>Tampão de engate rápido em latão, Storz de 1 1/2´</t>
  </si>
  <si>
    <t>O.16.000.063555</t>
  </si>
  <si>
    <t>Chave tipo Storz dupla em latão de alta densidade e resistência, de Ø 1 1/2´ ou 2 1/2´</t>
  </si>
  <si>
    <t>O.16.000.064217</t>
  </si>
  <si>
    <t>Válvula de governo e alarme VGA, completa DN= 6´ - extremidade flangeada</t>
  </si>
  <si>
    <t>O.16.000.067001</t>
  </si>
  <si>
    <t>AH-02/03 abrigo hidrante 60x90x17 cm, com visor de vidro, inclusive ferragens e trinco</t>
  </si>
  <si>
    <t>O.16.000.067009</t>
  </si>
  <si>
    <t>Adaptador de engate rápido em latão 2 1/2´ x 1 1/2´</t>
  </si>
  <si>
    <t>O.16.000.067010</t>
  </si>
  <si>
    <t>Extintor manual de pó químico seco BC, capacidade de 4 kg com carga</t>
  </si>
  <si>
    <t>O.16.000.067011</t>
  </si>
  <si>
    <t>Extintor manual de água pressurizada capacidade de 10 litros</t>
  </si>
  <si>
    <t>O.16.000.067013</t>
  </si>
  <si>
    <t>Extintor manual sobre rodas de gás carbônico, capacidade de 10 kg com carga</t>
  </si>
  <si>
    <t>O.16.000.067015</t>
  </si>
  <si>
    <t>Extintor manual de pó químico seco BC, capacidade de 8 kg com carga</t>
  </si>
  <si>
    <t>O.16.000.067017</t>
  </si>
  <si>
    <t>Extintor manual de pó químico seco 20 BC, capacidade de 12 kg com carga</t>
  </si>
  <si>
    <t>O.16.000.067018</t>
  </si>
  <si>
    <t>Extintor sobre rodas de pó químico seco 30/40BC - capacidade de 20 kg; ref. 417 da Zeus do Brasil, Firex, MP-20 da Bucka, Munhoz, KB-P20BCK95 da Kidde ou equivalente</t>
  </si>
  <si>
    <t>O.16.000.067022</t>
  </si>
  <si>
    <t>Mangueira com adaptador 1 1/2" x 15m, com reforço têxtil em fios sintéticos de alta tenacidade, conforme norma ABNT-NBR 11861</t>
  </si>
  <si>
    <t>O.16.000.067023</t>
  </si>
  <si>
    <t>Mangueira com união de engate rápido, diâmetro 1.1/2", com reforço têxtil em fios sintéticos de alta tenacidade, conforme norma ABNT-NBR 11861</t>
  </si>
  <si>
    <t>O.16.000.067024</t>
  </si>
  <si>
    <t>Mangueira com união de engate rápido, diâmetro 2.1/2", com reforço têxtil em fios sintéticos de alta tenacidade, conforme norma ABNT-NBR 11861</t>
  </si>
  <si>
    <t>O.16.000.067026</t>
  </si>
  <si>
    <t>Mangueira com adaptador 2 1/2" x 15m, com reforço têxtil em fios sintéticos de alta tenacidade, conforme norma ABNT-NBR 11861</t>
  </si>
  <si>
    <t>O.16.000.067027</t>
  </si>
  <si>
    <t>Adaptador de engate rápido em latão 2 1/2´ x 2 1/2´</t>
  </si>
  <si>
    <t>O.16.000.067031</t>
  </si>
  <si>
    <t>Esguicho em latão polido com engate rápido, jato regulável, DN= 1 1/2´ (38 mm), ref. Tata, Chama, Kasti, Aerotex extintores, Mecânica Reunida ou equivalente</t>
  </si>
  <si>
    <t>O.16.000.067042</t>
  </si>
  <si>
    <t>Recarga de extintor de pó químico seco</t>
  </si>
  <si>
    <t>O.16.000.067043</t>
  </si>
  <si>
    <t>Recarga de extintor de gás carbônico</t>
  </si>
  <si>
    <t>O.16.000.067044</t>
  </si>
  <si>
    <t>Recarga de extintor de água pressurizada</t>
  </si>
  <si>
    <t>O.16.000.067047</t>
  </si>
  <si>
    <t>Teste hidrostático e pintura de extintor CO2/PQS/H2O, acima 12kg até 20kg</t>
  </si>
  <si>
    <t>O.16.000.067048</t>
  </si>
  <si>
    <t>Teste hidrostático e pintura de extintor CO2/PQS/H2O até 12kg</t>
  </si>
  <si>
    <t>O.16.000.067055</t>
  </si>
  <si>
    <t>Esguicho em latão polido com engate rápido, jato regulável de 2 1/2´</t>
  </si>
  <si>
    <t>O.16.000.067067</t>
  </si>
  <si>
    <t>Extintor sobre rodas de gás carbônico - capacidade de 25 kg com carga</t>
  </si>
  <si>
    <t>O.16.000.067071</t>
  </si>
  <si>
    <t>Extintor manual de pó químico classes ABC, capacidade de 4 kg, ref. 1-A NBR 9443 e 10-B NBR 9444 com carga</t>
  </si>
  <si>
    <t>O.16.000.067072</t>
  </si>
  <si>
    <t>Extintor manual de pó químico seco classes ABC, capacidade de 6 kg, ref. 2-A NBR 9443 e 20-B NBR 9444 com carga</t>
  </si>
  <si>
    <t>O.16.000.067078</t>
  </si>
  <si>
    <t>Bico sprinkler tipo upright, spray e CMDA, acabamento cromado, para tubulação 1/2", com rompimento da ampola a 68°C certificações ABNT, FM e ULbr</t>
  </si>
  <si>
    <t>O.16.000.067079</t>
  </si>
  <si>
    <t>Extintor manual de gás carbônico de 06 kg, capacidade extintora 5BC</t>
  </si>
  <si>
    <t>O.16.000.067303</t>
  </si>
  <si>
    <t>Suporte de piso para extintor em fibra de vidro cor vermelha; referência comercial n° 13 da Gilfire, Comercial Fire, Evolumix, Metalcasty, Brinox, Protege ou equivalente</t>
  </si>
  <si>
    <t>O.16.000.067304</t>
  </si>
  <si>
    <t>Suporte de piso para extintor base redonda em aço inoxidável, ref. n° 10 da Gilfire, modelo Torre da Protexfire, Comercial Fire, Evolumix, Metalcasty, Brinox, Protege ou equivalente</t>
  </si>
  <si>
    <t>O.16.000.090629</t>
  </si>
  <si>
    <t>Acionador manual tipo quebra vidro em caixa plástica, ref. AC-01FCS da Maximus, ou AM-1 / AM-2 ou AM-1/PT da Renglan ou equivalente</t>
  </si>
  <si>
    <t>O.16.000.091292</t>
  </si>
  <si>
    <t>Bico sprinkler tipo pendente, spray e CMDA, acabamento cromado, para tubulação 1/2", com rompimento da ampola a 68°C; certificações ABNT, FM e ULbr</t>
  </si>
  <si>
    <t>O.17.000.042431</t>
  </si>
  <si>
    <t>Pressostato diferencial ajustável mecânico, montagem inferior diâmetro 1/2" e/ou 1/4", faixa de operação até 16 bar; ref. modelo UT16 da Zurich, série UT16 da Waaree Instruments, WLF-5516 da Warme ou equivalente</t>
  </si>
  <si>
    <t>O.17.000.042479</t>
  </si>
  <si>
    <t>Termômetro bimetálico mostrador tipo relógio circular, com diâmetro de 4´, escala de 0°C até 100°C; referência 11/700 Salvi, 100.394 Prostec, Woler ou equivalente</t>
  </si>
  <si>
    <t>O.17.000.047501</t>
  </si>
  <si>
    <t>Aquecedor a gás vertical/horizontal 300 l, revestimento interno em aço inoxidável AISI 304, isolamento em lã de vidro, ref. modelo GV 300 da Etna ou equivalente</t>
  </si>
  <si>
    <t>O.17.000.047524</t>
  </si>
  <si>
    <t>Aquecedor a gás vertical/horizontal 500 l, revestimento interno em aço inoxidável AISI 304, revestimento externo em aço carbono pintado, isolamento em lã de vidro; ref. modelo GL-500 da Etna ou equivalente</t>
  </si>
  <si>
    <t>O.17.000.047526</t>
  </si>
  <si>
    <t>Conjunto misturador para até 16 duchas, com 02 aquecedores REU304UBRS de 35,5L/min., 2 válvulas, 1 bomba, 1 quadro comando, ref. SME-2 Rinnai ou equivalente</t>
  </si>
  <si>
    <t>O.17.000.047527</t>
  </si>
  <si>
    <t>Conjunto misturador para até 24 duchas, com 03 aquecedores REU304UBRS de 35,5L/min., 4 válvulas, 1 bomba, 1 quadro comando, ref. SME-3 Rinnai ou equivalente</t>
  </si>
  <si>
    <t>O.17.000.047588</t>
  </si>
  <si>
    <t>Conjunto misturador para até 08 duchas, com 01 aquecedor REU304UBRS de 35,5L/min., 1 válvulas, 1 bomba, 1 quadro comando, ref. SME-1 Rinnai ou equivalente</t>
  </si>
  <si>
    <t>O.17.000.047606</t>
  </si>
  <si>
    <t>Coletor solar de alumínio com área coletora de 1,60m²; ref. Soletrol Max 1,60m² ou equivalente</t>
  </si>
  <si>
    <t>O.17.000.047607</t>
  </si>
  <si>
    <t>Coletor solar de alumínio com área coletora de 2,00m²; ref. Soletrol Max 2,00m² ou equivalente</t>
  </si>
  <si>
    <t>O.17.000.047608</t>
  </si>
  <si>
    <t>Controlador diferencial de temperatura digital, para sistema de aquecimento solar, versão 4; ref. 115/230 da Anasol ou equivalente</t>
  </si>
  <si>
    <t>O.17.000.047609</t>
  </si>
  <si>
    <t>Bomba de circulação para aquecimento solar, ref. GP 100C da Inova ou equivalente</t>
  </si>
  <si>
    <t>O.17.000.047613</t>
  </si>
  <si>
    <t>Reservatório térmico horizontal em aço inoxidável AISI 304, capacidade de 500 litros, ref. Max Inox da Soletrol ou equivalente</t>
  </si>
  <si>
    <t>O.17.000.064177</t>
  </si>
  <si>
    <t>Pressostato diferencial ajustável, caixa à prova de água, unidade sensora em aço inoxidável 316, faixa de operação entre 1,4 a 14 bar, para fluídos corrosivos, conexão diâmetro 1/2´ NPT; ref. a unidade interruptora PA11B e unidade sensora RG10A44BX - TPL</t>
  </si>
  <si>
    <t>O.17.000.090732</t>
  </si>
  <si>
    <t>Aquecedor de passagem elétrico individual 4T, baixa pressão, 5000 W / 127 V ou 6400 W / 220 V; ref. AQ249-1 (124V) ou AQ249-2 (220V) da Cardal ou equivalente</t>
  </si>
  <si>
    <t>O.18.000.065001</t>
  </si>
  <si>
    <t>Reservatório em polietileno com tampa, capacidade de 1.000 litros; ref. Acqualimp, Fortlev, Tigre, Amanco ou equivalente</t>
  </si>
  <si>
    <t>O.18.000.065002</t>
  </si>
  <si>
    <t>Reservatório em polietileno, com tampa de rosca, capacidade de 500 litros; ref. Acqualimp, Fortlev, Tigre ou equivalente</t>
  </si>
  <si>
    <t>O.18.000.065003</t>
  </si>
  <si>
    <t>Reservatório em poliester reforçado de fibra vidro, capacidade de 15.000 litros</t>
  </si>
  <si>
    <t>O.18.000.065053</t>
  </si>
  <si>
    <t>Reservatório em polietileno com tampa de encaixar, capacidade de 2.000 litros, ref. comercial Fortlev, Tigre ou equivalente</t>
  </si>
  <si>
    <t>O.18.000.065054</t>
  </si>
  <si>
    <t>Reservatório em polietileno com tampa de encaixar, capacidade de 3.000 litros, ref. comercial Fortlev, Tigre ou equivalente</t>
  </si>
  <si>
    <t>O.18.000.065055</t>
  </si>
  <si>
    <t>Reservatório em polietileno com tampa de encaixar com sistema de travamento da tampa, capacidade de 5.000 litros, ref. comercial Fortlev, Tigre ou equivalente</t>
  </si>
  <si>
    <t>O.18.000.065056</t>
  </si>
  <si>
    <t>Reservatório em polietileno com tampa de encaixar, capacidade de 10.000 litros, ref. comercial Fortlev ou equivalente</t>
  </si>
  <si>
    <t>O.18.000.065086</t>
  </si>
  <si>
    <t>Reservatório em poliester reforçado de fibra vidro, capacidade de 20.000 litros; ref. Makrocaixa, Bakof Tec, Caixa Forte ou equivalente</t>
  </si>
  <si>
    <t>O.18.000.065110</t>
  </si>
  <si>
    <t>Tanque em poliéster reforçado de fibra vidro (PRFV) com quebra ondas, capacidade de 25.000 l e misturador interno vertical em aço inoxidável, trifásico, potência mínima de 2 cv</t>
  </si>
  <si>
    <t>O.18.000.065111</t>
  </si>
  <si>
    <t>Sistema de tratamento de efluente por reator anaeróbio (UASB) e Filtro aeróbio (FAS), para obras de segurança com vazão máxima horária 12 l/s</t>
  </si>
  <si>
    <t>O.18.000.092351</t>
  </si>
  <si>
    <t>Chapa em poliester reforçado com fibra de vidro PRFV (stop log) de 450x500mm, com espessura de 10mm; ref. Sigma, Inccer, Sanecomfibra ou equivalente</t>
  </si>
  <si>
    <t>O.25.000.000001</t>
  </si>
  <si>
    <t>Tubo de esgoto em polipropileno de alta resistência - PP, DN= 40mm, preto, com união deslizante, com guarnição elastomérica de duplo lábio, ref. Duratop da Tecnofluidos ou equivalente</t>
  </si>
  <si>
    <t>O.25.000.000002</t>
  </si>
  <si>
    <t>Tubo de esgoto em polipropileno de alta resistência - PP, DN= 50mm, preto, com união deslizante, com guarnição elastomérica de duplo lábio, ref. Duratop da Tecnofluidos ou equivalente</t>
  </si>
  <si>
    <t>O.25.000.000003</t>
  </si>
  <si>
    <t>Tubo de esgoto em polipropileno de alta resistência - PP, DN= 63mm, preto, com união deslizante, com guarnição elastomérica de duplo lábio, ref. Duratop da Tecnofluidos ou equivalente</t>
  </si>
  <si>
    <t>O.25.000.000004</t>
  </si>
  <si>
    <t>Tubo de esgoto em polipropileno de alta resistência - PP, DN= 110mm, preto, com união deslizante, com guarnição elastomérica de duplo lábio, ref. Duratop da Tecnofluidos ou equivalente</t>
  </si>
  <si>
    <t>O.25.000.000020</t>
  </si>
  <si>
    <t>Joelho 45° em polipropileno de alta resistência - PP, preto, tipo PB, DN= 40mm, ref. Duratop da Tecnofluidos ou equivalente</t>
  </si>
  <si>
    <t>O.25.000.000021</t>
  </si>
  <si>
    <t>Joelho 45° em polipropileno de alta resistência - PP, preto, tipo PB, DN= 50mm, ref. Duratop da Tecnofluidos ou equivalente</t>
  </si>
  <si>
    <t>O.25.000.000022</t>
  </si>
  <si>
    <t>Joelho 45° em polipropileno de alta resistência - PP, preto, tipo PB, DN= 63mm, ref. Duratop da Tecnofluidos ou equivalente</t>
  </si>
  <si>
    <t>O.25.000.000023</t>
  </si>
  <si>
    <t>Joelho 45° em polipropileno de alta resistência - PP, preto, tipo PB, DN= 110mm, ref. Duratop da Tecnofluidos ou equivalente</t>
  </si>
  <si>
    <t>O.25.000.000047</t>
  </si>
  <si>
    <t>Joelho 87°30' em polipropileno de alta resistência - PP, preto, tipo PB, DN= 40mm, ref. Duratop da Tecnofluidos ou equivalente</t>
  </si>
  <si>
    <t>O.25.000.000048</t>
  </si>
  <si>
    <t>Joelho 87°30' em polipropileno de alta resistência - PP, preto, tipo PB, DN= 50mm, ref. Duratop da Tecnofluidos ou equivalente</t>
  </si>
  <si>
    <t>O.25.000.000049</t>
  </si>
  <si>
    <t>Joelho 87°30' em polipropileno de alta resistência - PP, preto, tipo PB, DN= 63mm, ref. Duratop da Tecnofluidos ou equivalente</t>
  </si>
  <si>
    <t>O.25.000.000074</t>
  </si>
  <si>
    <t>Joelho 87°30' em polipropileno de alta resistência - PP, preto, tipo PB, DN= 110mm, com base de apoio, ref. Duratop da Tecnofluidos ou equivalente</t>
  </si>
  <si>
    <t>O.25.000.000102</t>
  </si>
  <si>
    <t>Luva Dupla em polipropileno de alta resistência - PP, preto, DN= 40mm, ref. Duratop da Tecnofluidos ou equivalente</t>
  </si>
  <si>
    <t>O.25.000.000103</t>
  </si>
  <si>
    <t>Luva Dupla em polipropileno de alta resistência - PP, preto, DN= 50mm, ref. Duratop da Tecnofluidos ou equivalente</t>
  </si>
  <si>
    <t>O.25.000.000104</t>
  </si>
  <si>
    <t>Luva Dupla em polipropileno de alta resistência - PP, preto, DN= 63mm, ref. Duratop da Tecnofluidos ou equivalente</t>
  </si>
  <si>
    <t>O.25.000.000105</t>
  </si>
  <si>
    <t>Luva Dupla em polipropileno de alta resistência - PP, preto, DN= 110mm, ref. Duratop da Tecnofluidos ou equivalente</t>
  </si>
  <si>
    <t>O.25.000.000116</t>
  </si>
  <si>
    <t>Luva de Redução em polipropileno de alta resistência - PP, preto, tipo PB, DN= 50x40mm, ref. Duratop da Tecnofluidos ou equivalente</t>
  </si>
  <si>
    <t>O.25.000.000117</t>
  </si>
  <si>
    <t>Luva de Redução em polipropileno de alta resistência - PP, preto, tipo PB, DN= 63x50mm, ref. Duratop da Tecnofluidos ou equivalente</t>
  </si>
  <si>
    <t>O.25.000.000118</t>
  </si>
  <si>
    <t>Luva de Redução em polipropileno de alta resistência - PP, preto, tipo PB, DN= 110x63mm, ref. Duratop da Tecnofluidos ou equivalente</t>
  </si>
  <si>
    <t>O.25.000.000130</t>
  </si>
  <si>
    <t>Tê 87°30' simples em polipropileno de alta resistência, preto, tipo PB, DN= 50x50mm</t>
  </si>
  <si>
    <t>O.25.000.000131</t>
  </si>
  <si>
    <t>Tê 87°30' simples em polipropileno de alta resistência, preto, tipo PB, DN= 63x63mm</t>
  </si>
  <si>
    <t>O.25.000.000132</t>
  </si>
  <si>
    <t>Tê 87°30' simples em polipropileno de alta resistência, preto, tipo PB, DN= 110x110mm</t>
  </si>
  <si>
    <t>O.25.000.000137</t>
  </si>
  <si>
    <t>Tê 87°30' simples em polipropileno de alta resistência, preto, de redução, tipo PB, DN= 110x63mm</t>
  </si>
  <si>
    <t>O.25.000.000149</t>
  </si>
  <si>
    <t>Junção 45° simples em polipropileno de alta resistência, preto, tipo PB, DN= 50x50mm</t>
  </si>
  <si>
    <t>O.25.000.000150</t>
  </si>
  <si>
    <t>Junção 45° simples em polipropileno de alta resistência, preto, tipo PB, DN= 63x63mm</t>
  </si>
  <si>
    <t>O.25.000.000151</t>
  </si>
  <si>
    <t>Junção 45° simples em polipropileno de alta resistência, preto, tipo PB, DN= 110x110mm</t>
  </si>
  <si>
    <t>O.25.000.000159</t>
  </si>
  <si>
    <t>Junção 45° simples de redução, em polipropileno de alta resistência, preto, tipo PB, DN= 63x50mm</t>
  </si>
  <si>
    <t>O.25.000.000160</t>
  </si>
  <si>
    <t>Junção 45° simples de redução, em polipropileno de alta resistência, preto, tipo PB, DN= 110x50mm</t>
  </si>
  <si>
    <t>O.25.000.000161</t>
  </si>
  <si>
    <t>Junção 45° simples de redução, em polipropileno de alta resistência, preto, tipo PB, DN= 110x63mm</t>
  </si>
  <si>
    <t>O.25.000.000168</t>
  </si>
  <si>
    <t>Porta marco para grelha de 12x12 cm, em prolipropileno de alta resistência, preto</t>
  </si>
  <si>
    <t>O.25.000.000170</t>
  </si>
  <si>
    <t>Marco de bronze com grelha em aço inoxidável de 12x12cm</t>
  </si>
  <si>
    <t>O.25.000.000186</t>
  </si>
  <si>
    <t>Caixa sifonada de piso, DN 125, 1 saída de 63mm, em polipropileno de alta resistência preto</t>
  </si>
  <si>
    <t>O.25.000.000189</t>
  </si>
  <si>
    <t>Curva 87°30' em propileno de alta resistência, preto, tipo PB, DN= 110mm</t>
  </si>
  <si>
    <t>O.25.000.000197</t>
  </si>
  <si>
    <t>Prolongamento para caixa sifonada em propileno de alta resistência, preto, DN= 125mm</t>
  </si>
  <si>
    <t>O.25.000.000201</t>
  </si>
  <si>
    <t>Tampa tê de inspeção oval, em polipropileno de alta resistência preto (PxB) - DN 110mm</t>
  </si>
  <si>
    <t>O.25.000.000206</t>
  </si>
  <si>
    <t>Tampão de esgoto em polipropileno de alta resistência, preto (PxB) - DN 63mm</t>
  </si>
  <si>
    <t>O.25.000.000207</t>
  </si>
  <si>
    <t>Tampão de esgoto em polipropileno de alta resistência, preto (PxB) - DN 110mm</t>
  </si>
  <si>
    <t>O.25.000.000213</t>
  </si>
  <si>
    <t>Tê de inspeção 87°30' em polipropileno de alta resistência preto (PxB) - DN 110mm</t>
  </si>
  <si>
    <t>P.01.000.030501</t>
  </si>
  <si>
    <t>Monitor LCD e/ou LED de 21,5", resolução máxima 1920x1080@60Hz, pixel pitch: 0,24795x0,24795mm, sinal vídeo analógico / digital; ref. AOC ou equivalente</t>
  </si>
  <si>
    <t>P.01.000.034016</t>
  </si>
  <si>
    <t>Abertura para vão de luminária em forro de PVC modular</t>
  </si>
  <si>
    <t>P.02.000.042501</t>
  </si>
  <si>
    <t>Eletroduto de PVC rígido roscável de 20mm (1/2´)</t>
  </si>
  <si>
    <t>P.02.000.042502</t>
  </si>
  <si>
    <t>Eletroduto de PVC rígido roscável de 25mm (3/4´)</t>
  </si>
  <si>
    <t>P.02.000.042503</t>
  </si>
  <si>
    <t>Eletroduto de PVC rígido roscável de 32mm (1´)</t>
  </si>
  <si>
    <t>P.02.000.042504</t>
  </si>
  <si>
    <t>Eletroduto de PVC rígido roscável de 38mm (1 1/4´)</t>
  </si>
  <si>
    <t>P.02.000.042505</t>
  </si>
  <si>
    <t>Eletroduto de PVC rígido roscável de 50mm (1 1/2´)</t>
  </si>
  <si>
    <t>P.02.000.042506</t>
  </si>
  <si>
    <t>Eletroduto de PVC rígido roscável de 60mm (2´)</t>
  </si>
  <si>
    <t>P.02.000.042507</t>
  </si>
  <si>
    <t>Eletroduto de PVC rígido roscável de 75mm (2 1/2´)</t>
  </si>
  <si>
    <t>P.02.000.042508</t>
  </si>
  <si>
    <t>Eletroduto de PVC rígido roscável de 85mm (3´)</t>
  </si>
  <si>
    <t>P.02.000.042509</t>
  </si>
  <si>
    <t>Eletroduto de PVC rígido roscável de 110mm (4´)</t>
  </si>
  <si>
    <t>P.02.000.042511</t>
  </si>
  <si>
    <t>Eletroduto de PVC corrugado flexível leve amarelo, DE= 20mm</t>
  </si>
  <si>
    <t>P.02.000.042512</t>
  </si>
  <si>
    <t>Eletroduto de PVC corrugado flexível leve amarelo, DE= 25mm</t>
  </si>
  <si>
    <t>P.02.000.042513</t>
  </si>
  <si>
    <t>Eletroduto de PVC corrugado flexível leve amarelo, DE= 32mm</t>
  </si>
  <si>
    <t>P.02.000.042515</t>
  </si>
  <si>
    <t>Eletroduto de PVC corrugado flexível reforçado cinza, DE= 25mm</t>
  </si>
  <si>
    <t>P.02.000.042516</t>
  </si>
  <si>
    <t>Eletroduto de PVC corrugado flexível reforçado cinza, DE= 32mm</t>
  </si>
  <si>
    <t>P.02.000.045668</t>
  </si>
  <si>
    <t>Base com tampa em PVC para canaleta aparente de 4 vias, auto extinguível, na cor branca, 85 x 35 mm; ref. 1122-05/06-BR da Parcus ou equivalente</t>
  </si>
  <si>
    <t>P.02.000.045669</t>
  </si>
  <si>
    <t>Base com duas tampas curvas em PVC para canaleta aparente de 4 vias, auto extinguível, na cor branca, 120 x 35 mm; ref. 1122-04/02-BR da Parcus ou equivalente</t>
  </si>
  <si>
    <t>P.02.000.045670</t>
  </si>
  <si>
    <t>Base com duas tampas curvas em PVC para canaleta aparente de 3 vias, auto extinguível, na cor branca, 120 x 60 mm; ref. 1122-20/24-BR da Parcus ou equivalente</t>
  </si>
  <si>
    <t>P.02.000.045671</t>
  </si>
  <si>
    <t>Suporte de tomada RJ em PVC 60x35x150mm, com 03 furos 14.7x19.3mm, para canaleta aparente; ref. 1126-12-BR da Parcus ou equivalente</t>
  </si>
  <si>
    <t>P.02.000.045672</t>
  </si>
  <si>
    <t>Suporte de tomada RJ em PVC 85x35x150mm, com 03 furos 14.7x19.3mm, para canaleta aparente; ref. 1126-33-BR da Parcus ou equivalente</t>
  </si>
  <si>
    <t>P.02.000.045673</t>
  </si>
  <si>
    <t>Suporte de tomada RJ em PVC 60x60x150mm, com 03 furos 14.7x19.3mm, para canaleta aparente; ref. 1126-88-BR da Parcus ou equivalente</t>
  </si>
  <si>
    <t>P.02.000.045678</t>
  </si>
  <si>
    <t>Tomada simples de sobrepor modelo universal 2P+T 10A 250V</t>
  </si>
  <si>
    <t>P.02.000.090792</t>
  </si>
  <si>
    <t>Canaleta em PVC na cor branca, de 20x12mm, sistema X, referência 30802x fabricação Pial Legrand ou equivalente</t>
  </si>
  <si>
    <t>P.03.000.042621</t>
  </si>
  <si>
    <t>Duto corrugado tipo Kanalex-KL, DN= 30mm</t>
  </si>
  <si>
    <t>P.03.000.042622</t>
  </si>
  <si>
    <t>Duto corrugado tipo Kanalex-KL, DN= 50mm</t>
  </si>
  <si>
    <t>P.03.000.042623</t>
  </si>
  <si>
    <t>Duto corrugado tipo Kanalex-KL, DN= 75mm</t>
  </si>
  <si>
    <t>P.03.000.042624</t>
  </si>
  <si>
    <t>Duto corrugado tipo Kanalex-KL, DN= 100mm</t>
  </si>
  <si>
    <t>P.03.000.042625</t>
  </si>
  <si>
    <t>Duto corrugado tipo Kanalex-KL, DN= 125mm</t>
  </si>
  <si>
    <t>P.03.000.042626</t>
  </si>
  <si>
    <t>Duto corrugado tipo Kanalex-KL, DN= 150mm</t>
  </si>
  <si>
    <t>P.03.000.042627</t>
  </si>
  <si>
    <t>Duto corrugado tipo Kanalex-KL, DN= 40mm</t>
  </si>
  <si>
    <t>P.04.000.040119</t>
  </si>
  <si>
    <t>Poste telecônico reto em aço galvanizado a fogo, altura de 4 m, com base, chumbadores, porcas e arruelas</t>
  </si>
  <si>
    <t>P.04.000.040123</t>
  </si>
  <si>
    <t>Poste telecônico em aço SAE 1010/1020 galvanizado a fogo, com espera para uma luminária, altura de 3 m</t>
  </si>
  <si>
    <t>P.04.000.040128</t>
  </si>
  <si>
    <t>Poste telecônico curvo em aço SAE 1010/1020 galvanizado a fogo, altura de 8 m</t>
  </si>
  <si>
    <t>P.04.000.041334</t>
  </si>
  <si>
    <t>Coluna semafórica simples 101 mm x 6 m</t>
  </si>
  <si>
    <t>P.04.000.042081</t>
  </si>
  <si>
    <t>Tirante/vergalhão aço rosca total de 5/16´</t>
  </si>
  <si>
    <t>P.04.000.042082</t>
  </si>
  <si>
    <t>Vergalhão liso de aço galvanizado a fogo RE-BAR 3/8´; ref. TEL 760 da Termotécnica, PRT-680 da Paratec, PK-1251 da Paraklin ou equivalente</t>
  </si>
  <si>
    <t>P.04.000.042105</t>
  </si>
  <si>
    <t>Eletroduto com costura galvanizado eletroliticamente, DN = 1 1/2´ - NBR13057</t>
  </si>
  <si>
    <t>P.04.000.042107</t>
  </si>
  <si>
    <t>Eletroduto com costura galvanizado eletroliticamente, DN = 2 1/2´ - NBR13057</t>
  </si>
  <si>
    <t>P.04.000.042114</t>
  </si>
  <si>
    <t>Eletroduto com costura galvanizado por imersão a quente, DN = 3/4´- NBR6323</t>
  </si>
  <si>
    <t>P.04.000.042115</t>
  </si>
  <si>
    <t>Eletroduto com costura galvanizado por imersão a quente, DN = 1´ - NBR6323</t>
  </si>
  <si>
    <t>P.04.000.042116</t>
  </si>
  <si>
    <t>Eletroduto com costura galvanizado por imersão a quente, DN = 1 1/4´ - NBR6323</t>
  </si>
  <si>
    <t>P.04.000.042117</t>
  </si>
  <si>
    <t>Eletroduto com costura galvanizado por imersão a quente, DN = 1 1/2´ - NBR6323</t>
  </si>
  <si>
    <t>P.04.000.042118</t>
  </si>
  <si>
    <t>Eletroduto com costura galvanizado por imersão a quente, DN = 2´ - NBR6323</t>
  </si>
  <si>
    <t>P.04.000.042119</t>
  </si>
  <si>
    <t>Eletroduto com costura galvanizado por imersão a quente, DN = 2 1/2´ - NBR6323</t>
  </si>
  <si>
    <t>P.04.000.042120</t>
  </si>
  <si>
    <t>Eletroduto com costura galvanizado por imersão a quente, DN = 3´ - NBR6323</t>
  </si>
  <si>
    <t>P.04.000.042121</t>
  </si>
  <si>
    <t>Eletroduto com costura galvanizado por imersão a quente, DN = 4´ - NBR6323</t>
  </si>
  <si>
    <t>P.04.000.042122</t>
  </si>
  <si>
    <t>Eletroduto galvanizado por imersão a quente, DN = 1/2´ - NBR5598</t>
  </si>
  <si>
    <t>P.04.000.042123</t>
  </si>
  <si>
    <t>Eletroduto galvanizado por imersão a quente, DN = 3/4´ - NBR5598</t>
  </si>
  <si>
    <t>P.04.000.042124</t>
  </si>
  <si>
    <t>Eletroduto galvanizado por imersão a quente, DN = 1´ - NBR5598</t>
  </si>
  <si>
    <t>P.04.000.042125</t>
  </si>
  <si>
    <t>Eletroduto galvanizado por imersão a quente, DN = 1 1/4´ - NBR5598</t>
  </si>
  <si>
    <t>P.04.000.042126</t>
  </si>
  <si>
    <t>Eletroduto galvanizado por imersão a quente, DN = 1 1/2´ - NBR5598</t>
  </si>
  <si>
    <t>P.04.000.042127</t>
  </si>
  <si>
    <t>Eletroduto galvanizado por imersão a quente, DN = 2´ - NBR5598</t>
  </si>
  <si>
    <t>P.04.000.042128</t>
  </si>
  <si>
    <t>Eletroduto galvanizado por imersão a quente, DN = 2 1/2´ - NBR5598</t>
  </si>
  <si>
    <t>P.04.000.042129</t>
  </si>
  <si>
    <t>Eletroduto galvanizado por imersão a quente, DN = 3´ - NBR5598</t>
  </si>
  <si>
    <t>P.04.000.042130</t>
  </si>
  <si>
    <t>Eletroduto galvanizado por imersão a quente, DN = 4´ - NBR5598</t>
  </si>
  <si>
    <t>P.04.000.042171</t>
  </si>
  <si>
    <t>Eletroduto com costura galvanizado eletroliticamente, DN = 3/4´ - NBR13057</t>
  </si>
  <si>
    <t>P.04.000.042172</t>
  </si>
  <si>
    <t>Eletroduto com costura galvanizado eletroliticamente, DN = 1´ - NBR13057</t>
  </si>
  <si>
    <t>P.04.000.042173</t>
  </si>
  <si>
    <t>Eletroduto com costura galvanizado eletroliticamente, DN = 1 1/4´ - NBR13057</t>
  </si>
  <si>
    <t>P.04.000.042174</t>
  </si>
  <si>
    <t>Eletroduto com costura galvanizado eletroliticamente, DN = 4´ - NBR13057</t>
  </si>
  <si>
    <t>P.04.000.042175</t>
  </si>
  <si>
    <t>Eletroduto com costura galvanizado eletroliticamente, DN = 2´ - NBR13057</t>
  </si>
  <si>
    <t>P.04.000.042177</t>
  </si>
  <si>
    <t>Eletroduto com costura galvanizado eletroliticamente, DN = 3´ - NBR13057</t>
  </si>
  <si>
    <t>P.04.000.042221</t>
  </si>
  <si>
    <t>Luva de redução galvanizado de 2´ x 3/4´ - para-raio tipo Franklin</t>
  </si>
  <si>
    <t>P.04.000.042222</t>
  </si>
  <si>
    <t>Niple duplo galvanizado de 2´</t>
  </si>
  <si>
    <t>P.04.000.042289</t>
  </si>
  <si>
    <t>Sapata externa com 4 furos em aço zincado, de 38x38mm; ref. Atilux, Perfil Lider ou equivalente</t>
  </si>
  <si>
    <t>P.04.000.042290</t>
  </si>
  <si>
    <t>Perfilado perfurado 38 x 38 mm em chapa 14 pré-zincada</t>
  </si>
  <si>
    <t>P.04.000.042291</t>
  </si>
  <si>
    <t>Saída final de 3/4´ para perfilado</t>
  </si>
  <si>
    <t>P.04.000.042293</t>
  </si>
  <si>
    <t>Saída superior de 3/4´ para perfilado</t>
  </si>
  <si>
    <t>P.04.000.042301</t>
  </si>
  <si>
    <t>Tirante/vergalhão aço rosca total de 3/8´</t>
  </si>
  <si>
    <t>P.04.000.045015</t>
  </si>
  <si>
    <t>Suporte de tomada em chapa pré-zincada a fogo, para fixação de caixa com 2, 3 ou 4 vias</t>
  </si>
  <si>
    <t>P.04.000.045069</t>
  </si>
  <si>
    <t>Curva horizontal dupla 90°, interna ou externa, tampa pintura eletrostática, 2x30x40 / 2x40x40 / 2x30x60mm, ref. 3143/3140PT Real Perfil ou equivalente</t>
  </si>
  <si>
    <t>P.04.000.045072</t>
  </si>
  <si>
    <t>Curva vertical tripla de 90°, interna/externa, e tampa pintura eletrostática, 3x30x40 / 3x40x40 3x30x60mm, ref. 3126/3129PT Real Perfil ou equivalente</t>
  </si>
  <si>
    <t>P.04.000.045571</t>
  </si>
  <si>
    <t>Terminal de fechamento ou mata junta com pintura eletrostática para rodapé triplo, 3x30x40 / 3x40x40 / 3x30x60mm, referência 3138PT Real Perfil ou equivalente</t>
  </si>
  <si>
    <t>P.04.000.046029</t>
  </si>
  <si>
    <t>Cruzeta reforçada em ferro galvanizado para fixação de 4 projetores, externa; ref. YT-10/4 da Yluminart, SBC-704/S-R 4 da Shomei ou equivalente</t>
  </si>
  <si>
    <t>P.04.000.046055</t>
  </si>
  <si>
    <t>Cruzeta reforçada em ferro galvanizado para fixação de 2 projetores, externa</t>
  </si>
  <si>
    <t>P.04.000.048553</t>
  </si>
  <si>
    <t>Braçadeiras aço galvanizado para tubo de 1´ a 4´</t>
  </si>
  <si>
    <t>P.04.000.049470</t>
  </si>
  <si>
    <t>Perfilado perfurado 38 x 76 mm em chapa 14 pré-zincada</t>
  </si>
  <si>
    <t>P.04.000.049471</t>
  </si>
  <si>
    <t>Perfilado liso 38 x 38 mm em chapa pré-zincada</t>
  </si>
  <si>
    <t>P.04.000.049472</t>
  </si>
  <si>
    <t>Tampa pressão para perfilado perfurado de 38 x 38 mm em chapa pré-zincada</t>
  </si>
  <si>
    <t>P.04.000.049511</t>
  </si>
  <si>
    <t>Mão francesa plana de 32x5x619mm</t>
  </si>
  <si>
    <t>P.04.000.049512</t>
  </si>
  <si>
    <t>Mão francesa de 1/4´ x 32 x 700 mm</t>
  </si>
  <si>
    <t>P.04.000.049513</t>
  </si>
  <si>
    <t>Mão francesa perfilada de 5x38x38x993mm</t>
  </si>
  <si>
    <t>P.04.000.049671</t>
  </si>
  <si>
    <t>Niple cônico galvanizado a fogo de 2 1/2´</t>
  </si>
  <si>
    <t>P.04.000.062038</t>
  </si>
  <si>
    <t>Eletrocalha lisa galvanizada a fogo, 50x50mm</t>
  </si>
  <si>
    <t>P.04.000.062039</t>
  </si>
  <si>
    <t>Eletrocalha lisa galvanizada a fogo, 100x50mm</t>
  </si>
  <si>
    <t>P.04.000.062040</t>
  </si>
  <si>
    <t>Eletrocalha lisa galvanizada a fogo, 150x50mm</t>
  </si>
  <si>
    <t>P.04.000.062041</t>
  </si>
  <si>
    <t>Eletrocalha lisa galvanizada a fogo, 200x50mm</t>
  </si>
  <si>
    <t>P.04.000.062042</t>
  </si>
  <si>
    <t>Eletrocalha lisa galvanizada a fogo, 250x50mm</t>
  </si>
  <si>
    <t>P.04.000.062055</t>
  </si>
  <si>
    <t>Eletrocalha lisa galvanizada a fogo, 100x100mm</t>
  </si>
  <si>
    <t>P.04.000.062056</t>
  </si>
  <si>
    <t>Eletrocalha lisa galvanizada a fogo, 150x100mm</t>
  </si>
  <si>
    <t>P.04.000.062057</t>
  </si>
  <si>
    <t>Eletrocalha lisa galvanizada a fogo, 200x100mm</t>
  </si>
  <si>
    <t>P.04.000.062058</t>
  </si>
  <si>
    <t>Eletrocalha lisa galvanizada a fogo, 250x100mm</t>
  </si>
  <si>
    <t>P.04.000.062059</t>
  </si>
  <si>
    <t>Eletrocalha lisa galvanizada a fogo, 300x100mm</t>
  </si>
  <si>
    <t>P.04.000.062060</t>
  </si>
  <si>
    <t>Eletrocalha lisa galvanizada a fogo, 400x100mm</t>
  </si>
  <si>
    <t>P.04.000.062115</t>
  </si>
  <si>
    <t>Eletrocalha perfurada galvanizada a fogo, 100x50mm</t>
  </si>
  <si>
    <t>P.04.000.062116</t>
  </si>
  <si>
    <t>Eletrocalha perfurada galvanizada a fogo, 150x50mm</t>
  </si>
  <si>
    <t>P.04.000.062117</t>
  </si>
  <si>
    <t>Eletrocalha perfurada galvanizada a fogo, 200x50mm</t>
  </si>
  <si>
    <t>P.04.000.062118</t>
  </si>
  <si>
    <t>Eletrocalha perfurada galvanizada a fogo, 250x50mm</t>
  </si>
  <si>
    <t>P.04.000.062132</t>
  </si>
  <si>
    <t>Eletrocalha perfurada galvanizada a fogo, 150x100mm</t>
  </si>
  <si>
    <t>P.04.000.062133</t>
  </si>
  <si>
    <t>Eletrocalha perfurada galvanizada a fogo, 200x100mm</t>
  </si>
  <si>
    <t>P.04.000.062134</t>
  </si>
  <si>
    <t>Eletrocalha perfurada galvanizada a fogo, 250x100mm</t>
  </si>
  <si>
    <t>P.04.000.062135</t>
  </si>
  <si>
    <t>Eletrocalha perfurada galvanizada a fogo, 300x100mm</t>
  </si>
  <si>
    <t>P.04.000.062136</t>
  </si>
  <si>
    <t>Eletrocalha perfurada galvanizada a fogo, 400x100mm</t>
  </si>
  <si>
    <t>P.04.000.062170</t>
  </si>
  <si>
    <t>Tampa encaixe para eletrocalha galvanizada a fogo, L= 50mm</t>
  </si>
  <si>
    <t>P.04.000.062171</t>
  </si>
  <si>
    <t>Tampa encaixe para eletrocalha galvanizada a fogo, L= 100mm</t>
  </si>
  <si>
    <t>P.04.000.062172</t>
  </si>
  <si>
    <t>Tampa encaixe para eletrocalha galvanizada a fogo, L= 150mm</t>
  </si>
  <si>
    <t>P.04.000.062173</t>
  </si>
  <si>
    <t>Tampa encaixe para eletrocalha galvanizada a fogo, L= 200mm</t>
  </si>
  <si>
    <t>P.04.000.062174</t>
  </si>
  <si>
    <t>Tampa encaixe para eletrocalha galvanizada a fogo, L= 250mm</t>
  </si>
  <si>
    <t>P.04.000.062175</t>
  </si>
  <si>
    <t>Tampa encaixe para eletrocalha galvanizada a fogo, L= 300mm</t>
  </si>
  <si>
    <t>P.04.000.062176</t>
  </si>
  <si>
    <t>Tampa encaixe para eletrocalha galvanizada a fogo, L= 400mm</t>
  </si>
  <si>
    <t>P.04.000.062187</t>
  </si>
  <si>
    <t>Suporte para eletrocalha galvanizado a fogo, 50x50mm</t>
  </si>
  <si>
    <t>P.04.000.062188</t>
  </si>
  <si>
    <t>Suporte para eletrocalha galvanizado a fogo, 100x50mm</t>
  </si>
  <si>
    <t>P.04.000.062189</t>
  </si>
  <si>
    <t>Suporte para eletrocalha galvanizado a fogo, 150x50mm</t>
  </si>
  <si>
    <t>P.04.000.062190</t>
  </si>
  <si>
    <t>Suporte para eletrocalha galvanizado a fogo, 200x50mm</t>
  </si>
  <si>
    <t>P.04.000.062191</t>
  </si>
  <si>
    <t>Suporte para eletrocalha galvanizado a fogo, 250x50mm</t>
  </si>
  <si>
    <t>P.04.000.062192</t>
  </si>
  <si>
    <t>Suporte para eletrocalha galvanizado a fogo, 300x50mm</t>
  </si>
  <si>
    <t>P.04.000.062196</t>
  </si>
  <si>
    <t>Suporte para eletrocalha galvanizada a fogo, 100x100mm</t>
  </si>
  <si>
    <t>P.04.000.062197</t>
  </si>
  <si>
    <t>Suporte para eletrocalha galvanizada a fogo, 150x100mm</t>
  </si>
  <si>
    <t>P.04.000.062198</t>
  </si>
  <si>
    <t>Suporte para eletrocalha galvanizada a fogo, 200x100mm</t>
  </si>
  <si>
    <t>P.04.000.062199</t>
  </si>
  <si>
    <t>Suporte para eletrocalha galvanizada a fogo, 250x100mm</t>
  </si>
  <si>
    <t>P.04.000.062201</t>
  </si>
  <si>
    <t>Suporte para eletrocalha galvanizada a fogo, 300x100mm</t>
  </si>
  <si>
    <t>P.04.000.062202</t>
  </si>
  <si>
    <t>Suporte para eletrocalha galvanizada a fogo, 400x100mm</t>
  </si>
  <si>
    <t>P.04.000.062205</t>
  </si>
  <si>
    <t>Mão francesa simples, galvanizada a fogo, L= 200mm</t>
  </si>
  <si>
    <t>P.04.000.062206</t>
  </si>
  <si>
    <t>Mão francesa simples, galvanizada a fogo, L= 300mm</t>
  </si>
  <si>
    <t>P.04.000.062207</t>
  </si>
  <si>
    <t>Mão francesa simples, galvanizada a fogo, L= 400mm</t>
  </si>
  <si>
    <t>P.04.000.062208</t>
  </si>
  <si>
    <t>Mão francesa simples, galvanizada a fogo, L= 500mm</t>
  </si>
  <si>
    <t>P.04.000.062210</t>
  </si>
  <si>
    <t>Mão francesa dupla, galvanizada a fogo, L= 300mm</t>
  </si>
  <si>
    <t>P.04.000.062211</t>
  </si>
  <si>
    <t>Mão francesa dupla, galvanizada a fogo, L= 400mm</t>
  </si>
  <si>
    <t>P.04.000.062212</t>
  </si>
  <si>
    <t>Mão francesa dupla, galvanizada a fogo, L= 500mm</t>
  </si>
  <si>
    <t>P.04.000.062229</t>
  </si>
  <si>
    <t>Rodapé técnico duplo com tampa pintura eletrostática, 2x30x40 / 2x40x40 / 2x30x60mm</t>
  </si>
  <si>
    <t>P.04.000.062230</t>
  </si>
  <si>
    <t>Curva vertical dupla de 90°, interna ou externa, e tampa pintura eletrostática, 2x30x40 / 2x40x40 / 2x30x60mm, ref. 3128PT Real Perfil ou equivalente</t>
  </si>
  <si>
    <t>P.04.000.062231</t>
  </si>
  <si>
    <t>Terminal de fechamento ou mata junta com pintura eletrostática, para rodapé duplo, 2x30x40 / 2x40x40 / 2x30x60mm, ref. 3137PT Real Perfil ou equivalente</t>
  </si>
  <si>
    <t>P.04.000.062251</t>
  </si>
  <si>
    <t>Saída lateral de eletrocalha para eletroduto de 1´</t>
  </si>
  <si>
    <t>P.04.000.062801</t>
  </si>
  <si>
    <t>Rodapé técnico triplo com tampa e pintura eletrostática de 3x30x40 / 3x40x40 / 3x30x60mm, ref. 3109PT Real Perfil ou equivalente</t>
  </si>
  <si>
    <t>P.04.000.062803</t>
  </si>
  <si>
    <t>Curva horizontal tripla 90°, interna/externa, tampa e pintura eletrostática de 3x30x40 / 3x40x40 / 3x30x60mm, ref. 3144/3141PT Real Perfil ou equivalente</t>
  </si>
  <si>
    <t>P.04.000.062805</t>
  </si>
  <si>
    <t>Tê triplo de 90° horizontal ou vertical, tampa com pintura eletrostática de 3x30x40 / 3x40x40 / 3x30x60mm, ref. 3135/3132PT Real Perfil ou equivalente</t>
  </si>
  <si>
    <t>P.04.000.062806</t>
  </si>
  <si>
    <t>Caixa para tomada de energia, RJ, sobressalente, interruptor ou espelho de 3x30x40 / 3x40x40 / 3x30x60mm, ref. 3114PT Real Perfil ou equivalente</t>
  </si>
  <si>
    <t>P.04.000.065641</t>
  </si>
  <si>
    <t>Leito para cabos, tipo pesado, em aço galvanizado a fogo, de 300 x 100 mm, ref. Mopa ou equivalente</t>
  </si>
  <si>
    <t>P.04.000.065643</t>
  </si>
  <si>
    <t>Leito para cabos, tipo pesado, em aço galvanizado a fogo, de 800 x 100 mm, ref. 156-0800 Mopa ou equivalente</t>
  </si>
  <si>
    <t>P.04.000.065644</t>
  </si>
  <si>
    <t>Leito para cabos, tipo pesado, em aço galvanizado a fogo, de 500 x 100 mm, ref. 156-0500-Z Mopa ou equivalente</t>
  </si>
  <si>
    <t>P.04.000.065649</t>
  </si>
  <si>
    <t>Leito para cabos, tipo pesado, em aço galvanizado a fogo, de 400 x 100 mm, ref. 156-0400-F da Mopa ou equivalente</t>
  </si>
  <si>
    <t>P.04.000.065650</t>
  </si>
  <si>
    <t>Leito para cabos, tipo pesado, em aço galvanizado a fogo, de 600 x 100 mm, ref. 156-0600-F da Mopa ou equivalente</t>
  </si>
  <si>
    <t>P.04.000.090407</t>
  </si>
  <si>
    <t>Terminal para vergalhão diâmetro 3/8´</t>
  </si>
  <si>
    <t>P.04.000.090614</t>
  </si>
  <si>
    <t>Caixa de passagem pré-zincado a frio, com tampa quadrada 4 x 25 x 70 mm, para duto de piso</t>
  </si>
  <si>
    <t>P.04.000.090728</t>
  </si>
  <si>
    <t>Poste telecônico em aço SAE 1010/1020 galvanizado a fogo, com espera para duas luminárias, altura de 3 m</t>
  </si>
  <si>
    <t>P.04.000.091215</t>
  </si>
  <si>
    <t>Duto modulado, pré-zincado, com luvas deslocadas 3 x 25 x 70 mm</t>
  </si>
  <si>
    <t>P.04.000.091216</t>
  </si>
  <si>
    <t>Duto liso pré-zincado a fogo/galvanizado de 2 x 25 x 70 mm, ref. Mopa ou equivalente</t>
  </si>
  <si>
    <t>P.04.000.091217</t>
  </si>
  <si>
    <t>Tirante/vergalhão aço rosca total de 1/4´</t>
  </si>
  <si>
    <t>P.04.000.091220</t>
  </si>
  <si>
    <t>Saída lateral simples de 3/4" para perfilado, referência VL 2/3.00.00.33PZ da Valeman, Real Perfil ou equivalente</t>
  </si>
  <si>
    <t>P.04.000.091361</t>
  </si>
  <si>
    <t>Poste telecônico reto em aço SAE 1010/1020 galvanizado a fogo, altura de 10 m</t>
  </si>
  <si>
    <t>P.04.000.091362</t>
  </si>
  <si>
    <t>Poste telecônico reto em aço SAE 1010/1020 galvanizado a fogo, altura de 8 m</t>
  </si>
  <si>
    <t>P.04.000.092151</t>
  </si>
  <si>
    <t>Cruzeta em aço carbono galvanizado, perfil ´L´, dimensões 8 x 75 x 2500 mm, ref. 400238 Romagnole ou equivalente</t>
  </si>
  <si>
    <t>P.04.000.092157</t>
  </si>
  <si>
    <t>Eletroduto metálico flexível de 3/4´, ref. Sealtubo da SPTF ou equivalente</t>
  </si>
  <si>
    <t>P.04.000.092158</t>
  </si>
  <si>
    <t>Eletroduto metálico flexível de 1´, ref. Sealtubo da SPTF ou equivalente</t>
  </si>
  <si>
    <t>P.04.000.092160</t>
  </si>
  <si>
    <t>Eletroduto metálico flexível de 2´, ref. Sealtubo da SPTF ou equivalente</t>
  </si>
  <si>
    <t>P.04.000.092172</t>
  </si>
  <si>
    <t>Poste telecônico reto em aço SAE 1010/1020 galvanizado a fogo, altura de 6 m</t>
  </si>
  <si>
    <t>P.04.000.092173</t>
  </si>
  <si>
    <t>Coluna (P-57) para fixação de placa de orientação, com braço projetado de 3" x 3,15 m e coluna de 4" x 5,25 m x 3,75 mm, para placas com área até 2 m²</t>
  </si>
  <si>
    <t>P.04.000.092174</t>
  </si>
  <si>
    <t>Coluna simples (P-51) para fixação de placa de orientação, de 4" x 5 m x 3,75 mm</t>
  </si>
  <si>
    <t>P.04.000.092175</t>
  </si>
  <si>
    <t>Coluna dupla (P-53) para fixação de placa de orientação, de 4" x 5 m x 3,75 mm</t>
  </si>
  <si>
    <t>P.04.000.092176</t>
  </si>
  <si>
    <t>Coluna simples (PP), de 2 1/2" x 3,6 m</t>
  </si>
  <si>
    <t>P.04.000.092177</t>
  </si>
  <si>
    <t>Braço (P-55) para fixação em poste de concreto, de 3" x 2,7 m x 3,75 mm</t>
  </si>
  <si>
    <t>P.04.000.092178</t>
  </si>
  <si>
    <t>Grupo focal para pedestre com lâmpada LED, em policarbonato, com suportes de fixação e contador regressivo no verde, completo</t>
  </si>
  <si>
    <t>P.04.000.092179</t>
  </si>
  <si>
    <t>Grupo focal veicular com lâmpada LED, em policarbonato, com anteparo e suportes de fixação, completo</t>
  </si>
  <si>
    <t>P.05.000.092162</t>
  </si>
  <si>
    <t>Terminal em latão zincado macho fixo, 3/4´ ref. CMZL da SPTF ou equivalente</t>
  </si>
  <si>
    <t>P.05.000.092163</t>
  </si>
  <si>
    <t>Terminal em latão zincado macho fixo, 1´ ref. CMZL da SPTF ou equivalente</t>
  </si>
  <si>
    <t>P.05.000.092165</t>
  </si>
  <si>
    <t>Terminal em latão zincado macho fixo, 2´ ref. CMZL da SPTF ou equivalente</t>
  </si>
  <si>
    <t>P.05.000.092167</t>
  </si>
  <si>
    <t>Terminal em latão zincado macho giratório 3/4´ ref. CMZGL da SPTF ou equivalente</t>
  </si>
  <si>
    <t>P.05.000.092168</t>
  </si>
  <si>
    <t>Terminal em latão zincado macho giratório 1´ ref. CMZGL da SPTF ou equivalente</t>
  </si>
  <si>
    <t>P.05.000.092170</t>
  </si>
  <si>
    <t>Terminal em latão zincado macho giratório 2´ ref. CMZGL da SPTF ou equivalente</t>
  </si>
  <si>
    <t>P.07.000.042247</t>
  </si>
  <si>
    <t>Caixa de inspeção suspensa</t>
  </si>
  <si>
    <t>P.07.000.043252</t>
  </si>
  <si>
    <t>Sistema de barramento blindado de 100 a 2000 A, trifásico, barra de aluminio, composto por: calha condutora trifásica com neutro 100%, igual ou superior a 630 V (Ui), para uso interno; ref. Megabarre, Beghin, Helzin ou equivalente</t>
  </si>
  <si>
    <t>Axm</t>
  </si>
  <si>
    <t>P.07.000.045033</t>
  </si>
  <si>
    <t>Caixa tomada em poliamida para piso elevado com 4 alojamentos elétricos, até 8 alojamentos para telefonia e dados; ref. SPE-2702R da Sperone, CCT215E/CQT215E da Arcoplan ou equivalente</t>
  </si>
  <si>
    <t>P.07.000.045056</t>
  </si>
  <si>
    <t>Condulete de 4´, corpo e tampa em alumínio injetado ou fundido, com saídas laterais em vários modelos, com ou sem rosca; ref. Daisa, Conduletzel da Wetzel ou equivalente</t>
  </si>
  <si>
    <t>P.07.000.045057</t>
  </si>
  <si>
    <t>Condulete de 1´, corpo e tampa em alumínio injetado ou fundido, com saídas laterais em vários modelos, com ou sem rosca; ref. Daisa, Conduletzel da Wetzel ou equivalente</t>
  </si>
  <si>
    <t>P.07.000.045059</t>
  </si>
  <si>
    <t>Condulete de 1 1/2´, corpo e tampa em alumínio injetado ou fundido, com saídas laterais em vários modelos, com ou sem rosca; ref. Daisa, Conduletzel da Wetzel ou equivalente</t>
  </si>
  <si>
    <t>P.07.000.045060</t>
  </si>
  <si>
    <t>Condulete de 2´, corpo e tampa em alumínio injetado ou fundido, com saídas laterais em vários modelos, com ou sem rosca; ref. Daisa, Conduletzel da Wetzel ou equivalente</t>
  </si>
  <si>
    <t>P.07.000.045061</t>
  </si>
  <si>
    <t>Condulete de 2 1/2´, corpo e tampa em alumínio injetado ou fundido, com saídas laterais em vários modelos, com ou sem rosca; ref. Daisa, Conduletzel da Wetzel ou equivalente</t>
  </si>
  <si>
    <t>P.07.000.045062</t>
  </si>
  <si>
    <t>Condulete de 3´, corpo e tampa em alumínio injetado ou fundido, com saídas laterais em vários modelos, com ou sem rosca; ref. Conduletzel da Wetzel ou equivalente</t>
  </si>
  <si>
    <t>P.07.000.045074</t>
  </si>
  <si>
    <t>Caixa de passagem em alumínio fundido, à prova de tempo e tampa, de 100x100mm, profundidade mínima 60mm, ref. CDT10 da Daisa, Cemar ou equivalente</t>
  </si>
  <si>
    <t>P.07.000.045075</t>
  </si>
  <si>
    <t>Caixa de passagem em alumínio fundido, à prova de tempo e tampa, de 200x200mm, profundidade mínima 100mm, ref. CDT20 da Daisa, Cemar ou equivalente</t>
  </si>
  <si>
    <t>P.07.000.045076</t>
  </si>
  <si>
    <t>Caixa de passagem em alumínio fundido, à prova de tempo e tampa, de 300x300mm, profundidade mínima 120mm, ref. CDT30 da Daisa, Cemar ou equivalente</t>
  </si>
  <si>
    <t>P.07.000.045105</t>
  </si>
  <si>
    <t>Caixa em alumínio fundido a prova de tempo, umidade, gases, vapores e pó, tampa plana, de 200x200x200mm; ref. TCXPTP/6 Telbra, ER12 P/15 Naville, LR12P15 Lumel ou equivalente</t>
  </si>
  <si>
    <t>P.07.000.045151</t>
  </si>
  <si>
    <t>Condulete de 3/4", corpo e tampa em alumínio injetado ou fundido, vários modelos; ref. 56200/082 / 56104/042 / 56114/006 Tramontina, LR / LB 3/4" / LLSR-15 Wetzel ou equivalente</t>
  </si>
  <si>
    <t>P.07.000.045154</t>
  </si>
  <si>
    <t>Condulete de 1 1/4´, corpo e tampa em alumínio injetado ou fundido, com saídas laterais em vários modelos, com ou sem rosca; ref. Daisa, Conduletzel da Wetzel ou equivalente</t>
  </si>
  <si>
    <t>P.07.000.049585</t>
  </si>
  <si>
    <t>Bucha para passagem interna/externa com isolação para 15 kV</t>
  </si>
  <si>
    <t>P.07.000.049586</t>
  </si>
  <si>
    <t>Pino para isolador rígido</t>
  </si>
  <si>
    <t>P.07.000.049662</t>
  </si>
  <si>
    <t>Suporte para 4 isoladores de baixa tensão</t>
  </si>
  <si>
    <t>P.07.000.049663</t>
  </si>
  <si>
    <t>Suporte para 3 isoladores de baixa tensão</t>
  </si>
  <si>
    <t>P.07.000.049664</t>
  </si>
  <si>
    <t>Suporte para 2 isoladores de baixa tensão</t>
  </si>
  <si>
    <t>P.07.000.049667</t>
  </si>
  <si>
    <t>Suporte para 1 isolador de baixa tensão</t>
  </si>
  <si>
    <t>P.07.000.090724</t>
  </si>
  <si>
    <t>Caixa em alumínio fundido à prova de tempo, umidade, gases, vapores e pó, tampa plana, de 150x150x150mm, ref. ER12P/8 Telbra, CX/R12 P-8 Conex, ou equivalente</t>
  </si>
  <si>
    <t>P.07.000.090860</t>
  </si>
  <si>
    <t>Caixa em alumínio fundido à prova de tempo, umidade, gases, vapores e pó, tampa plana, de 445 x 350 x 220 mm, ref. TMR/45GR da Telbra ou equivalente</t>
  </si>
  <si>
    <t>P.07.000.090886</t>
  </si>
  <si>
    <t>Caixa em alumínio fundido à prova de tempo, umidade, gases, vapores e pó, tampa plana, de 240x240x150mm; ref. ER12 P/22 Naville, TCXPTP/11 Telbra ou equivalente</t>
  </si>
  <si>
    <t>P.07.000.091211</t>
  </si>
  <si>
    <t>Caixa de derivação pré-zincado a frio/galvanização eletrolítica, de 12 x 25 x 70 mm com cruzadora</t>
  </si>
  <si>
    <t>P.07.000.091214</t>
  </si>
  <si>
    <t>Caixa de derivação pré-zincado a frio/galvanização eletrolítica, de 16 x 25 x 70 mm com cruzadora</t>
  </si>
  <si>
    <t>P.07.000.091368</t>
  </si>
  <si>
    <t>Tampa para caixa R2 padrão Telebras</t>
  </si>
  <si>
    <t>P.07.000.091396</t>
  </si>
  <si>
    <t>Tampa para caixa R1 padrão Telebras</t>
  </si>
  <si>
    <t>P.07.000.092150</t>
  </si>
  <si>
    <t>Conector prensa-cabo 3/4´ em alumínio, ref. PC15-C12/C20 da Wetzel ou equivalente</t>
  </si>
  <si>
    <t>P.08.000.043012</t>
  </si>
  <si>
    <t>Cabo de cobre flexível de 1,5 mm², isolamento 750V - isolação PVC 70°C</t>
  </si>
  <si>
    <t>P.08.000.043014</t>
  </si>
  <si>
    <t>Cabo cobre nu tempera mole classe 2, de 10mm²</t>
  </si>
  <si>
    <t>P.08.000.043025</t>
  </si>
  <si>
    <t>Cabo de cobre flexível de 2,5 mm², isolamento 750V - isolação PVC 70°C</t>
  </si>
  <si>
    <t>P.08.000.043026</t>
  </si>
  <si>
    <t>Cabo de cobre flexível de 4 mm², isolamento 750V - isolação PVC 70°C</t>
  </si>
  <si>
    <t>P.08.000.043027</t>
  </si>
  <si>
    <t>Cabo de cobre flexível de 6 mm², isolamento 750V - isolação PVC 70°C</t>
  </si>
  <si>
    <t>P.08.000.043032</t>
  </si>
  <si>
    <t>Cabo de cobre flexível de 1,5 mm², isolamento 750V - isolação LSHF/A 70°C - baixa emissão de fumaça e gases</t>
  </si>
  <si>
    <t>P.08.000.043033</t>
  </si>
  <si>
    <t>Cabo de cobre flexível de 2,5 mm², isolamento 750V - isolação LSHF/A 70°C - baixa emissão de fumaça e gases</t>
  </si>
  <si>
    <t>P.08.000.043034</t>
  </si>
  <si>
    <t>Cabo de cobre flexível de 4 mm², isolamento 750V - isolação LSHF/A 70°C - baixa emissão de fumaça e gases</t>
  </si>
  <si>
    <t>P.08.000.043035</t>
  </si>
  <si>
    <t>Cabo de cobre flexível de 6 mm², isolamento 750V - isolação LSHF/A 70°C - baixa emissão de fumaça e gases</t>
  </si>
  <si>
    <t>P.08.000.043036</t>
  </si>
  <si>
    <t>Cabo de cobre flexível de 10 mm², isolamento 750V - isolação LSHF/A 70°C - baixa emissão de fumaça e gases</t>
  </si>
  <si>
    <t>P.08.000.043037</t>
  </si>
  <si>
    <t>Cabo de cobre unipolar, média tensão 35 mm², encordoamento classe 2, isolamento 15/25 kV, EPR 105 - NBR 7286, ref. CB Epronax Slim 105 Induscabos ou equivalente</t>
  </si>
  <si>
    <t>P.08.000.043038</t>
  </si>
  <si>
    <t>Cabo cobre nu tempera mole classe 2, de 16mm²</t>
  </si>
  <si>
    <t>P.08.000.043039</t>
  </si>
  <si>
    <t>Cabo de cobre unipolar, média tensão 50 mm², encordoamento classe 2, isolamento 15/25 kV, EPR 105 - NBR 7286, ref. CB Epronax Slim 105 Induscabos ou equivalente</t>
  </si>
  <si>
    <t>P.08.000.043040</t>
  </si>
  <si>
    <t>Cabo cobre nu tempera mole classe 2, de 25mm²</t>
  </si>
  <si>
    <t>P.08.000.043041</t>
  </si>
  <si>
    <t>Cabo cobre nu tempera mole classe 2, de 35mm²</t>
  </si>
  <si>
    <t>P.08.000.043043</t>
  </si>
  <si>
    <t>Cabo de cobre flexível de 3 x 1,5 mm², isolamento 0,6/1kV - isolação HEPR 90°C</t>
  </si>
  <si>
    <t>P.08.000.043044</t>
  </si>
  <si>
    <t>Cabo de cobre flexível de 3 x 2,5 mm², isolamento 0,6/1kV - isolação HEPR 90°C</t>
  </si>
  <si>
    <t>P.08.000.043047</t>
  </si>
  <si>
    <t>Cabo de cobre flexível de 3 x 10 mm², isolamento 0,6/1kV - isolação HEPR 90°C</t>
  </si>
  <si>
    <t>P.08.000.043050</t>
  </si>
  <si>
    <t>Cabo cobre flexível 1,5 mm², isolamento 0,6/1 kV - isolação HEPR 90°C, têmpera mole, classe 5, baixa emissão fumaça, ref. Cabos Afumex Prysmian; Atexsil Sil; ToxFree Conduspar ou equivalente</t>
  </si>
  <si>
    <t>P.08.000.043051</t>
  </si>
  <si>
    <t>Cabo cobre flexível 2,5 mm², isolamento 0,6/1 kV - isolação HEPR 90°C, têmpera mole, classe 5, baixa emissão fumaça, ref. Cabos Afumex Prysmian; Atexsil Sil; ToxFree Conduspar ou equivalente</t>
  </si>
  <si>
    <t>P.08.000.043052</t>
  </si>
  <si>
    <t>Cabo cobre flexível 4 mm², isolamento 0,6/1 kV - isolação HEPR 90°C, têmpera mole, classe 5, baixa emissão fumaça, ref. Cabos Afumex Prysmian; Atexsil Sil; ToxFree Conduspar ou equivalente</t>
  </si>
  <si>
    <t>P.08.000.043053</t>
  </si>
  <si>
    <t>Cabo cobre flexível 6 mm², isolamento 0,6/1 kV - isolação HEPR 90°C, têmpera mole, classe 5, baixa emissão fumaça, ref. Cabos Afumex Prysmian; Atexsil Sil; ToxFree Conduspar ou equivalente</t>
  </si>
  <si>
    <t>P.08.000.043054</t>
  </si>
  <si>
    <t>Cabo cobre flexível 10 mm², isolamento 0,6/1 kV - isolação HEPR 90°C, têmpera mole, classe 5, baixa emissão fumaça, ref. Cabos Afumex Prysmian; Atexsil Sil; ToxFree Conduspar ou equivalente</t>
  </si>
  <si>
    <t>P.08.000.043055</t>
  </si>
  <si>
    <t>Cabo cobre flexível 16 mm², isolamento 0,6/1 kV - isolação HEPR 90°C, têmpera mole, classe 5, baixa emissão fumaça, ref. Cabos Afumex Prysmian; Atexsil Sil; ToxFree Conduspar ou equivalente</t>
  </si>
  <si>
    <t>P.08.000.043056</t>
  </si>
  <si>
    <t>Cabo cobre flexível 25 mm², isolamento 0,6/1 kV - isolação HEPR 90°C, têmpera mole, classe 5, baixa emissão fumaça, ref. Cabos Afumex Prysmian; Atexsil Sil; ToxFree Conduspar ou equivalente</t>
  </si>
  <si>
    <t>P.08.000.043057</t>
  </si>
  <si>
    <t>Cabo cobre flexível 35 mm², isolamento 0,6/1 kV - isolação HEPR 90°C, têmpera mole, classe 5, baixa emissão fumaça, ref. Cabos Afumex Prysmian; Atexsil Sil; ToxFree Conduspar ou equivalente</t>
  </si>
  <si>
    <t>P.08.000.043058</t>
  </si>
  <si>
    <t>Cabo cobre flexível 50 mm², isolamento 0,6/1 kV - isolação HEPR 90°C, têmpera mole, classe 5, baixa emissão fumaça, ref. Cabos Afumex Prysmian; Atexsil Sil; ToxFree Conduspar ou equivalente</t>
  </si>
  <si>
    <t>P.08.000.043059</t>
  </si>
  <si>
    <t>Cabo cobre flexível 70 mm², isolamento 0,6/1 kV - isolação HEPR 90°C, têmpera mole, classe 5, baixa emissão fumaça, ref. Cabos Afumex Prysmian; Atexsil Sil; ToxFree Conduspar ou equivalente</t>
  </si>
  <si>
    <t>P.08.000.043060</t>
  </si>
  <si>
    <t>Cabo cobre flexível 95 mm², isolamento 0,6/1 kV - isolação HEPR 90°C, têmpera mole, classe 5, baixa emissão fumaça, ref. Cabos Afumex Prysmian; Atexsil Sil; ToxFree Conduspar ou equivalente</t>
  </si>
  <si>
    <t>P.08.000.043061</t>
  </si>
  <si>
    <t>Cabo cobre flexível 120 mm², isolamento 0,6/1 kV - isolação HEPR 90°C, têmpera mole, classe 5, baixa emissão fumaça, ref. Cabos Afumex Prysmian; Atexsil Sil; ToxFree Conduspar ou equivalente</t>
  </si>
  <si>
    <t>P.08.000.043062</t>
  </si>
  <si>
    <t>Cabo cobre flexível 150 mm², isolamento 0,6/1 kV - isolação HEPR 90°C, têmpera mole, classe 5, baixa emissão fumaça, ref. Cabos Afumex Prysmian; Atexsil Sil; ToxFree Conduspar ou equivalente</t>
  </si>
  <si>
    <t>P.08.000.043063</t>
  </si>
  <si>
    <t>Cabo cobre flexível 185 mm², isolamento 0,6/1 kV - isolação HEPR 90°C, têmpera mole, classe 5, baixa emissão fumaça, ref. Cabos Afumex Prysmian; Atexsil Sil; ToxFree Conduspar ou equivalente</t>
  </si>
  <si>
    <t>P.08.000.043064</t>
  </si>
  <si>
    <t>Cabo cobre flexível 240 mm², isolamento 0,6/1 kV - isolação HEPR 90°C, têmpera mole, classe 5, baixa emissão fumaça, ref. Cabos Afumex Prysmian; Atexsil Sil; ToxFree Conduspar ou equivalente</t>
  </si>
  <si>
    <t>P.08.000.043079</t>
  </si>
  <si>
    <t>Cabo de cobre flexível de 1,5 mm², isolamento 0,6/1kV - isolação HEPR 90°C</t>
  </si>
  <si>
    <t>P.08.000.043080</t>
  </si>
  <si>
    <t>Cabo de cobre flexível de 2,5 mm², isolamento 0,6/1kV - isolação HEPR 90°C</t>
  </si>
  <si>
    <t>P.08.000.043081</t>
  </si>
  <si>
    <t>Cabo de cobre flexível de 4 mm², isolamento 0,6/1kV - isolação HEPR 90°C</t>
  </si>
  <si>
    <t>P.08.000.043082</t>
  </si>
  <si>
    <t>Cabo de cobre flexível de 6 mm², isolamento 0,6/1kV - isolação HEPR 90°C</t>
  </si>
  <si>
    <t>P.08.000.043084</t>
  </si>
  <si>
    <t>Cabo de cobre flexível de 10 mm², isolamento 0,6/1kV - isolação HEPR 90°C</t>
  </si>
  <si>
    <t>P.08.000.043085</t>
  </si>
  <si>
    <t>Cabo de cobre flexível de 16 mm², isolamento 0,6/1kV - isolação HEPR 90°C</t>
  </si>
  <si>
    <t>P.08.000.043086</t>
  </si>
  <si>
    <t>Cabo de cobre flexível de 25 mm², isolamento 0,6/1kV - isolação HEPR 90°C</t>
  </si>
  <si>
    <t>P.08.000.043087</t>
  </si>
  <si>
    <t>Cabo de cobre flexível de 35 mm², isolamento 0,6/1kV - isolação HEPR 90°C</t>
  </si>
  <si>
    <t>P.08.000.043088</t>
  </si>
  <si>
    <t>Cabo de cobre flexível de 50 mm², isolamento 0,6/1kV - isolação HEPR 90°C</t>
  </si>
  <si>
    <t>P.08.000.043089</t>
  </si>
  <si>
    <t>Cabo de cobre flexível de 70 mm², isolamento 0,6/1kV - isolação HEPR 90°C</t>
  </si>
  <si>
    <t>P.08.000.043090</t>
  </si>
  <si>
    <t>Cabo de cobre flexível de 95 mm², isolamento 0,6/1kV - isolação HEPR 90°C</t>
  </si>
  <si>
    <t>P.08.000.043091</t>
  </si>
  <si>
    <t>Cabo de cobre flexível de 120 mm², isolamento 0,6/1kV - isolação HEPR 90°C</t>
  </si>
  <si>
    <t>P.08.000.043092</t>
  </si>
  <si>
    <t>Cabo de cobre flexível de 185 mm², isolamento 0,6/1kV - isolação HEPR 90°C</t>
  </si>
  <si>
    <t>P.08.000.043093</t>
  </si>
  <si>
    <t>Cabo de cobre flexível de 240 mm², isolamento 0,6/1kV - isolação HEPR 90°C</t>
  </si>
  <si>
    <t>P.08.000.043094</t>
  </si>
  <si>
    <t>Cabo de cobre flexível de 150 mm², isolamento 0,6/1kV - isolação HEPR 90°C</t>
  </si>
  <si>
    <t>P.08.000.043102</t>
  </si>
  <si>
    <t>Cabo de cobre 25 mm², tensão de isolamento 8,7/15kV, isolação EPR 90°C</t>
  </si>
  <si>
    <t>P.08.000.043103</t>
  </si>
  <si>
    <t>Cabo de cobre 35 mm², tensão de isolamento 8,7/15kV, isolação EPR 90°C</t>
  </si>
  <si>
    <t>P.08.000.043112</t>
  </si>
  <si>
    <t>Cabo cobre 3 x 35 mm², tensão de isolamento 8,7/15 kV, isolação EPR 90°C</t>
  </si>
  <si>
    <t>P.08.000.043155</t>
  </si>
  <si>
    <t>Cabo cobre isolamento PVC 70°C, isolam 0.6/1kV, 1,5mm²</t>
  </si>
  <si>
    <t>P.08.000.043156</t>
  </si>
  <si>
    <t>Cabo cobre isolamento PVC 70°C, isolam 0.6/1kV, 2,5mm²</t>
  </si>
  <si>
    <t>P.08.000.043157</t>
  </si>
  <si>
    <t>Cabo cobre isolamento PVC 70°C, isolam 0.6/1kV, 4mm²</t>
  </si>
  <si>
    <t>P.08.000.043158</t>
  </si>
  <si>
    <t>Cabo cobre isolamento PVC 70°C, isolam 0.6/1kV, 6mm²</t>
  </si>
  <si>
    <t>P.08.000.043159</t>
  </si>
  <si>
    <t>Cabo cobre isolamento PVC 70°C, isolam 0.6/1kV, 10mm²</t>
  </si>
  <si>
    <t>P.08.000.043201</t>
  </si>
  <si>
    <t>Cabo de cobre flexível de 2 x 2,5 mm², isolamento 0,6/1kV - isolação HEPR 90°C</t>
  </si>
  <si>
    <t>P.08.000.043206</t>
  </si>
  <si>
    <t>Cabo de cobre flexível de 3 x 25 mm², isolamento 0,6/1kV - isolação HEPR 90°C</t>
  </si>
  <si>
    <t>P.08.000.043207</t>
  </si>
  <si>
    <t>Cabo de cobre flexível de 3 x 35 mm², isolamento 0,6/1kV - isolação HEPR 90°C</t>
  </si>
  <si>
    <t>P.08.000.043212</t>
  </si>
  <si>
    <t>Cabo de cobre flexível de 4 x 10 mm², isolamento 0,6/1kV - isolação HEPR 90°C</t>
  </si>
  <si>
    <t>P.08.000.043223</t>
  </si>
  <si>
    <t>Cabo de cobre flexível de 3 x 1,5 mm², isolamento 500V - isolação PP 70° C, baixa emissão de fumaça, gases tóxicos e corrosivos; ref. Silflex PP 500V da Sil, Flexicom da Cobrecom ou equivalente</t>
  </si>
  <si>
    <t>P.08.000.043224</t>
  </si>
  <si>
    <t>Cabo de cobre flexível de 3 x 2,5 mm², isolamento 500V - isolação PP 70° C, baixa emissão de fumaça, gases tóxicos e corrosivos; ref. Silflex PP 500V da Sil, Flexicom da Cobrecom ou equivalente</t>
  </si>
  <si>
    <t>P.08.000.043225</t>
  </si>
  <si>
    <t>Cabo de cobre flexível de 3 x 4 mm², isolamento 500V - isolação PP 70°C, baixa emissão de fumaça, gases tóxicos e corrosivos; ref. Silflex PP 500V da Sil, Flexicom da Cobrecom ou equivalente</t>
  </si>
  <si>
    <t>P.08.000.043226</t>
  </si>
  <si>
    <t>Cabo de cobre flexível de 3 x 6 mm², isolamento 500V - isolação PP 70°C, baixa emissão de fumaça, gases tóxicos e corrosivos; ref. Silflex PP 500V da Sil, Flexicom da Cobrecom ou equivalente</t>
  </si>
  <si>
    <t>P.08.000.043230</t>
  </si>
  <si>
    <t>Cabo de cobre flexível de 4 x 4 mm², isolamento 500V - isolação PP 70°C, baixa emissão de fumaça, gases tóxicos e corrosivos; ref. Silflex PP 500V da Sil, Flexicom da Cobrecom ou equivalente</t>
  </si>
  <si>
    <t>P.08.000.043231</t>
  </si>
  <si>
    <t>Cabo de cobre flexível de 4 x 6 mm², isolamento 500V - isolação PP 70°C, baixa emissão de fumaça, gases tóxicos e corrosivos; ref. Silflex PP 500V da Sil, Flexicom da Cobrecom ou equivalente</t>
  </si>
  <si>
    <t>P.08.000.050102</t>
  </si>
  <si>
    <t>Cabo cobre nu tempera mole classe 2, de 50mm²</t>
  </si>
  <si>
    <t>P.08.000.050126</t>
  </si>
  <si>
    <t>Cabo de cobre flexível de 10 mm², isolamento 750V - isolação PVC 70°C</t>
  </si>
  <si>
    <t>P.08.000.050187</t>
  </si>
  <si>
    <t>Cabo media tensão em cobre com isolação em EPR 90°C, DN=50mm², tensão 8,7/15 kV, referência Conduspar, Disnacon, IPCE ou equivalente</t>
  </si>
  <si>
    <t>P.08.000.050190</t>
  </si>
  <si>
    <t>Cabo de cobre 120 mm², tensão de isolamento 8,7/15kV, isolação EPR 90°C</t>
  </si>
  <si>
    <t>P.08.000.090408</t>
  </si>
  <si>
    <t>Vergalhão de cobre eletrolítico diâmetro 3/8´</t>
  </si>
  <si>
    <t>P.08.000.090430</t>
  </si>
  <si>
    <t>Cabo cobre nu tempera mole classe 2, de 95mm²</t>
  </si>
  <si>
    <t>P.08.000.090432</t>
  </si>
  <si>
    <t>Cabo cobre nu tempera mole classe 2, de 185mm²</t>
  </si>
  <si>
    <t>P.08.000.090487</t>
  </si>
  <si>
    <t>Cabo cobre nu tempera mole classe 2, de 70mm²</t>
  </si>
  <si>
    <t>P.08.000.090853</t>
  </si>
  <si>
    <t>Cabo cobre flexível ´PP´ de 4x2,5mm², classe 5 de encordoamento, isolamento 450/750V - isolação PVC 70°C</t>
  </si>
  <si>
    <t>P.08.000.091045</t>
  </si>
  <si>
    <t>Cabo coaxial tipo RG11, malha com mínimo 60% de proteção</t>
  </si>
  <si>
    <t>P.09.000.046344</t>
  </si>
  <si>
    <t>Trilho eletrificado com 1 circuito alimentação em alumínio, para instalação spots, pintura na cor branco, ref. TRA Altrac mono da Altena ou equivalente</t>
  </si>
  <si>
    <t>P.09.000.050002</t>
  </si>
  <si>
    <t>Cabo de alumínio nu com alma de aço CAA</t>
  </si>
  <si>
    <t>P.09.000.050003</t>
  </si>
  <si>
    <t>Cabo de alumínio nu sem alma de aço CA</t>
  </si>
  <si>
    <t>P.10.000.030519</t>
  </si>
  <si>
    <t>Voice panel 50 portas categoria 3, com sistema de fixação por parafuso ou encaixe, ref. Furukawa, ou Sollan ou equivalente</t>
  </si>
  <si>
    <t>P.10.000.042523</t>
  </si>
  <si>
    <t>Cordão óptico duplex multimodo com conector LC/LC 2,5 m</t>
  </si>
  <si>
    <t>P.10.000.042525</t>
  </si>
  <si>
    <t>Cabo óptico multimodo, 4 fibras uso interno/externo, diâmetro núcleo 50/125 µm, ref. CFOT.MM50-EO COG da Metrocable ou equivalente</t>
  </si>
  <si>
    <t>P.10.000.042542</t>
  </si>
  <si>
    <t>Cabo óptico multimodo, 6 fibras uso interno/externo, diâmetro núcleo 50/125 µm, ref. CFOT.MM-EO-06 da Furukawa ou equivalente</t>
  </si>
  <si>
    <t>P.10.000.042543</t>
  </si>
  <si>
    <t>Cabo óptico multimodo, núcleo geleado, 4 fibras uso externo, diâmetro núcleo 50/125 µm, ref. CFOA.MMASU080-S-04 da Furukawa ou equivalente</t>
  </si>
  <si>
    <t>P.10.000.042544</t>
  </si>
  <si>
    <t>Cabo óptico multimodo, núcleo geleado, 6 fibras uso externo, diâmetro núcleo 50/125 µm, ref. CFOA.MMASU080-S-06 da Furukawa ou equivalente</t>
  </si>
  <si>
    <t>P.10.000.050015</t>
  </si>
  <si>
    <t>Cabo para rede 23 AWG, com 4 pares, categoria 6A, ref. CM CZ 305M Furukawa, ou equivalente</t>
  </si>
  <si>
    <t>P.10.000.050016</t>
  </si>
  <si>
    <t>Conector RJ-45, fêmea, categoria 6A, ref. BR ROHS da Furukawa, ou equivalente</t>
  </si>
  <si>
    <t>P.10.000.050017</t>
  </si>
  <si>
    <t>Patch cords F/UTP de 2,0 a 3,0 m, RJ-45 / RJ-45 categoria 6A, ref. CM T568A/B fabricação Furukawa ou equivalente</t>
  </si>
  <si>
    <t>P.10.000.050020</t>
  </si>
  <si>
    <t>Cabo telefônico CTP-APL-G-50, com 10 pares de 0,50mm, em cobre nu, isolação em polietileno ou polipropileno, capa externa tipo APL, de acordo com especificação TELEBRÁS; ref. Furukawa, Pirelli ou equivalente</t>
  </si>
  <si>
    <t>P.10.000.050021</t>
  </si>
  <si>
    <t>Cabo telefônico CTP-APL-G-50, com 20 pares de 0,50mm, em cobre nu, isolação em polietileno ou polipropileno, capa externa tipo APL, de acordo com especificação TELEBRÁS; ref. Furukawa, Pirelli ou equivalente</t>
  </si>
  <si>
    <t>P.10.000.050023</t>
  </si>
  <si>
    <t>Cabo telefônico CTP-APL-G-50, com 50 pares de 0,50mm, em cobre nu, isolação em polietileno ou polipropileno, capa externa tipo APL, de acordo com especificação TELEBRÁS; ref. Furukawa, Pirelli ou equivalente</t>
  </si>
  <si>
    <t>P.10.000.050026</t>
  </si>
  <si>
    <t>Cabo telefônico CTP-APL, com 10 pares de 0,65mm, em cobre nu, isolação em polietileno ou polipropileno, capa externa tipo APL, de acordo com especificação TELEBRÁS; ref. Furukawa, Pirelli ou equivalente</t>
  </si>
  <si>
    <t>P.10.000.050027</t>
  </si>
  <si>
    <t>Cabo telefônico CTP-APL, com 20 pares de 0,65mm, em cobre nu, isolação em polietileno ou polipropileno, capa externa tipo APL, de acordo com especificação TELEBRÁS; ref. Furukawa ou equivalente</t>
  </si>
  <si>
    <t>P.10.000.050033</t>
  </si>
  <si>
    <t>Cabo para rede 24 AWG, com 4 pares, categoria 6; ref. 23400174 da Sohoplus da Furukawa ou equivalente</t>
  </si>
  <si>
    <t>P.10.000.050034</t>
  </si>
  <si>
    <t>Patch cords de 1,50 ou 3,00 m RJ-45 / RJ-45, ref. 50495 fabricação Policom ou equivalente</t>
  </si>
  <si>
    <t>P.10.000.050035</t>
  </si>
  <si>
    <t>Patch panel 24 portas, categoria 6, ref. 50493 fabricação Policom ou equivalente</t>
  </si>
  <si>
    <t>P.10.000.090417</t>
  </si>
  <si>
    <t>Cabo telefônico tipo CTP-APL-SN, com 10 pares de 0,50mm, em cobre estanhado, isolação em polietileno ou polipropileno, capa externa tipo APL, de acordo com especificação TELEBRÁS; ref. Furukawa, Pirelli ou equivalente</t>
  </si>
  <si>
    <t>P.10.000.090418</t>
  </si>
  <si>
    <t>Cabo telefônico tipo CI, com 10 pares de 0,50mm, em cobre eletrolítico estanhado, isolação em poliolefina não propagante à chama, capa externa em cloreto de polivinila PVC, de acordo com especificação TELEBRÁS; ref. Furukawa, Pirelli ou equivalente</t>
  </si>
  <si>
    <t>P.10.000.090419</t>
  </si>
  <si>
    <t>Cabo telefônico tipo CI, com 20 pares de 0,50mm, em cobre eletrolítico estanhado, isolação em poliolefina não propagante à chama, capa externa em cloreto de polivinila PVC, de acordo com especificação TELEBRÁS; ref. Furukawa, Pirelli ou equivalente</t>
  </si>
  <si>
    <t>P.10.000.090707</t>
  </si>
  <si>
    <t>Cabo telefônico tipo CI, com 50 pares de 0,50mm, em cobre eletrolítico estanhado, isolação em poliolefina não propagante à chama, capa externa em cloreto de polivinila PVC, de acordo com especificação TELEBRÁS; ref. Furukawa, Pirelli ou equivalente</t>
  </si>
  <si>
    <t>P.10.000.090897</t>
  </si>
  <si>
    <t>Cabo óptico de terminação, 2 fibras, uso interno/externo, diâmetro do núcleo 50/125 µm, ref. CFOT-X-MF Furukawa ou equivalente</t>
  </si>
  <si>
    <t>P.10.000.091015</t>
  </si>
  <si>
    <t>Cabo coaxial tipo RG 59, D= 0,60 mm, blindagem com fio de cobre nu 95%, ref. KMP, ou IFE-EWG ou equivalente</t>
  </si>
  <si>
    <t>P.10.000.091027</t>
  </si>
  <si>
    <t>Cabo coaxial tipo RGC-59, diâmetro nominal de 0,82 mm, ref. KMP / Furukawa / IFE-EWG ou equivalente</t>
  </si>
  <si>
    <t>P.10.000.091237</t>
  </si>
  <si>
    <t>Cabo telefônico tipo CI, com 01 par de 0,40mm, em cobre eletrolítico estanhado, isolação em poliolefina não propagante à chama, capa externa em cloreto de polivinila PVC, de acordo com especificação TELEBRÁS; ref. GP Cabos, Loja Matel ou equivalente</t>
  </si>
  <si>
    <t>P.10.000.091239</t>
  </si>
  <si>
    <t>Fio telefônico interno tipo FI 60, 1 par de 0,60mm de diâmetro, em cobre eletrolítico estanhado, isolação em cloredo de polivinila PVC, de acordo com especificação Telebrás</t>
  </si>
  <si>
    <t>P.10.000.091377</t>
  </si>
  <si>
    <t>Fio telefônico externo tipo FE-160, com diâmetro nominal de 1,60mm, isolação em polietileno (PE), de acordo com especificação Telebrás</t>
  </si>
  <si>
    <t>P.10.000.091379</t>
  </si>
  <si>
    <t>Cabo telefônico CTP-APL, com 20 pares de 0,50mm, isolação em polietileno ou polipropileno, capa externa tipo APL, de acordo com especificação TELEBRÁS; ref. Furukawa, Pirelli ou equivalente</t>
  </si>
  <si>
    <t>P.10.000.091381</t>
  </si>
  <si>
    <t>Cabo telefônico CTP-APL, com 50 pares de 0,50mm, em cobre nu, isolação em polietileno ou polipropileno, capa externa tipo APL, de acordo com especificação TELEBRÁS; ref. Furukawa, Pirelli ou equivalente</t>
  </si>
  <si>
    <t>P.10.000.091382</t>
  </si>
  <si>
    <t>Cabo telefônico CTP-APL, com 100 pares de 0,50mm, em cobre nu, isolação em polietileno ou polipropileno, capa externa tipo APL, de acordo com especificação TELEBRÁS; ref. Furukawa, Pirelli ou equivalente</t>
  </si>
  <si>
    <t>P.10.000.091598</t>
  </si>
  <si>
    <t>Cabo torcido flexível de 2 x 2,5 mm², isolamento em PVC antichama; ref. CABCORD0111 da Dacota, cordão Flex torcido 300 V da Nambei, Cordão flexível torcido da Megatron ou equivalente</t>
  </si>
  <si>
    <t>P.10.000.092781</t>
  </si>
  <si>
    <t>Cabo telefônico CCE-APL, com 4 pares de 0,50mm, em cobre nu, isolação em polietileno ou polipropileno, capa externa tipo APL, de acordo com especificação TELEBRÁS; ref. GP Cabos ou equivalente</t>
  </si>
  <si>
    <t>P.10.000.092950</t>
  </si>
  <si>
    <t>Cabo telefônico CTP-APL, com 50 pares de 0,65mm, em cobre nu, isolação em polietileno ou polipropileno, capa externa tipo APL, de acordo com especificação TELEBRÁS; ref. Furukawa, Pirelli ou equivalente</t>
  </si>
  <si>
    <t>P.11.000.032005</t>
  </si>
  <si>
    <t>Filtro de areia com vazão de 16,9 m³/h e carga de areia filtrante; ref. DFR-30 da Dancor ou equivalente</t>
  </si>
  <si>
    <t>P.11.000.032311</t>
  </si>
  <si>
    <t>Bomba de remoção de condensados para condicionadores de ar, tipo Split, janela ou Hi Wall até 24.000 BTs</t>
  </si>
  <si>
    <t>P.11.000.042428</t>
  </si>
  <si>
    <t>Motor-bomba centrífuga, potencia 5cv, Hman= 24 a 33 mca, Q= 41,6 a 35,2 m³/h, ref. 5DM 1 1/2T da Jacuzzi ou equivalente</t>
  </si>
  <si>
    <t>P.11.000.047516</t>
  </si>
  <si>
    <t>Gerador a diesel 250/228 kVA, variação de + ou - 5%, 380/220 V ou 220/127 V, completo; ref. C200 D6 da Cummins ou equivalente</t>
  </si>
  <si>
    <t>P.11.000.047517</t>
  </si>
  <si>
    <t>Gerador a diesel 350/320 kVA, variação de + ou - 10%, 380/220 V ou 220/127 V, completo; ref. C300 D6 da Cummins ou equivalente</t>
  </si>
  <si>
    <t>P.11.000.047518</t>
  </si>
  <si>
    <t>Gerador a diesel 88/80 kVA, variação de + ou - 10%, 380/220 V ou 220/127 V, completo; ref. P70 da Nilmariz ou equivalente</t>
  </si>
  <si>
    <t>P.11.000.047519</t>
  </si>
  <si>
    <t>Gerador a diesel 165/150 kVA, variação de + ou - 5%, 380/220 V ou 220/127 V, completo; ref. GEP165 da Sotreq ou equivalente</t>
  </si>
  <si>
    <t>P.11.000.047522</t>
  </si>
  <si>
    <t>Gerador a diesel 180/168 kVA, variação de + ou - 5%, 380/220 V ou 220/127 V, completo; ref. MX180MWAB da Maxitrust ou equivalente</t>
  </si>
  <si>
    <t>P.11.000.047582</t>
  </si>
  <si>
    <t>Gerador a diesel 563/513 kVA, variação de + ou - 10%, 380/220 V ou 220/127 V, completo; ref. MX550SWAB da Maxitrust ou equivalente</t>
  </si>
  <si>
    <t>P.11.000.047594</t>
  </si>
  <si>
    <t>Gerador a diesel carenado 460/434 kVA, variação de + ou - 10%, 380/220 V ou 220/127 V, 85dB a 1,5m, completo; ref. MX460SWSL da Maxitrust ou equivalente</t>
  </si>
  <si>
    <t>P.11.000.047601</t>
  </si>
  <si>
    <t>Gerador a diesel 460/434 kVA, variação de + ou - 10%, 380/220 V ou 220/127 V, completo; ref. MX460SWAB da Maxitrust ou equivalente</t>
  </si>
  <si>
    <t>P.11.000.066172</t>
  </si>
  <si>
    <t>Conjunto motor-bomba (centrífuga), monoestágio, potência 40cv, trifásico, Hman= 45 a 75 MCA, Q= 120 a 75 m³/h , referência RL-26B da empresa THEBE ou equivalente</t>
  </si>
  <si>
    <t>P.11.000.066201</t>
  </si>
  <si>
    <t>Conjunto motor-bomba (centrífuga), potência 7,5cv multiestágio, Hman= 30 a 80 mca, Q= 21,6 a 12,0 m³/h; ref. 75 MC3-T da Jacuzzi ou equivalente</t>
  </si>
  <si>
    <t>P.11.000.066202</t>
  </si>
  <si>
    <t>Conjunto motor-bomba (centrifuga), potência 5cv multiestágio, Hman= 25 a 50 mca, Q= 21,0 a 13,3 m³/h; ref. 5MC2-T Jacuzzi ou equivalente</t>
  </si>
  <si>
    <t>P.11.000.066526</t>
  </si>
  <si>
    <t>Motor-bomba centrífuga, potência 30cv, monoestágio, Hman= 20 a 50 mca, Q= 197 a 112 m³/h, ref. CY-16 da Darka ou equivalente</t>
  </si>
  <si>
    <t>P.11.000.066539</t>
  </si>
  <si>
    <t>Conjunto motor-bomba submersível vertical trifásica, para esgoto, Q= 40 m³/h, Hman= 40 mca, diâmetro de sólidos até 50mm, ref DS-122/4 da Darka ou equivalente</t>
  </si>
  <si>
    <t>P.11.000.066543</t>
  </si>
  <si>
    <t>Motor-bomba centrífuga, potência 15cv, ref.CX 13-15cv da Darka ou equivalente</t>
  </si>
  <si>
    <t>P.11.000.066544</t>
  </si>
  <si>
    <t>Motor-bomba centrífuga, ref. CD-6 Darka / 2DH 1 1/2T da Jacuzzi ou equivalente</t>
  </si>
  <si>
    <t>P.11.000.066545</t>
  </si>
  <si>
    <t>Motor-bomba centrífuga, potência 60cv, ref. Meganorm 50/250 da KSB ou equivalente</t>
  </si>
  <si>
    <t>P.11.000.066546</t>
  </si>
  <si>
    <t>Motor-bomba submersível, potência 4cv; ref. UNI-1000T da ABS ou equivalente</t>
  </si>
  <si>
    <t>P.11.000.066567</t>
  </si>
  <si>
    <t>Motor-bomba de 6´/20HP, Q= 20 a 34m³/h, Hm= 152 a 88mca</t>
  </si>
  <si>
    <t>P.11.000.066571</t>
  </si>
  <si>
    <t>Motor-bomba de 6´/12,5HP, Q= 20 a 34m³/h, Hm= 92,5 a 53mca</t>
  </si>
  <si>
    <t>P.11.000.066575</t>
  </si>
  <si>
    <t>Motor-bomba de 6´/6HP, Q= 10 a 20m³/h, Hm= 80 a 48mca</t>
  </si>
  <si>
    <t>P.11.000.066576</t>
  </si>
  <si>
    <t>Motor-bomba de 6´/8HP, Q= 10 a 20m³/h, Hm= 108 a 64,5mca</t>
  </si>
  <si>
    <t>P.11.000.066580</t>
  </si>
  <si>
    <t>Motor-bomba de 6´/20HP, Q= 10 a 20m³/h, Hm= 274 a 170mca</t>
  </si>
  <si>
    <t>P.11.000.066581</t>
  </si>
  <si>
    <t>Motor-bomba de 6´/8HP, Q= 20 a 34m³/h, Hm= 56,5 a 32mca</t>
  </si>
  <si>
    <t>P.11.000.066585</t>
  </si>
  <si>
    <t>Motor-bomba submersível, potência 1,5cv; ref. KSB KRT Drainer 1500T ou equivalente</t>
  </si>
  <si>
    <t>P.11.000.066587</t>
  </si>
  <si>
    <t>Motor-bomba submersível, potência 5cv; ref. KSB KRT F80-200/190/34XG ou equivalente</t>
  </si>
  <si>
    <t>P.11.000.066588</t>
  </si>
  <si>
    <t>Motor-bomba submersível, potência 10cv; ref. KSB/KRT K100-251/74XG ou equivalente</t>
  </si>
  <si>
    <t>P.11.000.066590</t>
  </si>
  <si>
    <t>Motor-bomba submersível para esgoto, potência 3cv, ref. 851T SBS/EG 1000-F SPV ou equivalente</t>
  </si>
  <si>
    <t>P.11.000.066602</t>
  </si>
  <si>
    <t>Conjunto motor-bomba (centrífuga), trifásico, 220/380V, potência 0,5cv - 60Hz, Hman= 10 a 20mca, Q= 7,5 a 1,5m³/h, ref. XD-2 da Grundfos, RD-2 da Rudc ou equivalente</t>
  </si>
  <si>
    <t>P.11.000.066622</t>
  </si>
  <si>
    <t>Conjunto motor-bomba (centrífuga), potência 0,5cv monoestágio, trifásica, Hman= 21 a 9 mca, Q= 2 a 8,3 m³/h; ref. nxdp2 da Mark Grundfos, Rudc ou equivalente</t>
  </si>
  <si>
    <t>P.11.000.066623</t>
  </si>
  <si>
    <t>Conjunto motor-bomba (centrífuga), potência 30cv monoestágio, trifásica, Hman= 70 a 94 mca, Q= 34,8 a 61,7 m³/h, ref. BC-23R-1 1/2´ da Scheneider ou equivalente</t>
  </si>
  <si>
    <t>P.11.000.066624</t>
  </si>
  <si>
    <t>Conjunto motor-bomba (centrífuga), potência 20cv monoestágio, trifásica, Hman= 62 a 90 mca, Q= 21,1 a 43,8 m³/h, ref. RL-20B da Thebe ou equivalente</t>
  </si>
  <si>
    <t>P.11.000.066625</t>
  </si>
  <si>
    <t>Conjunto motor-bomba (centrífuga) monoestágio rosqueada trifásica, motor de 1cv, 220/380 V, sucção e recalque de 1´, ref. NXDP4 da Mark Grundfos ou equivalente</t>
  </si>
  <si>
    <t>P.11.000.066626</t>
  </si>
  <si>
    <t>Conjunto motor-bomba (centrífuga), potência 1 cv multiestágio, trifásica, Hman= 70 a 115 mca, Q= 1,0 a 1,6 m³/h, ref. BT4-0510E12 da Schneider ou equivalente</t>
  </si>
  <si>
    <t>P.11.000.066627</t>
  </si>
  <si>
    <t>Conjunto motor-bomba (centrífuga), potência 1 cv multiestágio, trifásica, Hman= 15 a 30 mca, Q=6,5 a 4,2m³/h, ref. ME 1210 da Schneider ou equivalente</t>
  </si>
  <si>
    <t>P.11.000.090203</t>
  </si>
  <si>
    <t>Conjunto motor-bomba centrífuga, potência 20cv; ref. 20 GC2-T da Jacuzzi ou equivalente</t>
  </si>
  <si>
    <t>P.11.000.090211</t>
  </si>
  <si>
    <t>Conjunto motor-bomba centrífuga, monoestágio, potência 10cv, ref.10GB2-T da Jacuzzi ou equivalente</t>
  </si>
  <si>
    <t>P.11.000.090212</t>
  </si>
  <si>
    <t>Conjunto motor-bomba centrífuga, potência 1,5cv, ref.15MA2-T da Jacuzzi ou equivalente</t>
  </si>
  <si>
    <t>P.11.000.090215</t>
  </si>
  <si>
    <t>Conjunto motor-bomba centrífuga, potência 3cv, ref. 3MA3T da Jacuzzi ou equivalente</t>
  </si>
  <si>
    <t>P.11.000.090216</t>
  </si>
  <si>
    <t>Conjunto motor-bomba centrífuga, potência 5cv, ref. 5DM2-T Jacuzzi ou equivalente</t>
  </si>
  <si>
    <t>P.11.000.090217</t>
  </si>
  <si>
    <t>Conjunto motor-bomba submersível para esgoto, ref. ROB 400T-SI (SESI 10D) ABS ou equivalente</t>
  </si>
  <si>
    <t>P.11.000.090218</t>
  </si>
  <si>
    <t>Conjunto motor-bomba submersível para esgoto, ref. ROB 8OOT-SI (SJSI 20D) ABS ou equivalente</t>
  </si>
  <si>
    <t>P.11.000.092025</t>
  </si>
  <si>
    <t>Conjunto motor-bomba submersível, ref.UNI 300T-SI da ABS ou equivalente</t>
  </si>
  <si>
    <t>P.11.000.092026</t>
  </si>
  <si>
    <t>Conjunto motor-bomba submersível, ref.UNI 500T-SI da ABS ou equivalente</t>
  </si>
  <si>
    <t>P.11.000.092027</t>
  </si>
  <si>
    <t>Conjunto motor-bomba centrífuga, potência 3/4cv; ref. 7DH1-T da Jacuzzi ou equivalente</t>
  </si>
  <si>
    <t>P.11.000.092048</t>
  </si>
  <si>
    <t>Conjunto motor-bomba centrífuga, potência 3cv, ref. 3MB2T da Jacuzzi ou equivalente</t>
  </si>
  <si>
    <t>P.11.000.092213</t>
  </si>
  <si>
    <t>Gerador a diesel 55/50 kVA, variação de + ou - 10%, 380/220 V ou 220/127 V, completo; ref. 12W6I0 da Nilmariz ou equivalente</t>
  </si>
  <si>
    <t>P.12.000.034083</t>
  </si>
  <si>
    <t>Transformador abaixador, entrada 110/220 V, saída 24 V + 24 V, corrente secundário 6A; ref. TF 24/6 da Hayama, 24+24 6A da Líder, 00891 da Unitel, Trafo EL-6 da Fácil transformadores ou equivalente</t>
  </si>
  <si>
    <t>P.12.000.041001</t>
  </si>
  <si>
    <t>Transformador de potência trifásico de 225kVA classe 15kV, a óleo</t>
  </si>
  <si>
    <t>P.12.000.041005</t>
  </si>
  <si>
    <t>Transformador de potência monofásico de 1000VA classe 15kV, a seco com fusíveis</t>
  </si>
  <si>
    <t>P.12.000.041008</t>
  </si>
  <si>
    <t>Transformador de potência monofásico de 2000VA classe 15kV, a seco com fusíveis</t>
  </si>
  <si>
    <t>P.12.000.041010</t>
  </si>
  <si>
    <t>Transformador de potência trifásico de 500 kVA, classe 15 kV, a seco</t>
  </si>
  <si>
    <t>P.12.000.041011</t>
  </si>
  <si>
    <t>Transformador de potência monofásico de 500VA classe 15kV, a seco, sem fusíveis</t>
  </si>
  <si>
    <t>P.12.000.041012</t>
  </si>
  <si>
    <t>Transformador de corrente 800-5 A janela; ref. DP88-800/5 da Sibratec, MES-100 da JNG, RH-90 da Renz, METSECT5DA080 da Schneider ou equivalente</t>
  </si>
  <si>
    <t>P.12.000.041015</t>
  </si>
  <si>
    <t>Transformador de potência trifásico de 150kVA classe 15, a óleo</t>
  </si>
  <si>
    <t>P.12.000.041016</t>
  </si>
  <si>
    <t>Transformador de corrente 200-5A até 600-5A janela; ref. RH-78 da Renz, MES-60 da JNG ou equivalente</t>
  </si>
  <si>
    <t>P.12.000.041017</t>
  </si>
  <si>
    <t>Transformador de corrente 1000-5A até 1500-5A janela; ref. RH-90 da Renz, SN157-0003554 da Soltran, 4NC5232-2FE21 da Siemens ou equivalente</t>
  </si>
  <si>
    <t>P.12.000.041021</t>
  </si>
  <si>
    <t>Transformador de potência trifásico de 75kVA classe 15kV, a óleo</t>
  </si>
  <si>
    <t>P.12.000.041024</t>
  </si>
  <si>
    <t>Transformador de comando de 200 VA, tensão primária 440/380V e tensão secundária 220/127V; ref. 4AM70180AB420EB0 da Siemens ou equivalente</t>
  </si>
  <si>
    <t>P.12.000.041025</t>
  </si>
  <si>
    <t>Transformador de potência trifásico de 300kVA classe 15kV, a óleo</t>
  </si>
  <si>
    <t>P.12.000.041026</t>
  </si>
  <si>
    <t>Transformador de potência trifásico de 112,5kVA classe 15kV, a óleo</t>
  </si>
  <si>
    <t>P.12.000.041035</t>
  </si>
  <si>
    <t>Transformador de corrente 50-5A até 150-5 A janela; ref. ST-30, ST-42 da Sassi, METSECT5CC015 da Schneider, RH-78 da Renz ou equivalente</t>
  </si>
  <si>
    <t>P.12.000.041038</t>
  </si>
  <si>
    <t>Transformador de potência trifásico de 500kVA, a seco com cabine</t>
  </si>
  <si>
    <t>P.12.000.041039</t>
  </si>
  <si>
    <t>Transformador de potência trifásico de 30 kVA, classe 1,2KV, impregnado em resina epoxi, a seco com cabine</t>
  </si>
  <si>
    <t>P.12.000.041046</t>
  </si>
  <si>
    <t>Transformador de potência trifásico de 750kVA, classe 15kV, a óleo</t>
  </si>
  <si>
    <t>P.12.000.041063</t>
  </si>
  <si>
    <t>Transformador de potência trifásico de 750 kVA, classe 15 kV, IP33, 220V/127V, a seco</t>
  </si>
  <si>
    <t>P.12.000.041064</t>
  </si>
  <si>
    <t>Transformador de potência trifásico de 300 kVA, classe 15 kV, a seco</t>
  </si>
  <si>
    <t>P.12.000.041068</t>
  </si>
  <si>
    <t>Transformador de potência trifásico de 45 kVA, classe 15 kV, a seco</t>
  </si>
  <si>
    <t>P.12.000.041072</t>
  </si>
  <si>
    <t>Transformador de potência trifásico de 500 kVA, classe 15kV-1,2kV, a óleo mineral, tipo pedestal (pad-mouted), (+6 TDC+6 Plug); referência comercial Contrafo ou equivalente</t>
  </si>
  <si>
    <t>P.12.000.041080</t>
  </si>
  <si>
    <t>Transformador trifásico a seco de 112,5 kVA, encapsulado em resina epóxi sob vácuo - 380/220V ou 220/127V</t>
  </si>
  <si>
    <t>P.12.000.041081</t>
  </si>
  <si>
    <t>Transformador trifásico a seco de 150 kVA/15kV, encapsulado resina epóxi sob vácuo, 220/127V-60Hz, tensão prim.13,8/13,2/12,6kV, lig. seg. estrela com neutro</t>
  </si>
  <si>
    <t>P.12.000.041612</t>
  </si>
  <si>
    <t>Transformador de potência trifásico de 500 kVA, classe 15 kV, a óleo</t>
  </si>
  <si>
    <t>P.12.000.044670</t>
  </si>
  <si>
    <t>Bobina mínima para disjuntor óleo</t>
  </si>
  <si>
    <t>P.12.000.049753</t>
  </si>
  <si>
    <t>Supressor de surto monofásico, In 4 a 11 kA, Imax. de surto de 12 até 15 kA, ref. 722.B.010.127 / 220 fabricação Clamper, DPS15275 fabricação Steck ou equivalente</t>
  </si>
  <si>
    <t>P.12.000.049754</t>
  </si>
  <si>
    <t>Supressor de surto monofásico, In 20 KA, Imax. de surto de 50 até 80 KA; ref. Spw275-60 da Weg, VCl-Slim 60KA da Clamper, LK385 da Lukma ou equivalente</t>
  </si>
  <si>
    <t>P.12.000.049760</t>
  </si>
  <si>
    <t>Tapete de borracha isolante elétrico de 1000x1000mm e espessura mínima de 4 mm na cor preto ou cinza, classe IV, para isolamento de tensão até 40 kV - com laudo</t>
  </si>
  <si>
    <t>P.12.000.049762</t>
  </si>
  <si>
    <t>Dispositivo de proteção contra surto, classe 1, suportabilidade &lt;= 4 kV, 1 polo; F+N, F+T ou F/PEN, 240V/415V, TN-C, TN-S, TT e IT, curva de ensaio: 10/350µs; Iimp= 60 kA; ref. 6012 da Clamper, 810399SG da Embrastec ou equivalente</t>
  </si>
  <si>
    <t>P.12.000.049763</t>
  </si>
  <si>
    <t>Dispositivo de proteção contra surto, classe 1, tipo cartuchos (plug in), 4 polos, 3F+N, 240V/415V, curva de ensaio 10/350µs, Iimp: 75 kA (25 kA por fase); ref. 5SD7 414-1 da Siemens ou equivalente</t>
  </si>
  <si>
    <t>P.12.000.049764</t>
  </si>
  <si>
    <t>Dispositivo de proteção contra surto, classe 3, suportabilidade &lt;= 1,5 kV, 1 polo; F+N / F+F, 230V/264V; TN-S, curva de ensaio: 8/20µs, Imax: 3 kA; ref. 5SD7 432-1 da Siemens ou equivalente</t>
  </si>
  <si>
    <t>P.12.000.049765</t>
  </si>
  <si>
    <t>Dispositivo de proteção contra surto, classe 2, tipo cartuchos substituíveis (plug in), nível de proteção menor 2,5 kV, 4 polos; 3F+N, 240V/415V, configuração de aterramento: TN-S, curva de ensaio: 8/20µs, In/Imax: 20kA/40kA; ref. 5SD7 464-1 da Siemens</t>
  </si>
  <si>
    <t>P.12.000.090126</t>
  </si>
  <si>
    <t>Capacitor de potência trifásico de 10kVAr, para 220V, frequência de 60Hz, com suporte de fixação</t>
  </si>
  <si>
    <t>P.12.000.092019</t>
  </si>
  <si>
    <t>Transformador de potência trifásico de 1000kVA classe 15kV, a seco com cabine</t>
  </si>
  <si>
    <t>P.12.000.092146</t>
  </si>
  <si>
    <t>Transformador de potência trifásico de 5 kVA a seco, encapsulado a vácuo em resina epóxi autoextinguível, com cabine em chapa de aço grau de proteção IP-23, uso abrigado, 380/220V ou 220/127V, frequência 60Hz, ref. SP Trafo, MVA ou equivalente</t>
  </si>
  <si>
    <t>P.12.000.092147</t>
  </si>
  <si>
    <t>Transformador de potência trifásico de 7,5 kVA a seco, encapsulado a vácuo em resina epóxi autoextinguível, com cabine em chapa de aço grau de proteção IP-23, uso abrigado, 380/220V ou 220/127V, frequência 60Hz, ref. SP Trafo, MVA ou equivalente</t>
  </si>
  <si>
    <t>P.13.000.030521</t>
  </si>
  <si>
    <t>Calha de aço com 4 tomadas 2P+T 250 V, com cabo até 2,5 mm tipo filtro de linha</t>
  </si>
  <si>
    <t>P.13.000.030526</t>
  </si>
  <si>
    <t>Régua com 8 tomadas 2P+T 250 V, com cabo tipo filtro de linha</t>
  </si>
  <si>
    <t>P.13.000.030527</t>
  </si>
  <si>
    <t>Régua com 12 tomadas 2P+T 250 V, com cabo tipo filtro de linha</t>
  </si>
  <si>
    <t>P.13.000.036121</t>
  </si>
  <si>
    <t>Suporte e variador de luminosidade rotativo até 1000W 127/220V, com placa, na cor branca ou marfim, ref. linha Siena da Alumbra ou equivalente</t>
  </si>
  <si>
    <t>P.13.000.042203</t>
  </si>
  <si>
    <t>Tomada para telefone 4P padrão Telebras, com placa</t>
  </si>
  <si>
    <t>P.13.000.042284</t>
  </si>
  <si>
    <t>Botão de comando duplo sem sinalização</t>
  </si>
  <si>
    <t>P.13.000.042285</t>
  </si>
  <si>
    <t>Placa com ou sem furo, em poliestireno de 4´x 2´, ref. modelo Silentoque da Pial ou equivalente</t>
  </si>
  <si>
    <t>P.13.000.042286</t>
  </si>
  <si>
    <t>Placa em poliestireno de 4 x 4, termoplástico de alto impacto; ref. modelo Silentoque fabricação Pial, ou equivalente.</t>
  </si>
  <si>
    <t>P.13.000.042289</t>
  </si>
  <si>
    <t>Botoeira comando liga-desliga sem sinalizador; ref. 3SB7130-3AA24-1MK0 (botão duplo)+ 3SB7811-0AA10-0BA0 (botoeira); ref. Siemens ou equivalente</t>
  </si>
  <si>
    <t>P.13.000.042290</t>
  </si>
  <si>
    <t>Placa suporte (tampa) 4´x 2´ para áreas úmidas, grau de proteção IP55; ref. Orion da Schneider, linha Sigma da Kalop, Nereya da Pial Legrand ou equivalente</t>
  </si>
  <si>
    <t>P.13.000.042351</t>
  </si>
  <si>
    <t>Tomada para TV, tipo pino Jack, com placa, ref. linha Trii da Tramontina, Simon, Pial Legrand, ou equivalente</t>
  </si>
  <si>
    <t>P.13.000.042354</t>
  </si>
  <si>
    <t>Cigarra de embutir 50/60HZ até 127V, ref. PIAL 1140 ou equivalente</t>
  </si>
  <si>
    <t>P.13.000.042461</t>
  </si>
  <si>
    <t>Botoeira tipo cogumelo (bloco de contato+flange+frontal), com retenção, trava, gira para soltar (1NF), para quadro/painel; ref. CEW-Begm-0100000 da Weg, Lay5-BS54 da JNG, Metaltex, Margirius ou equivalente</t>
  </si>
  <si>
    <t>P.13.000.042470</t>
  </si>
  <si>
    <t>Botoeira convencional para pedestre, ref. comercial Contransin, Portal sinalização ou equivalente</t>
  </si>
  <si>
    <t>P.13.000.042471</t>
  </si>
  <si>
    <t>Botoeira sonora para deficientes visuais, padrão Contran. Res. 704-2017, ref. comercial Contransin, Interativa soluções ou equivalente</t>
  </si>
  <si>
    <t>P.13.000.042540</t>
  </si>
  <si>
    <t>Tomada blindada VHF/UHF, CATV e FM, (divisor de sinais), frequência 5Mhz a 1 GHz, ref. WT/275 TV/FM da Wadt, Force Line, Conecte, Multi, TMS ou equivalente</t>
  </si>
  <si>
    <t>P.13.000.045001</t>
  </si>
  <si>
    <t>Caixa de passagem em chapa 18, com tampa parafusada, 10 x 10 x 8 cm</t>
  </si>
  <si>
    <t>P.13.000.045002</t>
  </si>
  <si>
    <t>Caixa de passagem em chapa 18, com tampa parafusada, 15 x 15 x 8 cm</t>
  </si>
  <si>
    <t>P.13.000.045003</t>
  </si>
  <si>
    <t>Caixa de passagem em chapa 18, com tampa parafusada, 20 x 20 x 10 cm</t>
  </si>
  <si>
    <t>P.13.000.045005</t>
  </si>
  <si>
    <t>Caixa de passagem em chapa 18, com tampa parafusada, 30 x 30 x 12 cm</t>
  </si>
  <si>
    <t>P.13.000.045006</t>
  </si>
  <si>
    <t>Caixa em PVC de 4´ x 2´</t>
  </si>
  <si>
    <t>P.13.000.045007</t>
  </si>
  <si>
    <t>Caixa de passagem em chapa 18, com tampa parafusada, 40 x 40 x 15 cm</t>
  </si>
  <si>
    <t>P.13.000.045008</t>
  </si>
  <si>
    <t>Caixa em PVC de 4´ x 4´</t>
  </si>
  <si>
    <t>P.13.000.045009</t>
  </si>
  <si>
    <t>Caixa de passagem em chapa 18, com tampa parafusada, 50 x 50 x 15 cm</t>
  </si>
  <si>
    <t>P.13.000.045012</t>
  </si>
  <si>
    <t>Caixa de tomada pré-zincado a fogo/galvanizado e tampa basculante, 2 x (25 x 70 mm), ref. 145-01R da Mopa ou equivalente</t>
  </si>
  <si>
    <t>P.13.000.045013</t>
  </si>
  <si>
    <t>Caixa de tomada pré-zincado a fogo/galvanizado e tampa basculante, 3 x (25 x 70 mm), ref. 145-02R da Mopa ou equivalente</t>
  </si>
  <si>
    <t>P.13.000.045014</t>
  </si>
  <si>
    <t>Caixa de tomada pré-zincado a fogo/galvanizado e tampa basculante com rebaixo, 4 x (25 x 70 mm), ref. VL 4.38.4 da Valeman ou equivalente</t>
  </si>
  <si>
    <t>P.13.000.045021</t>
  </si>
  <si>
    <t>Caixa em PVC octogonal de 4´x 4´</t>
  </si>
  <si>
    <t>P.13.000.045028</t>
  </si>
  <si>
    <t>Tomada para telefone, tipo RJ11(2 fios); ref.09996 Pial ou equivalente</t>
  </si>
  <si>
    <t>P.13.000.045046</t>
  </si>
  <si>
    <t>Caixa de tomada 4" x 4" em alumínio para piso, com saída de 3/4" ou 1", ref. Tramontina, Stamplac, Olivo ou equivalente</t>
  </si>
  <si>
    <t>P.13.000.045047</t>
  </si>
  <si>
    <t>Anel de regulagem 4" x 4" em alumínio para tomada de piso, ref. Tramontina, Stamplac, Olivo ou equivalente</t>
  </si>
  <si>
    <t>P.13.000.045049</t>
  </si>
  <si>
    <t>Placa/espelho em latão escovado 4´ x 4´, para 02 tomadas 2P+T</t>
  </si>
  <si>
    <t>P.13.000.045050</t>
  </si>
  <si>
    <t>Placa/espelho em latão escovado 4´ x 4´, para 01 tomada 2P+T</t>
  </si>
  <si>
    <t>P.13.000.045064</t>
  </si>
  <si>
    <t>Caixa de passagem para condicionamento de ar tipo Split de 39 x 22 x 6 cm, com saída de dreno único na vertical, sem tampa, ref. CPP-00-5U, Poloar ou equivalente</t>
  </si>
  <si>
    <t>P.13.000.045135</t>
  </si>
  <si>
    <t>Caixa de ferro chapa 20, estampada, de 4´ x 2´</t>
  </si>
  <si>
    <t>P.13.000.045136</t>
  </si>
  <si>
    <t>Caixa de ferro chapa 20, estampada octogonal, de 3´ x 3´</t>
  </si>
  <si>
    <t>P.13.000.045137</t>
  </si>
  <si>
    <t>Caixa de ferro chapa 20, estampada, de 4´ x 4´</t>
  </si>
  <si>
    <t>P.13.000.045140</t>
  </si>
  <si>
    <t>Caixa de ferro chapa 20, esmaltada octogonal FMS com fundo móvel, de 4´ x 4´</t>
  </si>
  <si>
    <t>P.13.000.045501</t>
  </si>
  <si>
    <t>Interruptor com 1 tecla (simples), com placa</t>
  </si>
  <si>
    <t>P.13.000.045502</t>
  </si>
  <si>
    <t>Interruptor com 1 tecla (paralelo), com placa</t>
  </si>
  <si>
    <t>P.13.000.045503</t>
  </si>
  <si>
    <t>Interruptor bipolar tecla dupla (simples), com placa</t>
  </si>
  <si>
    <t>P.13.000.045504</t>
  </si>
  <si>
    <t>Interruptor com 1 tecla dupla paralela e placa, ref. mod. 2108 da Pial ou equivalente</t>
  </si>
  <si>
    <t>P.13.000.045506</t>
  </si>
  <si>
    <t>Interruptor com 2 teclas (simples), com placa</t>
  </si>
  <si>
    <t>P.13.000.045507</t>
  </si>
  <si>
    <t>Interruptor com 2 teclas (simples/paralelo), placa</t>
  </si>
  <si>
    <t>P.13.000.045509</t>
  </si>
  <si>
    <t>Interruptor com 2 teclas (paralelo), com placa</t>
  </si>
  <si>
    <t>P.13.000.045512</t>
  </si>
  <si>
    <t>Interruptor com 3 teclas (simples), com placa</t>
  </si>
  <si>
    <t>P.13.000.045513</t>
  </si>
  <si>
    <t>Interruptor 3 teclas (2 simples / 1 paralelo), com placa</t>
  </si>
  <si>
    <t>P.13.000.045514</t>
  </si>
  <si>
    <t>Interruptor 3 teclas (1 simples / 2 paralelos), com placa</t>
  </si>
  <si>
    <t>P.13.000.045559</t>
  </si>
  <si>
    <t>Caixa para tomada de energia, RJ, sobressalente, interruptor, espelho para rodapé duplo, 2x30x40 / 2x40x40 / 2x30x60mm, ref. 3112PT Real Perfil ou equivalente</t>
  </si>
  <si>
    <t>P.13.000.045564</t>
  </si>
  <si>
    <t>Pulsador 2A-250V para minuteria (lâmpada gravada) com placa, ref. 1103 da Pial Legrand ou equivalente</t>
  </si>
  <si>
    <t>P.13.000.045566</t>
  </si>
  <si>
    <t>Chave de nível tipo boia pendular (pera), com contato micro switch 10A / 250Vca, com cabo em PVC ou neoprene até 15 metros, ref. LC-100 da Incontrol, série 140-PP-15 da Nivetec ou equivalente</t>
  </si>
  <si>
    <t>P.13.000.045570</t>
  </si>
  <si>
    <t>Tomada 2P+T, 16A de sobrepor, 380/440V, ref. SN-3009 IP 44 da Steck + plugue; ref. SN-3079 IP 44 da Steck ou equivalente</t>
  </si>
  <si>
    <t>P.13.000.045572</t>
  </si>
  <si>
    <t>Tomada 2P+T, 10A - 250V, completa; ref. 054343 da Pial Legrand ou equivalente</t>
  </si>
  <si>
    <t>P.13.000.045573</t>
  </si>
  <si>
    <t>Tomada 2P+T, 20A - 250V, completa; ref. 054344 da Pial Legrand ou equivalente</t>
  </si>
  <si>
    <t>P.13.000.045574</t>
  </si>
  <si>
    <t>Conjunto 02 tomadas 2P+T 10A, completa; ref. 054345 da Pial Legrand ou equivalente</t>
  </si>
  <si>
    <t>P.13.000.045575</t>
  </si>
  <si>
    <t>Conjunto 01 interruptor simples e 01 tomada 2P+T 10A, completa - ref. 054346 da Pial Legrand ou equivalente</t>
  </si>
  <si>
    <t>P.13.000.045576</t>
  </si>
  <si>
    <t>Conjunto 02 interruptores simples e 01 tomada 2P+T 10A, completa - ref. 054348 da Pial Legrand ou equivalente</t>
  </si>
  <si>
    <t>P.13.000.045614</t>
  </si>
  <si>
    <t>Tomada industrial 3P+T, de 32A para 220/240V, com carcaça, prensa cabos, aliviador de tensão e tampa trava; ref. S-4209 Steck ou equivalente</t>
  </si>
  <si>
    <t>P.13.000.050036</t>
  </si>
  <si>
    <t>Conector RJ-45, fêmea, categoria 6, ref. 50491 fabricação Policom, 6150 47 Pial Plus fabricação Legrand, ou equivalente</t>
  </si>
  <si>
    <t>P.13.000.062809</t>
  </si>
  <si>
    <t>Tomada de energia quadrada com rabicho, cor preta ou vermelha de 10 A, 250V, ref. VL 4.50.5.12/2PQ ou 4.50.5.12/2VQ da Valemam ou equivalente</t>
  </si>
  <si>
    <t>P.13.000.062816</t>
  </si>
  <si>
    <t>Poste condutor metálico com pintura eletrostática, para distribuição com suporte para tomadas elétrica e RJ, altura de 3 m; ref. MAX PC.3000 da Maxtil, LF1300 da Lifer, VL 8.01 da Valeman, ME 8.01 da Hoffman ou equivalente</t>
  </si>
  <si>
    <t>P.13.000.067507</t>
  </si>
  <si>
    <t>Plugue 2P+T de 10A 250V, ref. 615801 / 615811 / 615821 da Pial ou equivalente</t>
  </si>
  <si>
    <t>P.13.000.067508</t>
  </si>
  <si>
    <t>Plugue prolongador 2P+T 10 A 250 V, NBR 14136, ref. 615804 / 615814 / 615824 da Pial ou equivalente</t>
  </si>
  <si>
    <t>P.13.000.090396</t>
  </si>
  <si>
    <t>Botão sinalizador frontal, ref.3SB30 da Siemens ou equivalente</t>
  </si>
  <si>
    <t>P.13.000.091223</t>
  </si>
  <si>
    <t>Módulo de tomada universal 2P+T de 10A - 250V, sistema X, para canaleta/perfilado, com encaixe rápido e tampa; ref. Tramontina, Fame, Pial Legrand ou equivalente</t>
  </si>
  <si>
    <t>P.13.000.091231</t>
  </si>
  <si>
    <t>Tomada industrial 3P+T de 63A, para 220/240V, ref. S-4549 fabricação Steck ou equivalente</t>
  </si>
  <si>
    <t>P.14.000.046003</t>
  </si>
  <si>
    <t>Lâmpada halógena Palito, base R7s bilateral 300W 110/220V, compr. 118mm; ref. 91750/91436 QuartzLine GE, ref. Haloline 64703/64701 Osram ou equivalente</t>
  </si>
  <si>
    <t>P.14.000.046507</t>
  </si>
  <si>
    <t>Lâmpada fluorescente tubular comum 16W, base bipino, bilateral; ref. TLDRS16W-CO-25 da Philips ou equivalente</t>
  </si>
  <si>
    <t>P.14.000.046508</t>
  </si>
  <si>
    <t>Lâmpada fluorescente compacta sem reator integrado, base G24d-2 18W-2U duplo; ref. D18W/21-840 / D18W/827 da Osram ou equivalente</t>
  </si>
  <si>
    <t>P.14.000.046510</t>
  </si>
  <si>
    <t>Lâmpada fluorescente tubular comum 20W, base Bipino bilateral; ref. T10 PLUS 20W/750 1SL/25 da Philips ou equivalente</t>
  </si>
  <si>
    <t>P.14.000.046511</t>
  </si>
  <si>
    <t>Lâmpada fluorescente tubular comum 40W, base Bipino bilateral; ref. Universal 85858 GE, L40LDE Osram, TLTRS40W-ELD-25 Philips ou equivalente</t>
  </si>
  <si>
    <t>P.14.000.046512</t>
  </si>
  <si>
    <t>Lâmpada fluorescente tubular comum 15W, base bipino, Bilateral; ref. Convencional 29534 GE, L15-LD Osram, TLD15W-ELD-25 Philips ou equivalente</t>
  </si>
  <si>
    <t>P.14.000.046518</t>
  </si>
  <si>
    <t>Lâmpada de vapor metálico tubular base G12 de 70W; referência comercial CDM-T 70 da Philips ou equivalente</t>
  </si>
  <si>
    <t>P.14.000.046519</t>
  </si>
  <si>
    <t>Lâmpada vapor metálico tubular base G12 de 150W; ref. HCI-T 150 da Osram, CDM-T 150 da Philips ou equivalente</t>
  </si>
  <si>
    <t>P.14.000.046522</t>
  </si>
  <si>
    <t>Lâmpada fluorescente compacta eletrônica, reator integrado, base E-27, 25W-3U, triplo 110/220V; referência comercial G35097 ou G38026 da Ozli do Brasil ou equivalente</t>
  </si>
  <si>
    <t>P.14.000.046524</t>
  </si>
  <si>
    <t>Lâmpada incandescente halógena refletora PAR20, base E27 de 50W - 220V; ref. Halopar 20 64832 Osram ou equivalente</t>
  </si>
  <si>
    <t>P.14.000.046535</t>
  </si>
  <si>
    <t>Lâmpada halógena com refletor dicroico de 50 W 12 V, ref. Decostar 51 Titan 60° GU5.3 da Osram ou equivalente</t>
  </si>
  <si>
    <t>P.14.000.046540</t>
  </si>
  <si>
    <t>Lâmpada fluorescente tubular, base bipino bilateral de 28 W, ref. T5 HE Lumilux, 28W/840 da Osram, TL5 Essential 28W/8401SL Philips, ou equivalente</t>
  </si>
  <si>
    <t>P.14.000.046547</t>
  </si>
  <si>
    <t>Lâmpada fluorescente tubular com camada trifósforo, base bipino bilateral, de 32 W; ref. TLDRS32W-S84 da Philips ou equivalente</t>
  </si>
  <si>
    <t>P.14.000.046604</t>
  </si>
  <si>
    <t>Lâmpada LED tubular HO-T8, base G13, 36 a 40W, 3400 a 4000 Lm, cor 4000 a 6500K, vida útil mínimo 25.000 horas; referência comercial T8-LED-G13-40-150-65-3C da Glight ou equivalente</t>
  </si>
  <si>
    <t>P.14.000.046614</t>
  </si>
  <si>
    <t>Lâmpada LED 13,5W, base E-27, cor branca quente ou fria, bivolt, temperatura 3.000K ou 6500K, fluxo luminoso mínimo de 1400lm</t>
  </si>
  <si>
    <t>P.14.000.046621</t>
  </si>
  <si>
    <t>Lâmpada fluorescente compacta sem reator integrado, base G24q-3 26W-2U duplo, ref. Dulux D/E 26W/827 ou 840 da Osram ou equivalente</t>
  </si>
  <si>
    <t>P.14.000.046622</t>
  </si>
  <si>
    <t>Lâmpada LED tubular T8, base G13 de 9 a 10W, 900 até 1050 Im, cor 4000 a 6500K, vida útil mínimo 25.000 horas, garantia mínima de 3 anos pelo fabricante, ref. Essential LEDtube 600mm 9W da Philips, Tubo LED T8 10W/4000 600 mm da Osram ou equivalente</t>
  </si>
  <si>
    <t>P.14.000.046623</t>
  </si>
  <si>
    <t>Lâmpada LED tubular T8, base G13 - 18 a 20W, 1850 até 2000 lm, cor 4000 a 6500K, vida útil mín. 25.000 horas; ref. Essential LEDtube 1200mm 18W 840/865 Philips, Tubo LED T8 - 20W/4000/5000/6500 1200mm da Osram ou equivalente</t>
  </si>
  <si>
    <t>P.14.000.090586</t>
  </si>
  <si>
    <t>Lâmpada fluorescente tubular comum 32W, base Bipino bilateral; ref.12028 GE, F032/CW-640 Osram, TLDRS32W-CO25 Philips ou equivalente</t>
  </si>
  <si>
    <t>P.14.000.091202</t>
  </si>
  <si>
    <t>Lâmpada fluorescente compacta sem reator integrado, base G-23 9W-1U simples, ref. Sylvania, Kian ou equivalente</t>
  </si>
  <si>
    <t>P.14.000.091203</t>
  </si>
  <si>
    <t>Lâmpada fluorescente compacta sem reator integrado, base G-24D-3 26W-2U duplo; ref. D26 W / 41-827 da Dulux, 840 da Osram, PL-C / 2 P26 W / 827 ou 840 da Philips ou equivalente</t>
  </si>
  <si>
    <t>P.14.000.092181</t>
  </si>
  <si>
    <t>Lâmpada fluorescente compacta eletrônica com reator integrado, base E27; 20W-3U triplo 110/220V; ref. SKU FK da Taschibra, 04030 da Ourolux, Elgin ou equivalente</t>
  </si>
  <si>
    <t>P.15.000.031401</t>
  </si>
  <si>
    <t>Luminária LED embutir tipo balizador 3W, bivolt, para caixa de 4x2, pintura epóxi branco/preto, corpo alumínio injetado, difusor translúcido, 2700K a 3000K; ref. St1314 da Starlumen, BALI42 da Ames ou equivalente</t>
  </si>
  <si>
    <t>P.15.000.031407</t>
  </si>
  <si>
    <t>Luminária blindada tipo arandela, com suporte articulado, globo em vidro liso incolor e grade de proteção, para lâmpada LED; ref. Tramontina ou equivalente</t>
  </si>
  <si>
    <t>P.15.000.031434</t>
  </si>
  <si>
    <t>Luminária LED redonda sobrepor, 17 a 19W, fluxo luminoso de 1900 a 2000 lm, temperatura cor 4000K, com difusor recuado translucido, ref. EF72-S2000840 Lumicenter, PL 644/LED20W TL Prolumi ou equivalente</t>
  </si>
  <si>
    <t>P.15.000.031435</t>
  </si>
  <si>
    <t>Projetor LED, potência 30W, IP65, 6500K, 2250 a 2400 lúmens, bivolt; ref. RSPM-30WBF da Iluminim, 9381 da Gaya, 438718 / 306530 da Brilia ou equivalente</t>
  </si>
  <si>
    <t>P.15.000.031437</t>
  </si>
  <si>
    <t>Projetor/refletor LED verde retangular, foco orientável, fixação em parede ou piso, bivolt, a prova d´água IP66, ângulo de abertura 120°, fluxo luminoso 800/900lm, potência de 10 W; ref. Iluminim, MGC ou equivalente</t>
  </si>
  <si>
    <t>P.15.000.034006</t>
  </si>
  <si>
    <t>Luminária hermética sobrepor para lâmpada LED ou Fluorescente de 2x28W/32W/54W, bivolt, corpo em ABS e difusor em policarbonato, IP65; ref. Osram, Philips, BLight, B.Bauer ou equivalente</t>
  </si>
  <si>
    <t>P.15.000.034084</t>
  </si>
  <si>
    <t>Luminária quadrada de sobrepor, difusor translucido, para 4 lâmpadas fluorescentes tubulares 14/16/18W, ref. L40S416B da AMES, 750416 LC da ARM, PL 289/42 TL da Prolumi, AL 7760 da Ajalumi ou equivalente</t>
  </si>
  <si>
    <t>P.15.000.034101</t>
  </si>
  <si>
    <t>Luminária industrial pendente tipo calha aberta instalação em perfilado com gancho I-45 para 1/2 lâmpadas fluorescentes 14W, ref. CR216RF da AMES, 681214 BC da ARM, FAN04-S214 da Lumicenter, PL 204/214 da Prolumi ou equivalente</t>
  </si>
  <si>
    <t>P.15.000.034102</t>
  </si>
  <si>
    <t>Luminária industrial pendente tipo calha aberta instalação em perfilado com gancho I-45 para 1 ou 2 lâmpadas fluorescentes 28/54W, ref. CR232RF da AMES, 681228 BC da ARM, FAN04-S228 da Lumicenter, PL 204/228 da Prolumi ou equivalente</t>
  </si>
  <si>
    <t>P.15.000.034104</t>
  </si>
  <si>
    <t>Luminária retangular de sobrepor tipo calha aberta com refletor e aletas parabólicas para 2 lâmpadas fluorescentes 28/54W; ref. DBL 3391 2x28W da Light Tool, LS 503 da Intral, FAA06-S228 da Lumicenter, 720228BC da ARM ou equivalente</t>
  </si>
  <si>
    <t>P.15.000.034106</t>
  </si>
  <si>
    <t>Luminária retangular de embutir tipo calha aberta com refletor em alumínio de alto brilho para 2 lâmpadas fluorescentes 28/54W, ref. CE228RF da AMES, 130228 BC da ARM, FAN06-E228 da Lumicenter, PL 381/228 da Prolumi ou equivalente</t>
  </si>
  <si>
    <t>P.15.000.034109</t>
  </si>
  <si>
    <t>Luminária triangular de sobrepor tipo arandela para 1 lâmpada fluorescente compacta de 15/20/23W, ref. AI-03 da Lumalux, ART225 da AMES, ARM99-510 C da ARM, PL 727/126 da Prolumi, AL 2001 da Ajalumi ou equivalente</t>
  </si>
  <si>
    <t>P.15.000.034118</t>
  </si>
  <si>
    <t>Luminária LED retangular, sobrepor, de 35 a 41W, 3690 a 4800 lm, 220V, temper. cor 4000K, difusor translúcido; ref. AL0756D.L102 da Ajalumi, SM-755/2 LED LC da ARM, LHT42-S4000840 da Lumicenter ou equivalente</t>
  </si>
  <si>
    <t>P.15.000.034120</t>
  </si>
  <si>
    <t>Luminária LED redonda, embutir, 9 a 12W, fluxo luminoso 800 a 1060 lm, 220V, temperatura cor 4000K, difusor translúcido, ref. AL 0185 da Ajalumi, ARM-702/1 LED da ARM, EF70-E0850840 da Lumicenter, PL 616/LED15W TL da Prolumi ou equivalente</t>
  </si>
  <si>
    <t>P.15.000.034123</t>
  </si>
  <si>
    <t>Luminária LED redonta de embutir tipo balizador, para piso, potência 6W, 300lm / 360 lm, temperatura de cor 2700K/3000K, bivolt; ref. comercial: LM615 da Luminatti, ESL6 da Ames ou equivalente</t>
  </si>
  <si>
    <t>P.15.000.034124</t>
  </si>
  <si>
    <t>Luminária para travessia de pedestres leds, com relés e braço articulado, ref. DI-955/01.034.CET25, relê MP-3263, braço DTVS-BA-TB-3212.1 da Repume ou equivalente</t>
  </si>
  <si>
    <t>P.15.000.034127</t>
  </si>
  <si>
    <t>Luminária LED retangular para poste, 14.160 a 17475 lm, IRC&gt;=70, temperatura cor 5000K/6000K, eficiência 118lm/W, IP&gt;=66, ref. FLED 120-SS06 da Fortlight, LEX01-S3M750 da Lumicenter, SL DURA-115 da Ledstar-Unicoba, GL216 da Glight ou equivalente</t>
  </si>
  <si>
    <t>P.15.000.034128</t>
  </si>
  <si>
    <t>Luminária LED retangular para parede/piso de 11.838 a 12.150lm, IRC&gt;=70, temperatura cor 5000/6000 K, IP&gt;=66, eficiência 135lm/W, potência 86W/120W; ref. FLED 100-RR25 da Fortlight, CLF-MP100 da Conexled ou equivalente</t>
  </si>
  <si>
    <t>P.15.000.034129</t>
  </si>
  <si>
    <t>Luminária LED retangular para poste, 6250lm a 6674lm, eficiência mín.113 lm/W, IRC&gt;=70, temperatura cor 5000/6500 K, IP&gt;=54, ref. CLU-M60 da Conexled, TK SL-50 da Ledstar, GL216 50 da Glight ou equivalente</t>
  </si>
  <si>
    <t>P.15.000.034131</t>
  </si>
  <si>
    <t>Luminária LED retangular para poste, eficiência minima 14.083 lm, eficiência min.135 lm/W, potência 104W; ref. CLP-A100U da Conexled ou equivalente</t>
  </si>
  <si>
    <t>P.15.000.034132</t>
  </si>
  <si>
    <t>Luminaria LED retangular em alumínio para poste, tipo pública, IP67, fluxo luminoso de 5000 a 5500lm, temperatura da cor 6000-6500K, potência 50W - bivolt</t>
  </si>
  <si>
    <t>P.15.000.034133</t>
  </si>
  <si>
    <t>Luminária retangular tipo arandela externa, (axlxp) 40x13x8cm, com difusor em polietileno ou vidro leitoso, com dois soquetes E27, diversas cores</t>
  </si>
  <si>
    <t>P.15.000.034134</t>
  </si>
  <si>
    <t>Luminária LED retangular para poste, eficiência minima 27.624 lm, eficiência min. 135 lm/W, potência 204W; ref. CLP-A200U da Conexled ou equivalente</t>
  </si>
  <si>
    <t>P.15.000.034200</t>
  </si>
  <si>
    <t>Luminária LED solar integrada para poste, com suporte para fixação; ref. linha Sahy CLS-UF80 da Conexled, Atlas All in One 80W da Fotovolt, EIF-80W da Lightsolar ou equivalente</t>
  </si>
  <si>
    <t>P.15.000.045618</t>
  </si>
  <si>
    <t>Módulo tomada RJ-45 1 posto, referência Alumbra linha Belise ou equivalente</t>
  </si>
  <si>
    <t>P.15.000.046012</t>
  </si>
  <si>
    <t>Luminária quadrada de embutir tipo calha aberta com aletas planas para 2 lâmpadas fluorescentes compactas de 18/26W, ref. EDQ-46 da Lumalux, RE227AL da AMES, 1202E27 BC da ARM, PF90-E226 da Lumicenter, PL 688/226 da Prolumi ou equivalente</t>
  </si>
  <si>
    <t>P.15.000.046028</t>
  </si>
  <si>
    <t>Projetor retangular fechado, com alojamento para reator, para lâmpada vapor metálico ou de sódio de 150 a 400 W; ref. SBE-417 da Shomei, EX 417-5 da Naville ou equivalente</t>
  </si>
  <si>
    <t>P.15.000.046030</t>
  </si>
  <si>
    <t>Braço em tubo de ferro galvanizado a fogo, de 1´ x 1,00m, para fixação de uma luminária externa; ref. Trópico ou equivalente</t>
  </si>
  <si>
    <t>P.15.000.046031</t>
  </si>
  <si>
    <t>Luminária redonda de embutir com difusor recuado para 1 ou 2 lâmpadas fluorescentes compactas/LED de 15/18/20 a 26W; ref. EDR-45 da Lumalux, YEE410 da AMES, PL 613/226 da Prolumi ou equivalente</t>
  </si>
  <si>
    <t>P.15.000.046046</t>
  </si>
  <si>
    <t>Projetor retangular fechado com aletas, para lâmpada vapor metálico 1000/2000 W, vapor sódio 1000 W; ref. EZ-440-I/2 da Naville ou equivalente</t>
  </si>
  <si>
    <t>P.15.000.046048</t>
  </si>
  <si>
    <t>Projetor retangular fechado para lâmpadas vapor metálico e vapor de sódio 250/400W</t>
  </si>
  <si>
    <t>P.15.000.046049</t>
  </si>
  <si>
    <t>Projetor cônico fechado, para lâmpadas vapor metálico e vapor de sódio 250/400W, mista 250/500W; ref. IE-531/1 Metal Light ou equivalente</t>
  </si>
  <si>
    <t>P.15.000.046050</t>
  </si>
  <si>
    <t>Projetor LED modular de 150 a 200W, eficiência minima de 125 l/W, fluxo luminoso mínimo de 26294lm, ref. CLF-MP200C da Conexled, HRS-200 da H2xtech, RFL180-B502-002 da LED ou equivalente</t>
  </si>
  <si>
    <t>P.15.000.046064</t>
  </si>
  <si>
    <t>Luminária retangular de sobrepor tipo calha aberta para 2 lâmpadas fluorescentes tubulares de 32W; ref. CF232RB da Ames, AL7951.2FT32 da Ajalumi ou equivalente</t>
  </si>
  <si>
    <t>P.15.000.046068</t>
  </si>
  <si>
    <t>Luminária retangular de sobrepor tipo calha aberta para 4 lâmpadas fluorescentes tubulares de 32W, ref. CN10-S432 da Lumicenter ou equivalente</t>
  </si>
  <si>
    <t>P.15.000.046071</t>
  </si>
  <si>
    <t>Luminária retangular de sobrepor tipo calha aberta com refletor em alumínio de alto brilho para 2 lâmpadas fluorescentes 32/36W, ref. CS232RF da AMES, CAN03-S232 da Lumicenter, PL 228/24 da Prolumi ou equivalente</t>
  </si>
  <si>
    <t>P.15.000.046093</t>
  </si>
  <si>
    <t>Luminária decorativa tipo poste balizador, com altura aproximada de 500mm a 600mm; ref. E210M da Ames Iluminação, 532 FM Lustres, ST222V da Starlumen, Ecoforce ou equivalente</t>
  </si>
  <si>
    <t>P.15.000.046106</t>
  </si>
  <si>
    <t>Luminária fechada retangular tipo pétala pequena, com alojamento para reator, ref. DP-2198-01, DP-2198-02 da Projeto ou equivalente</t>
  </si>
  <si>
    <t>P.15.000.046107</t>
  </si>
  <si>
    <t>Luminária fechada retangular tipo pétala grande, com alojamento para reator, ref. DP-2305-01 da Projeto ou equivalente</t>
  </si>
  <si>
    <t>P.15.000.046109</t>
  </si>
  <si>
    <t>Plafon de plástico e/ou PVC, para acabamento de ponto de luz, com soquete E-27, ref. PF1 ou PF2 da Wetzel ou equivalente</t>
  </si>
  <si>
    <t>P.15.000.046175</t>
  </si>
  <si>
    <t>Luminária quadrada de embutir tipo calha aberta refletor e aleta parabólicas em alumínio para 4 lâmpadas fluorescentes 14/16/18W, ref. CE416AL-N da AMES, 101416 BC da ARM, CAA1-E416 da Lumicenter, PL 375/42 da Prolumi ou equivalente</t>
  </si>
  <si>
    <t>P.15.000.046177</t>
  </si>
  <si>
    <t>Luminária de embutir redonda com foco orientável e acessórios antiofuscante, para 1 lâmpada dicroica de 50 W, base GZ-10; ref. linha face plana IL0073-GZ Interlight ou equivalente</t>
  </si>
  <si>
    <t>P.15.000.046347</t>
  </si>
  <si>
    <t>Luminária redonda de embutir com refletor em alumínio para 2 lâmpadas fluorescentes compactas duplas de 18/26W, ref. EDR-30 da Lumalux, YE410 da AMES, ARM99-702 C da ARM , PL 613/226 da Prolumi, AL 1501 da Ajalumi ou equivalente</t>
  </si>
  <si>
    <t>P.15.000.046348</t>
  </si>
  <si>
    <t>Luminária retangular de embutir assimétrica para 1 lâmpada fluorescente tubular de 14W; ref. FEA-62 da Lumalux, 136114 BC da ARM, FAN03-E114 da Lumicenter, PL 381/114 ASS da Prolumi ou equivalente</t>
  </si>
  <si>
    <t>P.15.000.046349</t>
  </si>
  <si>
    <t>Luminária redonda de sobrepor ou pendente com difusor para facho concentrado para 1 lâmpada vapor metálico elipsoidal de 250 / 400W; ref. LI2020C da AMES ou equivalente</t>
  </si>
  <si>
    <t>P.15.000.046351</t>
  </si>
  <si>
    <t>Luminária retangular de embutir tipo calha aberta com refletor assimétrico em alumínio para 2 lâmpadas fluorescentes 28/54W, ref. FEA-62 da Lumalux, 136228 BC da ARM, PL 381/228 ASS da Prolumi, FAN03-E228 da Lumicenter ou equivalente</t>
  </si>
  <si>
    <t>P.15.000.046568</t>
  </si>
  <si>
    <t>Luminária redonda de sobrepor com difusor em vidro temperado jateado para 1 ou 2 lâmpadas fluorescentes compactas de 18/26W; ref. PFD-03 da Lumalux, YE510G da AMES, ARM99-2018 C da ARM, AL 3001/G da Ajalumi ou equivalente</t>
  </si>
  <si>
    <t>P.15.000.046585</t>
  </si>
  <si>
    <t>Luminária industrial pendente refletor prismático sem alojamento para reator, lâmpadas sódio/metálico/mista 150/250/400W, ref. DI-850 e DI-855 da Repume ou equivalente</t>
  </si>
  <si>
    <t>P.15.000.049559</t>
  </si>
  <si>
    <t>Laço lateral duplo para cabo 4 15kV</t>
  </si>
  <si>
    <t>P.15.000.049560</t>
  </si>
  <si>
    <t>Laço pre-formado de topo para cabo CA 4 AWG</t>
  </si>
  <si>
    <t>P.15.000.090205</t>
  </si>
  <si>
    <t>Luminária LED quadrada, sobrepor, de 15 a 24W fluxo lum. 1363 a 1800 lm, 220V, temper. de cor 4000 K, difusor prismático transparente; ref. 400-24/1 LED da ARM, EF75-S2000840, difusor leitoso Lumicenter, PL 289/LED18W TL Prolumi ou equivalente</t>
  </si>
  <si>
    <t>P.15.000.091173</t>
  </si>
  <si>
    <t>Luminária blindada oval de sobrepor em alumínio fundido ou arandela, para lâmpada fluorescente compacta</t>
  </si>
  <si>
    <t>P.15.000.091242</t>
  </si>
  <si>
    <t>Luminária blindada de sobrepor ou pendente para 1 lâmpada fluorescente 32/36/40 W, ref. HT 01S132 da Lumicenter ou equivalente</t>
  </si>
  <si>
    <t>P.15.000.091243</t>
  </si>
  <si>
    <t>Luminária blindada de sobrepor ou pendente para 2 lâmpadas fluorescentes 32/36/40 W, ref. HT01S232 da Lumicenter ou equivalente</t>
  </si>
  <si>
    <t>P.15.000.091298</t>
  </si>
  <si>
    <t>Luminária retangular de embutir tipo calha fechada com difusor plano em acrílico para 2 lâmpadas fluorescentes de 28/32/36/54W; ref. CE232DL-N da AMES, 152228 LC da ARM, FHT07-E228 da Lumicenter, PL 389/24 TL da Prolumi ou equivalente</t>
  </si>
  <si>
    <t>P.15.000.091336</t>
  </si>
  <si>
    <t>Luminária retangular de sobrepor tipo calha fechada difusor em acrílico translúcido p/2 lâmpadas fluorescentes 28/32/36/54W, ref. L40S232B AMES, 750228 LC da ARM, FHT05-S228 Lumicenter, PL 289/24 TL Prolumi, AL 7551.2FT28 Ajalumi ou equivalente</t>
  </si>
  <si>
    <t>P.15.000.092173</t>
  </si>
  <si>
    <t>Luminária pública fechada pétala pequena em alumínio fundido, refrator lente em vidro temperado, ref. DI-1031V da Repume, LX-17/3 da Lumel ou equivalente</t>
  </si>
  <si>
    <t>P.15.000.092174</t>
  </si>
  <si>
    <t>Suporte tubular de fixação em poste para 1 luminária tipo pétala; ref. TPC 105/1-0° da Trópico, DTS-1-60 da Repume, SUP-1 da AMES, RCA Lâmpadas, SB-1 Reto da Induspar ou equivalente</t>
  </si>
  <si>
    <t>P.15.000.092175</t>
  </si>
  <si>
    <t>Suporte tubular de fixação em poste para 2 luminárias tipo pétala; ref. TPC 105/2-180° da Trópico, DTS-2-60 da Repume, SUP-02 da AMES, RCA lâmpadas, SB-2 Angular da Induspar ou equivalente</t>
  </si>
  <si>
    <t>P.16.000.067001</t>
  </si>
  <si>
    <t>Bloco autônomo de iluminação de emergência LED, autonomia de 3 horas, equipado com 2 faróis, fluxo luminoso 2.000 até 3.000 lúmens; ref. FAE-LED216 da KBR, Bloco de 3000 lumens da Segurimax ou equivalente</t>
  </si>
  <si>
    <t>P.16.000.067004</t>
  </si>
  <si>
    <t>Luminária de emergência LED sobrepor, teto ou parede (frontral/ lateral), dupla face, autonomia mínima 2 horas, 30/35 lúmens, bivolt 110/220V, bateria recarregável; ref. Iluminim, Intelbras, Segurimax ou equivalente</t>
  </si>
  <si>
    <t>P.16.000.091001</t>
  </si>
  <si>
    <t>Módulo para adaptação de luminária de emergência, autonomia 90 minutos para lâmpada fluorescente de 32W</t>
  </si>
  <si>
    <t>P.16.000.091030</t>
  </si>
  <si>
    <t>Central de detecção e alarme de incêndio, autonomia de 1 hora para 12 laços, 220V/12V</t>
  </si>
  <si>
    <t>P.16.000.091342</t>
  </si>
  <si>
    <t>Central para iluminação de emergência, completa (incluso 9 baterias de 150A - 1h30min), de 5000 a 7500 W, ref. UNILAMP USE 110/7000 Unitron ou equivalente</t>
  </si>
  <si>
    <t>P.16.000.091345</t>
  </si>
  <si>
    <t>Luminária para unidade centralizada de sobrepor, completa, com lâmpada fluorescente de 15W, PL 15W, ref. G45 da Gevi gamma ou equivalente</t>
  </si>
  <si>
    <t>P.16.000.091551</t>
  </si>
  <si>
    <t>Central de iluminação de emergência com autonomia de 1 hora até 240W, ref. BF/42 da unilamp, ILU300P/12V da Gevi Gamma, CIE 12/360 da Aureon ou equivalente</t>
  </si>
  <si>
    <t>P.17.000.030001</t>
  </si>
  <si>
    <t>Unidade gerenciadora digital de vídeo em rede (NVR) de até 8 câmeras IP em Full HD a 30FPS, armazenamento de 6 TB, 1 interface de rede Fast Ethernet; ref. NVD 1008 P da Intelbras ou equivalente</t>
  </si>
  <si>
    <t>P.17.000.030003</t>
  </si>
  <si>
    <t>Unidade gerenciadora digital de vídeo em rede (NVR) de até 16 câmeras IP em Full HD a 30FPS, armazen. de 12 TB, 1 interface de rede Gigabit Ethernet e 4 entradas de alarme; ref. NVD 3016 P da Intelbras ou equivalente</t>
  </si>
  <si>
    <t>P.17.000.030005</t>
  </si>
  <si>
    <t>Unidade gerenciadora digital de vídeo em rede (NVR) de até 32 câmeras IP em Full HD a 30FPS, para armazenamento de 48 TB, 2 interface de rede Gigabit Ethernet e 16 entradas de alarme; referência NVD 7032 da Intelbras ou equivalente</t>
  </si>
  <si>
    <t>P.17.000.030502</t>
  </si>
  <si>
    <t>Fonte de alimentação chaveada universal (bivolt), com saída de 24V 1,5A 35W; reerência comercial LRS-35-24 da Mean Well, I20667 Metaltex ou equivalente</t>
  </si>
  <si>
    <t>P.17.000.030515</t>
  </si>
  <si>
    <t>Rack fechado de piso padrão metálico, 19 x 44 Us x 770 mm, porta com visor em acrílico/vidro; ref. Bihouse Racks, APL Racks, Pier Telecom ou equivalente</t>
  </si>
  <si>
    <t>P.17.000.030518</t>
  </si>
  <si>
    <t>Guia organizadora de cabos para rack, 19´ 1 U</t>
  </si>
  <si>
    <t>P.17.000.030520</t>
  </si>
  <si>
    <t>Rack fechado padrão metálico, 19 x 20 Us x 470 mm, porta com visor em acrílico/vidro; ref. Bihouse Racks, APL Racks, Pier Telecom ou equivalente</t>
  </si>
  <si>
    <t>P.17.000.030522</t>
  </si>
  <si>
    <t>Rack fechado padrão metálico, 19 x 12 Us x 470 mm, porta com visor em acrílico/vidro; ref. Bihouse Racks, APL Racks, Pier Telecom ou equivalente</t>
  </si>
  <si>
    <t>P.17.000.030523</t>
  </si>
  <si>
    <t>Bandeja fixa para rack, 19´ x 500 mm</t>
  </si>
  <si>
    <t>P.17.000.030524</t>
  </si>
  <si>
    <t>Bandeja fixa para rack, 19" x 800 mm</t>
  </si>
  <si>
    <t>P.17.000.030525</t>
  </si>
  <si>
    <t>Bandeja deslizante para rack, 19´ x 800 mm</t>
  </si>
  <si>
    <t>P.17.000.030531</t>
  </si>
  <si>
    <t>Guia organizadora de cabos para rack, 19´ 2 U</t>
  </si>
  <si>
    <t>P.17.000.030537</t>
  </si>
  <si>
    <t>Detector ou sensor de gás liquefeito (GLP), gás natural (GN) ou derivados de metano, endereçável; ref. Gevi gamma, AFDG2E da Abafire, AGD da Contech, IL022 da Aerot, MGC1000 da Minipa ou equivalente</t>
  </si>
  <si>
    <t>P.17.000.030538</t>
  </si>
  <si>
    <t>Painel repetidor de detecção e alarme de incêndio tipo endereçável</t>
  </si>
  <si>
    <t>P.17.000.030550</t>
  </si>
  <si>
    <t>Alarme hidráulico com gongo, cobertura e corpo em alumínio fundido ASTM-B-209, pintado na cor vermelha; ref. Reliablel, Skop ou equivalente</t>
  </si>
  <si>
    <t>P.17.000.030555</t>
  </si>
  <si>
    <t>Módulo isolador, módulo endereçador para audiovisual; ref. LSC-ISO da Global Fire, IRC485T03 da Tecnohold, IDL 520 da Intelbras, MIC-E 02251 da Ilumac ou equivalente</t>
  </si>
  <si>
    <t>P.17.000.030562</t>
  </si>
  <si>
    <t>Câmera fixa colorida compacta, resolução 1/3 Megapixels, tipo mini com lente varifocal, para áreas internas e externas; ref. VIP S3120 IP mini Bullet 1.3MP da Intelbras, IP GSIP1300TVP Bullet da Giga ou equivalente</t>
  </si>
  <si>
    <t>P.17.000.030563</t>
  </si>
  <si>
    <t>Câmera Dome IP HD 1.3MP, para áreas internas e externas, função WDR, com lente varifocal, possui função SIP (vídeo chamadas); ref. IP Dome HD VIP E4220Z da Intelbras, GV EDR2100-0F da Geovision ou equivalente</t>
  </si>
  <si>
    <t>P.17.000.030575</t>
  </si>
  <si>
    <t>Câmera fixa com domo e suporte de fixação, sensor de imagem CMOS, função WDR e IP 66; ref. NDI-50022-V3 da Bosch ou equivalente</t>
  </si>
  <si>
    <t>P.17.000.030578</t>
  </si>
  <si>
    <t>Switch Gigabit para servidor central com 24 portas PoE frontais e 2 portas SFP, capacidade de 10 / 100 / 1000 MBPS; ref. WS-C2960X-24PD-L da Cisco, N2024P da Dell, JL255A 2930F da HP Aruba ou equivalente</t>
  </si>
  <si>
    <t>P.17.000.030580</t>
  </si>
  <si>
    <t>Unidade de disco rígido (HD) externo de 5 TB</t>
  </si>
  <si>
    <t>P.17.000.030581</t>
  </si>
  <si>
    <t>Bandeja deslizante para Rack de 19" padrão, com profundidade de 770 mm</t>
  </si>
  <si>
    <t>P.17.000.030583</t>
  </si>
  <si>
    <t>Estação de trabalho "WorkStation" para central de monitoramento com até 3 monitores, memória RAM de 8 GB; referência T3620 MT da empresa Dell ou equivalente</t>
  </si>
  <si>
    <t>P.17.000.030586</t>
  </si>
  <si>
    <t>Mesa controladora híbrida para até 32 câmeras IPs com teclado e joystick, compatível com sistema de CFTV, IP ou analógico; ref. modelo VTN-2000 da Intelbras ou equivalente</t>
  </si>
  <si>
    <t>P.17.000.030587</t>
  </si>
  <si>
    <t>Estação de monitoramento "WorkStation" para até 3 monitores, memória RAM de 16 GB DDR4, Placa de vídeo 5 GB DD5; ref. Z4 da marca HP ou equivalente</t>
  </si>
  <si>
    <t>P.17.000.030600</t>
  </si>
  <si>
    <t>Central de pabx híbrida de telefonia para 8 linhas tronco e 128 ramais (digital e analógico), recurso PBX-Networking, ref. KX-TDE600 IP Panasonic ou equivalente</t>
  </si>
  <si>
    <t>P.17.000.030601</t>
  </si>
  <si>
    <t>Central de pabx híbrida de telefonia para 8 linhas tronco+128 ramais (digital e analógico); ref. Impacta 220 Intelbras, Impacta 300 Intelbras ou equivalente</t>
  </si>
  <si>
    <t>P.17.000.030603</t>
  </si>
  <si>
    <t>Central de pabx para 2 linhas e 8 ramais; ref. Conecta + da Intelbras, incluso o kit de mais 1 placa de 4 ramais e 1 placa Disa de atendimento automático</t>
  </si>
  <si>
    <t>P.17.000.030700</t>
  </si>
  <si>
    <t>Sinalizador audiovisual endereçável com LEDs pulsantes do tipo flash, ref. SAV-E da Firemac, VALKYRIE A da Global Fire ou equivalente</t>
  </si>
  <si>
    <t>P.17.000.030701</t>
  </si>
  <si>
    <t>Chave de fluxo para ar, temperatura de trabalho max. 60°C, ajuste vazão min. 10m/s, micro chave reversível (SPDT-COM-NO-NC), capacidade 10A - 1/2HP - 125/250VAC</t>
  </si>
  <si>
    <t>P.17.000.030702</t>
  </si>
  <si>
    <t>Repetidor de Sinal I/I e V/I</t>
  </si>
  <si>
    <t>P.17.000.030703</t>
  </si>
  <si>
    <t>Sensor de temperatura ambiente PT100 2 fios</t>
  </si>
  <si>
    <t>P.17.000.030704</t>
  </si>
  <si>
    <t>Transmissor de pressão diferencial, operação de 0 a 750 Pa</t>
  </si>
  <si>
    <t>P.17.000.030705</t>
  </si>
  <si>
    <t>Controlador lógico programável 16 entradas/16 saídas</t>
  </si>
  <si>
    <t>P.17.000.030706</t>
  </si>
  <si>
    <t>Módulo de expansão para 8 canais de entrada analógica</t>
  </si>
  <si>
    <t>P.17.000.030707</t>
  </si>
  <si>
    <t>Módulo de expansão para 8 de entradas e saídas digitais</t>
  </si>
  <si>
    <t>P.17.000.030708</t>
  </si>
  <si>
    <t>Módulos de expansão para 4 canais de saídas analógicas</t>
  </si>
  <si>
    <t>P.17.000.030710</t>
  </si>
  <si>
    <t>Termostato de segurança 90-110C, ref. BT-TRL-90110 da Slic Equipamentos, LS1 da Actua Controls ou equivalente</t>
  </si>
  <si>
    <t>P.17.000.030711</t>
  </si>
  <si>
    <t>Transmissor de pressão compacto, escala de pressão de 0 A 10 BAR, sinal de saída de 4 - 20 MA; ref. MBS1700 da Danfos, PX119 da Omega, RTP-420 da Rücken ou equivalente</t>
  </si>
  <si>
    <t>P.17.000.030712</t>
  </si>
  <si>
    <t>Transmissor de temperatura/umidade para dutos 3% 4-20 mA, ref. RHP-3D11 da Slic equipamentos, ou equivalente</t>
  </si>
  <si>
    <t>P.17.000.030715</t>
  </si>
  <si>
    <t>Termostato para aquecimento ou refrigeração com programação horária, referência comercial Full Gauge ou equivalente</t>
  </si>
  <si>
    <t>P.17.000.030716</t>
  </si>
  <si>
    <t>Poço Termométrico em alumínio com haste de 30mm e rosca 1/2" npt, ref. Comercial: Full Gauge ou equivalente</t>
  </si>
  <si>
    <t>P.17.000.031477</t>
  </si>
  <si>
    <t>Ponto de acesso de dados (Acess Point), para acesso em rede local sem fio, ref. com.: EAP245-AC1750-V1 da TP-Link, WAP150 da Cisco, DAP-2610 da D-Link ou equivalente</t>
  </si>
  <si>
    <t>P.17.000.031489</t>
  </si>
  <si>
    <t>Central de pabx híbrida de telefonia para 8 linhas tronco e 24 a 32 ramais (digital e analógico); ref. Intelbras Impacta 40 /68i, Panasonic KXTES 32 ou equivalente</t>
  </si>
  <si>
    <t>P.17.000.031490</t>
  </si>
  <si>
    <t>Switch Gigabit 24 portas 10/100/1000 Base TX Layer 2 mínimo com porta de saída em fibra</t>
  </si>
  <si>
    <t>P.17.000.031495</t>
  </si>
  <si>
    <t>Video porteiro eletrônico colorido com um interfone; referência comercial HDL 90.02.01.033, 90.02.01.700 ou equivalente</t>
  </si>
  <si>
    <t>P.17.000.035701</t>
  </si>
  <si>
    <t>Porteiro eletrônico com 1 interfone, ref. Amelco AM-M100 ou equivalente</t>
  </si>
  <si>
    <t>P.17.000.035705</t>
  </si>
  <si>
    <t>Sistema eletrônico de automatização de portão deslizante, para esforço maior de 800kg e até 1400 kg, mono 220 V, com 3 controles de acesso; ref. DZ IND 1500 / EURUS 2000 da PPA ou equivalente - instalado</t>
  </si>
  <si>
    <t>P.17.000.035713</t>
  </si>
  <si>
    <t>Sistema eletrônico de automatização de portão deslizante, para esforços até 800 kg, mono 220 V, com 2 controles de acesso; ref. DZ4 DK 1/3hp da Rossi ou equivalente - instalado</t>
  </si>
  <si>
    <t>P.17.000.037603</t>
  </si>
  <si>
    <t>Sistema de alarme PNE com indicador audiovisual, com fio, com etiquetas informativas em alumínio com impressão UV e adesivos, resistente às intempéries conforme NBR 9050/2015, para pessoas com mobilidade reduzida ou cadeirante</t>
  </si>
  <si>
    <t>P.17.000.037604</t>
  </si>
  <si>
    <t>Sistema de alarme PNE com indicador audiovisual, sem fio (Wireless), com etiquetas informativas em alumínio com impressão UV e adesivos, resistente às intempéries conforme NBR 9050/2015, para pessoas com mobilidade reduzida ou cadeirante</t>
  </si>
  <si>
    <t>P.17.000.041097</t>
  </si>
  <si>
    <t>Inversor de frequência, com potência de 50 CV, 220 volts, referência Weg ou equivalente</t>
  </si>
  <si>
    <t>P.17.000.041098</t>
  </si>
  <si>
    <t>Inversor de frequência, com potência de 25 a 30 CV, referência Weg ou equivalente</t>
  </si>
  <si>
    <t>P.17.000.041119</t>
  </si>
  <si>
    <t>Dispositivo de partida ´Soft Starter´ para motor 220 V, trifásico de 40cv, ref. SSW070130T5SZ da Weg ou equivalente</t>
  </si>
  <si>
    <t>P.17.000.041120</t>
  </si>
  <si>
    <t>Dispositivo Soft Starter para motor 15 cv, trifásico 220 V, ref. SSW070045T5SZ da Weg ou equivalente</t>
  </si>
  <si>
    <t>P.17.000.041121</t>
  </si>
  <si>
    <t>Dispositivo Soft Starter para motor 25 cv, trifásico 220 V, ref. SSW070085T5SZ da Weg ou equivalente</t>
  </si>
  <si>
    <t>P.17.000.042200</t>
  </si>
  <si>
    <t>Inversor de frequência para variação de velocidade em motores, potência de 0,25 a 20 cv; ref. CFW500D31P0T4DB20 da Weg ou equivalente</t>
  </si>
  <si>
    <t>P.17.000.042462</t>
  </si>
  <si>
    <t>Alarme sonoro bitonal de 220V, para painel de comando; ref. 104/220 B Cutler Hammer ou equivalente</t>
  </si>
  <si>
    <t>P.17.000.042521</t>
  </si>
  <si>
    <t>Detector óptico de fumaça endereçável, com base de fixação, ref. BH-300 da Kidde, Protege ou equivalente</t>
  </si>
  <si>
    <t>P.17.000.042522</t>
  </si>
  <si>
    <t>Distribuidor interno óptico para 1 U 24 fibras (DIO) B48, para montagem em rack 19"/ 23"</t>
  </si>
  <si>
    <t>P.17.000.042523</t>
  </si>
  <si>
    <t>Adaptador, modelo MM (62,5) SC-SPC, MM (62,5) LC-SPC ou MM (62,5) ST-ST-SPC ou equivalente, para distribuidor interno óptico 24 fibras (DIO) B48</t>
  </si>
  <si>
    <t>P.17.000.042527</t>
  </si>
  <si>
    <t>Protetor de surto para bloco de distribuição, referência MPDG Slim RG / MPDG Slim RS da Bargoa, MP-R-CC (G) da Clamper ou equivalente</t>
  </si>
  <si>
    <t>P.17.000.042538</t>
  </si>
  <si>
    <t>Divisor interno com 1 entrada e 2 saídas 75 Ohms, ref. WDI/275 Wadt ou equivalente</t>
  </si>
  <si>
    <t>P.17.000.042539</t>
  </si>
  <si>
    <t>Divisor interno com 1 entrada e 4 saídas 75 Ohms, ref. WDI/475 Wadt ou equivalente</t>
  </si>
  <si>
    <t>P.17.000.042541</t>
  </si>
  <si>
    <t>Amplificador de potência, 50 dB, para VHF e CATV, frequência 40 a 550 MHz; ref. PQAP-7500 da Pró Eletronic ou equivalente</t>
  </si>
  <si>
    <t>P.17.000.042542</t>
  </si>
  <si>
    <t>Antema WI-FI dual band access point, banda 450Mbps em 2.4GHz e 1300Mbps em 5GHz, compatível em PoE (802,3at); ref. AC1750 - EAP245 TP-Link ou equivalente</t>
  </si>
  <si>
    <t>P.17.000.042546</t>
  </si>
  <si>
    <t>Bloco de distribuição com protetor de surtos para 10 pares; referência comercial BTDG NA/BTDG NF, circuito aberto/fechado da Bargoa ou equivalente</t>
  </si>
  <si>
    <t>P.17.000.042561</t>
  </si>
  <si>
    <t>Antena parabólica multiponto e receptor analógico, ref. Antena Elsys, Century, ou equivalente; Receptor Petit Etrs39, Nano Box Vr Century ou equivalente; com controle remoto</t>
  </si>
  <si>
    <t>P.17.000.042562</t>
  </si>
  <si>
    <t>Filtro passivo e misturador de sinais VHF / UHF / CATV, ref. PQMB-2300B da Proeletronic ou equivalente</t>
  </si>
  <si>
    <t>P.17.000.042563</t>
  </si>
  <si>
    <t>Modulador de canais modelo ágil, ref. PQMO-2600G2 da Proeletronic ou equivalente</t>
  </si>
  <si>
    <t>P.17.000.042566</t>
  </si>
  <si>
    <t>Amplificador transistorizado de linha VHF (50 a 220 MHz, 50 dB) ou UHF (470 a 800 MHz, 48 dB), nível de saída 1, 4 e 8 canais, conectores de saída F-fêmea - 110/220V</t>
  </si>
  <si>
    <t>P.17.000.046322</t>
  </si>
  <si>
    <t>Sensor de presença infravermelho passivo e microondas sem fio, alcance 12m, frequência 433,92Mhz, cobertura 90°; ref. Intelbras IVP2000 SR ou equivalente</t>
  </si>
  <si>
    <t>P.17.000.050018</t>
  </si>
  <si>
    <t>Transceptor Gigabit SX conectável de formato pequeno (SFP); ref. MGBSX1 da Cisco ou equivalente</t>
  </si>
  <si>
    <t>P.17.000.050162</t>
  </si>
  <si>
    <t>Sistema ininterrupto de energia monofásico no break, de 5 a 7,5 kVA (110 / 120 V), autonomia 15 minutos</t>
  </si>
  <si>
    <t>P.17.000.050167</t>
  </si>
  <si>
    <t>Sistema ininterrupto de energia monofásico de 2 kVA (127 / 127 V), autonomia 40 minutos</t>
  </si>
  <si>
    <t>P.17.000.050178</t>
  </si>
  <si>
    <t>Sistema ininterrupto de energia trifásico de 10 kVA (220 / 220 V), autonomia 15 minutos</t>
  </si>
  <si>
    <t>P.17.000.050179</t>
  </si>
  <si>
    <t>Sistema ininterrupto de energia trifásico de 20 kVA (220 / 208 / 108 V), autonomia 15 minutos</t>
  </si>
  <si>
    <t>P.17.000.050181</t>
  </si>
  <si>
    <t>Sistema ininterrupto de energia trifásico on line, de 15 kVA (208 / 110 V), autonomia 15 minutos</t>
  </si>
  <si>
    <t>P.17.000.050183</t>
  </si>
  <si>
    <t>Sistema ininterrupto de energia monofásico on line, de 5 kVA (220 / 110 V), com autonomia 15 minutos</t>
  </si>
  <si>
    <t>P.17.000.050186</t>
  </si>
  <si>
    <t>Sistema ininterrupto de energia, monofásico no break, de 600 VA (127 / 127 V, com autonomia de 10 a 15 minutos</t>
  </si>
  <si>
    <t>P.17.000.050192</t>
  </si>
  <si>
    <t>Sistema ininterrupto de energia trifásico de 10 kVA (220 / 110 V), autonomia 2 horas</t>
  </si>
  <si>
    <t>P.17.000.050208</t>
  </si>
  <si>
    <t>Estabilizador eletrônico de tensão, trifásico, com potência de 40 kVA (220/110V)</t>
  </si>
  <si>
    <t>P.17.000.050214</t>
  </si>
  <si>
    <t>Sistema ininterrupto de energia trifásico on line, de 20 kVA (220/127V), automação 15 minutos</t>
  </si>
  <si>
    <t>P.17.000.050215</t>
  </si>
  <si>
    <t>Sistema ininterrupto de energia trifásico on line, de 60 kVA (220/127V), automação 15 minutos</t>
  </si>
  <si>
    <t>P.17.000.050218</t>
  </si>
  <si>
    <t>Sistema ininterrupto de energia trifásico on line, de 80 kVA (220/127V), automação 15 minutos</t>
  </si>
  <si>
    <t>P.17.000.050220</t>
  </si>
  <si>
    <t>Sistema ininterrupto de energia, trifásico de 20 kVA, no break, entrada 380 V e saída 220 V, com autonomia de 15 minutos</t>
  </si>
  <si>
    <t>P.17.000.050224</t>
  </si>
  <si>
    <t>Sistema ininterrupto de energia on line senoidal, de 50 kVA (220/110 V), com automação de 15 minutos</t>
  </si>
  <si>
    <t>P.17.000.050225</t>
  </si>
  <si>
    <t>Sistema ininterrupto de energia, trifásico on line senoidal, de 5 kVA (220/110 V), com automação de 15 minutos</t>
  </si>
  <si>
    <t>P.17.000.050226</t>
  </si>
  <si>
    <t>Sistema ininterrupto de energia, trifásico on line senoidal, de 10 kVA (220/110 V), com autonomia de 15 minutos</t>
  </si>
  <si>
    <t>P.17.000.050231</t>
  </si>
  <si>
    <t>Sistema ininterrupto de energia, trifásico on line senoidal, de 7,5 kVA (220/110 V), com autonomia de 15 minutos</t>
  </si>
  <si>
    <t>P.17.000.050257</t>
  </si>
  <si>
    <t>Sistema ininterrupto de energia trifásico on line senoidal, de 40kVA, 380V/220V, com autonomia de 15 minutos; ref. Conception da CM Comandos Lineares, Sigma da Beta Eletronic, Energy Master, Oneupsti, Processtec ou equivalente</t>
  </si>
  <si>
    <t>P.17.000.067301</t>
  </si>
  <si>
    <t>Bloco de ligação com engate rápido para 10 pares com suporte BER-10</t>
  </si>
  <si>
    <t>P.17.000.090534</t>
  </si>
  <si>
    <t>Destravador magnético eletroímã (sem fonte), para porta corta-fogo de 24 Vcc, ref. Gevi gamma ou equivalente</t>
  </si>
  <si>
    <t>P.17.000.090899</t>
  </si>
  <si>
    <t>Rack fechado de piso padrão metálico, 19 x 24 Us x 570 mm, porta com visor em acrílico/vidro; ref. Bihouse Racks, APL Racks, Pier Telecom ou equivalente</t>
  </si>
  <si>
    <t>P.17.000.091007</t>
  </si>
  <si>
    <t>Detector termovelocimétrico com base endereçável; ref. Johnson Controls, Fire &amp; Security, Aerotex Extintores ou equivalente</t>
  </si>
  <si>
    <t>P.17.000.091009</t>
  </si>
  <si>
    <t>Sirene audiovisual tipo endereçável, potência de 90 a 110db, tensão até 24Vcc, corrente 100mA, leds alto brilho; ref. VRE-SVF da Verin, Strobe 99dB da Siemens ou equivalente</t>
  </si>
  <si>
    <t>P.17.000.091031</t>
  </si>
  <si>
    <t>Sirene tipo corneta com potência nominal de 12V, potência sonora entre 115dB a 120dB, potência elétrica de 15 a 20W; ref. NA/12V da Aureon, GLK, DNI ou equivalente</t>
  </si>
  <si>
    <t>P.17.000.091404</t>
  </si>
  <si>
    <t>Aparelho telefônico multifrequencial, analógico, teclas: FLASH, HOOK, PAUSE, LND e MODE, controle discagem em pulso e tom, controle de volume em 3 níveis</t>
  </si>
  <si>
    <t>P.17.000.091560</t>
  </si>
  <si>
    <t>Sirene eletrônica em caixa metálica de 12 / 24 Volts</t>
  </si>
  <si>
    <t>P.17.000.091621</t>
  </si>
  <si>
    <t>Cancela automática com gabinete aço e barreira em alumínio de 3,50 até 4,00 m; ref. Gatter Peccinin, Barrier da PPA, Prime DC da Garen, Max Peccinin, Brasso jetflex da PPA ou equivalente</t>
  </si>
  <si>
    <t>P.17.000.092197</t>
  </si>
  <si>
    <t>Estabilizador eletrônico de tensão monofásico com potência, 5 kVA</t>
  </si>
  <si>
    <t>P.17.000.092199</t>
  </si>
  <si>
    <t>Estabilizador eletrônico de tensão monofásico com potência, 10 kVA</t>
  </si>
  <si>
    <t>P.17.000.092292</t>
  </si>
  <si>
    <t>Controlador de acesso com identificação por impressão digital (biometria) e software de gerencimento; ref. SS 411E da Intelbras, iDAccess da Controlid ou equivalente</t>
  </si>
  <si>
    <t>P.17.000.092764</t>
  </si>
  <si>
    <t>Central alarme microprocessada para até 125 zonas, ref. FP-01 da Gevi Gamma ou equivalente</t>
  </si>
  <si>
    <t>P.17.000.092765</t>
  </si>
  <si>
    <t>Repetidora sinais do painel sinóptico para central</t>
  </si>
  <si>
    <t>P.17.000.092771</t>
  </si>
  <si>
    <t>Detector microprocessado metais tipo portal; ref. MAGXXI linha 300 / 3P da Magnetec; DMP-01/MP da Priel ou equivalente</t>
  </si>
  <si>
    <t>P.18.000.042520</t>
  </si>
  <si>
    <t>Painel frontal cego de 19´ x 1 U; ref. Itcomtech/20, Furukawa, Garra ou equivalente</t>
  </si>
  <si>
    <t>P.18.000.042526</t>
  </si>
  <si>
    <t>Painel frontal cego de 19´ x 2 U; ref. Itcomtech/20, Furukawa, Garra ou equivalente</t>
  </si>
  <si>
    <t>P.18.000.045100</t>
  </si>
  <si>
    <t>Caixa base lateral tipo ´N´ (1300x400x250mm), ref. Phaynell, JSA ou equivalente</t>
  </si>
  <si>
    <t>P.18.000.045101</t>
  </si>
  <si>
    <t>Caixa de medição tipo ´M´ externa de (900x1200x270)mm, padrão Eletropaulo</t>
  </si>
  <si>
    <t>P.18.000.045102</t>
  </si>
  <si>
    <t>Caixa para seccionadora tipo ´T´, (900x600x250)mm, padrão Eletropaulo</t>
  </si>
  <si>
    <t>P.18.000.045103</t>
  </si>
  <si>
    <t>Caixa de medição tipo II, (300 x 560 x 200)mm, padrão concessionárias</t>
  </si>
  <si>
    <t>P.18.000.045106</t>
  </si>
  <si>
    <t>Caixa de medição externa tipo ´N´ (1300x1200x270)mm, padrão Eletropaulo</t>
  </si>
  <si>
    <t>P.18.000.045108</t>
  </si>
  <si>
    <t>Caixa de proteção para TC, em chapa 14, (1000x750x300) mm, padrão CPFL</t>
  </si>
  <si>
    <t>P.18.000.045109</t>
  </si>
  <si>
    <t>Caixa de medição externa tipo ´L´ (900x600x270)mm, padrão Eletropaulo</t>
  </si>
  <si>
    <t>P.18.000.045110</t>
  </si>
  <si>
    <t>Caixa de medição ´A1´para cabine primária (1000x1000x300)mm, padrão Eletropaulo</t>
  </si>
  <si>
    <t>P.18.000.045111</t>
  </si>
  <si>
    <t>Caixa de proteção dos bornes do medidor, em chapa 18, (300x250x90) mm padrão CPFL</t>
  </si>
  <si>
    <t>P.18.000.045116</t>
  </si>
  <si>
    <t>Caixa de entrada tipo ´E´ de (560x350x210)mm, ref. BN, Olipe ou equivalente - padrão Eletropaulo</t>
  </si>
  <si>
    <t>P.18.000.045121</t>
  </si>
  <si>
    <t>Caixa de medição polifásica tipo III, (500x600x200)mm, padrão concessionárias</t>
  </si>
  <si>
    <t>P.18.000.049566</t>
  </si>
  <si>
    <t>Suporte para transformação em poste/estaleiro</t>
  </si>
  <si>
    <t>P.18.000.050127</t>
  </si>
  <si>
    <t>Quadro Telebras de embutir em chapa de (200 x 200 x 120) mm, com fundo de madeira, ref. Olipe, Lintermani ou equivalente</t>
  </si>
  <si>
    <t>P.18.000.050128</t>
  </si>
  <si>
    <t>Quadro Telebras de embutir em chapa de (400 x 400 x 120) mm, com fundo de madeira, ref. Olipe, Lintermani ou equivalente</t>
  </si>
  <si>
    <t>P.18.000.050129</t>
  </si>
  <si>
    <t>Quadro Telebras de embutir em chapa de (600 x 600 x 120) mm, com fundo de madeira, ref. Olipe, Lintermani ou equivalente</t>
  </si>
  <si>
    <t>P.18.000.050130</t>
  </si>
  <si>
    <t>Quadro Telebras de embutir em chapa de (800 x 800 x 120) mm, com fundo de madeira, ref. Olipe, Lintermani ou equivalente</t>
  </si>
  <si>
    <t>P.18.000.050131</t>
  </si>
  <si>
    <t>Quadro Telebras de embutir em chapa de (120 x 120 x 120) mm, com fundo de madeira, ref. Olipe, Lintermani ou equivalente</t>
  </si>
  <si>
    <t>P.18.000.050132</t>
  </si>
  <si>
    <t>Quadro Telebras de sobrepor em chapa de (200 x 200 x 120) mm, com fundo de madeira, ref. Olipe, Lintermani ou equivalente</t>
  </si>
  <si>
    <t>P.18.000.050133</t>
  </si>
  <si>
    <t>Quadro Telebras de sobrepor em chapa de (400 x 400 x 120) mm, com fundo de madeira, ref. Olipe, Lintermani ou equivalente</t>
  </si>
  <si>
    <t>P.18.000.050134</t>
  </si>
  <si>
    <t>Quadro Telebras de sobrepor ema chapa de (600 x 600 x 120) mm, com fundo de madeira, ref. Olipe, Lintermani ou equivalente</t>
  </si>
  <si>
    <t>P.18.000.050135</t>
  </si>
  <si>
    <t>Quadro Telebras de sobrepor em chapa de (800 x 800 x 120) mm, com fundo de madeira, ref. Olipe, Lintermani ou equivalente</t>
  </si>
  <si>
    <t>P.18.000.050269</t>
  </si>
  <si>
    <t>Cubículo de média tensão para uso ao tempo IP-53 (mínimo), classe 24kV para 300kVA, padrão CPFL, Piratininga, Elektro, Eletropaulo, etc.; ref. Beghim, ABB, VR Painéis, Gimi ou equivalente</t>
  </si>
  <si>
    <t>P.18.000.050271</t>
  </si>
  <si>
    <t>Quadro de embutir em chapa de aço, para disjuntores 16 DIN / 12 Bolt-on de 150 A, QDETG-U II, ref. 904501 da Cemar ou equivalente</t>
  </si>
  <si>
    <t>P.18.000.050272</t>
  </si>
  <si>
    <t>Quadro de embutir em chapa de aço, para disjuntores 24 DIN / 18 Bolt-on de 150 A, QDETG-U II, ref. 904502 da Cemar ou equivalente</t>
  </si>
  <si>
    <t>P.18.000.050273</t>
  </si>
  <si>
    <t>Quadro de embutir em chapa de aço, para disjuntores 34 DIN / 24 Bolt-on de 150 A, QDETG-U II, ref. 904503 da Cemar ou equivalente</t>
  </si>
  <si>
    <t>P.18.000.050274</t>
  </si>
  <si>
    <t>Quadro de embutir em chapa de aço, para disjuntores 44 DIN / 32 Bolt-on de 150 A, QDETG-U II, ref. 904504 da Cemar ou equivalente</t>
  </si>
  <si>
    <t>P.18.000.050275</t>
  </si>
  <si>
    <t>Quadro de embutir em chapa de aço, para disjuntores 56 DIN / 40 Bolt-on de 225 A, QDETG-U II, ref. 904505 da Cemar ou equivalente</t>
  </si>
  <si>
    <t>P.18.000.050276</t>
  </si>
  <si>
    <t>Quadro de embutir em chapa de aço, para disjuntores 70 DIN / 50 Bolt-on de 225 A, QDETG-U II, ref. 904506 da Cemar ou equivalente</t>
  </si>
  <si>
    <t>P.18.000.050277</t>
  </si>
  <si>
    <t>Quadro de sobrepor em chapa de aço, para disjuntores 16 DIN / 12 Bolt-on de 150 A, QDSTG-U II, ref. 904507 da Cemar ou equivalente</t>
  </si>
  <si>
    <t>P.18.000.050278</t>
  </si>
  <si>
    <t>Quadro de sobrepor em chapa de aço, para disjuntores 24 DIN / 18 Bolt-on de 150 A, QDSTG-U II, ref. 904508 da Cemar ou equivalente</t>
  </si>
  <si>
    <t>P.18.000.050279</t>
  </si>
  <si>
    <t>Quadro de sobrepor em chapa de aço, para disjuntores 34 DIN / 24 Bolt-on de 150 A, QDSTG-U II, ref. 904509 da Cemar ou equivalente</t>
  </si>
  <si>
    <t>P.18.000.050280</t>
  </si>
  <si>
    <t>Quadro de sobrepor em chapa de aço, para disjuntores 44 DIN / 32 Bolt-on de 150 A, QDSTG-U II, ref. 904510 da Cemar ou equivalente</t>
  </si>
  <si>
    <t>P.18.000.050281</t>
  </si>
  <si>
    <t>Quadro de sobrepor em chapa de aço, para disjuntores 56 DIN / 40 Bolt-on de 225 A, QDSTG-U II, ref. 904511 da Cemar ou equivalente</t>
  </si>
  <si>
    <t>P.18.000.050282</t>
  </si>
  <si>
    <t>Quadro de sobrepor em chapa de aço, para disjuntores 70 DIN / 50 Bolt-on de 225 A, QDSTG-U II, ref. 904512 da Cemar ou equivalente</t>
  </si>
  <si>
    <t>P.18.000.050287</t>
  </si>
  <si>
    <t>Cubículo de média tensão para uso ao tempo IP-53 (mínimo), classe 17,5kV e 300kVA, padrão CPFL, Piratininga, Elektro, Eletropaulo, etc.; referência comercial Beghim, ABB, VR Painéis, Gimi ou equivalente</t>
  </si>
  <si>
    <t>P.18.000.091179</t>
  </si>
  <si>
    <t>Painel autoportante/modular em chapa de aço, com proteção mínima IP-54, sem componentes; referência comercial Taunus, Press Mat ou equivalente</t>
  </si>
  <si>
    <t>P.18.000.091704</t>
  </si>
  <si>
    <t>Placa de montagem para quadros em geral, em chapa de aço carbono, espessura 2,25mm, acabamento pintura eletrostática; ref. Phaynell, Press Mat, Painel.ind.br ou equivalente</t>
  </si>
  <si>
    <t>P.18.000.092638</t>
  </si>
  <si>
    <t>Banco de medição para transformadores, TP/TC, Eletropaulo e Cesp</t>
  </si>
  <si>
    <t>P.18.000.092639</t>
  </si>
  <si>
    <t>Suporte para fixação lateral em cabine primária para TP´s 80 x 35 x 42 cm, em ferro cantoneira L: 1 1/2´ x esp. 1/8´</t>
  </si>
  <si>
    <t>P.19.000.024014</t>
  </si>
  <si>
    <t>Conector grampo cabo/haste de 3/4´</t>
  </si>
  <si>
    <t>P.19.000.040501</t>
  </si>
  <si>
    <t>Isolador tipo castanha de 85x90mm</t>
  </si>
  <si>
    <t>P.19.000.040516</t>
  </si>
  <si>
    <t>Grampo ´C´ de Ø 3/8´ e balancim grande para perfilado, ref. BF-078+BF-081 Bandeirantes, RP 2033+RP 2034 Real Perfil ou equivalente</t>
  </si>
  <si>
    <t>P.19.000.040517</t>
  </si>
  <si>
    <t>Gancho longo em chapa de aço zincado, para fixação de luminárias; ref. Perfilaço, TWT ou equivalente</t>
  </si>
  <si>
    <t>P.19.000.042219</t>
  </si>
  <si>
    <t>Captor tipo FRANKLIN, Hmin.= 300mm, 4 ou mais pontas,1 descida, cromado, ref. PRT-101 Paratec, PK-0003 Paraklin, TEL-020 Termotécnica ou equivalente</t>
  </si>
  <si>
    <t>P.19.000.042220</t>
  </si>
  <si>
    <t>Captor tipo FRANKLIN, Hmin.= 300mm, 4 ou mais pontas, 2 descidas, cromado, ref. PRT-102 Paratec, PK-0004 Paraklin, TEL-022 Termotécnica ou equivalente</t>
  </si>
  <si>
    <t>P.19.000.042223</t>
  </si>
  <si>
    <t>Isolador galvanizado reforçado para fixação a 90°</t>
  </si>
  <si>
    <t>P.19.000.042224</t>
  </si>
  <si>
    <t>Isolador galvanizado simples, chapa de encosto</t>
  </si>
  <si>
    <t>P.19.000.042225</t>
  </si>
  <si>
    <t>Isolador galvanizado simples reforçado, chapa de encosto</t>
  </si>
  <si>
    <t>P.19.000.042226</t>
  </si>
  <si>
    <t>Isolador galvanizado simples com calha para telha ondulada</t>
  </si>
  <si>
    <t>P.19.000.042227</t>
  </si>
  <si>
    <t>Isolador galvanizado simples reforçado com calha para telha ondulada</t>
  </si>
  <si>
    <t>P.19.000.042231</t>
  </si>
  <si>
    <t>Isolador galvanizado simples para mastro 2´, com 1 descida</t>
  </si>
  <si>
    <t>P.19.000.042232</t>
  </si>
  <si>
    <t>Isolador galvanizado simples para mastro 2´, com 2 descidas</t>
  </si>
  <si>
    <t>P.19.000.042233</t>
  </si>
  <si>
    <t>Isolador galvanizado reforçado para mastro 2´, com 1 descida</t>
  </si>
  <si>
    <t>P.19.000.042234</t>
  </si>
  <si>
    <t>Isolador galvanizado reforçado para mastro 2´, com 2 descida</t>
  </si>
  <si>
    <t>P.19.000.042235</t>
  </si>
  <si>
    <t>Abraçadeira de contraventagem para mastro de 2´</t>
  </si>
  <si>
    <t>P.19.000.042236</t>
  </si>
  <si>
    <t>Apoio para mastro em aço galvanizado de 2´</t>
  </si>
  <si>
    <t>P.19.000.042237</t>
  </si>
  <si>
    <t>Base para mastro em aço galvanizado de 2´, ref. PK 0505 da Paraklim ou equivalente</t>
  </si>
  <si>
    <t>P.19.000.042238</t>
  </si>
  <si>
    <t>Contraventagem com cabo para mastro de 2´</t>
  </si>
  <si>
    <t>P.19.000.042240</t>
  </si>
  <si>
    <t>Mastro simples galvanizado de 2´, altura de 3 a 5 m, Inclusive luva de redução, ref. 703 Paraklin ou equivalente</t>
  </si>
  <si>
    <t>P.19.000.042241</t>
  </si>
  <si>
    <t>Suporte porta bandeira simples para mastro de 2´</t>
  </si>
  <si>
    <t>P.19.000.042242</t>
  </si>
  <si>
    <t>Suporte reforçado para porta bandeira de 2´</t>
  </si>
  <si>
    <t>P.19.000.042243</t>
  </si>
  <si>
    <t>Abraçadeira para fixação do aparelho sinalizador para mastro de diâmetro 2´</t>
  </si>
  <si>
    <t>P.19.000.042248</t>
  </si>
  <si>
    <t>Conector de emenda em latão para cabo até 50mm², com 4 parafusos</t>
  </si>
  <si>
    <t>P.19.000.042249</t>
  </si>
  <si>
    <t>Conector tipo olhal reforçado cabo/haste de 3/4", em latão forjado natural; ref. PK 0105 Paraklin, PRT-909 Paratec, 662401 Magnet, DR-098 Raycon, PG-0105 Paragam, TH-34-R Intelli, TTC006-1 Conimel ou equivalente</t>
  </si>
  <si>
    <t>P.19.000.042250</t>
  </si>
  <si>
    <t>Conector tipo olhal reforçado cabo/haste de 5/8", em latão forjado natural; ref. PK-0104 Paraklin, PRT-908 Paratec, 662301 Magnet, DR-097 Raycon, PG-0104 Paragam, Th-58-R Intelli, TTC004-1 Conimel ou equivalente</t>
  </si>
  <si>
    <t>P.19.000.042252</t>
  </si>
  <si>
    <t>Haste de aterramento de 5/8"x2,4 m, em aço SAE1010/1020, trefilado e revestido de cobre eletrolítico; ref. PK0065 da Paraklin, TEL5814 da Termotécnica ou equivalente</t>
  </si>
  <si>
    <t>P.19.000.042253</t>
  </si>
  <si>
    <t>Mastro para sinalizador de obstáculo de 1,50m x 3/4´</t>
  </si>
  <si>
    <t>P.19.000.042254</t>
  </si>
  <si>
    <t>Suporte para tubo de proteção com grapa de encosto 2´</t>
  </si>
  <si>
    <t>P.19.000.042255</t>
  </si>
  <si>
    <t>Suporte para tubo de proteção com grapa para chumbar 2´</t>
  </si>
  <si>
    <t>P.19.000.042257</t>
  </si>
  <si>
    <t>Tampa para caixa de inspeção cilíndrica em aço galvanizado</t>
  </si>
  <si>
    <t>P.19.000.042380</t>
  </si>
  <si>
    <t>Abraçadeira para cabo modelo MB-4 da 3M Scotch para fixação de cabo elétrico de potência, isolado de tensão até 35 KV</t>
  </si>
  <si>
    <t>P.19.000.042433</t>
  </si>
  <si>
    <t>Haste de aterramento de 3/4"x3 m, em aço SAE1010/1020, trefilado e revestido de cobre eletrolítico; ref. 6757 da Magnet, PK0068 da Paraklin ou equivalente</t>
  </si>
  <si>
    <t>P.19.000.042474</t>
  </si>
  <si>
    <t>Isolador galvanizado uso geral, 20 cm, PK-0195 da Paraklin,TEL-210 ou equivalente</t>
  </si>
  <si>
    <t>P.19.000.042476</t>
  </si>
  <si>
    <t>Caixa de inspeção do terra cilíndrica em PVC rígido, diâmetro de 300 mm, h= 400 mm</t>
  </si>
  <si>
    <t>P.19.000.042477</t>
  </si>
  <si>
    <t>Caixa de inspeção do terra cilíndrica em PVC rígido, diâmetro de 300 mm, h= 250 mm</t>
  </si>
  <si>
    <t>P.19.000.042478</t>
  </si>
  <si>
    <t>Caixa de inspeção do terra cilíndrica em PVC rígido, diâmetro de 300 mm, h= 600 mm</t>
  </si>
  <si>
    <t>P.19.000.043502</t>
  </si>
  <si>
    <t>Armação secundária para 1 estribo</t>
  </si>
  <si>
    <t>P.19.000.043503</t>
  </si>
  <si>
    <t>Armação secundária para 2 estribos</t>
  </si>
  <si>
    <t>P.19.000.043504</t>
  </si>
  <si>
    <t>Isolador tipo disco para 15kV</t>
  </si>
  <si>
    <t>P.19.000.043505</t>
  </si>
  <si>
    <t>Isolador tipo roldana baixa tensão de 76 x 79 mm</t>
  </si>
  <si>
    <t>P.19.000.044301</t>
  </si>
  <si>
    <t>Barra condutora chata em cobre de 3/4´ x 3/16´; ref. TEL 780 Termotécnica ou equivalente</t>
  </si>
  <si>
    <t>P.19.000.044304</t>
  </si>
  <si>
    <t>Caixa de equalização com barra cobre 6mm, embutir, chapa de aço com pintura esmaltada, de 400x400mm e tampa, uso interno, ref. Tel-900 Termotécnica ou equivalente</t>
  </si>
  <si>
    <t>P.19.000.044305</t>
  </si>
  <si>
    <t>Caixa de equalização com barra cobre 6mm, embutir, chapa de aço com pintura esmaltada, de 200x200mm e tampa, uso interno, ref. Tel-901 Termotécnica ou equivalente</t>
  </si>
  <si>
    <t>P.19.000.044306</t>
  </si>
  <si>
    <t>Fixador componente A+B; ref. FGG 01 da Gelcam ou equivalente</t>
  </si>
  <si>
    <t>P.19.000.044307</t>
  </si>
  <si>
    <t>Suporte para fixação de terminal aéreo e ou cabo de cobre; ref. SGG01 da Gelcam ou equivalente</t>
  </si>
  <si>
    <t>P.19.000.044308</t>
  </si>
  <si>
    <t>Terminal aéreo em barra de cobre circular maciço, diâmetro de 1/4´ x 300; ref. TAG da Gelcam ou equivalente</t>
  </si>
  <si>
    <t>P.19.000.044309</t>
  </si>
  <si>
    <t>Presilha em latão para cabos de 16 até 50 mm²; ref. Termotécnica ou equivalente</t>
  </si>
  <si>
    <t>P.19.000.044310</t>
  </si>
  <si>
    <t>Presilha em latão para cabos acima 50 até 120 mm²; ref. Termotécnica ou equivalente</t>
  </si>
  <si>
    <t>P.19.000.044311</t>
  </si>
  <si>
    <t>Suporte para fixação de terminal aéreo e ou cabo de cobre nu; ref. SGG02/SGG03 da Gelcam ou equivalente</t>
  </si>
  <si>
    <t>P.19.000.044314</t>
  </si>
  <si>
    <t>Suporte para fixação de fita de alumínio 7/8" x 1/8" e/ou cabo de cobre nu, com base ondulada; ref. SGG 03 (longitudinal) da Gelcam ou equivalente</t>
  </si>
  <si>
    <t>P.19.000.044315</t>
  </si>
  <si>
    <t>Suporte para fixação de fita de alumínio 7/8" x 1/8", com base plana; ref. SGG 04/F da Gelcam ou equivalente</t>
  </si>
  <si>
    <t>P.19.000.044320</t>
  </si>
  <si>
    <t>Cordoalha flexível "jumpers" de 25 X 300 mm, com 4 furos de 11 mm; ref. Barbanera, Raycon, TEL5703 da Termotécnica ou equivalente</t>
  </si>
  <si>
    <t>P.19.000.044321</t>
  </si>
  <si>
    <t>Terminal estanhado com 1 furo e 1 compressão - 16 mm², ref. TEC 5116 Termotécnica, Paraklin ou equivalente</t>
  </si>
  <si>
    <t>P.19.000.044322</t>
  </si>
  <si>
    <t>Terminal estanhado com 1 furo e 1 compressão - 35 mm², ref. TEC 5135 Termotécnica, Paraklin ou equivalente</t>
  </si>
  <si>
    <t>P.19.000.044323</t>
  </si>
  <si>
    <t>Terminal estanhado com 1 furo e 1 compressão - 50 mm², ref. TEC 5150 Termotécnica, Paraklin ou equivalente</t>
  </si>
  <si>
    <t>P.19.000.044326</t>
  </si>
  <si>
    <t>Terminal estanhado com 2 furos e 1 compressão - 50 mm², ref. TEC 5175 Termotécnica, Paraklin ou equivalente</t>
  </si>
  <si>
    <t>P.19.000.044327</t>
  </si>
  <si>
    <t>Conector tipo "X" fundido em bronze para aterramento de tela, para cabo 16 - 50mm², ref. TEL 6945 da Termotécnica ou equivalente</t>
  </si>
  <si>
    <t>P.19.000.044328</t>
  </si>
  <si>
    <t>Malha fechada pré-fabricada em fio de cobre de 16mm e mesch 30 x 30cm para aterramento, ref. MPT-16 da Fastweld ou equivalente</t>
  </si>
  <si>
    <t>P.19.000.044330</t>
  </si>
  <si>
    <t>Tela equipotencial em aço inoxidável, largura 200 mm, espessura 1,4mm, ref. TEL 758KV Belinox, Termotécnica ou equivalente</t>
  </si>
  <si>
    <t>P.19.000.044331</t>
  </si>
  <si>
    <t>Cordoalha flexível "jumpers" de 25 X 235 mm, com 4 furos de 11 mm; ref. Barbanera, Raycon, TEL5702 da Termotécnica ou equivalente</t>
  </si>
  <si>
    <t>P.19.000.048002</t>
  </si>
  <si>
    <t>Barra condutora chata em alumínio de 7/8´ x 1/8´ x 3 m; ref. TEL 771 da Termotécnica ou equivalente</t>
  </si>
  <si>
    <t>P.19.000.048007</t>
  </si>
  <si>
    <t>Barra condutora chata em alumínio de 3/4´ x 1/4´ x 3 m; ref. TEL 770 da Termotécnica ou equivalente</t>
  </si>
  <si>
    <t>P.19.000.048040</t>
  </si>
  <si>
    <t>Isolador suporte pedestal de epóxi e/ou porcelana com guia barra 25kV, completo - uso interno</t>
  </si>
  <si>
    <t>P.19.000.048071</t>
  </si>
  <si>
    <t>Kit solda com cartucho para solda exotérmica n. 25 a 45</t>
  </si>
  <si>
    <t>P.19.000.048072</t>
  </si>
  <si>
    <t>Kit solda com cartucho para solda exotérmica nº 65 a 115</t>
  </si>
  <si>
    <t>P.19.000.048073</t>
  </si>
  <si>
    <t>Kit solda com cartucho para solda exotérmica nº 150 a 250</t>
  </si>
  <si>
    <t>P.19.000.048074</t>
  </si>
  <si>
    <t>Alicate para solda exotérmica; referência U-L160 da Unisolda ou equivalente</t>
  </si>
  <si>
    <t>P.19.000.048075</t>
  </si>
  <si>
    <t>Alicate para solda exotérmica; referência U-S84 da Unisolda ou equivalente</t>
  </si>
  <si>
    <t>P.19.000.048080</t>
  </si>
  <si>
    <t>Molde para solda exotérmica conexão cabo-cabo horizontal em X, bitola do cabo de 16-16mm² a 35-35mm²; referência UXA da Unisolda ou equivalente</t>
  </si>
  <si>
    <t>P.19.000.048081</t>
  </si>
  <si>
    <t>Molde para solda exotérmica conexão cabo-cabo horizontal em X, bitola do cabo de 50-25mm² a 95-50mm²; referência UXA da Unisolda ou equivalente</t>
  </si>
  <si>
    <t>P.19.000.048084</t>
  </si>
  <si>
    <t>Molde para solda exotérmica conexão cabo-cabo horizontal em X sobreposto, bitola do cabo de 35-35mm² a 50-35mm²; referência UXB da Unisolda ou equivalente</t>
  </si>
  <si>
    <t>P.19.000.048085</t>
  </si>
  <si>
    <t>Molde para solda exotérmica conexão cabo-cabo horizontal em X sobreposto, bitola do cabo de 50-50mm² a 95-50mm²; referência UXB da Unisolda ou equivalente</t>
  </si>
  <si>
    <t>P.19.000.048087</t>
  </si>
  <si>
    <t>Molde para solda exotérmica conexão cabo-cabo horizontal em T, bitola do cabo 16-16mm² a 50-35mm², 70-35mm² e 95-35mm², ref. UTA da Unisolda ou equivalente</t>
  </si>
  <si>
    <t>P.19.000.048088</t>
  </si>
  <si>
    <t>Molde para solda exotérmica conexão cabo-cabo horizontal em T, bitola do cabo de 50-50mm² a 95-50mm²; referência UTA da Unisolda ou equivalente</t>
  </si>
  <si>
    <t>P.19.000.048089</t>
  </si>
  <si>
    <t>Molde para solda exotérmica conexão cabo-cabo horizontal reto, bitola do cabo de 16mm² a 70mm²; referência USS da Unisolda ou equivalente</t>
  </si>
  <si>
    <t>P.19.000.048091</t>
  </si>
  <si>
    <t>Molde para solda exotérmica conexão cabo-haste em X sobreposto, bitola do cabo de 35mm² a 50mm² para haste de 5/8 e 3/4; ref. UGXB da Unisolda ou equivalente</t>
  </si>
  <si>
    <t>P.19.000.048093</t>
  </si>
  <si>
    <t>Molde para solda exotérmica conexão cabo-haste em T, bitola do cabo de 35mm² para haste de 5/8 e 3/4; referência UGTA da Unisolda ou equivalente</t>
  </si>
  <si>
    <t>P.19.000.048094</t>
  </si>
  <si>
    <t>Molde para solda exotérmica conexão cabo-haste em T, bitola do cabo de 50mm² a 95mm² para haste de 5/8 e 3/4; referência UGTA da Unisolda ou equivalente</t>
  </si>
  <si>
    <t>P.19.000.048095</t>
  </si>
  <si>
    <t>Molde para solda exotérmica conexão cabo-haste na lateral, bitola do cabo de 25mm² a 70mm² para haste de 5/8 e 3/4; referência UGY da Unisolda ou equivalente</t>
  </si>
  <si>
    <t>P.19.000.048096</t>
  </si>
  <si>
    <t>Molde para solda exotérmica conexão cabo-haste no topo, bitola do cabo de 25mm² a 35mm² para haste de 5/8; referência UGT da Unisolda ou equivalente</t>
  </si>
  <si>
    <t>P.19.000.048097</t>
  </si>
  <si>
    <t>Molde para solda exotérmica conexão cabo-haste no topo, bitola do cabo de 50mm² a 95mm² para haste de 5/8 e 3/4; referência UGT da Unisolda ou equivalente</t>
  </si>
  <si>
    <t>P.19.000.048098</t>
  </si>
  <si>
    <t>Molde para solda exotérmica conexão cabo-ferro de construção com cabo paralelo, bitola do cabo 35mm² para haste 5/8 e 3/4; ref. URR da Unisolda ou equivalente</t>
  </si>
  <si>
    <t>P.19.000.048099</t>
  </si>
  <si>
    <t>Molde para solda exotérmica conexão cabo-ferro construção com cabo paralelo, bitola cabo 50mm² a 70mm² para haste 5/8 e 3/4; ref. URR da Unisolda ou equivalente</t>
  </si>
  <si>
    <t>P.19.000.048100</t>
  </si>
  <si>
    <t>Molde para solda exotérmica conexão cabo-ferro construção com cabo X sobreposto, bitola cabo de 35mm² a 70mm² para haste 5/8; ref. URC Unisolda ou equivalente</t>
  </si>
  <si>
    <t>P.19.000.048101</t>
  </si>
  <si>
    <t>Molde para solda exotérmica conexão cabo-ferro construção com cabo X sobreposto, bitola cabo 35mm² a 70mm² para haste 3/8; ref. URC da Unisolda ou equivalente</t>
  </si>
  <si>
    <t>P.19.000.048102</t>
  </si>
  <si>
    <t>Molde para solda exotérmica conexão cabo-terminal com duas fixações, bitola do cabo de 25mm² a 50mm² para terminal 3x25; ref. ULAB2 da Unisolda ou equivalente</t>
  </si>
  <si>
    <t>P.19.000.048103</t>
  </si>
  <si>
    <t>Molde para solda exotérmica conexão cabo-superfície de aço, bitola do cabo de 16mm² a 35mm²; referência UHC da Unisolda ou equivalente</t>
  </si>
  <si>
    <t>P.19.000.048104</t>
  </si>
  <si>
    <t>Molde para solda exotérmica conexão cabo-superfície de aço, bitola do cabo de 50mm² a 95mm²; referência UHC da Unisolda ou equivalente</t>
  </si>
  <si>
    <t>P.19.000.048105</t>
  </si>
  <si>
    <t>Cruzeta de aço galvanizado a fogo, tipo 'U' de 2400mm, para fixação de muflas ou para-raios</t>
  </si>
  <si>
    <t>P.19.000.048530</t>
  </si>
  <si>
    <t>Braçadeira circular de 290 mm, em aço carbono galvanizado a fogo para poste</t>
  </si>
  <si>
    <t>P.19.000.049505</t>
  </si>
  <si>
    <t>Alca pré-formada dupla de distribuição CA-CAA 2,0 a 4,0</t>
  </si>
  <si>
    <t>P.19.000.049506</t>
  </si>
  <si>
    <t>Captor terminal aéreo horizontal 3/8´ x 250mm, com 1 furo, galvanizado a fogo sem bandeirinha, ref. TEL 044 da Termotécnica ou equivalente</t>
  </si>
  <si>
    <t>P.19.000.049507</t>
  </si>
  <si>
    <t>Isolador rígido de pino Hi-Top, para 15 kV</t>
  </si>
  <si>
    <t>P.19.000.049517</t>
  </si>
  <si>
    <t>Olhal para parafuso M16 (5/8´)</t>
  </si>
  <si>
    <t>P.19.000.049533</t>
  </si>
  <si>
    <t>Gancho suspensão com olhal</t>
  </si>
  <si>
    <t>P.19.000.049561</t>
  </si>
  <si>
    <t>Alca pré-formada de distribuição estai para cabo de aço 4´ CA-CAA</t>
  </si>
  <si>
    <t>P.19.000.049562</t>
  </si>
  <si>
    <t>Manilha sapatilha de ferro</t>
  </si>
  <si>
    <t>P.19.000.049567</t>
  </si>
  <si>
    <t>Chapa para estai 8 x 76 x 60 x 70 mm 45°</t>
  </si>
  <si>
    <t>P.19.000.049568</t>
  </si>
  <si>
    <t>Sapatilha para cabo de aço de 3/8´</t>
  </si>
  <si>
    <t>P.19.000.049569</t>
  </si>
  <si>
    <t>Alca pré-formada estai para cabo de aço 3/8´</t>
  </si>
  <si>
    <t>P.19.000.070864</t>
  </si>
  <si>
    <t>Captor tipo terminal aéreo, h = 300 mm, em alumínio, ref. Tagal da Gelcam, PK 1989 da Paraklin ou equivalente</t>
  </si>
  <si>
    <t>P.19.000.090405</t>
  </si>
  <si>
    <t>União angular para vergalhão, diâmetro de 3/8´</t>
  </si>
  <si>
    <t>P.19.000.090406</t>
  </si>
  <si>
    <t>Prensa vergalhão ´T´ diâmetro 3/8´ (derivação)</t>
  </si>
  <si>
    <t>P.19.000.090409</t>
  </si>
  <si>
    <t>Isolador suporte pedestal de epóxi e/ou porcelana com guia barra 15kV, completo - uso interno</t>
  </si>
  <si>
    <t>P.19.000.090544</t>
  </si>
  <si>
    <t>Isolador em epoxi 1kV para barramento de 50mm</t>
  </si>
  <si>
    <t>P.19.000.091371</t>
  </si>
  <si>
    <t>Haste de aterramento de 5/8"x3 m, em aço SAE1010/1020, trefilado e revestido de cobre eletrolítico; ref. PK0066 da Paraklin, TEL5830 da Termotécnica ou equivalente</t>
  </si>
  <si>
    <t>P.19.000.091389</t>
  </si>
  <si>
    <t>Isolador roldana em porcelana de 72 x 72 mm</t>
  </si>
  <si>
    <t>P.19.000.091390</t>
  </si>
  <si>
    <t>Suporte para isolador roldana tipo DM, padrão TELEBRÁS</t>
  </si>
  <si>
    <t>P.19.000.092009</t>
  </si>
  <si>
    <t>Captor terminal aéreo h= 600mm, diâmetro de 3/8´ galvanizado a fogo; ref. PRT-152A/156A/160A/164A Paratec, PK-0034/0083/0097/0177 Paraklin, TEL-040/050/051/052 Termotécnica ou equivalente</t>
  </si>
  <si>
    <t>P.19.000.092010</t>
  </si>
  <si>
    <t>Sinalizador obstáculo simples sem fotocélula PK-0149</t>
  </si>
  <si>
    <t>P.19.000.092011</t>
  </si>
  <si>
    <t>Sinalizador obstáculo duplo sem fotocélula PK-0150</t>
  </si>
  <si>
    <t>P.19.000.092012</t>
  </si>
  <si>
    <t>Sinalizador de obstáculo duplo com célula fotoelétrica, ref. PK-0107 da Paraklin ou equivalente</t>
  </si>
  <si>
    <t>P.19.000.092013</t>
  </si>
  <si>
    <t>Sinalizador obstáculo simples com célula fotoelétrica; ref. PK 0106 da Paraklin ou equivalente</t>
  </si>
  <si>
    <t>P.19.000.092152</t>
  </si>
  <si>
    <t>Para-raios de distribuição, classe 12 kV / 10 kA, encapsulado com polímero; ref. PBP-1210 Balestro ou equivalente</t>
  </si>
  <si>
    <t>P.19.000.092153</t>
  </si>
  <si>
    <t>Para-raios de distribuição, classe 12 kV / 5 kA, encapsulado com polímero; ref. PBP-1205 Balestro ou equivalente</t>
  </si>
  <si>
    <t>P.19.000.092154</t>
  </si>
  <si>
    <t>Para-raios de distribuição, classe 15 kV / 5 kA, encapsulado com polímero; ref. PBP-1505 Balestro ou equivalente</t>
  </si>
  <si>
    <t>P.19.000.092155</t>
  </si>
  <si>
    <t>Para-raios de distribuição, classe 15 kV / 10 kA, encapsulado com polímero; ref. PBP-1510 Balestro ou equivalente</t>
  </si>
  <si>
    <t>P.19.000.092265</t>
  </si>
  <si>
    <t>Sinalizador visual de advertência LED, bivolt, entrada/saída de garagem sequencial duplo, com base fixação, placa de sinalização; referência comercial: Giroled, Iluctron, TKN, Starlumen ou equivalente</t>
  </si>
  <si>
    <t>P.19.000.092266</t>
  </si>
  <si>
    <t>Sinalizador audiovisual de advertência LED, bivolt, entrada/saída de garagem sequencial duplo, com base fixação, placa de sinalização; referência comercial: Giroled, Iluctron, TKN, Starlumen ou equivalente</t>
  </si>
  <si>
    <t>P.21.000.040002</t>
  </si>
  <si>
    <t>Poste concreto armado circular, H= 11m p/400kgf</t>
  </si>
  <si>
    <t>P.21.000.040003</t>
  </si>
  <si>
    <t>Poste concreto armado circular, H= 11m p/600kgf</t>
  </si>
  <si>
    <t>P.21.000.040004</t>
  </si>
  <si>
    <t>Poste concreto armado circular, H= 10m p/400kgf</t>
  </si>
  <si>
    <t>P.21.000.040005</t>
  </si>
  <si>
    <t>Poste concreto armado circular, H= 12m p/200kgf</t>
  </si>
  <si>
    <t>P.21.000.040006</t>
  </si>
  <si>
    <t>Poste concreto armado circular, H= 9m p/200kgf</t>
  </si>
  <si>
    <t>P.21.000.040010</t>
  </si>
  <si>
    <t>Poste concreto armado circular, H= 12m p/400kgf</t>
  </si>
  <si>
    <t>P.21.000.040011</t>
  </si>
  <si>
    <t>Poste concreto armado circular, H= 12m p/600kgf</t>
  </si>
  <si>
    <t>P.21.000.040012</t>
  </si>
  <si>
    <t>Poste concreto armado circular, H= 12m p/1000kgf</t>
  </si>
  <si>
    <t>P.21.000.042347</t>
  </si>
  <si>
    <t>Poste concreto armado circular, H= 7,00m p/200kgf</t>
  </si>
  <si>
    <t>P.21.000.042349</t>
  </si>
  <si>
    <t>Poste concreto armado circular, H= 10m p/200kgf</t>
  </si>
  <si>
    <t>P.21.000.049570</t>
  </si>
  <si>
    <t>Pedra de concreto para estaiamento, ref. ND.01.46.01/1 Elektro ou equivalente</t>
  </si>
  <si>
    <t>P.23.000.042218</t>
  </si>
  <si>
    <t>Barra de neutro com parafuso isolantes (capacidade de 4 a 12 fios)</t>
  </si>
  <si>
    <t>P.23.000.043131</t>
  </si>
  <si>
    <t>Cabo de cobre flexível de 2x1,5mm², encordoamento com isolação termoplástico PVC/E 105°C, classe 4, tensão de isolamento 600V, para sistema de detecção incêndio</t>
  </si>
  <si>
    <t>P.23.000.043132</t>
  </si>
  <si>
    <t>Cabo de cobre flexível de 3x1,5mm², encordoamento com isolação termoplástico PVC/E 105°C, classe 4, tensão de isolamento 600V, para sistema de detecção incêndio</t>
  </si>
  <si>
    <t>P.23.000.043133</t>
  </si>
  <si>
    <t>Cabo de cobre flexível de 2x2,5mm², encordoamento com isolação termoplástico PVC/E 105°C, classe 4, tensão de isolamento 600V, para sistema de detecção incêndio</t>
  </si>
  <si>
    <t>P.23.000.043252</t>
  </si>
  <si>
    <t>Sistema de barramento blindado de 100 a 2000 A, trifásico, barra de cobre, composto por: calha condutora trifásica com neutro 100%, igual ou superior a 630 V (Ui), para uso interno; ref. Beghin, Helzin ou equivalente</t>
  </si>
  <si>
    <t>P.23.000.043661</t>
  </si>
  <si>
    <t>Barra de contato para chave seccionadora tipo NH3-600A</t>
  </si>
  <si>
    <t>P.23.000.049627</t>
  </si>
  <si>
    <t>Barramento de cobre nu (qualquer bitola)</t>
  </si>
  <si>
    <t>P.24.000.045045</t>
  </si>
  <si>
    <t>Condulete em PVC para 5 e/ou 6 entradas de 1´, ref. linha Top da Tigre, Daisa ou equivalente</t>
  </si>
  <si>
    <t>P.24.000.045047</t>
  </si>
  <si>
    <t>Tampa tomada redonda para condulete em PVC de 1´, ref. linha Top da Tigre, Daisa ou equivalente</t>
  </si>
  <si>
    <t>P.25.000.024009</t>
  </si>
  <si>
    <t>Fita anticorrosiva 50mm; ref. 50 Scotchrap, Torofita ou equivalente</t>
  </si>
  <si>
    <t>rolo</t>
  </si>
  <si>
    <t>P.25.000.024010</t>
  </si>
  <si>
    <t>Fita anticorrosiva 100 mm; ref. 50 Scotchrap, Torofita ou equivalente</t>
  </si>
  <si>
    <t>P.25.000.025010</t>
  </si>
  <si>
    <t>Acoplador a relé 24 VCC/VAC - 1 contato reversível</t>
  </si>
  <si>
    <t>P.25.000.042591</t>
  </si>
  <si>
    <t>Caixa de emenda ventilada em polipropileno, para até 200 pares; ref. CEANS SS da Corning ou equivalente</t>
  </si>
  <si>
    <t>P.25.000.091386</t>
  </si>
  <si>
    <t>Arame de espinar em aço inoxidável, nu (1,14 mm), para TV a cabo</t>
  </si>
  <si>
    <t>P.25.000.091392</t>
  </si>
  <si>
    <t>Fita em aço inoxidável para poste tubular; comprimento de 0,50 m, largura de 19 mm</t>
  </si>
  <si>
    <t>P.25.000.091393</t>
  </si>
  <si>
    <t>Fecho em aço inoxidável para fita de 19 mm</t>
  </si>
  <si>
    <t>P.26.000.042408</t>
  </si>
  <si>
    <t>Bloco terminal conector (12 polos) até 65A/600V, faixa de aplicação até 16mm²; ref. BPS-12PA da Building, B100W-B100GE da Eletrokit ou equivalente</t>
  </si>
  <si>
    <t>P.26.000.044005</t>
  </si>
  <si>
    <t>Disjuntor a seco aberto trifásico, 600V de 800A, 50/60Hz, ref. DM/800FM, Beghim ou equivalente</t>
  </si>
  <si>
    <t>P.26.000.044006</t>
  </si>
  <si>
    <t>Disjuntor fixo PVO trifásico 17,5kV, acionamento manual, de 630A x 350 MVA, 50/60 Hz e acessórios, ref. PL15kV da Beghim ou equivalente</t>
  </si>
  <si>
    <t>P.26.000.044007</t>
  </si>
  <si>
    <t>Disjuntor em caixa moldada, termomagnético, tripolar, 1250A, Vn= 690V, 50/60Hz, faixa de ajuste de 800 até 1250A, ref. DWA1600S-1250-3 da Weg ou equivalente</t>
  </si>
  <si>
    <t>P.26.000.044008</t>
  </si>
  <si>
    <t>Disjuntor em caixa moldada, termomagnético tripolar. 1600A,Vn= 690V, 50/60Hz, faixa de ajuste de 1000 até 1600A; ref. DWA1600S-1600-3 da Weg ou equivalente</t>
  </si>
  <si>
    <t>P.26.000.044025</t>
  </si>
  <si>
    <t>Disjuntor fixo PVO 15kV, 630x350MVA, com carrinho, bobinas, chave contato 3NA+3NF, relé PX17104, relé capacitivo, relé supervisor e TC´s</t>
  </si>
  <si>
    <t>P.26.000.044029</t>
  </si>
  <si>
    <t>Disjuntor fixo a vácuo de 15 a 17,5kV, equipado com motorização de fechamento, com rele de proteção</t>
  </si>
  <si>
    <t>P.26.000.044032</t>
  </si>
  <si>
    <t>Dispositivo e/ou interruptor diferencial residual de 125 A x 30 mA - 4 polos - 380 V, ref. fabricação Siemens, Schneider ou equivalente</t>
  </si>
  <si>
    <t>P.26.000.044036</t>
  </si>
  <si>
    <t>Disjuntor em caixa moldada, termomagnético tripolar, 2000 A, Vn= 1200 V, 50/60 Hz, faixa de ajuste de 1600 até 2000 A</t>
  </si>
  <si>
    <t>P.26.000.044037</t>
  </si>
  <si>
    <t>Disjuntor em caixa moldada, termomagnético tripolar, 2500 A, Vn= 1200 V, 50/60 Hz, faixa de ajuste de 2000 até 2500 A</t>
  </si>
  <si>
    <t>P.26.000.044039</t>
  </si>
  <si>
    <t>Disjuntor em caixa aberta tripolar extraível, 500V de 3200A, ref. ABW32 da Weg ou equivalente</t>
  </si>
  <si>
    <t>P.26.000.044041</t>
  </si>
  <si>
    <t>Disjuntor em caixa aberta tripolar extraível, 500V de 4000A, ref. ABW40 da Weg ou equivalente</t>
  </si>
  <si>
    <t>P.26.000.044045</t>
  </si>
  <si>
    <t>Disjuntor caixa aberta tripolar extraível, acionamento motorizado 220/240V, bloco contato 4NF+4NA, 500V de 6300A, ref. 3WL Siemens, EMAX da ABB, Masterpact NW Schneider ou equivalente</t>
  </si>
  <si>
    <t>P.26.000.044055</t>
  </si>
  <si>
    <t>Disjuntor em caixa moldada tripolar de 480 V, de 10A até 60 V, ref. Det 134010/134025/134030/134040/134050 e 134060 da GE, DS da Soprano, SD da Steck ou equivalente</t>
  </si>
  <si>
    <t>P.26.000.044056</t>
  </si>
  <si>
    <t>Disjuntor em caixa moldada tripolar de 480 V, de 70A até 150 V, ref. Det 134070/134080/134090/1340100/134125 e 134150 da GE ou equivalente</t>
  </si>
  <si>
    <t>P.26.000.044057</t>
  </si>
  <si>
    <t>Disjuntor em caixa moldada tripolar termomagnético fixo de 415 V, de 175 A até 250 A, ref. THQD 34175/34200/34225 e 34250 da GE ou equivalente</t>
  </si>
  <si>
    <t>P.26.000.044065</t>
  </si>
  <si>
    <t>Disjuntor bipolar 10A até 50A - 480Vca - em caixa moldada, referência linha TED 124010 a TED 124050 da GE ou equivalente</t>
  </si>
  <si>
    <t>P.26.000.044066</t>
  </si>
  <si>
    <t>Disjuntor bipolar 150A - 600Vca - em caixa moldada, referência linha TED 126150 da GE ou equivalente</t>
  </si>
  <si>
    <t>P.26.000.044602</t>
  </si>
  <si>
    <t>Dispositivo diferencial residual de 25 A x 30 mA, 2 polos, ref. 5SM1 312-0 MB da Siemens ou equivalente</t>
  </si>
  <si>
    <t>P.26.000.044603</t>
  </si>
  <si>
    <t>Dispositivo diferencial residual de 40 A x 30 mA, 2 polos, ref. 5SM1 314-0 MB Siemens ou equivalente</t>
  </si>
  <si>
    <t>P.26.000.044605</t>
  </si>
  <si>
    <t>Dispositivo diferencial residual de 80 A x 30 mA, 4 polos, ref. PBA 480/030 da GE, 5SV5-347-0 da Siemens ou equivalente</t>
  </si>
  <si>
    <t>P.26.000.044606</t>
  </si>
  <si>
    <t>Dispositivo diferencial residual de 100 A x 30 mA, 4 polos, ref. BPC 4100/030 da GE, 30-100-4 da Weg, SDR-049031 da Steck ou equivalente</t>
  </si>
  <si>
    <t>P.26.000.044611</t>
  </si>
  <si>
    <t>Dispositivo referencial residual de 25A x 30mA - 4 polos; ref. WRx12530mA da Cutler Hammer, 5SV5 342-0MB da Siemens, SDR 425-30 da Steck ou equivalente</t>
  </si>
  <si>
    <t>P.26.000.044612</t>
  </si>
  <si>
    <t>Disjuntor termomagnético tripolar, 630 A, Vn= 690, 50/60 Hz, In= 440 até 630 A, ref. DWA800H-630-3 da Weg ou equivalente</t>
  </si>
  <si>
    <t>P.26.000.044613</t>
  </si>
  <si>
    <t>Disjuntor termomagnético, unipolar 127/220V, corrente de 10 até 30A, conforme selo de conformidade do INMETRO da Pial Legrand, Eletromar / Cuttler Hammer, Soprano, Lorenzetti, ABB ou equivalente</t>
  </si>
  <si>
    <t>P.26.000.044614</t>
  </si>
  <si>
    <t>Disjuntor termomagnético, unipolar 127/220V, corrente de 35 até 50A, conforme selo de conformidade do INMETRO da Pial Legrand, Eletromar / Cuttler Hammer, Soprano, Lorenzetti, ABB ou equivalente</t>
  </si>
  <si>
    <t>P.26.000.044616</t>
  </si>
  <si>
    <t>Disjuntor termomagnético, bipolar 220/380V, corrente de 10 até 50A, conforme selo de conformidade do INMETRO da Pial Legrand, Eletromar / Cuttler Hammer, Soprano, Lorenzetti, ABB ou equivalente</t>
  </si>
  <si>
    <t>P.26.000.044617</t>
  </si>
  <si>
    <t>Disjuntor termomagnético, bipolar 220/380V, corrente de 60 até 100A, conforme selo de conformidade do INMETRO para os modelos de 60 A da Pial Legrand, Eletromar / Cuttler Hammer, Soprano, Lorenzetti, ABB ou equivalente</t>
  </si>
  <si>
    <t>P.26.000.044618</t>
  </si>
  <si>
    <t>Disjuntor termomagnético, tripolar 220/380V, corrente de 10 até 50A, conforme selo de conformidade do INMETRO da Pial Legrand, Eletromar / Cuttler Hammer, Soprano, Lorenzetti, ABB ou equivalente</t>
  </si>
  <si>
    <t>P.26.000.044619</t>
  </si>
  <si>
    <t>Disjuntor termomagnético, tripolar 220/380V, corrente de 60 até 100A, conforme selo de conformidade do INMETRO para os modelos de 60 A da Pial Legrand, Eletromar / Cuttler Hammer, Soprano, Lorenzetti, ABB ou equivalente</t>
  </si>
  <si>
    <t>P.26.000.044624</t>
  </si>
  <si>
    <t>Disjuntor série universal, em caixa moldada, térmico e magnético fixos, bipolar 480V, corrente de 60 até 100A; ref. Gi 20/21 da Eletromar/Cutler Hammer ou equivalente</t>
  </si>
  <si>
    <t>P.26.000.044625</t>
  </si>
  <si>
    <t>Disjuntor série universal, em caixa moldada, térmico e magnético fixos, bipolar 480/600V, corrente de 125A; ref. Gi 21 da Eletromar/Cutler Hammer ou equivalente</t>
  </si>
  <si>
    <t>P.26.000.044627</t>
  </si>
  <si>
    <t>Disjuntor série universal, em caixa moldada, térmico fixo e magnético ajustável, tripolar 600V, corrente de 300 até 400A; ref. DWB400N320-3DA da WEG, DAM1-630S-400A da JNG, 1SDA054437R1BR da ABB ou equivalente</t>
  </si>
  <si>
    <t>P.26.000.044628</t>
  </si>
  <si>
    <t>Disjuntor série universal, caixa moldada, térmico fixo e magnético ajustável, tripolar 600V, corrente 500 até 630A; ref. DCM630S3-500A/DCM630S3-600A Metaltex, DAM1-630S-500A JNG, DWB800S500-3DA WEG, FM6-SD630-630 BHS, 1SDA054396R1BR da ABB ou equivalente</t>
  </si>
  <si>
    <t>P.26.000.044629</t>
  </si>
  <si>
    <t>Disjuntor série universal, caixa moldada, térmico fixo e magnético ajustável, tripolar 600V, corrente de 700 até 800A; ref. Li 37/38 da Eletromar/Cutler Hammer ou equivalente</t>
  </si>
  <si>
    <t>P.26.000.044631</t>
  </si>
  <si>
    <t>Mini-disjuntor termomagnético, bipolar 220/380V, corrente de 10 até 32A</t>
  </si>
  <si>
    <t>P.26.000.044632</t>
  </si>
  <si>
    <t>Mini-disjuntor termomagnético, bipolar 220/380V, corrente de 40 até 50A</t>
  </si>
  <si>
    <t>P.26.000.044633</t>
  </si>
  <si>
    <t>Mini-disjuntor termomagnético, bipolar 220/380V, corrente de 63A</t>
  </si>
  <si>
    <t>P.26.000.044634</t>
  </si>
  <si>
    <t>Mini-disjuntor termomagnético, bipolar 400V, corrente de 80A até 100A; ref. 5SP4 191-7 Siemens, SDD-2C100 Steck, 9350 Alumbra ou equivalente</t>
  </si>
  <si>
    <t>P.26.000.044635</t>
  </si>
  <si>
    <t>Mini-disjuntor termomagnético, tripolar 220/380V, corrente de 10 até 32A</t>
  </si>
  <si>
    <t>P.26.000.044636</t>
  </si>
  <si>
    <t>Mini-disjuntor termomagnético, tripolar 220/380V, corrente de 40 até 50A</t>
  </si>
  <si>
    <t>P.26.000.044637</t>
  </si>
  <si>
    <t>Mini-disjuntor termomagnético, tripolar 220/380 V, corrente de 63 A, ref. Pial Legrand, Eletromar/Cuttler Hammer, ABB, GE ou equivalente</t>
  </si>
  <si>
    <t>P.26.000.044638</t>
  </si>
  <si>
    <t>Mini-disjuntor termomagnético, tripolar 400V, corrente de 80 até 125A</t>
  </si>
  <si>
    <t>P.26.000.044639</t>
  </si>
  <si>
    <t>Mini-disjuntor termomagnético, unipolar 127/220V, corrente de 10 até 32A</t>
  </si>
  <si>
    <t>P.26.000.044640</t>
  </si>
  <si>
    <t>Mini-disjuntor termomagnético, unipolar 127/220V, 40 até 50A</t>
  </si>
  <si>
    <t>P.26.000.090541</t>
  </si>
  <si>
    <t>Dispositivo diferencial residual de 40 A x 30 mA, 4 polos, GE V/304-044031, Siemens 5SM1 344-0 ou equivalente</t>
  </si>
  <si>
    <t>P.26.000.090542</t>
  </si>
  <si>
    <t>Dispositivo diferencial residual de 63 A x 30 mA, 4 polos industrial, ref. V/304-046031 da GE, 5SM1 346-0 da Siemens ou equivalente</t>
  </si>
  <si>
    <t>P.26.000.092804</t>
  </si>
  <si>
    <t>Dispositivo diferencial residual de 25A x 300mA 4 polos, ref. 5SM1642-0 da Siemens ou equivalente</t>
  </si>
  <si>
    <t>P.27.000.042258</t>
  </si>
  <si>
    <t>Fusível NH 00 6A a 125A</t>
  </si>
  <si>
    <t>P.27.000.042259</t>
  </si>
  <si>
    <t>Fusível NH 1 36A a 250A</t>
  </si>
  <si>
    <t>P.27.000.042260</t>
  </si>
  <si>
    <t>Fusível NH 2 224A a 400A</t>
  </si>
  <si>
    <t>P.27.000.042261</t>
  </si>
  <si>
    <t>Fusível NH 3 400A a 630A</t>
  </si>
  <si>
    <t>P.27.000.042308</t>
  </si>
  <si>
    <t>Base tripolar para fusível de 15kV</t>
  </si>
  <si>
    <t>P.27.000.042309</t>
  </si>
  <si>
    <t>Base unipolar para fusível de 15kV</t>
  </si>
  <si>
    <t>P.27.000.042310</t>
  </si>
  <si>
    <t>Fusível HH 15KV de 2.5A a 50A</t>
  </si>
  <si>
    <t>P.27.000.042311</t>
  </si>
  <si>
    <t>Fusível HH 15KV de 60 a 100A</t>
  </si>
  <si>
    <t>P.27.000.042432</t>
  </si>
  <si>
    <t>Vara para manobra em fibra de vidro, diâmetro de 38mm, elementos separados, para tensão até 36 kV</t>
  </si>
  <si>
    <t>P.27.000.043536</t>
  </si>
  <si>
    <t>Chave comutadora seletora com 3 polos e 3 posições para 25 A, ref. CA20-A270.600-ER ou equivalente</t>
  </si>
  <si>
    <t>P.27.000.043538</t>
  </si>
  <si>
    <t>Chave comutadora seletora com 1 polo e 3 posições para 25 A, ref. CA20B-A730.600-E ou equivalente</t>
  </si>
  <si>
    <t>P.27.000.043541</t>
  </si>
  <si>
    <t>Chave comutadora, reversão sob carga, tetrapolar, sem porta fusível para 100 A, ref. SS32-100/4 da Holec ou equivalente</t>
  </si>
  <si>
    <t>P.27.000.043652</t>
  </si>
  <si>
    <t>Chave fusível base ´C´ para 25kV/100A, com capacidade de ruptura até 6,3kA, com fusível</t>
  </si>
  <si>
    <t>P.27.000.043653</t>
  </si>
  <si>
    <t>Chave seccionadora tripolar seca para 400 A - 15 kV - com prolongador, ref. INB-V da Inebrasa, SAN-15-400 da Moran ou equivalente</t>
  </si>
  <si>
    <t>P.27.000.043654</t>
  </si>
  <si>
    <t>Chave seccionadora tripolar seca para 600 / 630 A - 15 kV - com prolongador, ref. INB-V da Inebrasa, SAN-15-630 da Moran ou equivalente</t>
  </si>
  <si>
    <t>P.27.000.043656</t>
  </si>
  <si>
    <t>Chave fusível base ´C´ para 15kV/100A, com capacidade de ruptura até 10kA, com fusível</t>
  </si>
  <si>
    <t>P.27.000.043657</t>
  </si>
  <si>
    <t>Chave fusível base ´C´ para 15kV/200A, com capacidade de ruptura até 10kA, com fusível</t>
  </si>
  <si>
    <t>P.27.000.043663</t>
  </si>
  <si>
    <t>Chave seccionadora sob carga, tripolar, acionamento rotativo, com prolongador e porta fusível até NH-00-125, sem fusível</t>
  </si>
  <si>
    <t>P.27.000.043664</t>
  </si>
  <si>
    <t>Chave seccionadora sob carga, tripolar, acionamento rotativo, com prolongador e porta fusível até NH-00-160, sem fusível</t>
  </si>
  <si>
    <t>P.27.000.043665</t>
  </si>
  <si>
    <t>Chave seccionadora sob carga, tripolar, acionamento rotativo, com prolongador e porta fusível até NH-1-250, sem fusível</t>
  </si>
  <si>
    <t>P.27.000.043666</t>
  </si>
  <si>
    <t>Chave seccionadora sob carga, tripolar, acionamento rotativo, com prolongador e porta fusível até NH-2-400, sem fusível</t>
  </si>
  <si>
    <t>P.27.000.043667</t>
  </si>
  <si>
    <t>Chave seccionadora sob carga, tripolar, acionamento rotativo, com prolongador e porta fusível até NH-3-630, sem fusível</t>
  </si>
  <si>
    <t>P.27.000.043668</t>
  </si>
  <si>
    <t>Chave seccionadora sob carga, tripolar, acionamento tipo punho com porta fusível até NH-00-160, sem fusível</t>
  </si>
  <si>
    <t>P.27.000.043669</t>
  </si>
  <si>
    <t>Chave seccionadora sob carga, tripolar, acionamento tipo punho com porta fusível até NH-1-250, sem fusível</t>
  </si>
  <si>
    <t>P.27.000.043670</t>
  </si>
  <si>
    <t>Chave seccionadora sob carga, tripolar, acionamento tipo punho com porta fusível até NH-2-400, sem fusível</t>
  </si>
  <si>
    <t>P.27.000.043671</t>
  </si>
  <si>
    <t>Chave seccionadora sob carga, tripolar, acionamento tipo punho com porta fusível até NH-3-630, sem fusível, referência 3NP1163-1DA10 da Siemens, SP 630 da Holec ou equivalente</t>
  </si>
  <si>
    <t>P.27.000.043672</t>
  </si>
  <si>
    <t>Chave comutadora, reversão sob carga, tripolar, sem porta fusível para 400A</t>
  </si>
  <si>
    <t>P.27.000.043673</t>
  </si>
  <si>
    <t>Chave comutadora, reversão sob carga, tripolar, sem porta fusível para 600/630A</t>
  </si>
  <si>
    <t>P.27.000.043674</t>
  </si>
  <si>
    <t>Chave comutadora, reversão sob carga, tripolar, sem porta fusível para 1000A</t>
  </si>
  <si>
    <t>P.27.000.043676</t>
  </si>
  <si>
    <t>Chave seccionadora sob carga, tripolar, acionamento rotativo, com prolongador, sem porta fusível, de 1250A</t>
  </si>
  <si>
    <t>P.27.000.043677</t>
  </si>
  <si>
    <t>Chave seccionadora sob carga, tripolar, acionamento rotativo, com prolongador, sem porta fusível, de 1000A</t>
  </si>
  <si>
    <t>P.27.000.043678</t>
  </si>
  <si>
    <t>Chave seccionadora sob carga, tripolar, acionamento rotativo, com prolongador, sem porta fusível, de 630A</t>
  </si>
  <si>
    <t>P.27.000.043679</t>
  </si>
  <si>
    <t>Chave seccionadora sob carga, tripolar, acionamento rotativo, com prolongador, sem porta fusível, de 400A</t>
  </si>
  <si>
    <t>P.27.000.043680</t>
  </si>
  <si>
    <t>Chave seccionadora sob carga, tripolar, acionamento rotativo, com prolongador, sem porta fusível, de 250A</t>
  </si>
  <si>
    <t>P.27.000.043681</t>
  </si>
  <si>
    <t>Chave seccionadora sob carga, tripolar, acionamento rotativo, com prolongador, sem porta fusível, de 160A</t>
  </si>
  <si>
    <t>P.27.000.043691</t>
  </si>
  <si>
    <t>Chave seccionadora tripolar sob carga para 400 A / 15 kV - com prolongador, ref. Inebrasa, SANR-15-400 da Moran ou equivalente</t>
  </si>
  <si>
    <t>P.27.000.043694</t>
  </si>
  <si>
    <t>Chave seccionadora tripolar sob carga para 400 A / 25 kV - com prolongador, ref. Inebrasa, SANR-25-400 da Moran ou equivalente</t>
  </si>
  <si>
    <t>P.27.000.044001</t>
  </si>
  <si>
    <t>Base fusíveis Diazed completa até 25A</t>
  </si>
  <si>
    <t>P.27.000.044002</t>
  </si>
  <si>
    <t>Base fusíveis Diazed completa para 63A</t>
  </si>
  <si>
    <t>P.27.000.044050</t>
  </si>
  <si>
    <t>Base tipo NH completa para 125A</t>
  </si>
  <si>
    <t>P.27.000.044051</t>
  </si>
  <si>
    <t>Base tipo NH completa para 250A</t>
  </si>
  <si>
    <t>P.27.000.044052</t>
  </si>
  <si>
    <t>Base tipo NH completa para 400A</t>
  </si>
  <si>
    <t>P.27.000.044053</t>
  </si>
  <si>
    <t>Chave comutadora tetrapolar, reversão sob carga, sem porta-fusível, 630, A 690V, tensão de isolamento 1000V, ref. BB32-630/4 (back to back) da Holec ou equivalente</t>
  </si>
  <si>
    <t>P.27.000.044101</t>
  </si>
  <si>
    <t>Fusível Diazed rap/ret 35A a 63A</t>
  </si>
  <si>
    <t>P.27.000.044102</t>
  </si>
  <si>
    <t>Fusível Diazed retardado 2A a 25A, referência modelo 2A 500V 5SB2 11 da Siemens ou equivalente</t>
  </si>
  <si>
    <t>P.27.000.090322</t>
  </si>
  <si>
    <t>Chave seccionadora tripolar, abertura sob carga seca para 160A/690V; ref. RIW160-3 H da WEG, S32-160/3 da Holec, N160 da THS ou equivalente</t>
  </si>
  <si>
    <t>P.27.000.090384</t>
  </si>
  <si>
    <t>Chave comutadora seletora com 1 polo e 2 posições para 25 A, ref. CA20-A220.600-EG ou equivalente</t>
  </si>
  <si>
    <t>P.27.000.090387</t>
  </si>
  <si>
    <t>Comutador voltímetro, 3 fases, 3 fios 10 A, ref. 5TW0 020-1 da Siemens ou equivalente</t>
  </si>
  <si>
    <t>P.27.000.090388</t>
  </si>
  <si>
    <t>Comutador amperímetro de 10 A, ref. 5TW 020-1 da Siemens ou equivalente</t>
  </si>
  <si>
    <t>P.27.000.090449</t>
  </si>
  <si>
    <t>Chave de boia normalmente fechada, ref. Masterflux, CB2002 Mar Girius Revers ou equivalente</t>
  </si>
  <si>
    <t>P.27.000.090450</t>
  </si>
  <si>
    <t>Chave comutadora seletora com 1 polo e 3 posições para 63 A, ref. 5TW3063-1 Siemens ou equivalente</t>
  </si>
  <si>
    <t>P.27.000.090456</t>
  </si>
  <si>
    <t>Amperímetro em ferro móvel 96x96mm, para ligação em transformador de corrente, escala fixa TC 0 A/50 A até 0 A/2,0 kA; ref. 2CNM515423R2000 da ABB, 7kM15515424Z1500 da Siemens ou equivalente</t>
  </si>
  <si>
    <t>P.27.000.090468</t>
  </si>
  <si>
    <t>Fusível de vidro para TP 0,5 A / 15 kV; ref. V14X160KT da Deckfuse, LD14mm da Rehtom ou equivalente</t>
  </si>
  <si>
    <t>P.27.000.091349</t>
  </si>
  <si>
    <t>Voltímetro ferro móvel de 96x96mm, escalas variáveis; ref. FM96 da Renz, FQ0207 600V da MultInst ou equivalente</t>
  </si>
  <si>
    <t>P.28.000.046542</t>
  </si>
  <si>
    <t>Reator eletrônico de alto fator de potência com partida instantânea para duas lâmpadas fluorescentes tubulares, TL-5, base bipino bilateral, 2 x 28 W - 220 V</t>
  </si>
  <si>
    <t>P.28.000.049715</t>
  </si>
  <si>
    <t>Reator eletromagnético de alto fator de potência com capacitor e ignitor, para lâmpada vapor de sódio 150W / 220V</t>
  </si>
  <si>
    <t>P.28.000.049716</t>
  </si>
  <si>
    <t>Reator eletromagnético de alto fator de potência com capacitor e ignitor, para lâmpada vapor de sódio 250W / 220V</t>
  </si>
  <si>
    <t>P.28.000.049717</t>
  </si>
  <si>
    <t>Reator eletromagnético de alto fator de potência com capacitor e ignitor, para lâmpada vapor de sódio 400W / 220V</t>
  </si>
  <si>
    <t>P.28.000.049718</t>
  </si>
  <si>
    <t>Reator eletromagnético de alto fator de potência com capacitor e ignitor, para lâmpada vapor de sódio 1000W / 220V</t>
  </si>
  <si>
    <t>P.28.000.049719</t>
  </si>
  <si>
    <t>Reator eletromagnético de alto fator de potência com capacitor e ignitor, para lâmpada vapor metálico 70W / 220V</t>
  </si>
  <si>
    <t>P.28.000.049720</t>
  </si>
  <si>
    <t>Reator eletromagnético de alto fator de potência com capacitor e ignitor, para lâmpada vapor metálico 150W / 220V</t>
  </si>
  <si>
    <t>P.28.000.049721</t>
  </si>
  <si>
    <t>Reator eletromagnético de alto fator de potência com capacitor e ignitor, para lâmpada vapor metálico 250W / 220V</t>
  </si>
  <si>
    <t>P.28.000.049722</t>
  </si>
  <si>
    <t>Reator eletromagnético de alto fator de potência com capacitor e ignitor, para lâmpada vapor metálico 400W / 220V</t>
  </si>
  <si>
    <t>P.28.000.049734</t>
  </si>
  <si>
    <t>Reator eletrônico com partida instantânea de alto fator de potência (AFP), para lâmpada fluorescente tubular ´HO´, base bipino bilateral, 2x110W / 220V</t>
  </si>
  <si>
    <t>P.28.000.049735</t>
  </si>
  <si>
    <t>Reator eletrônico com partida instantânea de alto fator de potência (AFP), para lâmpada fluorescente tubular, base bipino bilateral, 2x16W / 127-220V</t>
  </si>
  <si>
    <t>P.28.000.049743</t>
  </si>
  <si>
    <t>Reator eletrônico com partida instantânea de alto fator de potência (AFP), para lâmpada fluorescente tubular, base bipino bilateral, 2x32W / 127-220V</t>
  </si>
  <si>
    <t>P.28.000.049769</t>
  </si>
  <si>
    <t>Reator eletrônico com partida instantânea de alto fator de potência (AFP), para lâmpada fluorescente compacta´2U´, 1x26W / 127-220 V</t>
  </si>
  <si>
    <t>P.28.000.049771</t>
  </si>
  <si>
    <t>Reator eletrônico com partida instantânea de alto fator de potência (AFP), para lâmpada fluorescente compacta´2U´, 2x26W / 127-220 V</t>
  </si>
  <si>
    <t>P.28.000.092320</t>
  </si>
  <si>
    <t>Transformador eletrônico para lâmpada halógena dicroica de 50 W / 220 V; ref. Xelux, Trancil, Taschibra ou equivalente</t>
  </si>
  <si>
    <t>P.29.000.042163</t>
  </si>
  <si>
    <t>Rele de corrente Ajustável de 0 a 200A</t>
  </si>
  <si>
    <t>P.29.000.042164</t>
  </si>
  <si>
    <t>Relé de tempo eletrônico de 3 - 30seg 220V 50/60Hz</t>
  </si>
  <si>
    <t>P.29.000.042273</t>
  </si>
  <si>
    <t>Relé de sobrecarga bimetálico, faixa de ajuste de 9 a 12 A, tamanho S00, ref. Siemens 3R11 16-1KBOR, ou equivalente</t>
  </si>
  <si>
    <t>P.29.000.042275</t>
  </si>
  <si>
    <t>Relé de tempo eletrônico 0.6-6seg. 220V 50/60HZ</t>
  </si>
  <si>
    <t>P.29.000.042277</t>
  </si>
  <si>
    <t>Contator de potência 9 A - 2NA + 2NF; ref. LC1D09M7+LADN11 da Schneider, CWM9-22-30D23 da Weg ou equivalente</t>
  </si>
  <si>
    <t>P.29.000.042278</t>
  </si>
  <si>
    <t>Contator de potência 12 A - 2NA + 2NF; ref. Siemens ou equivalente</t>
  </si>
  <si>
    <t>P.29.000.042279</t>
  </si>
  <si>
    <t>Contator de potência 16 A - 2NA + 2NF; ref. Siemens ou equivalente</t>
  </si>
  <si>
    <t>P.29.000.042280</t>
  </si>
  <si>
    <t>Contator de potência 22 A / 25 A - 2NA + 2NF; ref. Siemens ou equivalente</t>
  </si>
  <si>
    <t>P.29.000.042281</t>
  </si>
  <si>
    <t>Contator de potência 32 A - 2NA + 2NF; ref. Siemens ou equivalente</t>
  </si>
  <si>
    <t>P.29.000.042282</t>
  </si>
  <si>
    <t>Contator de potência 38 / 40 A - 2NA + 2NF; ref. Siemens ou equivalente</t>
  </si>
  <si>
    <t>P.29.000.042408</t>
  </si>
  <si>
    <t>Contator de potência de 65A - 2NA + 2NF, ref. modelo 3RT1044-1AN10+3RH1921-1HA22 da Siemens ou equivalente</t>
  </si>
  <si>
    <t>P.29.000.042409</t>
  </si>
  <si>
    <t>Relé bimetálico de sobrecarga para acoplamento direto com faixas de ajuste de 0,4/0,63A até 16/25A, ref. 3UA52 da Siemens ou equivalente</t>
  </si>
  <si>
    <t>P.29.000.042411</t>
  </si>
  <si>
    <t>Contator de potência 12 A - 1NA + 1NF, referência comercial 3RT1024-1AN20+3RH1921-1EA11 da Siemens ou equivalente</t>
  </si>
  <si>
    <t>P.29.000.042412</t>
  </si>
  <si>
    <t>Relé bimetálico de sobrecarga acoplamento direto com faixa de ajuste 20 até 63A</t>
  </si>
  <si>
    <t>P.29.000.042413</t>
  </si>
  <si>
    <t>Relé supervisor trifásico contra falta de fase e inversão de fase, ref. UNSX da Ward / PST da Pextron ou equivalente</t>
  </si>
  <si>
    <t>P.29.000.042423</t>
  </si>
  <si>
    <t>Relé de tempo eletrônico, com cíclico com escala de tempo fixa de 15 minutos, 110/220V - 50/60 Hz; ref. Dte-1 da Digimec ou equivalente</t>
  </si>
  <si>
    <t>P.29.000.042425</t>
  </si>
  <si>
    <t>Minicontator auxiliar 4 NA para 220 V, corrente alternada, ref. 3RH1140-1AN10 da Siemens ou equivalente</t>
  </si>
  <si>
    <t>P.29.000.042426</t>
  </si>
  <si>
    <t>Contator auxiliar 2NA + 2NF para tensão até 240 V, corrente alternada, ref. 3RH1122-1AN10 da Siemens ou equivalente</t>
  </si>
  <si>
    <t>P.29.000.042427</t>
  </si>
  <si>
    <t>Contator auxiliar 4NA + 4NF, ref. 3TH4244 Siemens ou equivalente</t>
  </si>
  <si>
    <t>P.29.000.042456</t>
  </si>
  <si>
    <t>Relé de sobrecarga eletrônico de 55 A até 250 A, ref. 3RB21 63-4GC2 da Siemens ou equivalente</t>
  </si>
  <si>
    <t>P.29.000.042458</t>
  </si>
  <si>
    <t>Contator de potência 110 A - 2NA + 2NF, ref. 3RT1054-1AP36 da Siemens ou equivalente</t>
  </si>
  <si>
    <t>P.29.000.042480</t>
  </si>
  <si>
    <t>Relé de impulso bipolar, 16 A, 250 V CA, ref. Finder ou equivalente</t>
  </si>
  <si>
    <t>P.29.000.042587</t>
  </si>
  <si>
    <t>Contator de potência, corrente nominal 220 A - 2NA + 2NF, tensão variável 24 V a 440 V, 50/60Hz, ref. 3RT1064-6AP36 da Siemens ou equivalente</t>
  </si>
  <si>
    <t>P.29.000.042900</t>
  </si>
  <si>
    <t>Contator de potência 50A, 2NA + 2NF; referência 3RT2036-1AN20n + 3RH2911-1HA11 da Siemens ou equivalente</t>
  </si>
  <si>
    <t>P.29.000.042901</t>
  </si>
  <si>
    <t>Contator de potência 150 A, 2NA + 2NF, ref. 3RT1055-6AP36 da Siemens ou equivalente</t>
  </si>
  <si>
    <t>P.29.000.090337</t>
  </si>
  <si>
    <t>Relé fotoelétrico 50/60Hz 110/220V, com suporte 1200VA</t>
  </si>
  <si>
    <t>P.30.000.034000</t>
  </si>
  <si>
    <t>Cabo coaxial RGC-06, 75ohms, com condutor em aço cobreado e blindagem em trança de cobre 60% e cobertura em capa PVC antichama, ref. KMP, RFS ou equivalente</t>
  </si>
  <si>
    <t>P.30.000.034009</t>
  </si>
  <si>
    <t>Cabo coaxial tipo RG 6, malha mínima 90%, capa polietileno antichama preto/branco, ref. Eldtec, Cableteck, Commscope ou equivalente</t>
  </si>
  <si>
    <t>P.30.000.040530</t>
  </si>
  <si>
    <t>Terminal modular unipolar externo, ref. 5633K da 3M até 70mm²/15kV</t>
  </si>
  <si>
    <t>P.30.000.040531</t>
  </si>
  <si>
    <t>Terminal modular unipolar interno, ref. 5623K da 3M até 70mm²/15kV</t>
  </si>
  <si>
    <t>P.30.000.042207</t>
  </si>
  <si>
    <t>Conector Split-Bolt para cabo de 25mm², em latão, simples</t>
  </si>
  <si>
    <t>P.30.000.042208</t>
  </si>
  <si>
    <t>Conector Split-Bolt para cabo de 35mm², em latão, simples</t>
  </si>
  <si>
    <t>P.30.000.042209</t>
  </si>
  <si>
    <t>Conector Split-Bolt para cabo de 50mm², em latão, simples</t>
  </si>
  <si>
    <t>P.30.000.042211</t>
  </si>
  <si>
    <t>Conector Split-Bolt para cabo de 25mm², em latão, com rabicho</t>
  </si>
  <si>
    <t>P.30.000.042212</t>
  </si>
  <si>
    <t>Conector Split-Bolt para cabo de 35mm², em latão, com rabicho</t>
  </si>
  <si>
    <t>P.30.000.042213</t>
  </si>
  <si>
    <t>Conector Split-Bolt para cabo de 50mm², em latão, com rabicho</t>
  </si>
  <si>
    <t>P.30.000.042251</t>
  </si>
  <si>
    <t>Esticador para cabo de cobre, latão</t>
  </si>
  <si>
    <t>P.30.000.042454</t>
  </si>
  <si>
    <t>Terminal de compressão para cabo 2,5mm²</t>
  </si>
  <si>
    <t>P.30.000.049424</t>
  </si>
  <si>
    <t>Receptáculo porcelana com parafuso rosca E-27</t>
  </si>
  <si>
    <t>P.30.000.049430</t>
  </si>
  <si>
    <t>Terminal de pressão para cabo 6 até 10mm² (8AWG)</t>
  </si>
  <si>
    <t>P.30.000.049431</t>
  </si>
  <si>
    <t>Terminal de pressão para cabo 25mm² (4AWG)</t>
  </si>
  <si>
    <t>P.30.000.049432</t>
  </si>
  <si>
    <t>Terminal de pressão para cabo 50mm² (1/0AWG)</t>
  </si>
  <si>
    <t>P.30.000.049434</t>
  </si>
  <si>
    <t>Terminal de pressão para cabo 70mm² (3/0AWG)</t>
  </si>
  <si>
    <t>P.30.000.049435</t>
  </si>
  <si>
    <t>Terminal de pressão para cabo 95mm² (4/0AWG)</t>
  </si>
  <si>
    <t>P.30.000.049437</t>
  </si>
  <si>
    <t>Terminal de pressão/compressão para cabo 185mm² (400MCM)</t>
  </si>
  <si>
    <t>P.30.000.049510</t>
  </si>
  <si>
    <t>Conector em latão estanhado (mini gar) para terminais aéreos, com porca e arruela galvanizado a fogo, para cabo 16 a 50mm², TEL 583 da Termotécnica ou equivalente</t>
  </si>
  <si>
    <t>P.30.000.049531</t>
  </si>
  <si>
    <t>Conector com rabicho, porca 3/8", rosca, em latão natural, para cabo 16 até 35mm²; ref. TEL 625 Termomecânica, PK-0152 Paraklin, PRT-919 Paratec, 602500 Magnet, DR-216/DR-219 Raycon, PG-0070 Áraga, PFR-35R Intelli, PFR-015 Conimel ou equivalente</t>
  </si>
  <si>
    <t>P.30.000.049541</t>
  </si>
  <si>
    <t>Terminal de pressão/compressão para cabo 120mm² (250MCM)</t>
  </si>
  <si>
    <t>P.30.000.049542</t>
  </si>
  <si>
    <t>Terminal de pressão/compressão para cabo 240mm² (500MCM)</t>
  </si>
  <si>
    <t>P.30.000.049582</t>
  </si>
  <si>
    <t>Terminal de pressão para cabo 16mm² (6AWG)</t>
  </si>
  <si>
    <t>P.30.000.067008</t>
  </si>
  <si>
    <t>Bloco ligação interna 10 pares com canaleta BLI-10</t>
  </si>
  <si>
    <t>P.30.000.090458</t>
  </si>
  <si>
    <t>Terminal de pressão para cabo 35mm²</t>
  </si>
  <si>
    <t>P.30.000.090763</t>
  </si>
  <si>
    <t>Terminal de pressão para cabo 150mm²</t>
  </si>
  <si>
    <t>P.30.000.091016</t>
  </si>
  <si>
    <t>Conector terminal tipo BNC para cabo coaxial RG59</t>
  </si>
  <si>
    <t>P.30.000.091017</t>
  </si>
  <si>
    <t>Conector de emenda tipo BNC para cabo coaxial RG 59</t>
  </si>
  <si>
    <t>P.31.000.049508</t>
  </si>
  <si>
    <t>Cruzeta em madeira de 90 x 112,5 x 2000mm</t>
  </si>
  <si>
    <t>P.31.000.049509</t>
  </si>
  <si>
    <t>Cruzeta em madeira de 2400mm</t>
  </si>
  <si>
    <t>P.31.000.049514</t>
  </si>
  <si>
    <t>Sela para cruzeta de madeira</t>
  </si>
  <si>
    <t>Q.01.000.029063</t>
  </si>
  <si>
    <t>Elevador hidráulico de uso restrito a pessoas com mobilidade reduzida com 03 paradas - uso interno em alvenaria</t>
  </si>
  <si>
    <t>Q.01.000.029067</t>
  </si>
  <si>
    <t>Elevador hidráulico de uso restrito a pessoas com mobilidade reduzida com 02 paradas - uso interno em alvenaria</t>
  </si>
  <si>
    <t>Q.01.000.029068</t>
  </si>
  <si>
    <t>Plataforma para elevação até 2,00 m nas dimensões (900 x 1400) mm - percurso até 1,00 m de altura</t>
  </si>
  <si>
    <t>Q.01.000.029069</t>
  </si>
  <si>
    <t>Plataforma para elevação até 2,00 m nas dimensões (900 x 1400) mm - percurso superior a 1,00 m de altura</t>
  </si>
  <si>
    <t>Q.01.000.031441</t>
  </si>
  <si>
    <t>Ar condicionado a frio, tipo split parede, capacidade de 12.000 BTU/h, com controle remoto, ref. Samsung, Carrier, LG, Consul ou equivalente</t>
  </si>
  <si>
    <t>Q.01.000.032300</t>
  </si>
  <si>
    <t>Ar condicionado a frio, tipo split parede, capacidade de 18.000 BTU/h, com controle remoto, ref. Samsung, Carrier, LG, Consul ou equivalente</t>
  </si>
  <si>
    <t>Q.01.000.032302</t>
  </si>
  <si>
    <t>Ar condicionado a frio, tipo split cassete, capacidade de 18.000 BTU/h, com controle remoto, ref. Samsung, Carrier, LG, Consul ou equivalente</t>
  </si>
  <si>
    <t>Q.01.000.032322</t>
  </si>
  <si>
    <t>Ventilador centrífugo de dupla aspiração "limite-load" vazão 20.000 m³/h, pressão 50 mmCA - 380/660 V / 60 Hz, ref. CLD 560 da Projelmec ou equivalente</t>
  </si>
  <si>
    <t>Q.01.000.047537</t>
  </si>
  <si>
    <t>Insuflador de ar compacto para renovação de ar em ambientes, com filtros classe G4 (branco) + filtro classe M5 (azul) vazão máxima 54 m³/h ou com 2 filtros classe G4 vazão máxima 93 m³/h, conforme Lei 13.589/2018; ref. Splitvent Sicflux ou equivalente</t>
  </si>
  <si>
    <t>Q.01.000.047538</t>
  </si>
  <si>
    <t>Exaustor elétrico doméstico para banheiro, estrutura em plástico, potência 13 a 20W, vazão nominal livre 150 a 190m³/h, ref. B12 Plus da Cata, Silent 200cz da Soler &amp; Palau, Ventokit 150 da Westaflex, Inline-190 da Sicflux ou equivalente</t>
  </si>
  <si>
    <t>Q.01.000.091400</t>
  </si>
  <si>
    <t>Ar condicionado a frio, tipo split parede, capacidade de 30.000 BTU/h, com controle remoto, ref. Samsung, Carrier, LG, Consul ou equivalente</t>
  </si>
  <si>
    <t>Q.01.000.091550</t>
  </si>
  <si>
    <t>Ar condicionado a frio, tipo split parede, capacidade de 24.000 BTU/h, com controle remoto, ref. Samsung, Carrier, LG, Consul ou equivalente</t>
  </si>
  <si>
    <t>Q.01.000.091675</t>
  </si>
  <si>
    <t>Ar condicionado a frio, tipo split cassete, capacidade de 24.000 BTU/h, com controle remoto, ref. Samsung, Carrier, LG, Consul ou equivalente</t>
  </si>
  <si>
    <t>Q.01.000.091676</t>
  </si>
  <si>
    <t>Ar condicionado a frio, tipo split cassete, capacidade de 36.000 BTU/h, com controle remoto, ref. Samsung, Carrier, LG, Consul ou equivalente</t>
  </si>
  <si>
    <t>Q.01.000.091678</t>
  </si>
  <si>
    <t>Ar condicionado a frio, tipo split piso teto, capacidade de 24.000 BTU/h, com controle remoto, ref. Samsung, Carrier, LG, Consul ou equivalente</t>
  </si>
  <si>
    <t>Q.01.000.091679</t>
  </si>
  <si>
    <t>Ar condicionado a frio, tipo split piso teto, capacidade de 36.000 BTU/h, com controle remoto, ref. Samsung, Carrier, LG, Consul ou equivalente</t>
  </si>
  <si>
    <t>Q.01.000.098098</t>
  </si>
  <si>
    <t>Ar condicionado a frio, tipo split piso teto, capacidade de 48.000 BTU/h, com controle remoto; ref. Hitachi, Elgin, Carrier ou equivalente</t>
  </si>
  <si>
    <t>Q.01.000.098201</t>
  </si>
  <si>
    <t>Cortina de ar com duas velocidades, para vão 1,20 m, ref. Springer, Elgin ou equivalente</t>
  </si>
  <si>
    <t>Q.01.000.098203</t>
  </si>
  <si>
    <t>Cortina de ar com duas velocidades, para vão 1,50 m, ref. Springer, Elgin ou equivalente</t>
  </si>
  <si>
    <t>Q.02.000.024314</t>
  </si>
  <si>
    <t>Câmara frigorífica para resfriados</t>
  </si>
  <si>
    <t>Q.02.000.091438</t>
  </si>
  <si>
    <t>Câmara frigorífica para congelados</t>
  </si>
  <si>
    <t>Q.03.000.020669</t>
  </si>
  <si>
    <t>Sistema de tratamento de águas cinzas e aproveitamento de águas pluviais para reuso em fins não potáveis, vazão 2m³/h; ref. Acquaciclus ou equivalente</t>
  </si>
  <si>
    <t>Q.04.000.031001</t>
  </si>
  <si>
    <t>Unidade Condensadora VRF para sistema de ar condicionado, capacidade até 6 TR</t>
  </si>
  <si>
    <t>Q.04.000.031002</t>
  </si>
  <si>
    <t>Unidade Condensadora VRF para sistema de ar condicionado, capacidade de 8 TR a 10 TR</t>
  </si>
  <si>
    <t>Q.04.000.031003</t>
  </si>
  <si>
    <t>Unidade Condensadora VRF para sistema de ar condicionado, capacidade de 11 TR a 13 TR</t>
  </si>
  <si>
    <t>Q.04.000.031004</t>
  </si>
  <si>
    <t>Unidade Condensadora VRF para sistema de ar condicionado, capacidade de 14 TR a 16 TR</t>
  </si>
  <si>
    <t>Q.04.000.031006</t>
  </si>
  <si>
    <t>Resfriador de líquidos chiller refrigerado a ar (condensação a ar) controlado por microprocessador, com compressor tipo Scroll, capacidade de 80 TR, ref. Aquasnap modelo 30RBA da Carrier ou equivalente</t>
  </si>
  <si>
    <t>Q.04.000.031016</t>
  </si>
  <si>
    <t>Resfriadora de líquidos (chiller), com compressor e condensação a ar, capacidade de 20 TR</t>
  </si>
  <si>
    <t>Q.04.000.031017</t>
  </si>
  <si>
    <t>Resfriador de líquidos chiller refrigerado a ar (condensação a ar) controlado por microprocessador, com compressor tipo Scroll, capacidade de 160 TR, ref. Aquasnap 30RB-A 170-446 da Carrier ou equivalente - instalado</t>
  </si>
  <si>
    <t>Q.04.000.031020</t>
  </si>
  <si>
    <t>Unidade Evaporadora VRF para sistema de ar condicionado, tipo hiwall, capacidade de 1 TR</t>
  </si>
  <si>
    <t>Q.04.000.031021</t>
  </si>
  <si>
    <t>Unidade Evaporadora VRF para sistema de ar condicionado, tipo hiwall, capacidade de 2 TR</t>
  </si>
  <si>
    <t>Q.04.000.031022</t>
  </si>
  <si>
    <t>Unidade Evaporadora VRF para sistema de ar condicionado, tipo hiwall, capacidade de 3 TR</t>
  </si>
  <si>
    <t>Q.04.000.031030</t>
  </si>
  <si>
    <t>Unidade Evaporadora VRF para sistema de ar condicionado, tipo piso teto, capacidade de 1 TR</t>
  </si>
  <si>
    <t>Q.04.000.031031</t>
  </si>
  <si>
    <t>Unidade Evaporadora VRF para sistema de ar condicionado, tipo piso teto, capacidade de 2 TR</t>
  </si>
  <si>
    <t>Q.04.000.031032</t>
  </si>
  <si>
    <t>Unidade Evaporadora VRF para sistema de ar condicionado, tipo piso teto, capacidade de 3 TR</t>
  </si>
  <si>
    <t>Q.04.000.031033</t>
  </si>
  <si>
    <t>Unidade Evaporadora VRF para sistema de ar condicionado, tipo piso teto, capacidade de 4 TR</t>
  </si>
  <si>
    <t>Q.04.000.031040</t>
  </si>
  <si>
    <t>Unidade Evaporadora VRF para sistema de ar condicionado, tipo cassete, capacidade de 1 TR</t>
  </si>
  <si>
    <t>Q.04.000.031041</t>
  </si>
  <si>
    <t>Unidade Evaporadora VRF para sistema de ar condicionado, tipo cassete, capacidade de 2 TR</t>
  </si>
  <si>
    <t>Q.04.000.031042</t>
  </si>
  <si>
    <t>Unidade Evaporadora VRF para sistema de ar condicionado, tipo cassete, capacidade de 3 TR</t>
  </si>
  <si>
    <t>Q.04.000.031043</t>
  </si>
  <si>
    <t>Unidade Evaporadora VRF para sistema de ar condicionado, tipo cassete, capacidade de 4 TR</t>
  </si>
  <si>
    <t>Q.04.000.031301</t>
  </si>
  <si>
    <t>Caixa ventiladora com ventilador centrífugo 10.000 m³/h, pressão 30mmca - 220 / 380 V / 60HZ; ref. Sirocco ou equivalente</t>
  </si>
  <si>
    <t>Q.04.000.031400</t>
  </si>
  <si>
    <t>Duto flexível em alumínio, seção circular, isolado termicamente com lã de vidro de 25 mm; ref. Isodec RT 10 cm (4") Multivac ou equivalente</t>
  </si>
  <si>
    <t>Q.04.000.031401</t>
  </si>
  <si>
    <t>Duto flexível em alumínio, seção circular, isolado termicamente com lã de vidro de 25 mm; ref. Isodec RT 15 cm (6") Multivac ou equivalente</t>
  </si>
  <si>
    <t>Q.04.000.031402</t>
  </si>
  <si>
    <t>Duto flexível em alumínio, seção circular, isolado termicamente com lã de vidro de 25 mm; ref. Isodec RT 20 cm (8") Multivac ou equivalente</t>
  </si>
  <si>
    <t>Q.04.000.031404</t>
  </si>
  <si>
    <t>Damper Corta Fogo tipo comporta, formato circular ou retangular, com elemento fusível e chave fim de curso, referência comercial série FKA-TI-BR-120 fabricante TROX ou equivalente</t>
  </si>
  <si>
    <t>Q.04.000.031408</t>
  </si>
  <si>
    <t>Difusor de jato de ar orientável, de longo alcance, tipo Jet-Nozzles, formato redondo, para insuflamento de ar, em alumínio pintado com esmalte sintético, vazão de ar 1.330 m³/h, ref. DUE-S de 400 da Trox ou equivalente</t>
  </si>
  <si>
    <t>Q.04.000.031409</t>
  </si>
  <si>
    <t>Damper de regulagem manual, modelo RG-B; tamanho: 0,10 m² a 0,14 m²; referência comercial: Trox, Difus-ar ou equivalente</t>
  </si>
  <si>
    <t>Q.04.000.031410</t>
  </si>
  <si>
    <t>Tanque de expansão, capacidade (volume mínimo) de 250 litros, completo, para compensação da dilatação térmica da água no sistema de ar condicionado central, ref. modelo Statico 250 l da Imi-Hydronic, TAP-250 V da Schneider ou equivalente</t>
  </si>
  <si>
    <t>Q.04.000.031415</t>
  </si>
  <si>
    <t>Registro de regulagem de vazão de ar, tipo OB, confeccionado em chapa galvanizada pintada com esmalte sintético, medindo 40 x 5 cm, ref. RG fabricante Trox ou equivalente</t>
  </si>
  <si>
    <t>Q.04.000.031416</t>
  </si>
  <si>
    <t>Damper de regulagem manual, modelo RG-B; tamanho: 0,15 m² a 0,20 m²; ref. Trox, Difus-ar ou equivalente</t>
  </si>
  <si>
    <t>Q.04.000.031417</t>
  </si>
  <si>
    <t>Difusor de insuflação de ar, tipo direcional, medindo 30 x 30 cm, ref. DQ-32 da Trox ou equivalente</t>
  </si>
  <si>
    <t>Q.04.000.031418</t>
  </si>
  <si>
    <t>Damper de regulagem manual, modelo RG-B; tamanho: 0,21 m² a 0,40 m²; ref. Trox, Difus-ar ou equivalente</t>
  </si>
  <si>
    <t>Q.04.000.031419</t>
  </si>
  <si>
    <t>Difusor de insuflação de ar, tipo direcional, medindo 45 x 15 cm, ref. DI-RG-32 da Trox ou equivalente</t>
  </si>
  <si>
    <t>Q.04.000.031425</t>
  </si>
  <si>
    <t>Difusor para insuflamento de ar com plenum, modelo ADLK-S-AG, tamanhos 2,3,4,e 5; ref. Trox ou equivalente</t>
  </si>
  <si>
    <t>Q.04.000.031426</t>
  </si>
  <si>
    <t>Difusor para insuflamento de ar com plenum, modelo ALS-DS com 2 aberturas, tamanho 200 cm; ref. Trox ou equivalente</t>
  </si>
  <si>
    <t>Q.04.000.031427</t>
  </si>
  <si>
    <t>Difusor de plástico, modelo DVK-R, diâmetro 15 cm; ref. Multivac ou equivalente</t>
  </si>
  <si>
    <t>Q.04.000.031428</t>
  </si>
  <si>
    <t>Difusor de plástico, modelo DVK-R, diâmetro 20 cm; ref. Multivac ou equivalente</t>
  </si>
  <si>
    <t>Q.04.000.031429</t>
  </si>
  <si>
    <t>Grelha de retorno/exaustão com registro, modelo AR-AG; tamanho: 0,03 m² a 0,06 m²</t>
  </si>
  <si>
    <t>Q.04.000.031430</t>
  </si>
  <si>
    <t>Grelha de retorno/exaustão com registro, modelo AR-AG; tamanho: 0,07 m² a 0,13 m²</t>
  </si>
  <si>
    <t>Q.04.000.031431</t>
  </si>
  <si>
    <t>Grelha de retorno/exaustão com registro, modelo AR-AG; tamanho: 0,14 m² a 0,19 m²</t>
  </si>
  <si>
    <t>Q.04.000.031432</t>
  </si>
  <si>
    <t>Grelha de retorno/exaustão com registro, modelo AR-AG; tamanho: 0,20 m² a 0,40 m²</t>
  </si>
  <si>
    <t>Q.04.000.031433</t>
  </si>
  <si>
    <t>Grelha de retorno/exaustão com registro, modelo AR-AG; tamanho: 0,41 m² a 0,65 m²</t>
  </si>
  <si>
    <t>Q.04.000.031434</t>
  </si>
  <si>
    <t>Grelha de porta, modelo AGS-T; tamanho: 0,03 m² a 0,06 m²</t>
  </si>
  <si>
    <t>Q.04.000.031435</t>
  </si>
  <si>
    <t>Grelha de porta, modelo AGS-T; tamanho: 0,07 m² a 0,13 m²</t>
  </si>
  <si>
    <t>Q.04.000.031436</t>
  </si>
  <si>
    <t>Grelha de porta, modelo AGS-T; tamanho: 0,14 m² a 0,30 m²</t>
  </si>
  <si>
    <t>Q.04.000.031440</t>
  </si>
  <si>
    <t>Grelha de insuflação ou retorno, dupla deflexão e registro, lâminas convergentes, aletas verticais ajustáveis individualmente, em alumínio anodizado, tamanho: acima de 0,5 até 1,0 m²; ref. mod. VAT-DG da Trox ou equivalente</t>
  </si>
  <si>
    <t>Q.04.000.031441</t>
  </si>
  <si>
    <t>Grelha de insuflação ou retorno, dupla deflexão e registro, lâminas convergentes, aletas verticais ajustáveis individualmente, em alumínio anodizado, tamanho: acima de 0,1 até 0,5 m²; ref. mod. VAT-DG da Trox ou equivalente</t>
  </si>
  <si>
    <t>Q.04.000.031442</t>
  </si>
  <si>
    <t>Grelha de insuflação ou retorno, dupla deflexão e registro, lâminas convergentes, aletas verticais ajustáveis individualmente, em alumínio anodizado, tamanho: até 0,1 m²; ref. mod. VAT-DG da Trox ou equivalente</t>
  </si>
  <si>
    <t>Q.04.000.031443</t>
  </si>
  <si>
    <t>Painel rígido em lã de vidro, alta densidade, dimensões 2,70x1,20m, espessura de 25mm, revestidos face externa FSK (Foil Scrim Kraft aluminizado) e face interna tecido de vidro preto; ref. Climaver Acustic da Isover ou equivalente</t>
  </si>
  <si>
    <t>Q.04.000.032307</t>
  </si>
  <si>
    <t>Caixa ventiladora tipo compacta em estrutura e painéis em aço galvanizado, contendo ventilador centrífugo de dupla aspiração e motor elétrico para acionamento, vazão de 4.600 m³/hora e pressão estática de 30 mmca</t>
  </si>
  <si>
    <t>Q.04.000.032309</t>
  </si>
  <si>
    <t>Caixa ventiladora tipo compacta em estrutura e painéis em aço galvanizado, contendo ventilador centrífugo de dupla aspiração e motor elétrico para acionamento, vazão de 28.000 m³/h e pressão estática de 30 mmca</t>
  </si>
  <si>
    <t>Q.04.000.032311</t>
  </si>
  <si>
    <t>Resfriadora de líquidos, compressor Screw/parafuso (chiller), condensação à ar, capacidade 120 TR, compacto, com tubulações, fiações e controles internos, 380V/60Hz, ref. 30 RB-A Carrier, R407C série SAZ mod. RCU120SAZ4A7P Chiller Hitachi ou equivalente</t>
  </si>
  <si>
    <t>Q.04.000.032314</t>
  </si>
  <si>
    <t>Caixa ventiladora com ventilador centrífugo 8.800 m³/h e motor 2,2 kW - tensão 220/380V/60Hz, pressão 35 mmCA</t>
  </si>
  <si>
    <t>Q.04.000.032316</t>
  </si>
  <si>
    <t>Caixa ventiladora com ventilador centrífugo 1.710 m³/h e motor 0,37 kW - tensão 220/380V/60Hz, pressão 35 mmCA</t>
  </si>
  <si>
    <t>Q.04.000.032317</t>
  </si>
  <si>
    <t>Caixa ventiladora com ventilador centrífugo 1.190 m³/h e tensão 220/380V/60Hz, pressão 37 mmCA; ref. GV-SVDL 155 da Motovent ou equivalente</t>
  </si>
  <si>
    <t>Q.04.000.032319</t>
  </si>
  <si>
    <t>Resfriadora de líquidos com compressor Screw/parafuso (chiller), condensação à ar, capac. 200-210 TR, compacto, c/tubulações, fiações e controles internos, 380V/60Hz; ref. 30 RB-A Carrier, R407C série SAZ mod. RCU210SAZ4A7P chiller Hitachi ou equivalente</t>
  </si>
  <si>
    <t>Q.04.000.032321</t>
  </si>
  <si>
    <t>Tratamento de ar compacta fancolete hidrônico tipo cassette, com ventiladores centrífugos de dupla aspiração e motor elétrico, estrutura e painéis de plástico de alta resistência, refrigeração 20.000 Btu/h - 1,6 TR, ref. 40HK-20 Carrier ou equivalente</t>
  </si>
  <si>
    <t>Q.04.000.032323</t>
  </si>
  <si>
    <t>Tratamento de ar compacta fancolete hidrônico tipo cassette, com ventiladores centrífugos de dupla aspiração e motor elétrico, estrutura e painéis de plástico de alta resistência, refrigeração 25.000 Btu/h - 2,1 TR, ref. 40HK-25 Carrier ou equivalente</t>
  </si>
  <si>
    <t>Q.04.000.032324</t>
  </si>
  <si>
    <t>Tratamento de ar compacta fancolete hidrônico tipo cassette, com ventiladores centrífugos de dupla aspiração e motor elétrico, estrutura e painéis de plástico de alta resistência, refrigeração 32.000 Btu/h - 2,6 TR, ref. 40HK-32 Carrier ou equivalente</t>
  </si>
  <si>
    <t>Q.04.000.032325</t>
  </si>
  <si>
    <t>Tratamento ar compacta fancolete hidrônico, piso-teto, serpentina, filtros ar, ventiladores/motores elétricos, revest. isolamento térmico/acústico, vazão 637m³/h, refrig 14.000Btu/h - 1,2TR 220V/1Ph/60Hz; ref. 42LS14 Carrier ou equivalente</t>
  </si>
  <si>
    <t>Q.04.000.032327</t>
  </si>
  <si>
    <t>Tratamento ar compacta fancolete hidrônico, piso-teto, serpentina, filtros ar, ventiladores/motores elétricos, revest. isolamento térmico/acústico, vazão 1.215m³/h, refrig. 25.000Btu/h, 2,1TR 220V/1Ph/60Hz; ref. Carrier ou equivalente</t>
  </si>
  <si>
    <t>Q.04.000.032329</t>
  </si>
  <si>
    <t>Tratamento ar compacta fancolete hidrônico, piso-teto, serpentina, filtros ar, ventiladores/motores elétricos, revest. isolamento térmico/acústico, vazão 1.758m³/h, refrigeração 36.000Btu/h, 3TR 220V/1Ph/60Hz; ref. Carrier ou equivalente</t>
  </si>
  <si>
    <t>Q.04.000.032331</t>
  </si>
  <si>
    <t>Tratamento ar compacta fancolete hidrônico, piso-teto, serpentina, filtros ar, ventiladores/motores elétricos, revest. isolamento térmico/acústico, vazão 2.166m³/h, refrig 48.000Btu/h-4TR 220V/1Ph/60Hz; ref. Carrier, Hitachi ou equivalente</t>
  </si>
  <si>
    <t>Q.04.000.032333</t>
  </si>
  <si>
    <t>Tratamento de ar fan-coil tipo Air Handling Unit de concepção modular, capacidade de 10 TR, ref. TKM-227 10TR - 50mmca Trox, modelo YE/10 fabricante York ou equivalente</t>
  </si>
  <si>
    <t>Q.04.000.032335</t>
  </si>
  <si>
    <t>Tratamento de ar fan-coil tipo Air Handling Unit de concepção modular, capacidade de 40 TR, ref. TKM-227 40TR - 50mmca Trox, modelo YE/40 fabricante York ou equivalente</t>
  </si>
  <si>
    <t>Q.04.000.032337</t>
  </si>
  <si>
    <t>Tratamento de ar fan-coil tipo Air Handling Unit de concepção modular, capacidade de 50 TR, ref. TKM-227 50TR - 50mmca Trox, modelo TCA-LQ-50/8ROWS Hitachi ou equivalente</t>
  </si>
  <si>
    <t>Q.04.000.032340</t>
  </si>
  <si>
    <t>Unidades de Tratamento de ar (fan-coil) - 4.000 m³/h - 6TR, pressão estática externa 50mmCA; ref. Carrier, Trox, Constarco ou equivalente</t>
  </si>
  <si>
    <t>Q.04.000.032344</t>
  </si>
  <si>
    <t>Válvula de balanceamento diâmetro 1 " a 2-1/2"</t>
  </si>
  <si>
    <t>Q.04.000.032345</t>
  </si>
  <si>
    <t>Válvula borboleta na configuração wafer motorizada atuador floating diâmetro 3'' a 4"</t>
  </si>
  <si>
    <t>Q.04.000.032346</t>
  </si>
  <si>
    <t>Atuador Floating de 40Nm, sinal de controle 3 e 2 pontos, tensão de entrada AC/DC 24V, IP 54</t>
  </si>
  <si>
    <t>Q.04.000.032347</t>
  </si>
  <si>
    <t>Válvula motorizada de esfera, com duas vias atuador floating; diâmetro de 1 1/2" a 3/4"; ref. EMO-85M-24+S6064 da Actua Controls, CN7510A2001+VB02 1/2"' e 3/4"' da Honeywell, B239+ARB24-3 da Belimo ou equivalente</t>
  </si>
  <si>
    <t>Q.04.000.032348</t>
  </si>
  <si>
    <t>Válvula duas vias on/off retorno elétrico, diâmetro 1/2" a 3/4"; ref. ACTBV80S-215/ACTBV80S-220 da Actua ou equivalente</t>
  </si>
  <si>
    <t>Q.04.000.032349</t>
  </si>
  <si>
    <t>Válvula esfera motorizada de duas vias de atuador proporcional diâmetro 2" a 2 1/2"</t>
  </si>
  <si>
    <t>Q.04.000.032350</t>
  </si>
  <si>
    <t>Atuador proporcional de 10 Nm, tensão de entrada AC/DC 24 V, IP 54</t>
  </si>
  <si>
    <t>Q.04.000.032351</t>
  </si>
  <si>
    <t>Válvula esfera duas vias flangeada Ø3''</t>
  </si>
  <si>
    <t>Q.04.000.032357</t>
  </si>
  <si>
    <t>Veneziana com tela, anodizado natural, com filtro G4 e furos; referência comercial modelo AWG fabricantes Trox, Difus-ar ou equivalente</t>
  </si>
  <si>
    <t>Q.04.000.032358</t>
  </si>
  <si>
    <t>Veneziana com tela, modelo AWG; referência comercial: Trox ou equivalente</t>
  </si>
  <si>
    <t>Q.04.000.032359</t>
  </si>
  <si>
    <t>Veneziana com tela, modelo AWG, tamanho 38,5x33 cm; referência comercial: Trox, Difus-ar ou equivalente</t>
  </si>
  <si>
    <t>Q.04.000.032360</t>
  </si>
  <si>
    <t>Veneziana com tela, modelo AWG, tamanho 78,5x33 cm; referência comercial: Trox, Difus-ar ou equivalente</t>
  </si>
  <si>
    <t>R.02.000.038018</t>
  </si>
  <si>
    <t>Óleo de linhaça</t>
  </si>
  <si>
    <t>R.02.000.039013</t>
  </si>
  <si>
    <t>Ácido muriático</t>
  </si>
  <si>
    <t>R.02.000.039014</t>
  </si>
  <si>
    <t>Graxa lubrificante pastosa</t>
  </si>
  <si>
    <t>R.03.000.020338</t>
  </si>
  <si>
    <t>Tela tipo mosquiteira removível em fibra de vidro revestida em pvc, perfil alumínio, borracha EPDM, Kit fixação com 4 cantoneiras, travas e parafusos com buchas</t>
  </si>
  <si>
    <t>R.03.000.020341</t>
  </si>
  <si>
    <t>Tela em poliéster, malha 2 x 2 mm, gramatura mínima de 36g/m², estruturante para impermeabilização a frio</t>
  </si>
  <si>
    <t>R.03.000.020342</t>
  </si>
  <si>
    <t>Tela em polietileno, malha hexagonal de 1/2´, gramatura mínima de 205g/m², ref. Pinteiro 5110P ou 5111P da Nortene, ou equivalente</t>
  </si>
  <si>
    <t>R.03.000.027502</t>
  </si>
  <si>
    <t>Tela em polietileno (nylon), malha 10x10cm - fio com espessura de 2 mm, instalada</t>
  </si>
  <si>
    <t>R.03.000.028049</t>
  </si>
  <si>
    <t>Macrofibra estrutural polipropileno, resistência à tração &gt;= 500MPa, E&gt;=5 Gpa, título até 5dtex, tenacidade mín. 5cN/dtex, deformação até 5cN/dtex e até 40%, perda massa por alcalinidade &lt; 5%; ref. Politex Neomatex ou equivalente</t>
  </si>
  <si>
    <t>R.03.000.028050</t>
  </si>
  <si>
    <t>Microfibra polimérica anticrack, resistência à tração &gt;= 500Mpa, E&gt;=5 Gpa, título até 5dtex, tenacidade mín. 5cN/dtex, deformação até 5cN/dtex e até 40%, perda de massa por alcalinidade &lt; 5%; ref. Neofibra MF Neomatex ou equivalente</t>
  </si>
  <si>
    <t>S.01.000.000005</t>
  </si>
  <si>
    <t>Tacha refletiva monodirecional tipo III ou IV em resina, com lente prismática/vítrea, conforme NBR 15766</t>
  </si>
  <si>
    <t>S.01.000.020910</t>
  </si>
  <si>
    <t>Marco de concreto tronco pirâmide, padrão INCRA</t>
  </si>
  <si>
    <t>S.01.000.031559</t>
  </si>
  <si>
    <t>Pavimento de concreto rolado (concreto pobre) para base de pavimento rígido</t>
  </si>
  <si>
    <t>S.01.000.038760</t>
  </si>
  <si>
    <t>Plantio de grama pelo processo hidrossemeadura</t>
  </si>
  <si>
    <t>S.01.000.080102</t>
  </si>
  <si>
    <t>Caminhão com irrigadeira e autobomba, capacidade mínima de 6.000 litros - COND.D</t>
  </si>
  <si>
    <t>S.01.000.080105</t>
  </si>
  <si>
    <t>Vassoura mecânica - rebocada mecanicamente</t>
  </si>
  <si>
    <t>S.01.000.080119</t>
  </si>
  <si>
    <t>Trator com pneus industrial, agrícola com peso de 5 T</t>
  </si>
  <si>
    <t>S.01.000.080125</t>
  </si>
  <si>
    <t>Betoneira reversível com carregador, capacidade de 320 litros, acionamento do motor combustão interna (diesel e gasolina) ou motor elétrico Alfa 320</t>
  </si>
  <si>
    <t>S.01.000.080129</t>
  </si>
  <si>
    <t>Compressor de ar XA 125 MWD - COND. D</t>
  </si>
  <si>
    <t>S.01.000.080149</t>
  </si>
  <si>
    <t>Vibroacabadora de asfalto sobre esteiras, capacidade 400 ton/hora</t>
  </si>
  <si>
    <t>S.01.000.080157</t>
  </si>
  <si>
    <t>Rompedor Pneumático ATLAS COPCO TEX 32 PS</t>
  </si>
  <si>
    <t>S.01.000.080178</t>
  </si>
  <si>
    <t>Rolo compactador vibratório de um cilindro/PN 7T</t>
  </si>
  <si>
    <t>S.01.000.080258</t>
  </si>
  <si>
    <t>Caminhão carroceria em madeira, capacidade até 8 toneladas</t>
  </si>
  <si>
    <t>S.01.000.080266</t>
  </si>
  <si>
    <t>Pá-carregadeira retroescavadeira / carregadeira, capacidade de 0,77m³ - COND. D</t>
  </si>
  <si>
    <t>S.01.000.080271</t>
  </si>
  <si>
    <t>Escavadeira hidráulica sobre pneus 0,25m³</t>
  </si>
  <si>
    <t>S.01.000.080272</t>
  </si>
  <si>
    <t>Escavadeira hidráulica sobre esteira 100 HP (74 kW)</t>
  </si>
  <si>
    <t>S.01.000.080303</t>
  </si>
  <si>
    <t>Trator sobre esteira com lamina/Ripper 2,28m³</t>
  </si>
  <si>
    <t>S.01.000.080308</t>
  </si>
  <si>
    <t>Caminhão basculante caçamba minério, capacidade de 8,0m³ - COND.D</t>
  </si>
  <si>
    <t>S.01.000.080311</t>
  </si>
  <si>
    <t>Caminhão basculante diesel com capacidade de 5 m³ - COND. D</t>
  </si>
  <si>
    <t>S.01.000.080312</t>
  </si>
  <si>
    <t>Caminhão espargidor, capacidade de 6.000 litros - COND.D</t>
  </si>
  <si>
    <t>S.01.000.080330</t>
  </si>
  <si>
    <t>Rolo compactador vibratório com pé de carneiro em aço, potência 121 a 127HP (90 a 93 kW), ref. CA25PD DYNAPAC ou equivalente</t>
  </si>
  <si>
    <t>S.01.000.080332</t>
  </si>
  <si>
    <t>Motoniveladora com escarificador potência 140HP (104kW), ref. CAT 120H da CATERPILLAR ou equivalente</t>
  </si>
  <si>
    <t>S.01.000.080334</t>
  </si>
  <si>
    <t>Placa vibratória impacto de 1.700 kg, com motor diesel, ou gasolina, ou elétrico, ref. Placa Vibratoria Dynapac CM13 da Flygt do Brasil ou equivalente</t>
  </si>
  <si>
    <t>S.01.000.080337</t>
  </si>
  <si>
    <t>Rolo compactador autopropelido, vibratório em aço, cilindros lisos em tandem, potência 80 HP (59 kW); ref. CC21 Dynapac 6 toneladas ou equivalente</t>
  </si>
  <si>
    <t>S.01.000.080338</t>
  </si>
  <si>
    <t>Rolo compactador de pneus para asfalto, capacidade 27 toneladas</t>
  </si>
  <si>
    <t>S.01.000.080342</t>
  </si>
  <si>
    <t>Trator de esteira lâmina reta/riper - 328HP, CATEPILLAR-D8R PS328 ou equivalente</t>
  </si>
  <si>
    <t>S.01.000.080344</t>
  </si>
  <si>
    <t>Trator sobre esteiras potência 76 a 88HP (56 a 64,9kW), ref. D4 da Komatsu ou equivalente</t>
  </si>
  <si>
    <t>S.01.000.080349</t>
  </si>
  <si>
    <t>Veículo com capacidade para 4 pessoas, pot. 1.000CC - Cond. D</t>
  </si>
  <si>
    <t>S.01.000.080351</t>
  </si>
  <si>
    <t>Guindauto MUNCK M-640/18 com lança telescópica capacidade 3750 kg</t>
  </si>
  <si>
    <t>S.01.000.080352</t>
  </si>
  <si>
    <t>Veículo utilitário com capacidade para 9 pessoas - 1.600 CC - COND.D</t>
  </si>
  <si>
    <t>S.01.000.080357</t>
  </si>
  <si>
    <t>Locação de estação total</t>
  </si>
  <si>
    <t>S.01.000.080358</t>
  </si>
  <si>
    <t>Locação de nível com tripé</t>
  </si>
  <si>
    <t>S.01.000.081345</t>
  </si>
  <si>
    <t>Fresadora, largura útil 1 m; ref. Fresadora Wirtgem 1000C ou equivalente</t>
  </si>
  <si>
    <t>S.01.000.091701</t>
  </si>
  <si>
    <t>Sinalização horizontal com resina vinílica ou acrílica</t>
  </si>
  <si>
    <t>S.01.000.091713</t>
  </si>
  <si>
    <t>Colocação de placa em suporte de madeira / metálico - solo</t>
  </si>
  <si>
    <t>S.01.000.091714</t>
  </si>
  <si>
    <t>Suporte de perfil metálico galvanizado</t>
  </si>
  <si>
    <t>S.03.000.000001</t>
  </si>
  <si>
    <t>Chapa em microfibra MDF cru, espessura de 2cm</t>
  </si>
  <si>
    <t>S.03.000.020120</t>
  </si>
  <si>
    <t>Placa de advertência em chapa de alumínio, espessura 2mm, com pintura refletiva</t>
  </si>
  <si>
    <t>S.03.000.026616</t>
  </si>
  <si>
    <t>Cantoneira em alumínio</t>
  </si>
  <si>
    <t>S.03.000.026664</t>
  </si>
  <si>
    <t>Chapa de aço galvanizado nas bitolas: nº 22, n° 24 e n° 26</t>
  </si>
  <si>
    <t>S.03.000.028009</t>
  </si>
  <si>
    <t>Cola de contato para chapa vinílica / borracha</t>
  </si>
  <si>
    <t>S.03.000.028010</t>
  </si>
  <si>
    <t>Silicone para envidraçamento estrutural, 280g</t>
  </si>
  <si>
    <t>S.03.000.028011</t>
  </si>
  <si>
    <t>Perfil de borracha EPDM maciço de 12x15mm, para esquadrias</t>
  </si>
  <si>
    <t>S.03.000.032568</t>
  </si>
  <si>
    <t>Rodapé em mármore branco com espessura de 2 cm e altura de 7,0cm, acabamento polido</t>
  </si>
  <si>
    <t>S.03.000.036002</t>
  </si>
  <si>
    <t>Rodapé de madeira ipê/jatobá de 7 x 1,5 cm</t>
  </si>
  <si>
    <t>S.03.000.036500</t>
  </si>
  <si>
    <t>Tampão ferro dúctil de 300 x 300mm, classe 125 (ruptura &gt; 125 kN), conforme NBR 10160/2005</t>
  </si>
  <si>
    <t>S.03.000.040001</t>
  </si>
  <si>
    <t>Poste concreto armado circular, H= 11m p/200kgf</t>
  </si>
  <si>
    <t>S.03.000.040007</t>
  </si>
  <si>
    <t>Poste concreto armado circular, H= 9m p/300kgf</t>
  </si>
  <si>
    <t>S.03.000.040009</t>
  </si>
  <si>
    <t>Poste concreto armado circular, H= 9m p/400kgf</t>
  </si>
  <si>
    <t>S.03.000.042306</t>
  </si>
  <si>
    <t>Placa de sinalização em chapa de aço N.16, com pintura refletiva "Perigo Alta Tensão"</t>
  </si>
  <si>
    <t>S.03.000.060255</t>
  </si>
  <si>
    <t>Anel pré-moldado em concreto, diâmetro externo de 0,80 m, h= 0,50 m</t>
  </si>
  <si>
    <t>S.03.000.061192</t>
  </si>
  <si>
    <t>Curva 45° em aço galvanizado, rosca macho/fêmea, Ø 2 1/2´</t>
  </si>
  <si>
    <t>S.03.000.061193</t>
  </si>
  <si>
    <t>Curva 90° em aço galvanizado, rosca fêmea/fêmea, Ø 2 1/2´</t>
  </si>
  <si>
    <t>S.03.000.080127</t>
  </si>
  <si>
    <t>Máquina projetora de concreto</t>
  </si>
  <si>
    <t>S.03.000.080128</t>
  </si>
  <si>
    <t>Compressor de ar rebocável, vazão 748pcm, motor a diesel, pot. 210cv</t>
  </si>
  <si>
    <t>S.03.000.080129</t>
  </si>
  <si>
    <t>Máquina extrusora de concreto para guias e sarjetas, motor a diesel, potência 14cv</t>
  </si>
  <si>
    <t>S.03.000.080130</t>
  </si>
  <si>
    <t>Régua vibradora dupla para concreto a gasolina 5,5 Hp, peso de 60 kg, comprimento 4 m</t>
  </si>
  <si>
    <t>S.03.000.080328</t>
  </si>
  <si>
    <t>Guindaste hidráulico autopropelido, com lança telescópica, para espaços limitados, tração 4x4, capacidade acima de 30 ton, potência 97 KW</t>
  </si>
  <si>
    <t>S.03.000.085678</t>
  </si>
  <si>
    <t>Retroescavadeira sobre rodas com carregadeira, tração 4x4, potência liquida 88 HP, peso operacional mínimo 6674 kg capacidade da carregadeira de 1 m³ e da retroescavadeira mínima de 0,26 m³, profundidade de escavação máxima de 4,37 m</t>
  </si>
  <si>
    <t>S.04.000.020160</t>
  </si>
  <si>
    <t>Batente de alumínio para divisória</t>
  </si>
  <si>
    <t>S.04.000.020379</t>
  </si>
  <si>
    <t>Tubo de papelão para forma com diâmetro de 45 cm</t>
  </si>
  <si>
    <t>S.04.000.020750</t>
  </si>
  <si>
    <t>Mão de obra / equipamentos mecânico e rotativo / corte / laser</t>
  </si>
  <si>
    <t>S.04.000.021027</t>
  </si>
  <si>
    <t>Vigas em cambará, cedrinho, eucalipto-citriodora, eucalipto-saligna, garapa, cupiúba, itaúba, de 6,0 x 16,0cm</t>
  </si>
  <si>
    <t>S.04.000.021028</t>
  </si>
  <si>
    <t>Madeira serrada G1-C6</t>
  </si>
  <si>
    <t>S.04.000.021087</t>
  </si>
  <si>
    <t>Chapa compensada plastificada de 12 mm de espessura</t>
  </si>
  <si>
    <t>S.04.000.021093</t>
  </si>
  <si>
    <t>Locação de andaime torre metálico (1,5x1,5m), com piso metálico</t>
  </si>
  <si>
    <t>S.04.000.021094</t>
  </si>
  <si>
    <t>Locação de andaime tubular fachadeiro, largura mínima de 1,00 m com piso metálico e sapatas ajustáveis</t>
  </si>
  <si>
    <t>M2XME</t>
  </si>
  <si>
    <t>S.04.000.021235</t>
  </si>
  <si>
    <t>Tubo de papelão para forma com diâmetro de 30 cm</t>
  </si>
  <si>
    <t>S.04.000.021236</t>
  </si>
  <si>
    <t>Tubo de papelão para forma com diâmetro de 50 cm</t>
  </si>
  <si>
    <t>S.04.000.021238</t>
  </si>
  <si>
    <t>Tubo de papelão para forma com diâmetro de 25 cm</t>
  </si>
  <si>
    <t>S.04.000.021239</t>
  </si>
  <si>
    <t>Tubo de papelão para forma com diâmetro de 35 cm</t>
  </si>
  <si>
    <t>S.04.000.021240</t>
  </si>
  <si>
    <t>Tubo de papelão para fôrma com diâmetro de 40 cm</t>
  </si>
  <si>
    <t>S.04.000.021531</t>
  </si>
  <si>
    <t>Barra de transferência em aço liso, diâmetro de 12,5 mm e comprimento de 35 cm</t>
  </si>
  <si>
    <t>S.04.000.022069</t>
  </si>
  <si>
    <t>Espaçador treliçado de aço, H= 5 cm</t>
  </si>
  <si>
    <t>S.04.000.023626</t>
  </si>
  <si>
    <t>Forro em fibra mineral com placas acústicas removíveis de 625 x 625mm; ref. linha Sahara NRC0.60, borda T24 da OWA do Brasil ou equivalente - instalado</t>
  </si>
  <si>
    <t>S.04.000.024045</t>
  </si>
  <si>
    <t>Disco diamantado para máquinas serra-mármore</t>
  </si>
  <si>
    <t>S.04.000.024123</t>
  </si>
  <si>
    <t>Fibra de polipropileno corrugada, monofilamento 600g/m³, para concreto; ref. Degussa (Masterfiber), Fitesa (Polycret MF) ou equivalente</t>
  </si>
  <si>
    <t>S.04.000.026514</t>
  </si>
  <si>
    <t>Parafuso auto-atarraxante com fenda, zincado branco de 9,5 x 2,9 mm</t>
  </si>
  <si>
    <t>S.04.000.026601</t>
  </si>
  <si>
    <t>Perfil ´U´ enrijecido (60x45x20)mm chapa 14 galvanizado</t>
  </si>
  <si>
    <t>S.04.000.026727</t>
  </si>
  <si>
    <t>Parafuso auto-atarraxante 5,5x38mm com arruela e bucha tipo S8</t>
  </si>
  <si>
    <t>S.04.000.026728</t>
  </si>
  <si>
    <t>Parafuso em inoxidável auto-atarraxante sextavado M6x50mm com bucha plástica tipo S6</t>
  </si>
  <si>
    <t>S.04.000.027499</t>
  </si>
  <si>
    <t>Galvanização a frio (tinta rica em zinco)</t>
  </si>
  <si>
    <t>S.04.000.027515</t>
  </si>
  <si>
    <t>Placas pré-moldada em concreto dimensões (1,60x0,60x0,03m)</t>
  </si>
  <si>
    <t>S.04.000.028017</t>
  </si>
  <si>
    <t>Endurecedor superficial para concreto</t>
  </si>
  <si>
    <t>S.04.000.028073</t>
  </si>
  <si>
    <t>Cola para piso vinílico</t>
  </si>
  <si>
    <t>S.04.000.031142</t>
  </si>
  <si>
    <t>Porta/balcão tipo basculante em chapa de aço galvanizado n° 16 (MSG), com acionamento manual</t>
  </si>
  <si>
    <t>S.04.000.031215</t>
  </si>
  <si>
    <t>Ferro trabalhado</t>
  </si>
  <si>
    <t>S.04.000.031547</t>
  </si>
  <si>
    <t>Elevador para passageiros, uso interno com capacidade mínima de 600kg para duas paradas, portas unilaterais</t>
  </si>
  <si>
    <t>S.04.000.031548</t>
  </si>
  <si>
    <t>Elevador para passageiros, uso interno com capacidade mínima de 600kg para três paradas, portas unilaterais</t>
  </si>
  <si>
    <t>S.04.000.031550</t>
  </si>
  <si>
    <t>Elevador para passageiros, uso interno com capacidade mínima de 600kg para três paradas, portas bilaterais</t>
  </si>
  <si>
    <t>S.04.000.031551</t>
  </si>
  <si>
    <t>Elevador para passageiros, uso interno com capacidade mínima de 600kg para quatro paradas, portas bilaterais</t>
  </si>
  <si>
    <t>S.04.000.031552</t>
  </si>
  <si>
    <t>Elevador para passageiros, uso interno com capacidade mínima de 600kg para quatro paradas, portas unilaterais</t>
  </si>
  <si>
    <t>S.04.000.031554</t>
  </si>
  <si>
    <t>Fornecimento e instalação de vidro laminado 5+5mm, inclusive acessórios em alumínio</t>
  </si>
  <si>
    <t>S.04.000.031686</t>
  </si>
  <si>
    <t>Tela alambrado soldada galvanizada fio 3,0mm, malha 5 x 15 cm</t>
  </si>
  <si>
    <t>S.04.000.031731</t>
  </si>
  <si>
    <t>Dobradiça em aço cromado com pino e bola em aço de 3 1/2´ x 3´</t>
  </si>
  <si>
    <t>S.04.000.031733</t>
  </si>
  <si>
    <t>Dobradiça 03 estágios ferro galvanizado DN 1´ x 4´</t>
  </si>
  <si>
    <t>S.04.000.032569</t>
  </si>
  <si>
    <t>Granito com espessura de 2cm e acabamento polido</t>
  </si>
  <si>
    <t>S.04.000.032570</t>
  </si>
  <si>
    <t>Granito com espessura de 3cm e acabamento polido</t>
  </si>
  <si>
    <t>S.04.000.033032</t>
  </si>
  <si>
    <t>Lambri em madeira macho/fêmea 10 x 1 cm, exceto pinus</t>
  </si>
  <si>
    <t>S.04.000.033562</t>
  </si>
  <si>
    <t>Plaqueta laminada para revestimento em áreas internas e externas</t>
  </si>
  <si>
    <t>S.04.000.034030</t>
  </si>
  <si>
    <t>Fita crepe 25mm x 50m</t>
  </si>
  <si>
    <t>S.04.000.034045</t>
  </si>
  <si>
    <t>Forro fibra mineral acústico, borda Square Lay-in, placas de 1250x625x16mm ou 625x625x16mm, pintura base poliester, estrutura de sustentação perfil ´T´; ref. Giorgian ou equivalente - instalado</t>
  </si>
  <si>
    <t>S.04.000.034078</t>
  </si>
  <si>
    <t>Luminária retangular de embutir tipo calha aberta com aletas parabólicas para 2 lâmpadas fluorescentes tubulares, ref. 123232 BC da ARM, FAA04-E228 da Lumicenter, PL 377/24 da Prolumi ou equivalente</t>
  </si>
  <si>
    <t>S.04.000.036075</t>
  </si>
  <si>
    <t>Junta elástica estrutural neoprene aplicada, ref. JJ2020F da Juntas Jeene</t>
  </si>
  <si>
    <t>S.04.000.036701</t>
  </si>
  <si>
    <t>Tampo para suporte rede voleibol / trave de futebol</t>
  </si>
  <si>
    <t>S.04.000.036702</t>
  </si>
  <si>
    <t>Rede para volei em poliamida (nylon), malha de 10x10cm, fio com espessura de 2mm, com 4 faixas de arremate em lona</t>
  </si>
  <si>
    <t>S.04.000.036703</t>
  </si>
  <si>
    <t>Poste para voleibol oficial, galvanizado, com pintura em esmalte na cor verde, completo</t>
  </si>
  <si>
    <t>S.04.000.036704</t>
  </si>
  <si>
    <t>Bicicletário modelo U invertido em aço carbono 2", espessura 2mm, sem emendas, com acabamento em pintura eletrostática para fixação chumbada (com grapas)/parafusada</t>
  </si>
  <si>
    <t>S.04.000.038009</t>
  </si>
  <si>
    <t>Selador para pintura latex</t>
  </si>
  <si>
    <t>S.04.000.038010</t>
  </si>
  <si>
    <t>Lixa carbeto de silício de 7´</t>
  </si>
  <si>
    <t>S.04.000.038014</t>
  </si>
  <si>
    <t>Lixa massa/madeira uso geral Norton, Alcar ou equivalente (médias)</t>
  </si>
  <si>
    <t>S.04.000.039006</t>
  </si>
  <si>
    <t>Adesivo/selador à base de emulsão PVA/acrílica, ref. KZ Heydi da Viapol, Denverfix da Denver ou equivalente</t>
  </si>
  <si>
    <t>S.04.000.039086</t>
  </si>
  <si>
    <t>Placa de sinalização em PVC expandido de 70x20cm, espessura 3mm, adesivo dupla face sobre todo o verso</t>
  </si>
  <si>
    <t>S.04.000.042631</t>
  </si>
  <si>
    <t>Cantoneira em aço galvanizado de 2" x 2" x 1/8"</t>
  </si>
  <si>
    <t>S.04.000.042634</t>
  </si>
  <si>
    <t>Trilho chapa 50x60x1,9mm galvanizado para porta de correr</t>
  </si>
  <si>
    <t>S.04.000.042635</t>
  </si>
  <si>
    <t>Rodizio em aço duplo de 1 1/2"</t>
  </si>
  <si>
    <t>S.04.000.046214</t>
  </si>
  <si>
    <t>Sensor presença com fotocélula, bivolt, para iluminação teto, alcance 6m,120°, tempo de desligamento 1 ou 4 minutos</t>
  </si>
  <si>
    <t>S.04.000.049579</t>
  </si>
  <si>
    <t>Serra circular</t>
  </si>
  <si>
    <t>S.04.000.062028</t>
  </si>
  <si>
    <t>Baguete plástico tipo Tarucel, D= 6 mm</t>
  </si>
  <si>
    <t>S.04.000.062553</t>
  </si>
  <si>
    <t>Anel de borracha para tubo PVC 40mm (1 1/2´)</t>
  </si>
  <si>
    <t>S.04.000.065610</t>
  </si>
  <si>
    <t>Cuba em aço inoxidável simples de 600x500x300mm, AISI 304, liga 18,8 e chapa 22</t>
  </si>
  <si>
    <t>S.04.000.065676</t>
  </si>
  <si>
    <t>Tampo em MDF de 25 mm de espessura com laminado melamínico</t>
  </si>
  <si>
    <t>S.04.000.066171</t>
  </si>
  <si>
    <t>Ducha higiênica com registro, ref. Belle Epoque Light 1984 C51 da Deca, Delicatta 10906 da Docol, Aquarius 2195-A da Fabrimar ou equivalente</t>
  </si>
  <si>
    <t>S.04.000.069500</t>
  </si>
  <si>
    <t>Solução limpadora diluída em água</t>
  </si>
  <si>
    <t>S.04.000.069508</t>
  </si>
  <si>
    <t>Solda liga chumbo e estanho de 70x30</t>
  </si>
  <si>
    <t>S.04.000.069569</t>
  </si>
  <si>
    <t>Parafuso francês 5/16´ x 3/4´ com porca e arruela galvanizadas</t>
  </si>
  <si>
    <t>S.04.000.080135</t>
  </si>
  <si>
    <t>Lixadeira elétrica</t>
  </si>
  <si>
    <t>S.04.000.080173</t>
  </si>
  <si>
    <t>Rolo compactador liso de 1000 kg</t>
  </si>
  <si>
    <t>S.04.000.080237</t>
  </si>
  <si>
    <t>Máquina de lavagem a pressão tipo Vap (água fria, pressão 1700PSI)</t>
  </si>
  <si>
    <t>S.04.000.080341</t>
  </si>
  <si>
    <t>Placa vibratória - 60 kg</t>
  </si>
  <si>
    <t>S.04.000.081346</t>
  </si>
  <si>
    <t>Motosserra a gasolina portátil tipo 60 cilindradas; ref. mod.61 da Husqvarna ou equivalente</t>
  </si>
  <si>
    <t>S.04.000.081349</t>
  </si>
  <si>
    <t>Caminhão MUNCK 3 toneladas</t>
  </si>
  <si>
    <t>S.04.000.081350</t>
  </si>
  <si>
    <t>Caminhão MUNCK 15 toneladas</t>
  </si>
  <si>
    <t>S.04.000.081351</t>
  </si>
  <si>
    <t>Caminhão guindaste sobre pneus com capacidade de carga de 25 Toneladas</t>
  </si>
  <si>
    <t>S.04.000.081352</t>
  </si>
  <si>
    <t>Caminhão guindaste sobre pneus com capacidade de carga de 30 Toneladas</t>
  </si>
  <si>
    <t>S.04.000.090258</t>
  </si>
  <si>
    <t>Tela tipo mosquiteira em arame galvanizado malha 14, fio 30, abertura 1,5 mm, com requadro em perfis e chapas de ferro galvanizado - removível</t>
  </si>
  <si>
    <t>S.04.000.092856</t>
  </si>
  <si>
    <t>Gasolina comum</t>
  </si>
  <si>
    <t>S.05.000.009700</t>
  </si>
  <si>
    <t>Defensa metálica semimaleável simples</t>
  </si>
  <si>
    <t>S.05.000.020220</t>
  </si>
  <si>
    <t>Estaca tipo Raiz, diâmetro de 20 cm para 50 t, com perfuração em rocha (sem fornecimento de materiais)</t>
  </si>
  <si>
    <t>S.05.000.020276</t>
  </si>
  <si>
    <t>Estaca tipo Raiz, diâmetro de 15 cm para 25 t, em rocha</t>
  </si>
  <si>
    <t>S.05.000.020356</t>
  </si>
  <si>
    <t>Tela em polietileno para proteção de fachada, trama de 2,2mm</t>
  </si>
  <si>
    <t>S.05.000.020392</t>
  </si>
  <si>
    <t>Hidrojateamento para limpeza de superfície, por meio de jato d´água de alta pressão</t>
  </si>
  <si>
    <t>S.05.000.021023</t>
  </si>
  <si>
    <t>Sarrafo de pinus, 1´ x 4´ - bruto</t>
  </si>
  <si>
    <t>S.05.000.021048</t>
  </si>
  <si>
    <t>Ripa de imbuia 3,5 x 1,5 cm</t>
  </si>
  <si>
    <t>S.05.000.021049</t>
  </si>
  <si>
    <t>Moldura de 3 cm, guarnição em padrão Imbuia - tipo meia</t>
  </si>
  <si>
    <t>S.05.000.021061</t>
  </si>
  <si>
    <t>Tábua de pinus, 1´ x 12´ - bruta</t>
  </si>
  <si>
    <t>S.05.000.021062</t>
  </si>
  <si>
    <t>Pontalete de pinus, 3´ x 3´ - bruto</t>
  </si>
  <si>
    <t>S.05.000.021100</t>
  </si>
  <si>
    <t>Pré misturado a quente</t>
  </si>
  <si>
    <t>S.05.000.021101</t>
  </si>
  <si>
    <t>Pré misturado a frio</t>
  </si>
  <si>
    <t>S.05.000.024121</t>
  </si>
  <si>
    <t>Manta asfáltica com armadura poliéster tipo III, esp.4 mm anti raiz, ref. Torodin Anti Raiz Viapol - instalado</t>
  </si>
  <si>
    <t>S.05.000.026500</t>
  </si>
  <si>
    <t>Tela em aço inoxidável 430, perfurada, espessura de 1,6mm, diâmetro do furo 17mm</t>
  </si>
  <si>
    <t>S.05.000.026515</t>
  </si>
  <si>
    <t>Parafuso auto-atarraxante com cabeça panela e bucha de nylon S-8</t>
  </si>
  <si>
    <t>S.05.000.026607</t>
  </si>
  <si>
    <t>Grelha tipo boca de leão em ferro fundido ductil, articulada, classe mín. 250 - 25T, medidas aproximadas: 810x270mm - NBR 10160</t>
  </si>
  <si>
    <t>S.05.000.026608</t>
  </si>
  <si>
    <t>Ferro perfilado trabalhado</t>
  </si>
  <si>
    <t>S.05.000.027511</t>
  </si>
  <si>
    <t>Chapéu tipo chinês para duto galvanizado de 35cm, bitola 22, para exaustor</t>
  </si>
  <si>
    <t>S.05.000.028002</t>
  </si>
  <si>
    <t>Solvente para materiais base epóxi</t>
  </si>
  <si>
    <t>S.05.000.032432</t>
  </si>
  <si>
    <t>Caixilho em alumínio anodizado comum, fixo sem ventilação permanente, H= 1,00m, L= 1,20m, rerfil 30 - sem vidros</t>
  </si>
  <si>
    <t>S.05.000.032433</t>
  </si>
  <si>
    <t>Caixilho de alumínio anodizado comum, tipo maxim-ar, H= 0,90m, L- 1,20m, linha 30 - sem vidros</t>
  </si>
  <si>
    <t>S.05.000.036031</t>
  </si>
  <si>
    <t>Junta plástica de dilatação para pisos de 3/4´x 1/8´ (17 x 3 mm)</t>
  </si>
  <si>
    <t>S.05.000.036705</t>
  </si>
  <si>
    <t>Mastro para bandeira em aço galvanizado completo engastado, altura livre de 9,00 m</t>
  </si>
  <si>
    <t>S.05.000.036714</t>
  </si>
  <si>
    <t>Mastro para bandeira em aço galvanizado completo engastado, altura livre de 7,00 m</t>
  </si>
  <si>
    <t>S.05.000.038556</t>
  </si>
  <si>
    <t>Árvore ornamental tipo Quaresmeira (Tibouchina Granulosa) - h= 1,50 / 2,00m</t>
  </si>
  <si>
    <t>S.05.000.039039</t>
  </si>
  <si>
    <t>Argamassa mista com areia grossa 1:2:8</t>
  </si>
  <si>
    <t>S.05.000.039040</t>
  </si>
  <si>
    <t>Argamassa de cimento e areia - média 1:5</t>
  </si>
  <si>
    <t>S.05.000.039104</t>
  </si>
  <si>
    <t>Placa de identificação para estacionamento (placa+poste+base), com desenho universal de acessibilidade, tipo pedestal</t>
  </si>
  <si>
    <t>S.05.000.040132</t>
  </si>
  <si>
    <t>Poste telecônico reto em aço galvanizado a fogo, altura de 7 m, com base, chumbadores, porcas e arruelas</t>
  </si>
  <si>
    <t>S.05.000.065621</t>
  </si>
  <si>
    <t>Cuba em aço inoxidável simples de 600x500x400mm, AISI 304, liga 18,8 e chapa 22</t>
  </si>
  <si>
    <t>S.05.000.090089</t>
  </si>
  <si>
    <t>Cubículo de medição blindado de média tensão, completo, uso abrigado, classe 15 kV, ref. Piccolo Gimi, Beguin ou equivalente</t>
  </si>
  <si>
    <t>S.05.000.093275</t>
  </si>
  <si>
    <t>Retirada de estrutura metálica</t>
  </si>
  <si>
    <t>S.06.000.009687</t>
  </si>
  <si>
    <t>Caminhão carroceria fixa aberta madeira, capacidade 5T - 160CV - PBT*8250, capacidade máxima de tração 11T - Diesel</t>
  </si>
  <si>
    <t>S.06.000.011700</t>
  </si>
  <si>
    <t>Escoramento com estacas pranchas metálicas - profundidade até 4 m</t>
  </si>
  <si>
    <t>S.06.000.011701</t>
  </si>
  <si>
    <t>Escoramento com estacas pranchas metálicas - profundidade até 6 m</t>
  </si>
  <si>
    <t>S.06.000.011702</t>
  </si>
  <si>
    <t>Escoramento com estacas pranchas metálicas - profundidade até 8 m</t>
  </si>
  <si>
    <t>S.06.000.028076</t>
  </si>
  <si>
    <t>Aparelho corte oxiacetileno</t>
  </si>
  <si>
    <t>S.06.000.061088</t>
  </si>
  <si>
    <t>Junta Gibault em ferro fundido, DN= 80mm completa</t>
  </si>
  <si>
    <t>S.06.000.061089</t>
  </si>
  <si>
    <t>Junta Gibault em ferro fundido, DN= 100 mm completa</t>
  </si>
  <si>
    <t>S.06.000.067004</t>
  </si>
  <si>
    <t>Escavação e carga mecanizada em campo aberto com rompedor hidráulico, em rocha</t>
  </si>
  <si>
    <t>S.06.000.080349</t>
  </si>
  <si>
    <t>Veículo leve com capacidade 65 a 80cv</t>
  </si>
  <si>
    <t>S.07.000.000001</t>
  </si>
  <si>
    <t>Tacha refletiva de plástico injetado tipo I monodirecional, conforme NBR 14636</t>
  </si>
  <si>
    <t>S.07.000.000002</t>
  </si>
  <si>
    <t>Tacha refletiva de plástico injetado tipo II monodirecional conforme NBR 14636</t>
  </si>
  <si>
    <t>S.07.000.000003</t>
  </si>
  <si>
    <t>Tacha refletiva de plástico injetado tipo I bidirecional conforme NBR 14636</t>
  </si>
  <si>
    <t>S.07.000.000004</t>
  </si>
  <si>
    <t>Tacha refletiva de plástico injetado tipo II bidirecional conforme NBR 14636</t>
  </si>
  <si>
    <t>S.07.000.000006</t>
  </si>
  <si>
    <t>Tachão refletivo de plástico injetado tipo I monodirecional conforme NBR 15576</t>
  </si>
  <si>
    <t>S.07.000.000007</t>
  </si>
  <si>
    <t>Tachão refletivo de plástico injetado tipo I bidirecional conforme NBR 15576</t>
  </si>
  <si>
    <t>S.07.000.000008</t>
  </si>
  <si>
    <t>Tacha refletiva de resina sintética tipo I bidirecional conforme NBR 14636</t>
  </si>
  <si>
    <t>S.07.000.000009</t>
  </si>
  <si>
    <t>Tacha refletiva de resina sintética tipo I monodirecional conforme NBR 14636</t>
  </si>
  <si>
    <t>S.07.000.000010</t>
  </si>
  <si>
    <t>Tacha refletiva de resina sintética tipo II bidirecional conforme NBR 15576</t>
  </si>
  <si>
    <t>S.07.000.000011</t>
  </si>
  <si>
    <t>Tacha refletiva de resina sintética tipo II monodirecional conforme NBR 14636</t>
  </si>
  <si>
    <t>S.07.000.000012</t>
  </si>
  <si>
    <t>Tachão refletivo de resina sintética tipo I bidirecional conforme NBR 14636</t>
  </si>
  <si>
    <t>S.07.000.000013</t>
  </si>
  <si>
    <t>Tachão refletivo de resina sintética tipo I monodirecional conforme NBR 14636</t>
  </si>
  <si>
    <t>S.07.000.009521</t>
  </si>
  <si>
    <t>Grupo gerador - 2,5/3 kVA</t>
  </si>
  <si>
    <t>S.07.000.009675</t>
  </si>
  <si>
    <t>Martelete perfurador/rompedor elétrico - 1,5 kW</t>
  </si>
  <si>
    <t>S.07.000.009800</t>
  </si>
  <si>
    <t>Bate-estaca hidráulico para defensas montado em caminhão guindauto com capacidade de 20 t.m e carroceria de 4 t - 136 kW</t>
  </si>
  <si>
    <t>S.07.000.080230</t>
  </si>
  <si>
    <t>Pá-carregadeira sobre pneus, potência 120 a 122HP (88,5 a 119 kW) capacidade da caçamba de 1,7 a 5,0m³, ref. CAT924G da CATERPILLAR ou equivalente</t>
  </si>
  <si>
    <t>S.07.000.080308</t>
  </si>
  <si>
    <t>Transporte de material asfáltico, com caminhão com capacidade de 20000l em rodovia pavimentada para distância médias de transporte igual ou inferior a 100km. af_02/2016</t>
  </si>
  <si>
    <t>TxKM</t>
  </si>
  <si>
    <t>INSUMOS - TABELAS REFERENCIAIS EXTERNAS</t>
  </si>
  <si>
    <t>Valor Unit</t>
  </si>
  <si>
    <t>10962</t>
  </si>
  <si>
    <t>EMOP</t>
  </si>
  <si>
    <t>ALUGUEL CACAMBA DE ACO TIPO CONTAINER C/5M3 CAPAC.P/RETIRADA ENTULHO OBRA,INCL.CARREGA.,TRANSP.E DESCAR.LOCAIS AUTORIZ.</t>
  </si>
  <si>
    <t>ED-21760</t>
  </si>
  <si>
    <t>CURSO DE CAPACITAÇÃO PARA ENGENHEIRO SANITARISTA (ENCARGOS COMPLEMENTARES) - MENSALISTA</t>
  </si>
  <si>
    <t>ED-21761</t>
  </si>
  <si>
    <t>CURSO DE CAPACITAÇÃO PARA ENGENHEIRO ELETRICISTA/MECÂNICO (ENCARGOS COMPLEMENTARES) - MENSALISTA</t>
  </si>
  <si>
    <t>ED-21780</t>
  </si>
  <si>
    <t>VIGIA NOTURNO COM ENCARGOS COMPLEMENTARES</t>
  </si>
  <si>
    <t>MOED-21737</t>
  </si>
  <si>
    <t>ENGENHEIRO ELETRICISTA/MECÂNICO (MENSALISTA)</t>
  </si>
  <si>
    <t>MOED-21738</t>
  </si>
  <si>
    <t>ENGENHEIRO SANITARISTA (MENSALISTA)</t>
  </si>
  <si>
    <t>83.17.51</t>
  </si>
  <si>
    <t xml:space="preserve">	PLACA BRAILLE ALUMÍNIO 10X3 CM CORRIMÃO (INÍCIO/FIM)</t>
  </si>
  <si>
    <t xml:space="preserve">	TUBO DE AÇO INOX 1 1/2" ESP.1,20MM</t>
  </si>
  <si>
    <t xml:space="preserve">	ORSE</t>
  </si>
  <si>
    <t xml:space="preserve">	PISO TÁTIL ALERTA PINADO- ELEMENTOS EM EM ABS REVESTIDO DE INOX (100 PEÇAS/M)</t>
  </si>
  <si>
    <t xml:space="preserve">	COLA ESPECIAL PARA PISO TÁTIL INOX</t>
  </si>
  <si>
    <t xml:space="preserve">	PISO TÁTIL DIRECIONAL PINADO - ELEMENTOS EM ABS REVESTIDO DE INOX (12 PEÇAS/M)</t>
  </si>
  <si>
    <t>A00097</t>
  </si>
  <si>
    <t>SEDOP</t>
  </si>
  <si>
    <t xml:space="preserve">	ESTRUTURA EM METAL P/ PAINÉIS DE FACHADA</t>
  </si>
  <si>
    <t>M²</t>
  </si>
  <si>
    <t>A00096</t>
  </si>
  <si>
    <t xml:space="preserve">	PAINEL EM ACM DE 4MM</t>
  </si>
  <si>
    <t>A00098</t>
  </si>
  <si>
    <t xml:space="preserve">	ACESSÓRIOS P/ FIXAÇÃO DE PAINÉIS</t>
  </si>
  <si>
    <t>2001</t>
  </si>
  <si>
    <t xml:space="preserve">	SAÍDA HORIZONTAL PARA ELETRODUTO 1" (REF. VL 33 VALEMAM OU SIMILAR)</t>
  </si>
  <si>
    <t>2002</t>
  </si>
  <si>
    <t xml:space="preserve">	SAÍDA HORIZONTAL PARA ELETRODUTO 2" (REF. VL 33 GE VALEMAM OU SIMILAR)</t>
  </si>
  <si>
    <t>GRADIL TRAMA 5X20 CM 2,50X2,03 M</t>
  </si>
  <si>
    <t>b. Custos de Referência: Preços dos itens do SINAPI-MT e tabelas referenciais de preços  aprovada por órgãos ou entidades da administração pública;</t>
  </si>
  <si>
    <t>• Concepção Orçamentária
          A metodologia aplicada para elaboração de planilha orçamentária foi baseada no disposto em Decreto Federal de nº7.983 de 8 de abril de 2013, onde consta a obrigatoriedade da utilização da SINAPI (Art. 3°).
          Para os serviços onde há insumos SINAPI, mas que não possuem composição deste sistema de referência para aquele período, foram elaboradas composições com base em sistemas de referência existentes permanecendo os custos SINAPI em sua composição unitária. Todas as composições nominadas como próprias possuem no campo observações qual a metodologia ou referência utilizada para montagem da composição. 
          Conforme indicado no §3º, do art. 31, da Lei nº 13.303/2016, a estimativa de custos deve ser baseada em parâmetros diversos, como tabelas de referência formalmente aprovada por órgãos ou entidades da administração pública federal, publicações técnicas especializadas, banco de dados, sistema específico do mercado e pesquisas de mercado, junto a potenciais fornecedores. Desse modo os referenciais de preços estão regulados no art. 112 da LDO 2010 no termo §2º onde nos casos em que o SINAPI e o SICRO não oferecerem custos unitários de insumos ou serviços, poderão ser adotados aqueles disponíveis em tabela de referência formalmente aprovada por órgão ou entidade da administração pública federal, incorporando-se às composições de custos dessas tabelas, sempre que possível, os custos de insumos constantes do SINAPI e do SICRO.
          A planilha orçamentária traz o documento nominado de mapa de cotações com os preços de mercado não definidos pelo SINAPI, no sentido de que as cotações dos insumos e/ou serviços fossem elaboradas de forma impessoal em pelo menos três fornecedores diferentes tendo como referência, o preço mediano para compor o custo unitário do serviço.
          Nos casos de escassez de fornecedores ou de resistência ao envio de orçamento para setor público optou-se pelo menor preço ao invés da mediana para que em qualquer situação dentro desse cenário exista um orçamento e não uma estimativa. Tal justificativa é contemplada pelo texto:</t>
  </si>
  <si>
    <r>
      <t xml:space="preserve">          Declaramos que a elaboração da planilha orçamentária apresentada para a obra, </t>
    </r>
    <r>
      <rPr>
        <b/>
        <sz val="12"/>
        <rFont val="Calibri"/>
        <family val="2"/>
      </rPr>
      <t>"CONTRATAÇÃO DE EMPRESA ESPECIALIZADA PARA EXECUÇÃO DAS OBRAS DO "CERCAMENTO EM GRADIL DAS ÁREAS VERDES E DE SERVIÇO DO PARQUE NOVO MATO GROSSO</t>
    </r>
    <r>
      <rPr>
        <sz val="12"/>
        <rFont val="Calibri"/>
        <family val="2"/>
      </rPr>
      <t xml:space="preserve">", no município de </t>
    </r>
    <r>
      <rPr>
        <b/>
        <sz val="12"/>
        <rFont val="Calibri"/>
        <family val="2"/>
      </rPr>
      <t>CUIABÁ/MT.</t>
    </r>
    <r>
      <rPr>
        <sz val="12"/>
        <rFont val="Calibri"/>
        <family val="2"/>
      </rPr>
      <t xml:space="preserve">”, adota a </t>
    </r>
    <r>
      <rPr>
        <b/>
        <sz val="12"/>
        <rFont val="Calibri"/>
        <family val="2"/>
      </rPr>
      <t>NÃO desoneração</t>
    </r>
    <r>
      <rPr>
        <sz val="12"/>
        <rFont val="Calibri"/>
        <family val="2"/>
      </rPr>
      <t xml:space="preserve"> da folha de pagamento por ser a opção mais econômica para a Administração Pública, cujo o valor total da planilha orçamentária é de </t>
    </r>
    <r>
      <rPr>
        <b/>
        <sz val="12"/>
        <rFont val="Calibri"/>
        <family val="2"/>
      </rPr>
      <t>R$ 7.837.213,05</t>
    </r>
    <r>
      <rPr>
        <sz val="12"/>
        <rFont val="Calibri"/>
        <family val="2"/>
      </rPr>
      <t xml:space="preserve"> (</t>
    </r>
    <r>
      <rPr>
        <b/>
        <sz val="12"/>
        <rFont val="Calibri"/>
        <family val="2"/>
      </rPr>
      <t>Sete milhões e oitocentos e trinta e sete mil e duzentos e treze reais e cinco centavos)</t>
    </r>
    <r>
      <rPr>
        <sz val="12"/>
        <rFont val="Calibri"/>
        <family val="2"/>
      </rPr>
      <t xml:space="preserve">, com taxa de BDI de </t>
    </r>
    <r>
      <rPr>
        <b/>
        <sz val="12"/>
        <rFont val="Calibri"/>
        <family val="2"/>
      </rPr>
      <t>25,00%</t>
    </r>
    <r>
      <rPr>
        <sz val="12"/>
        <rFont val="Calibri"/>
        <family val="2"/>
      </rPr>
      <t xml:space="preserve"> e utilizando a SINAPI com mês de referência FEVEREIRO</t>
    </r>
    <r>
      <rPr>
        <b/>
        <sz val="12"/>
        <rFont val="Calibri"/>
        <family val="2"/>
      </rPr>
      <t>/2024</t>
    </r>
    <r>
      <rPr>
        <sz val="12"/>
        <rFont val="Calibri"/>
        <family val="2"/>
      </rPr>
      <t xml:space="preserve">. </t>
    </r>
  </si>
  <si>
    <t>DESCONTO</t>
  </si>
  <si>
    <t>PROJETO DE ENGENHARIA
ORÇAMENTO - NÃO DESONERADO / SEM DESONERAÇÃO</t>
  </si>
  <si>
    <t xml:space="preserve"> (%)</t>
  </si>
  <si>
    <t>PLANILHA DE  MEDIÇÃO</t>
  </si>
  <si>
    <t>DESCONTO 30,20%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</si>
</sst>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44" formatCode="_-&quot;R$&quot;\ * #,##0.00_-;\-&quot;R$&quot;\ * #,##0.00_-;_-&quot;R$&quot;\ * &quot;-&quot;??_-;_-@_-"/>
    <numFmt numFmtId="164" formatCode="_(&quot;R$&quot;* #,##0.00_);_(&quot;R$&quot;* \(#,##0.00\);_(&quot;R$&quot;* &quot;-&quot;??_);_(@_)"/>
    <numFmt numFmtId="165" formatCode="_([$R$ -416]* #,##0.00_);_([$R$ -416]* \(#,##0.00\);_([$R$ -416]* &quot;-&quot;??_);_(@_)"/>
    <numFmt numFmtId="166" formatCode="&quot;R$&quot;\ #,##0.00"/>
    <numFmt numFmtId="167" formatCode="[$R$ -416]#,##0.00"/>
    <numFmt numFmtId="168" formatCode="0.0000"/>
    <numFmt numFmtId="169" formatCode="0.00000"/>
    <numFmt numFmtId="170" formatCode="mm/yyyy"/>
    <numFmt numFmtId="171" formatCode="_(* #,##0.00_);_(* \(#,##0.00\);_(* &quot;-&quot;??_);_(@_)"/>
    <numFmt numFmtId="172" formatCode="0.0"/>
    <numFmt numFmtId="173" formatCode="#,##0.00;[Red]#,##0.00"/>
    <numFmt numFmtId="174" formatCode="_-[$R$-416]\ * #,##0.00_-;\-[$R$-416]\ * #,##0.00_-;_-[$R$-416]\ * &quot;-&quot;??_-;_-@"/>
    <numFmt numFmtId="175" formatCode="_-&quot;R$&quot;\ * #,##0.00_-;\-&quot;R$&quot;\ * #,##0.00_-;_-&quot;R$&quot;\ * &quot;-&quot;??_-;_-@"/>
    <numFmt numFmtId="176" formatCode="_(&quot;R$ &quot;* #,##0.00_);_(&quot;R$ &quot;* \(#,##0.00\);_(&quot;R$ &quot;* &quot;-&quot;??_);_(@_)"/>
    <numFmt numFmtId="177" formatCode="&quot;$&quot;#,##0.00"/>
    <numFmt numFmtId="178" formatCode="#,##0.000000000"/>
    <numFmt numFmtId="179" formatCode="_(* #,##0_);_(* \(#,##0\);_(* &quot;-&quot;??_);_(@_)"/>
    <numFmt numFmtId="180" formatCode="mmm/yyyy"/>
    <numFmt numFmtId="181" formatCode="d/m/yyyy"/>
  </numFmts>
  <fonts count="91">
    <font>
      <sz val="10"/>
      <color rgb="FF000000"/>
      <name val="Arial"/>
      <scheme val="minor"/>
    </font>
    <font>
      <sz val="10"/>
      <color theme="1"/>
      <name val="Molengo"/>
    </font>
    <font>
      <sz val="10"/>
      <color theme="1"/>
      <name val="Molengo"/>
    </font>
    <font>
      <sz val="10"/>
      <name val="Arial"/>
      <family val="2"/>
    </font>
    <font>
      <sz val="12"/>
      <color theme="1"/>
      <name val="Calibri"/>
      <family val="2"/>
    </font>
    <font>
      <sz val="10"/>
      <color theme="1"/>
      <name val="Calibri"/>
      <family val="2"/>
    </font>
    <font>
      <b/>
      <sz val="12"/>
      <color theme="1"/>
      <name val="Calibri"/>
      <family val="2"/>
    </font>
    <font>
      <sz val="11"/>
      <color theme="1"/>
      <name val="Calibri"/>
      <family val="2"/>
    </font>
    <font>
      <b/>
      <sz val="13"/>
      <color theme="1"/>
      <name val="Calibri"/>
      <family val="2"/>
    </font>
    <font>
      <b/>
      <sz val="15"/>
      <color theme="1"/>
      <name val="Calibri"/>
      <family val="2"/>
    </font>
    <font>
      <b/>
      <sz val="10"/>
      <color theme="1"/>
      <name val="Calibri"/>
      <family val="2"/>
    </font>
    <font>
      <sz val="10"/>
      <color theme="1"/>
      <name val="Calibri"/>
      <family val="2"/>
    </font>
    <font>
      <b/>
      <sz val="35"/>
      <color rgb="FF1F1F1F"/>
      <name val="Calibri"/>
      <family val="2"/>
    </font>
    <font>
      <sz val="10"/>
      <color theme="1"/>
      <name val="Arial"/>
      <family val="2"/>
    </font>
    <font>
      <sz val="12"/>
      <color rgb="FF000000"/>
      <name val="Calibri"/>
      <family val="2"/>
    </font>
    <font>
      <b/>
      <sz val="10"/>
      <color theme="1"/>
      <name val="Calibri"/>
      <family val="2"/>
    </font>
    <font>
      <sz val="12"/>
      <color theme="1"/>
      <name val="Arial"/>
      <family val="2"/>
    </font>
    <font>
      <i/>
      <sz val="12"/>
      <color theme="1"/>
      <name val="Calibri"/>
      <family val="2"/>
    </font>
    <font>
      <b/>
      <sz val="11"/>
      <color rgb="FFFFFFFF"/>
      <name val="Calibri"/>
      <family val="2"/>
    </font>
    <font>
      <b/>
      <sz val="11"/>
      <color theme="1"/>
      <name val="Calibri"/>
      <family val="2"/>
    </font>
    <font>
      <i/>
      <sz val="9"/>
      <color theme="1"/>
      <name val="Calibri"/>
      <family val="2"/>
    </font>
    <font>
      <b/>
      <sz val="16"/>
      <color rgb="FF000000"/>
      <name val="Calibri"/>
      <family val="2"/>
    </font>
    <font>
      <b/>
      <sz val="14"/>
      <color rgb="FFFFFFFF"/>
      <name val="Calibri"/>
      <family val="2"/>
    </font>
    <font>
      <sz val="13"/>
      <color rgb="FF000000"/>
      <name val="Calibri"/>
      <family val="2"/>
    </font>
    <font>
      <b/>
      <sz val="13"/>
      <color rgb="FF000000"/>
      <name val="Calibri"/>
      <family val="2"/>
    </font>
    <font>
      <sz val="13"/>
      <color theme="1"/>
      <name val="Calibri"/>
      <family val="2"/>
    </font>
    <font>
      <b/>
      <sz val="14"/>
      <color theme="1"/>
      <name val="Calibri"/>
      <family val="2"/>
    </font>
    <font>
      <b/>
      <sz val="16"/>
      <color rgb="FFFFFFFF"/>
      <name val="Calibri"/>
      <family val="2"/>
    </font>
    <font>
      <b/>
      <sz val="20"/>
      <color rgb="FFFFFFFF"/>
      <name val="Calibri"/>
      <family val="2"/>
    </font>
    <font>
      <sz val="10"/>
      <color rgb="FF000000"/>
      <name val="Calibri"/>
      <family val="2"/>
    </font>
    <font>
      <b/>
      <sz val="10"/>
      <color rgb="FF008000"/>
      <name val="Calibri"/>
      <family val="2"/>
    </font>
    <font>
      <i/>
      <sz val="10"/>
      <color rgb="FF000000"/>
      <name val="Calibri"/>
      <family val="2"/>
    </font>
    <font>
      <i/>
      <sz val="10"/>
      <color theme="1"/>
      <name val="Calibri"/>
      <family val="2"/>
    </font>
    <font>
      <b/>
      <sz val="18"/>
      <color rgb="FFFFFFFF"/>
      <name val="Calibri"/>
      <family val="2"/>
    </font>
    <font>
      <sz val="14"/>
      <color theme="1"/>
      <name val="Calibri"/>
      <family val="2"/>
    </font>
    <font>
      <sz val="11"/>
      <color theme="1"/>
      <name val="Arial"/>
      <family val="2"/>
    </font>
    <font>
      <b/>
      <sz val="15"/>
      <color rgb="FFFFFFFF"/>
      <name val="Calibri"/>
      <family val="2"/>
    </font>
    <font>
      <sz val="10"/>
      <color rgb="FFFBE4D5"/>
      <name val="Calibri"/>
      <family val="2"/>
    </font>
    <font>
      <sz val="10"/>
      <color rgb="FFFEF2CB"/>
      <name val="Calibri"/>
      <family val="2"/>
    </font>
    <font>
      <sz val="10"/>
      <color rgb="FFE2EFD9"/>
      <name val="Calibri"/>
      <family val="2"/>
    </font>
    <font>
      <sz val="10"/>
      <color theme="1"/>
      <name val="Arial"/>
      <family val="2"/>
    </font>
    <font>
      <b/>
      <sz val="12"/>
      <color rgb="FF0000FF"/>
      <name val="Calibri"/>
      <family val="2"/>
    </font>
    <font>
      <b/>
      <sz val="12"/>
      <color rgb="FFCC0000"/>
      <name val="Calibri"/>
      <family val="2"/>
    </font>
    <font>
      <b/>
      <sz val="11"/>
      <color rgb="FF008000"/>
      <name val="Calibri"/>
      <family val="2"/>
    </font>
    <font>
      <sz val="11"/>
      <color rgb="FFFFFFFF"/>
      <name val="Calibri"/>
      <family val="2"/>
    </font>
    <font>
      <b/>
      <i/>
      <sz val="11"/>
      <color theme="1"/>
      <name val="Calibri"/>
      <family val="2"/>
    </font>
    <font>
      <b/>
      <i/>
      <u/>
      <sz val="11"/>
      <color theme="1"/>
      <name val="Calibri"/>
      <family val="2"/>
    </font>
    <font>
      <u/>
      <sz val="13"/>
      <color rgb="FF0000FF"/>
      <name val="Calibri"/>
      <family val="2"/>
    </font>
    <font>
      <b/>
      <sz val="12"/>
      <color rgb="FF000000"/>
      <name val="Calibri"/>
      <family val="2"/>
    </font>
    <font>
      <sz val="11"/>
      <color rgb="FF000000"/>
      <name val="Calibri"/>
      <family val="2"/>
    </font>
    <font>
      <b/>
      <sz val="14"/>
      <color theme="0"/>
      <name val="Calibri"/>
      <family val="2"/>
    </font>
    <font>
      <b/>
      <sz val="11"/>
      <color rgb="FF000000"/>
      <name val="Calibri"/>
      <family val="2"/>
    </font>
    <font>
      <b/>
      <sz val="11"/>
      <color theme="0"/>
      <name val="Calibri"/>
      <family val="2"/>
    </font>
    <font>
      <sz val="11"/>
      <color theme="0"/>
      <name val="Calibri"/>
      <family val="2"/>
    </font>
    <font>
      <u/>
      <sz val="10"/>
      <color rgb="FF0000FF"/>
      <name val="Arial"/>
      <family val="2"/>
    </font>
    <font>
      <u/>
      <sz val="11"/>
      <color rgb="FF0000FF"/>
      <name val="Calibri"/>
      <family val="2"/>
    </font>
    <font>
      <u/>
      <sz val="11"/>
      <color rgb="FF0000FF"/>
      <name val="Calibri"/>
      <family val="2"/>
    </font>
    <font>
      <b/>
      <sz val="13"/>
      <color rgb="FFD9EAD3"/>
      <name val="Calibri"/>
      <family val="2"/>
    </font>
    <font>
      <b/>
      <sz val="13"/>
      <color rgb="FFFFFFFF"/>
      <name val="Calibri"/>
      <family val="2"/>
    </font>
    <font>
      <b/>
      <sz val="10"/>
      <color rgb="FFFFFFFF"/>
      <name val="Calibri"/>
      <family val="2"/>
    </font>
    <font>
      <b/>
      <sz val="10"/>
      <color rgb="FF000000"/>
      <name val="Calibri"/>
      <family val="2"/>
    </font>
    <font>
      <sz val="10"/>
      <color rgb="FF000000"/>
      <name val="Arial"/>
      <family val="2"/>
    </font>
    <font>
      <b/>
      <sz val="13"/>
      <color rgb="FF4F81BD"/>
      <name val="Arial"/>
      <family val="2"/>
    </font>
    <font>
      <b/>
      <sz val="10"/>
      <color rgb="FF000000"/>
      <name val="Arial"/>
      <family val="2"/>
    </font>
    <font>
      <b/>
      <u/>
      <sz val="12"/>
      <color rgb="FF000000"/>
      <name val="Arial"/>
      <family val="2"/>
    </font>
    <font>
      <sz val="11"/>
      <color rgb="FF000000"/>
      <name val="Arial"/>
      <family val="2"/>
    </font>
    <font>
      <b/>
      <sz val="11"/>
      <color rgb="FF000000"/>
      <name val="Arial"/>
      <family val="2"/>
    </font>
    <font>
      <b/>
      <i/>
      <sz val="11"/>
      <color rgb="FF000000"/>
      <name val="Arial"/>
      <family val="2"/>
    </font>
    <font>
      <b/>
      <i/>
      <sz val="10"/>
      <color rgb="FF000000"/>
      <name val="Arial"/>
      <family val="2"/>
    </font>
    <font>
      <i/>
      <sz val="11"/>
      <color rgb="FF000000"/>
      <name val="Calibri"/>
      <family val="2"/>
    </font>
    <font>
      <u/>
      <sz val="12"/>
      <color rgb="FF1155CC"/>
      <name val="Calibri"/>
      <family val="2"/>
    </font>
    <font>
      <u/>
      <sz val="13"/>
      <color rgb="FF000000"/>
      <name val="Calibri"/>
      <family val="2"/>
    </font>
    <font>
      <sz val="10"/>
      <name val="Calibri"/>
      <family val="2"/>
    </font>
    <font>
      <sz val="12"/>
      <name val="Calibri"/>
      <family val="2"/>
    </font>
    <font>
      <b/>
      <sz val="12"/>
      <name val="Calibri"/>
      <family val="2"/>
    </font>
    <font>
      <sz val="10"/>
      <color rgb="FF000000"/>
      <name val="Arial"/>
      <family val="2"/>
      <scheme val="minor"/>
    </font>
    <font>
      <b/>
      <sz val="22"/>
      <color rgb="FF1F1F1F"/>
      <name val="Calibri"/>
      <family val="2"/>
    </font>
    <font>
      <sz val="22"/>
      <name val="Arial"/>
      <family val="2"/>
    </font>
    <font>
      <b/>
      <sz val="16"/>
      <color rgb="FF1F1F1F"/>
      <name val="Calibri"/>
      <family val="2"/>
    </font>
    <font>
      <sz val="16"/>
      <name val="Arial"/>
      <family val="2"/>
    </font>
    <font>
      <b/>
      <sz val="14"/>
      <color rgb="FF1F1F1F"/>
      <name val="Calibri"/>
      <family val="2"/>
    </font>
    <font>
      <sz val="14"/>
      <name val="Arial"/>
      <family val="2"/>
    </font>
    <font>
      <b/>
      <sz val="9"/>
      <color theme="1"/>
      <name val="Calibri"/>
      <family val="2"/>
    </font>
    <font>
      <b/>
      <sz val="8"/>
      <color theme="1"/>
      <name val="Calibri"/>
      <family val="2"/>
    </font>
    <font>
      <b/>
      <sz val="8"/>
      <color rgb="FFFFFFFF"/>
      <name val="Calibri"/>
      <family val="2"/>
    </font>
    <font>
      <b/>
      <sz val="8"/>
      <color rgb="FF000000"/>
      <name val="Arial"/>
      <family val="2"/>
      <scheme val="minor"/>
    </font>
    <font>
      <b/>
      <sz val="8"/>
      <name val="Arial"/>
      <family val="2"/>
    </font>
    <font>
      <b/>
      <sz val="10"/>
      <name val="Calibri"/>
      <family val="2"/>
    </font>
    <font>
      <sz val="10"/>
      <color rgb="FFFF0000"/>
      <name val="Calibri"/>
      <family val="2"/>
    </font>
    <font>
      <b/>
      <sz val="10"/>
      <color theme="0"/>
      <name val="Calibri"/>
      <family val="2"/>
    </font>
    <font>
      <sz val="10"/>
      <color rgb="FF000000"/>
      <name val="Arial"/>
      <family val="2"/>
      <scheme val="minor"/>
    </font>
  </fonts>
  <fills count="42">
    <fill>
      <patternFill patternType="none"/>
    </fill>
    <fill>
      <patternFill patternType="gray125"/>
    </fill>
    <fill>
      <patternFill patternType="solid">
        <fgColor rgb="FFE2EFDA"/>
        <bgColor rgb="FFE2EFDA"/>
      </patternFill>
    </fill>
    <fill>
      <patternFill patternType="solid">
        <fgColor rgb="FFFFF2CC"/>
        <bgColor rgb="FFFFF2CC"/>
      </patternFill>
    </fill>
    <fill>
      <patternFill patternType="solid">
        <fgColor rgb="FFD99594"/>
        <bgColor rgb="FFD99594"/>
      </patternFill>
    </fill>
    <fill>
      <patternFill patternType="solid">
        <fgColor rgb="FFFFFFFF"/>
        <bgColor rgb="FFFFFFFF"/>
      </patternFill>
    </fill>
    <fill>
      <patternFill patternType="solid">
        <fgColor rgb="FF9FC5E8"/>
        <bgColor rgb="FF9FC5E8"/>
      </patternFill>
    </fill>
    <fill>
      <patternFill patternType="solid">
        <fgColor rgb="FFEFEFEF"/>
        <bgColor rgb="FFEFEFEF"/>
      </patternFill>
    </fill>
    <fill>
      <patternFill patternType="solid">
        <fgColor theme="0"/>
        <bgColor theme="0"/>
      </patternFill>
    </fill>
    <fill>
      <patternFill patternType="solid">
        <fgColor rgb="FFCFE2F3"/>
        <bgColor rgb="FFCFE2F3"/>
      </patternFill>
    </fill>
    <fill>
      <patternFill patternType="solid">
        <fgColor rgb="FF002060"/>
        <bgColor rgb="FF002060"/>
      </patternFill>
    </fill>
    <fill>
      <patternFill patternType="solid">
        <fgColor rgb="FFD7D7D7"/>
        <bgColor rgb="FFD7D7D7"/>
      </patternFill>
    </fill>
    <fill>
      <patternFill patternType="solid">
        <fgColor rgb="FFF2F2F2"/>
        <bgColor rgb="FFF2F2F2"/>
      </patternFill>
    </fill>
    <fill>
      <patternFill patternType="solid">
        <fgColor rgb="FFD9EAD3"/>
        <bgColor rgb="FFD9EAD3"/>
      </patternFill>
    </fill>
    <fill>
      <patternFill patternType="solid">
        <fgColor rgb="FFDDEBF7"/>
        <bgColor rgb="FFDDEBF7"/>
      </patternFill>
    </fill>
    <fill>
      <patternFill patternType="solid">
        <fgColor rgb="FF073763"/>
        <bgColor rgb="FF073763"/>
      </patternFill>
    </fill>
    <fill>
      <patternFill patternType="solid">
        <fgColor rgb="FFA5A5A5"/>
        <bgColor rgb="FFA5A5A5"/>
      </patternFill>
    </fill>
    <fill>
      <patternFill patternType="solid">
        <fgColor rgb="FFBFBFBF"/>
        <bgColor rgb="FFBFBFBF"/>
      </patternFill>
    </fill>
    <fill>
      <patternFill patternType="solid">
        <fgColor rgb="FFD9D9D9"/>
        <bgColor rgb="FFD9D9D9"/>
      </patternFill>
    </fill>
    <fill>
      <patternFill patternType="solid">
        <fgColor rgb="FFF3F3F3"/>
        <bgColor rgb="FFF3F3F3"/>
      </patternFill>
    </fill>
    <fill>
      <patternFill patternType="solid">
        <fgColor rgb="FFD8D8D8"/>
        <bgColor rgb="FFD8D8D8"/>
      </patternFill>
    </fill>
    <fill>
      <patternFill patternType="solid">
        <fgColor rgb="FFCCCCCC"/>
        <bgColor rgb="FFCCCCCC"/>
      </patternFill>
    </fill>
    <fill>
      <patternFill patternType="solid">
        <fgColor rgb="FFFBE4D5"/>
        <bgColor rgb="FFFBE4D5"/>
      </patternFill>
    </fill>
    <fill>
      <patternFill patternType="solid">
        <fgColor rgb="FFFEF2CB"/>
        <bgColor rgb="FFFEF2CB"/>
      </patternFill>
    </fill>
    <fill>
      <patternFill patternType="solid">
        <fgColor rgb="FFE2EFD9"/>
        <bgColor rgb="FFE2EFD9"/>
      </patternFill>
    </fill>
    <fill>
      <patternFill patternType="solid">
        <fgColor rgb="FF043363"/>
        <bgColor rgb="FF043363"/>
      </patternFill>
    </fill>
    <fill>
      <patternFill patternType="solid">
        <fgColor rgb="FFB6DDE8"/>
        <bgColor rgb="FFB6DDE8"/>
      </patternFill>
    </fill>
    <fill>
      <patternFill patternType="solid">
        <fgColor rgb="FF0070C0"/>
        <bgColor rgb="FF0070C0"/>
      </patternFill>
    </fill>
    <fill>
      <patternFill patternType="solid">
        <fgColor rgb="FF92D050"/>
        <bgColor rgb="FF92D050"/>
      </patternFill>
    </fill>
    <fill>
      <patternFill patternType="solid">
        <fgColor rgb="FFFCE5CD"/>
        <bgColor rgb="FFFCE5CD"/>
      </patternFill>
    </fill>
    <fill>
      <patternFill patternType="solid">
        <fgColor theme="2" tint="-4.9989318521683403E-2"/>
        <bgColor indexed="64"/>
      </patternFill>
    </fill>
    <fill>
      <patternFill patternType="solid">
        <fgColor theme="0"/>
        <bgColor rgb="FFD9D9D9"/>
      </patternFill>
    </fill>
    <fill>
      <patternFill patternType="solid">
        <fgColor theme="2" tint="-0.34998626667073579"/>
        <bgColor rgb="FFA5A5A5"/>
      </patternFill>
    </fill>
    <fill>
      <patternFill patternType="solid">
        <fgColor theme="2" tint="-0.34998626667073579"/>
        <bgColor rgb="FF073763"/>
      </patternFill>
    </fill>
    <fill>
      <patternFill patternType="solid">
        <fgColor theme="2" tint="-0.14999847407452621"/>
        <bgColor rgb="FFD8D8D8"/>
      </patternFill>
    </fill>
    <fill>
      <patternFill patternType="solid">
        <fgColor theme="2" tint="-0.14999847407452621"/>
        <bgColor indexed="64"/>
      </patternFill>
    </fill>
    <fill>
      <patternFill patternType="solid">
        <fgColor theme="4" tint="-0.499984740745262"/>
        <bgColor indexed="64"/>
      </patternFill>
    </fill>
    <fill>
      <patternFill patternType="solid">
        <fgColor theme="2" tint="-0.249977111117893"/>
        <bgColor rgb="FFBFBFBF"/>
      </patternFill>
    </fill>
    <fill>
      <patternFill patternType="solid">
        <fgColor rgb="FFD9EAD3"/>
        <bgColor indexed="64"/>
      </patternFill>
    </fill>
    <fill>
      <patternFill patternType="solid">
        <fgColor rgb="FFFFF2CC"/>
        <bgColor indexed="64"/>
      </patternFill>
    </fill>
    <fill>
      <patternFill patternType="solid">
        <fgColor rgb="FFD9EAD3"/>
        <bgColor rgb="FFFFF2CC"/>
      </patternFill>
    </fill>
    <fill>
      <patternFill patternType="solid">
        <fgColor rgb="FF002060"/>
        <bgColor indexed="64"/>
      </patternFill>
    </fill>
  </fills>
  <borders count="241">
    <border>
      <left/>
      <right/>
      <top/>
      <bottom/>
      <diagonal/>
    </border>
    <border>
      <left/>
      <right/>
      <top/>
      <bottom/>
      <diagonal/>
    </border>
    <border>
      <left style="thick">
        <color rgb="FF000000"/>
      </left>
      <right/>
      <top style="thick">
        <color rgb="FF000000"/>
      </top>
      <bottom/>
      <diagonal/>
    </border>
    <border>
      <left/>
      <right/>
      <top style="thick">
        <color rgb="FF000000"/>
      </top>
      <bottom/>
      <diagonal/>
    </border>
    <border>
      <left/>
      <right style="thick">
        <color rgb="FF000000"/>
      </right>
      <top style="thick">
        <color rgb="FF000000"/>
      </top>
      <bottom/>
      <diagonal/>
    </border>
    <border>
      <left style="thick">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ck">
        <color rgb="FF000000"/>
      </right>
      <top style="thin">
        <color rgb="FF000000"/>
      </top>
      <bottom style="thin">
        <color rgb="FF000000"/>
      </bottom>
      <diagonal/>
    </border>
    <border>
      <left style="thick">
        <color rgb="FF000000"/>
      </left>
      <right/>
      <top style="thin">
        <color rgb="FF000000"/>
      </top>
      <bottom/>
      <diagonal/>
    </border>
    <border>
      <left/>
      <right/>
      <top style="thin">
        <color rgb="FF000000"/>
      </top>
      <bottom/>
      <diagonal/>
    </border>
    <border>
      <left/>
      <right style="thick">
        <color rgb="FF000000"/>
      </right>
      <top style="thin">
        <color rgb="FF000000"/>
      </top>
      <bottom/>
      <diagonal/>
    </border>
    <border>
      <left style="thick">
        <color rgb="FF000000"/>
      </left>
      <right/>
      <top/>
      <bottom/>
      <diagonal/>
    </border>
    <border>
      <left/>
      <right style="thick">
        <color rgb="FF000000"/>
      </right>
      <top/>
      <bottom/>
      <diagonal/>
    </border>
    <border>
      <left style="thick">
        <color rgb="FF000000"/>
      </left>
      <right style="dotted">
        <color rgb="FF000000"/>
      </right>
      <top style="thick">
        <color rgb="FF000000"/>
      </top>
      <bottom style="thick">
        <color rgb="FF000000"/>
      </bottom>
      <diagonal/>
    </border>
    <border>
      <left/>
      <right style="dotted">
        <color rgb="FF000000"/>
      </right>
      <top style="thick">
        <color rgb="FF000000"/>
      </top>
      <bottom style="thick">
        <color rgb="FF000000"/>
      </bottom>
      <diagonal/>
    </border>
    <border>
      <left/>
      <right style="thick">
        <color rgb="FF000000"/>
      </right>
      <top style="thick">
        <color rgb="FF000000"/>
      </top>
      <bottom style="thick">
        <color rgb="FF000000"/>
      </bottom>
      <diagonal/>
    </border>
    <border>
      <left style="thick">
        <color rgb="FF000000"/>
      </left>
      <right/>
      <top style="thick">
        <color rgb="FF000000"/>
      </top>
      <bottom style="dotted">
        <color rgb="FF000000"/>
      </bottom>
      <diagonal/>
    </border>
    <border>
      <left/>
      <right/>
      <top style="thick">
        <color rgb="FF000000"/>
      </top>
      <bottom style="dotted">
        <color rgb="FF000000"/>
      </bottom>
      <diagonal/>
    </border>
    <border>
      <left/>
      <right style="thick">
        <color rgb="FF000000"/>
      </right>
      <top style="thick">
        <color rgb="FF000000"/>
      </top>
      <bottom style="dotted">
        <color rgb="FF000000"/>
      </bottom>
      <diagonal/>
    </border>
    <border>
      <left style="thick">
        <color rgb="FF000000"/>
      </left>
      <right style="dotted">
        <color rgb="FF000000"/>
      </right>
      <top/>
      <bottom/>
      <diagonal/>
    </border>
    <border>
      <left/>
      <right style="dotted">
        <color rgb="FF000000"/>
      </right>
      <top/>
      <bottom style="dotted">
        <color rgb="FF000000"/>
      </bottom>
      <diagonal/>
    </border>
    <border>
      <left/>
      <right style="thick">
        <color rgb="FF000000"/>
      </right>
      <top/>
      <bottom style="dotted">
        <color rgb="FF000000"/>
      </bottom>
      <diagonal/>
    </border>
    <border>
      <left style="thick">
        <color rgb="FF000000"/>
      </left>
      <right style="dotted">
        <color rgb="FF000000"/>
      </right>
      <top/>
      <bottom style="dotted">
        <color rgb="FF000000"/>
      </bottom>
      <diagonal/>
    </border>
    <border>
      <left style="thick">
        <color rgb="FF000000"/>
      </left>
      <right style="dotted">
        <color rgb="FF000000"/>
      </right>
      <top style="dotted">
        <color rgb="FF000000"/>
      </top>
      <bottom/>
      <diagonal/>
    </border>
    <border>
      <left style="thick">
        <color rgb="FF000000"/>
      </left>
      <right style="dotted">
        <color rgb="FF000000"/>
      </right>
      <top/>
      <bottom style="thick">
        <color rgb="FF000000"/>
      </bottom>
      <diagonal/>
    </border>
    <border>
      <left/>
      <right style="dotted">
        <color rgb="FF000000"/>
      </right>
      <top/>
      <bottom style="thick">
        <color rgb="FF000000"/>
      </bottom>
      <diagonal/>
    </border>
    <border>
      <left/>
      <right style="thick">
        <color rgb="FF000000"/>
      </right>
      <top/>
      <bottom style="thick">
        <color rgb="FF000000"/>
      </bottom>
      <diagonal/>
    </border>
    <border>
      <left style="thick">
        <color rgb="FF000000"/>
      </left>
      <right/>
      <top/>
      <bottom style="medium">
        <color rgb="FF000000"/>
      </bottom>
      <diagonal/>
    </border>
    <border>
      <left/>
      <right/>
      <top/>
      <bottom style="medium">
        <color rgb="FF000000"/>
      </bottom>
      <diagonal/>
    </border>
    <border>
      <left/>
      <right style="thick">
        <color rgb="FF000000"/>
      </right>
      <top/>
      <bottom style="medium">
        <color rgb="FF000000"/>
      </bottom>
      <diagonal/>
    </border>
    <border>
      <left style="thick">
        <color rgb="FF000000"/>
      </left>
      <right/>
      <top style="medium">
        <color rgb="FF000000"/>
      </top>
      <bottom style="medium">
        <color rgb="FF000000"/>
      </bottom>
      <diagonal/>
    </border>
    <border>
      <left/>
      <right/>
      <top style="medium">
        <color rgb="FF000000"/>
      </top>
      <bottom style="medium">
        <color rgb="FF000000"/>
      </bottom>
      <diagonal/>
    </border>
    <border>
      <left/>
      <right style="thick">
        <color rgb="FF000000"/>
      </right>
      <top style="medium">
        <color rgb="FF000000"/>
      </top>
      <bottom style="medium">
        <color rgb="FF000000"/>
      </bottom>
      <diagonal/>
    </border>
    <border>
      <left style="thick">
        <color rgb="FF000000"/>
      </left>
      <right style="thin">
        <color rgb="FF000000"/>
      </right>
      <top/>
      <bottom style="thin">
        <color rgb="FF000000"/>
      </bottom>
      <diagonal/>
    </border>
    <border>
      <left/>
      <right/>
      <top/>
      <bottom style="thin">
        <color rgb="FF000000"/>
      </bottom>
      <diagonal/>
    </border>
    <border>
      <left/>
      <right style="thick">
        <color rgb="FF000000"/>
      </right>
      <top/>
      <bottom style="thin">
        <color rgb="FF000000"/>
      </bottom>
      <diagonal/>
    </border>
    <border>
      <left style="thick">
        <color rgb="FF000000"/>
      </left>
      <right/>
      <top/>
      <bottom style="thin">
        <color rgb="FF000000"/>
      </bottom>
      <diagonal/>
    </border>
    <border>
      <left/>
      <right style="thin">
        <color rgb="FF000000"/>
      </right>
      <top/>
      <bottom style="thin">
        <color rgb="FF000000"/>
      </bottom>
      <diagonal/>
    </border>
    <border>
      <left/>
      <right style="thin">
        <color rgb="FF000000"/>
      </right>
      <top/>
      <bottom style="medium">
        <color rgb="FF000000"/>
      </bottom>
      <diagonal/>
    </border>
    <border>
      <left style="thin">
        <color rgb="FFB7B7B7"/>
      </left>
      <right style="thin">
        <color rgb="FFB7B7B7"/>
      </right>
      <top style="thin">
        <color rgb="FFB7B7B7"/>
      </top>
      <bottom style="thin">
        <color rgb="FFB7B7B7"/>
      </bottom>
      <diagonal/>
    </border>
    <border>
      <left/>
      <right/>
      <top style="thin">
        <color rgb="FFB7B7B7"/>
      </top>
      <bottom style="medium">
        <color rgb="FF00000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thin">
        <color rgb="FF000000"/>
      </left>
      <right style="thin">
        <color rgb="FF000000"/>
      </right>
      <top style="thin">
        <color rgb="FF000000"/>
      </top>
      <bottom style="thin">
        <color rgb="FF000000"/>
      </bottom>
      <diagonal/>
    </border>
    <border>
      <left style="medium">
        <color rgb="FF000000"/>
      </left>
      <right/>
      <top/>
      <bottom/>
      <diagonal/>
    </border>
    <border>
      <left style="thin">
        <color rgb="FF000000"/>
      </left>
      <right style="thin">
        <color rgb="FF000000"/>
      </right>
      <top/>
      <bottom/>
      <diagonal/>
    </border>
    <border>
      <left/>
      <right style="medium">
        <color rgb="FF000000"/>
      </right>
      <top/>
      <bottom/>
      <diagonal/>
    </border>
    <border>
      <left/>
      <right/>
      <top style="thin">
        <color rgb="FFB7B7B7"/>
      </top>
      <bottom style="thin">
        <color rgb="FFB7B7B7"/>
      </bottom>
      <diagonal/>
    </border>
    <border>
      <left/>
      <right style="thin">
        <color rgb="FFB7B7B7"/>
      </right>
      <top style="thin">
        <color rgb="FFB7B7B7"/>
      </top>
      <bottom style="thin">
        <color rgb="FFB7B7B7"/>
      </bottom>
      <diagonal/>
    </border>
    <border>
      <left style="thin">
        <color rgb="FFB7B7B7"/>
      </left>
      <right/>
      <top style="thin">
        <color rgb="FFB7B7B7"/>
      </top>
      <bottom style="thin">
        <color rgb="FFB7B7B7"/>
      </bottom>
      <diagonal/>
    </border>
    <border>
      <left style="thin">
        <color rgb="FFB7B7B7"/>
      </left>
      <right style="thin">
        <color rgb="FFB7B7B7"/>
      </right>
      <top style="thin">
        <color rgb="FFB7B7B7"/>
      </top>
      <bottom/>
      <diagonal/>
    </border>
    <border>
      <left style="thin">
        <color rgb="FFB7B7B7"/>
      </left>
      <right/>
      <top style="thin">
        <color rgb="FFB7B7B7"/>
      </top>
      <bottom/>
      <diagonal/>
    </border>
    <border>
      <left/>
      <right/>
      <top style="thin">
        <color rgb="FFB7B7B7"/>
      </top>
      <bottom/>
      <diagonal/>
    </border>
    <border>
      <left/>
      <right style="thin">
        <color rgb="FFB7B7B7"/>
      </right>
      <top style="thin">
        <color rgb="FFB7B7B7"/>
      </top>
      <bottom/>
      <diagonal/>
    </border>
    <border>
      <left style="thin">
        <color rgb="FFB7B7B7"/>
      </left>
      <right style="thin">
        <color rgb="FFB7B7B7"/>
      </right>
      <top/>
      <bottom style="thin">
        <color rgb="FFB7B7B7"/>
      </bottom>
      <diagonal/>
    </border>
    <border>
      <left style="thin">
        <color rgb="FFCCCCCC"/>
      </left>
      <right style="thin">
        <color rgb="FFCCCCCC"/>
      </right>
      <top style="thin">
        <color rgb="FFCCCCCC"/>
      </top>
      <bottom style="thin">
        <color rgb="FFCCCCCC"/>
      </bottom>
      <diagonal/>
    </border>
    <border>
      <left style="thin">
        <color rgb="FFD9D9D9"/>
      </left>
      <right style="thin">
        <color rgb="FFD9D9D9"/>
      </right>
      <top style="thin">
        <color rgb="FFD9D9D9"/>
      </top>
      <bottom style="thin">
        <color rgb="FFD9D9D9"/>
      </bottom>
      <diagonal/>
    </border>
    <border>
      <left/>
      <right/>
      <top style="thin">
        <color rgb="FFD9D9D9"/>
      </top>
      <bottom style="thin">
        <color rgb="FF000000"/>
      </bottom>
      <diagonal/>
    </border>
    <border>
      <left style="hair">
        <color rgb="FF000000"/>
      </left>
      <right style="hair">
        <color rgb="FF000000"/>
      </right>
      <top style="medium">
        <color rgb="FF000000"/>
      </top>
      <bottom style="hair">
        <color rgb="FF000000"/>
      </bottom>
      <diagonal/>
    </border>
    <border>
      <left style="hair">
        <color rgb="FF000000"/>
      </left>
      <right style="medium">
        <color rgb="FF000000"/>
      </right>
      <top style="medium">
        <color rgb="FF000000"/>
      </top>
      <bottom style="hair">
        <color rgb="FF000000"/>
      </bottom>
      <diagonal/>
    </border>
    <border>
      <left style="medium">
        <color rgb="FF000000"/>
      </left>
      <right/>
      <top style="medium">
        <color rgb="FF000000"/>
      </top>
      <bottom style="thin">
        <color rgb="FF999999"/>
      </bottom>
      <diagonal/>
    </border>
    <border>
      <left style="dotted">
        <color rgb="FF000000"/>
      </left>
      <right style="dotted">
        <color rgb="FF000000"/>
      </right>
      <top style="medium">
        <color rgb="FF000000"/>
      </top>
      <bottom style="thin">
        <color rgb="FF999999"/>
      </bottom>
      <diagonal/>
    </border>
    <border>
      <left/>
      <right style="hair">
        <color rgb="FF000000"/>
      </right>
      <top style="hair">
        <color rgb="FF000000"/>
      </top>
      <bottom/>
      <diagonal/>
    </border>
    <border>
      <left style="hair">
        <color rgb="FF000000"/>
      </left>
      <right style="hair">
        <color rgb="FF000000"/>
      </right>
      <top style="hair">
        <color rgb="FF000000"/>
      </top>
      <bottom/>
      <diagonal/>
    </border>
    <border>
      <left style="hair">
        <color rgb="FF000000"/>
      </left>
      <right style="medium">
        <color rgb="FF000000"/>
      </right>
      <top style="hair">
        <color rgb="FF000000"/>
      </top>
      <bottom/>
      <diagonal/>
    </border>
    <border>
      <left style="medium">
        <color rgb="FF000000"/>
      </left>
      <right/>
      <top style="hair">
        <color rgb="FF999999"/>
      </top>
      <bottom/>
      <diagonal/>
    </border>
    <border>
      <left/>
      <right/>
      <top style="hair">
        <color rgb="FF999999"/>
      </top>
      <bottom/>
      <diagonal/>
    </border>
    <border>
      <left/>
      <right style="hair">
        <color rgb="FF000000"/>
      </right>
      <top/>
      <bottom style="hair">
        <color rgb="FF000000"/>
      </bottom>
      <diagonal/>
    </border>
    <border>
      <left style="hair">
        <color rgb="FF000000"/>
      </left>
      <right style="hair">
        <color rgb="FF000000"/>
      </right>
      <top/>
      <bottom style="hair">
        <color rgb="FF000000"/>
      </bottom>
      <diagonal/>
    </border>
    <border>
      <left style="hair">
        <color rgb="FF000000"/>
      </left>
      <right style="medium">
        <color rgb="FF000000"/>
      </right>
      <top/>
      <bottom style="hair">
        <color rgb="FF000000"/>
      </bottom>
      <diagonal/>
    </border>
    <border>
      <left style="medium">
        <color rgb="FF000000"/>
      </left>
      <right/>
      <top/>
      <bottom style="hair">
        <color rgb="FF999999"/>
      </bottom>
      <diagonal/>
    </border>
    <border>
      <left/>
      <right/>
      <top/>
      <bottom style="hair">
        <color rgb="FF999999"/>
      </bottom>
      <diagonal/>
    </border>
    <border>
      <left style="medium">
        <color rgb="FF000000"/>
      </left>
      <right style="hair">
        <color rgb="FF999999"/>
      </right>
      <top style="hair">
        <color rgb="FF999999"/>
      </top>
      <bottom style="hair">
        <color rgb="FF999999"/>
      </bottom>
      <diagonal/>
    </border>
    <border>
      <left style="hair">
        <color rgb="FF999999"/>
      </left>
      <right style="hair">
        <color rgb="FF999999"/>
      </right>
      <top style="hair">
        <color rgb="FF999999"/>
      </top>
      <bottom style="hair">
        <color rgb="FF999999"/>
      </bottom>
      <diagonal/>
    </border>
    <border>
      <left style="dotted">
        <color rgb="FF000000"/>
      </left>
      <right style="dotted">
        <color rgb="FF000000"/>
      </right>
      <top/>
      <bottom style="thick">
        <color rgb="FFCC0000"/>
      </bottom>
      <diagonal/>
    </border>
    <border>
      <left style="medium">
        <color rgb="FF000000"/>
      </left>
      <right style="dotted">
        <color rgb="FF000000"/>
      </right>
      <top/>
      <bottom style="thick">
        <color rgb="FFCC0000"/>
      </bottom>
      <diagonal/>
    </border>
    <border>
      <left/>
      <right style="hair">
        <color rgb="FF999999"/>
      </right>
      <top style="hair">
        <color rgb="FF999999"/>
      </top>
      <bottom style="hair">
        <color rgb="FF999999"/>
      </bottom>
      <diagonal/>
    </border>
    <border>
      <left/>
      <right/>
      <top style="hair">
        <color rgb="FF999999"/>
      </top>
      <bottom style="hair">
        <color rgb="FF999999"/>
      </bottom>
      <diagonal/>
    </border>
    <border>
      <left style="medium">
        <color rgb="FF000000"/>
      </left>
      <right/>
      <top style="hair">
        <color rgb="FF999999"/>
      </top>
      <bottom style="hair">
        <color rgb="FF999999"/>
      </bottom>
      <diagonal/>
    </border>
    <border>
      <left style="medium">
        <color rgb="FF000000"/>
      </left>
      <right/>
      <top style="thin">
        <color rgb="FF999999"/>
      </top>
      <bottom/>
      <diagonal/>
    </border>
    <border>
      <left/>
      <right/>
      <top style="thin">
        <color rgb="FF999999"/>
      </top>
      <bottom/>
      <diagonal/>
    </border>
    <border>
      <left style="hair">
        <color rgb="FF000000"/>
      </left>
      <right style="hair">
        <color rgb="FF000000"/>
      </right>
      <top/>
      <bottom style="medium">
        <color rgb="FF000000"/>
      </bottom>
      <diagonal/>
    </border>
    <border>
      <left style="hair">
        <color rgb="FF000000"/>
      </left>
      <right style="medium">
        <color rgb="FF000000"/>
      </right>
      <top/>
      <bottom style="medium">
        <color rgb="FF000000"/>
      </bottom>
      <diagonal/>
    </border>
    <border>
      <left style="medium">
        <color rgb="FF000000"/>
      </left>
      <right/>
      <top/>
      <bottom style="medium">
        <color rgb="FF000000"/>
      </bottom>
      <diagonal/>
    </border>
    <border>
      <left/>
      <right style="medium">
        <color rgb="FF000000"/>
      </right>
      <top/>
      <bottom style="medium">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style="thin">
        <color rgb="FF000000"/>
      </left>
      <right style="thin">
        <color rgb="FF000000"/>
      </right>
      <top/>
      <bottom style="thin">
        <color rgb="FF000000"/>
      </bottom>
      <diagonal/>
    </border>
    <border>
      <left/>
      <right style="thin">
        <color rgb="FF000000"/>
      </right>
      <top style="thin">
        <color rgb="FF000000"/>
      </top>
      <bottom style="thin">
        <color rgb="FF000000"/>
      </bottom>
      <diagonal/>
    </border>
    <border>
      <left/>
      <right/>
      <top style="medium">
        <color rgb="FF000000"/>
      </top>
      <bottom/>
      <diagonal/>
    </border>
    <border>
      <left style="thin">
        <color rgb="FF000000"/>
      </left>
      <right/>
      <top style="thin">
        <color rgb="FF000000"/>
      </top>
      <bottom style="thin">
        <color rgb="FF000000"/>
      </bottom>
      <diagonal/>
    </border>
    <border>
      <left/>
      <right style="medium">
        <color rgb="FF000000"/>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diagonal/>
    </border>
    <border>
      <left/>
      <right style="medium">
        <color rgb="FF000000"/>
      </right>
      <top/>
      <bottom style="thin">
        <color rgb="FF000000"/>
      </bottom>
      <diagonal/>
    </border>
    <border>
      <left/>
      <right style="medium">
        <color rgb="FF000000"/>
      </right>
      <top/>
      <bottom/>
      <diagonal/>
    </border>
    <border>
      <left/>
      <right/>
      <top style="thin">
        <color rgb="FF000000"/>
      </top>
      <bottom style="thin">
        <color rgb="FF000000"/>
      </bottom>
      <diagonal/>
    </border>
    <border>
      <left/>
      <right/>
      <top/>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style="thick">
        <color rgb="FF000000"/>
      </left>
      <right/>
      <top style="thick">
        <color rgb="FF000000"/>
      </top>
      <bottom style="thin">
        <color rgb="FF000000"/>
      </bottom>
      <diagonal/>
    </border>
    <border>
      <left/>
      <right/>
      <top style="thick">
        <color rgb="FF000000"/>
      </top>
      <bottom style="thin">
        <color rgb="FF000000"/>
      </bottom>
      <diagonal/>
    </border>
    <border>
      <left/>
      <right style="thick">
        <color rgb="FF000000"/>
      </right>
      <top style="thick">
        <color rgb="FF000000"/>
      </top>
      <bottom style="thin">
        <color rgb="FF000000"/>
      </bottom>
      <diagonal/>
    </border>
    <border>
      <left/>
      <right style="thin">
        <color rgb="FF000000"/>
      </right>
      <top style="thin">
        <color rgb="FF000000"/>
      </top>
      <bottom/>
      <diagonal/>
    </border>
    <border>
      <left/>
      <right/>
      <top/>
      <bottom style="thick">
        <color rgb="FF000000"/>
      </bottom>
      <diagonal/>
    </border>
    <border>
      <left style="thin">
        <color rgb="FF000000"/>
      </left>
      <right style="thin">
        <color rgb="FF000000"/>
      </right>
      <top style="thin">
        <color rgb="FF000000"/>
      </top>
      <bottom/>
      <diagonal/>
    </border>
    <border>
      <left/>
      <right style="thin">
        <color rgb="FF000000"/>
      </right>
      <top style="thin">
        <color rgb="FF000000"/>
      </top>
      <bottom style="thin">
        <color rgb="FFB7B7B7"/>
      </bottom>
      <diagonal/>
    </border>
    <border>
      <left/>
      <right style="thin">
        <color rgb="FFB7B7B7"/>
      </right>
      <top/>
      <bottom style="thin">
        <color rgb="FFB7B7B7"/>
      </bottom>
      <diagonal/>
    </border>
    <border>
      <left/>
      <right style="thin">
        <color rgb="FF999999"/>
      </right>
      <top/>
      <bottom/>
      <diagonal/>
    </border>
    <border>
      <left/>
      <right style="thin">
        <color rgb="FF999999"/>
      </right>
      <top/>
      <bottom style="thin">
        <color rgb="FF999999"/>
      </bottom>
      <diagonal/>
    </border>
    <border>
      <left/>
      <right/>
      <top/>
      <bottom style="thin">
        <color rgb="FF999999"/>
      </bottom>
      <diagonal/>
    </border>
    <border>
      <left/>
      <right style="thin">
        <color rgb="FF999999"/>
      </right>
      <top/>
      <bottom style="thin">
        <color rgb="FF000000"/>
      </bottom>
      <diagonal/>
    </border>
    <border>
      <left/>
      <right/>
      <top/>
      <bottom style="dotted">
        <color rgb="FF000000"/>
      </bottom>
      <diagonal/>
    </border>
    <border>
      <left/>
      <right/>
      <top/>
      <bottom style="thin">
        <color rgb="FF000000"/>
      </bottom>
      <diagonal/>
    </border>
    <border>
      <left/>
      <right style="thin">
        <color rgb="FF000000"/>
      </right>
      <top/>
      <bottom style="thin">
        <color rgb="FF000000"/>
      </bottom>
      <diagonal/>
    </border>
    <border>
      <left style="thin">
        <color rgb="FF434343"/>
      </left>
      <right style="thin">
        <color rgb="FF434343"/>
      </right>
      <top style="thin">
        <color rgb="FF434343"/>
      </top>
      <bottom style="thin">
        <color rgb="FF434343"/>
      </bottom>
      <diagonal/>
    </border>
    <border>
      <left style="medium">
        <color indexed="64"/>
      </left>
      <right/>
      <top style="medium">
        <color indexed="64"/>
      </top>
      <bottom style="medium">
        <color rgb="FF000000"/>
      </bottom>
      <diagonal/>
    </border>
    <border>
      <left/>
      <right/>
      <top style="medium">
        <color indexed="64"/>
      </top>
      <bottom style="medium">
        <color rgb="FF000000"/>
      </bottom>
      <diagonal/>
    </border>
    <border>
      <left/>
      <right style="medium">
        <color indexed="64"/>
      </right>
      <top style="medium">
        <color indexed="64"/>
      </top>
      <bottom style="medium">
        <color rgb="FF000000"/>
      </bottom>
      <diagonal/>
    </border>
    <border>
      <left style="medium">
        <color indexed="64"/>
      </left>
      <right style="thin">
        <color rgb="FF000000"/>
      </right>
      <top/>
      <bottom style="thin">
        <color rgb="FF000000"/>
      </bottom>
      <diagonal/>
    </border>
    <border>
      <left/>
      <right style="medium">
        <color indexed="64"/>
      </right>
      <top/>
      <bottom style="thin">
        <color rgb="FF000000"/>
      </bottom>
      <diagonal/>
    </border>
    <border>
      <left style="medium">
        <color indexed="64"/>
      </left>
      <right/>
      <top/>
      <bottom/>
      <diagonal/>
    </border>
    <border>
      <left/>
      <right style="medium">
        <color indexed="64"/>
      </right>
      <top/>
      <bottom/>
      <diagonal/>
    </border>
    <border>
      <left style="medium">
        <color indexed="64"/>
      </left>
      <right/>
      <top/>
      <bottom style="medium">
        <color rgb="FF000000"/>
      </bottom>
      <diagonal/>
    </border>
    <border>
      <left/>
      <right style="medium">
        <color indexed="64"/>
      </right>
      <top/>
      <bottom style="medium">
        <color rgb="FF000000"/>
      </bottom>
      <diagonal/>
    </border>
    <border>
      <left style="medium">
        <color indexed="64"/>
      </left>
      <right/>
      <top/>
      <bottom style="thin">
        <color rgb="FF000000"/>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rgb="FFB7B7B7"/>
      </right>
      <top style="medium">
        <color indexed="64"/>
      </top>
      <bottom style="thin">
        <color rgb="FFB7B7B7"/>
      </bottom>
      <diagonal/>
    </border>
    <border>
      <left style="thin">
        <color rgb="FFB7B7B7"/>
      </left>
      <right style="thin">
        <color rgb="FFB7B7B7"/>
      </right>
      <top style="medium">
        <color indexed="64"/>
      </top>
      <bottom style="thin">
        <color rgb="FFB7B7B7"/>
      </bottom>
      <diagonal/>
    </border>
    <border>
      <left style="thin">
        <color rgb="FFB7B7B7"/>
      </left>
      <right style="medium">
        <color indexed="64"/>
      </right>
      <top style="medium">
        <color indexed="64"/>
      </top>
      <bottom style="thin">
        <color rgb="FFB7B7B7"/>
      </bottom>
      <diagonal/>
    </border>
    <border>
      <left style="medium">
        <color indexed="64"/>
      </left>
      <right style="thin">
        <color rgb="FFB7B7B7"/>
      </right>
      <top style="thin">
        <color rgb="FFB7B7B7"/>
      </top>
      <bottom style="thin">
        <color rgb="FFB7B7B7"/>
      </bottom>
      <diagonal/>
    </border>
    <border>
      <left style="thin">
        <color rgb="FFB7B7B7"/>
      </left>
      <right style="medium">
        <color indexed="64"/>
      </right>
      <top style="thin">
        <color rgb="FFB7B7B7"/>
      </top>
      <bottom style="thin">
        <color rgb="FFB7B7B7"/>
      </bottom>
      <diagonal/>
    </border>
    <border>
      <left style="medium">
        <color indexed="64"/>
      </left>
      <right/>
      <top style="thin">
        <color rgb="FFB7B7B7"/>
      </top>
      <bottom style="medium">
        <color rgb="FF000000"/>
      </bottom>
      <diagonal/>
    </border>
    <border>
      <left/>
      <right style="medium">
        <color indexed="64"/>
      </right>
      <top style="thin">
        <color rgb="FFB7B7B7"/>
      </top>
      <bottom style="medium">
        <color rgb="FF000000"/>
      </bottom>
      <diagonal/>
    </border>
    <border>
      <left style="medium">
        <color indexed="64"/>
      </left>
      <right/>
      <top style="medium">
        <color rgb="FF000000"/>
      </top>
      <bottom/>
      <diagonal/>
    </border>
    <border>
      <left/>
      <right style="medium">
        <color indexed="64"/>
      </right>
      <top style="medium">
        <color rgb="FF000000"/>
      </top>
      <bottom/>
      <diagonal/>
    </border>
    <border>
      <left style="medium">
        <color indexed="64"/>
      </left>
      <right style="thin">
        <color rgb="FF000000"/>
      </right>
      <top style="thin">
        <color rgb="FF000000"/>
      </top>
      <bottom style="thin">
        <color rgb="FF000000"/>
      </bottom>
      <diagonal/>
    </border>
    <border>
      <left/>
      <right style="medium">
        <color indexed="64"/>
      </right>
      <top style="thin">
        <color rgb="FF000000"/>
      </top>
      <bottom style="thin">
        <color rgb="FF000000"/>
      </bottom>
      <diagonal/>
    </border>
    <border>
      <left style="medium">
        <color indexed="64"/>
      </left>
      <right/>
      <top style="thin">
        <color rgb="FF000000"/>
      </top>
      <bottom style="medium">
        <color indexed="64"/>
      </bottom>
      <diagonal/>
    </border>
    <border>
      <left/>
      <right/>
      <top style="thin">
        <color rgb="FF000000"/>
      </top>
      <bottom style="medium">
        <color indexed="64"/>
      </bottom>
      <diagonal/>
    </border>
    <border>
      <left style="thin">
        <color rgb="FF000000"/>
      </left>
      <right/>
      <top style="thin">
        <color rgb="FF000000"/>
      </top>
      <bottom style="medium">
        <color indexed="64"/>
      </bottom>
      <diagonal/>
    </border>
    <border>
      <left style="thin">
        <color rgb="FF000000"/>
      </left>
      <right style="medium">
        <color indexed="64"/>
      </right>
      <top style="thin">
        <color rgb="FF000000"/>
      </top>
      <bottom style="medium">
        <color indexed="64"/>
      </bottom>
      <diagonal/>
    </border>
    <border>
      <left/>
      <right/>
      <top style="thin">
        <color rgb="FFB7B7B7"/>
      </top>
      <bottom style="thin">
        <color rgb="FF000000"/>
      </bottom>
      <diagonal/>
    </border>
    <border>
      <left style="thin">
        <color rgb="FFB7B7B7"/>
      </left>
      <right/>
      <top style="medium">
        <color indexed="64"/>
      </top>
      <bottom style="thin">
        <color rgb="FFB7B7B7"/>
      </bottom>
      <diagonal/>
    </border>
    <border>
      <left/>
      <right/>
      <top style="medium">
        <color indexed="64"/>
      </top>
      <bottom style="thin">
        <color rgb="FFB7B7B7"/>
      </bottom>
      <diagonal/>
    </border>
    <border>
      <left/>
      <right style="medium">
        <color indexed="64"/>
      </right>
      <top style="medium">
        <color indexed="64"/>
      </top>
      <bottom style="thin">
        <color rgb="FFB7B7B7"/>
      </bottom>
      <diagonal/>
    </border>
    <border>
      <left/>
      <right style="medium">
        <color indexed="64"/>
      </right>
      <top style="thin">
        <color rgb="FFB7B7B7"/>
      </top>
      <bottom style="thin">
        <color rgb="FFB7B7B7"/>
      </bottom>
      <diagonal/>
    </border>
    <border>
      <left style="medium">
        <color indexed="64"/>
      </left>
      <right style="thin">
        <color rgb="FFB7B7B7"/>
      </right>
      <top style="thin">
        <color rgb="FFB7B7B7"/>
      </top>
      <bottom/>
      <diagonal/>
    </border>
    <border>
      <left/>
      <right style="medium">
        <color indexed="64"/>
      </right>
      <top style="thin">
        <color rgb="FFB7B7B7"/>
      </top>
      <bottom style="thin">
        <color rgb="FF000000"/>
      </bottom>
      <diagonal/>
    </border>
    <border>
      <left style="medium">
        <color indexed="64"/>
      </left>
      <right/>
      <top style="thin">
        <color rgb="FF000000"/>
      </top>
      <bottom/>
      <diagonal/>
    </border>
    <border>
      <left/>
      <right style="medium">
        <color indexed="64"/>
      </right>
      <top style="thin">
        <color rgb="FF000000"/>
      </top>
      <bottom/>
      <diagonal/>
    </border>
    <border>
      <left style="medium">
        <color indexed="64"/>
      </left>
      <right style="hair">
        <color rgb="FF000000"/>
      </right>
      <top style="medium">
        <color rgb="FF000000"/>
      </top>
      <bottom style="hair">
        <color rgb="FF000000"/>
      </bottom>
      <diagonal/>
    </border>
    <border>
      <left style="dotted">
        <color rgb="FF000000"/>
      </left>
      <right style="medium">
        <color indexed="64"/>
      </right>
      <top style="medium">
        <color rgb="FF000000"/>
      </top>
      <bottom style="thin">
        <color rgb="FF999999"/>
      </bottom>
      <diagonal/>
    </border>
    <border>
      <left style="medium">
        <color indexed="64"/>
      </left>
      <right/>
      <top style="hair">
        <color rgb="FF000000"/>
      </top>
      <bottom/>
      <diagonal/>
    </border>
    <border>
      <left/>
      <right style="medium">
        <color indexed="64"/>
      </right>
      <top style="hair">
        <color rgb="FF999999"/>
      </top>
      <bottom/>
      <diagonal/>
    </border>
    <border>
      <left style="medium">
        <color indexed="64"/>
      </left>
      <right/>
      <top/>
      <bottom style="hair">
        <color rgb="FF000000"/>
      </bottom>
      <diagonal/>
    </border>
    <border>
      <left/>
      <right style="medium">
        <color indexed="64"/>
      </right>
      <top/>
      <bottom style="hair">
        <color rgb="FF999999"/>
      </bottom>
      <diagonal/>
    </border>
    <border>
      <left style="medium">
        <color indexed="64"/>
      </left>
      <right style="hair">
        <color rgb="FF000000"/>
      </right>
      <top style="hair">
        <color rgb="FF000000"/>
      </top>
      <bottom/>
      <diagonal/>
    </border>
    <border>
      <left style="hair">
        <color rgb="FF999999"/>
      </left>
      <right style="medium">
        <color indexed="64"/>
      </right>
      <top style="hair">
        <color rgb="FF999999"/>
      </top>
      <bottom style="hair">
        <color rgb="FF999999"/>
      </bottom>
      <diagonal/>
    </border>
    <border>
      <left style="medium">
        <color indexed="64"/>
      </left>
      <right style="hair">
        <color rgb="FF000000"/>
      </right>
      <top/>
      <bottom style="hair">
        <color rgb="FF000000"/>
      </bottom>
      <diagonal/>
    </border>
    <border>
      <left/>
      <right style="medium">
        <color indexed="64"/>
      </right>
      <top style="hair">
        <color rgb="FF999999"/>
      </top>
      <bottom style="hair">
        <color rgb="FF999999"/>
      </bottom>
      <diagonal/>
    </border>
    <border>
      <left/>
      <right style="medium">
        <color indexed="64"/>
      </right>
      <top style="thin">
        <color rgb="FF999999"/>
      </top>
      <bottom/>
      <diagonal/>
    </border>
    <border>
      <left style="medium">
        <color indexed="64"/>
      </left>
      <right style="hair">
        <color rgb="FF000000"/>
      </right>
      <top/>
      <bottom style="medium">
        <color rgb="FF000000"/>
      </bottom>
      <diagonal/>
    </border>
    <border>
      <left style="medium">
        <color indexed="64"/>
      </left>
      <right/>
      <top style="medium">
        <color rgb="FF000000"/>
      </top>
      <bottom style="thin">
        <color rgb="FF000000"/>
      </bottom>
      <diagonal/>
    </border>
    <border>
      <left style="thin">
        <color rgb="FF000000"/>
      </left>
      <right style="medium">
        <color indexed="64"/>
      </right>
      <top/>
      <bottom/>
      <diagonal/>
    </border>
    <border>
      <left style="medium">
        <color indexed="64"/>
      </left>
      <right/>
      <top style="thin">
        <color rgb="FF000000"/>
      </top>
      <bottom style="thin">
        <color rgb="FF000000"/>
      </bottom>
      <diagonal/>
    </border>
    <border>
      <left/>
      <right style="medium">
        <color rgb="FF000000"/>
      </right>
      <top style="thin">
        <color rgb="FF000000"/>
      </top>
      <bottom style="medium">
        <color indexed="64"/>
      </bottom>
      <diagonal/>
    </border>
    <border>
      <left/>
      <right style="thin">
        <color rgb="FF000000"/>
      </right>
      <top style="thin">
        <color rgb="FF000000"/>
      </top>
      <bottom style="medium">
        <color indexed="64"/>
      </bottom>
      <diagonal/>
    </border>
    <border>
      <left style="thin">
        <color rgb="FF000000"/>
      </left>
      <right style="thin">
        <color rgb="FF000000"/>
      </right>
      <top style="thin">
        <color rgb="FF000000"/>
      </top>
      <bottom style="medium">
        <color indexed="64"/>
      </bottom>
      <diagonal/>
    </border>
    <border>
      <left style="thin">
        <color rgb="FF000000"/>
      </left>
      <right style="medium">
        <color indexed="64"/>
      </right>
      <top/>
      <bottom style="medium">
        <color indexed="64"/>
      </bottom>
      <diagonal/>
    </border>
    <border>
      <left/>
      <right/>
      <top style="medium">
        <color indexed="64"/>
      </top>
      <bottom/>
      <diagonal/>
    </border>
    <border>
      <left/>
      <right style="medium">
        <color indexed="64"/>
      </right>
      <top style="medium">
        <color indexed="64"/>
      </top>
      <bottom/>
      <diagonal/>
    </border>
    <border>
      <left style="medium">
        <color indexed="64"/>
      </left>
      <right style="thin">
        <color rgb="FF000000"/>
      </right>
      <top style="thin">
        <color rgb="FF000000"/>
      </top>
      <bottom style="thin">
        <color rgb="FFB7B7B7"/>
      </bottom>
      <diagonal/>
    </border>
    <border>
      <left/>
      <right style="medium">
        <color indexed="64"/>
      </right>
      <top style="thin">
        <color rgb="FF000000"/>
      </top>
      <bottom style="thin">
        <color rgb="FFB7B7B7"/>
      </bottom>
      <diagonal/>
    </border>
    <border>
      <left/>
      <right style="medium">
        <color indexed="64"/>
      </right>
      <top/>
      <bottom style="thin">
        <color rgb="FFB7B7B7"/>
      </bottom>
      <diagonal/>
    </border>
    <border>
      <left style="medium">
        <color indexed="64"/>
      </left>
      <right style="thin">
        <color rgb="FFB7B7B7"/>
      </right>
      <top/>
      <bottom style="thin">
        <color rgb="FFB7B7B7"/>
      </bottom>
      <diagonal/>
    </border>
    <border>
      <left style="medium">
        <color indexed="64"/>
      </left>
      <right style="thin">
        <color rgb="FFB7B7B7"/>
      </right>
      <top/>
      <bottom style="medium">
        <color indexed="64"/>
      </bottom>
      <diagonal/>
    </border>
    <border>
      <left/>
      <right style="thin">
        <color rgb="FFB7B7B7"/>
      </right>
      <top/>
      <bottom style="medium">
        <color indexed="64"/>
      </bottom>
      <diagonal/>
    </border>
    <border>
      <left style="thin">
        <color rgb="FFB7B7B7"/>
      </left>
      <right style="thin">
        <color rgb="FFB7B7B7"/>
      </right>
      <top style="thin">
        <color rgb="FFB7B7B7"/>
      </top>
      <bottom style="medium">
        <color indexed="64"/>
      </bottom>
      <diagonal/>
    </border>
    <border>
      <left style="thin">
        <color theme="2" tint="-0.24994659260841701"/>
      </left>
      <right style="thin">
        <color theme="2" tint="-0.24994659260841701"/>
      </right>
      <top style="thin">
        <color theme="2" tint="-0.24994659260841701"/>
      </top>
      <bottom style="thin">
        <color theme="2" tint="-0.24994659260841701"/>
      </bottom>
      <diagonal/>
    </border>
    <border>
      <left style="medium">
        <color indexed="64"/>
      </left>
      <right style="thin">
        <color theme="2" tint="-0.24994659260841701"/>
      </right>
      <top style="medium">
        <color indexed="64"/>
      </top>
      <bottom style="thin">
        <color theme="2" tint="-0.24994659260841701"/>
      </bottom>
      <diagonal/>
    </border>
    <border>
      <left style="thin">
        <color theme="2" tint="-0.24994659260841701"/>
      </left>
      <right style="thin">
        <color theme="2" tint="-0.24994659260841701"/>
      </right>
      <top style="medium">
        <color indexed="64"/>
      </top>
      <bottom style="thin">
        <color theme="2" tint="-0.24994659260841701"/>
      </bottom>
      <diagonal/>
    </border>
    <border>
      <left style="thin">
        <color theme="2" tint="-0.24994659260841701"/>
      </left>
      <right style="medium">
        <color indexed="64"/>
      </right>
      <top style="medium">
        <color indexed="64"/>
      </top>
      <bottom style="thin">
        <color theme="2" tint="-0.24994659260841701"/>
      </bottom>
      <diagonal/>
    </border>
    <border>
      <left style="medium">
        <color indexed="64"/>
      </left>
      <right style="thin">
        <color theme="2" tint="-0.24994659260841701"/>
      </right>
      <top style="thin">
        <color theme="2" tint="-0.24994659260841701"/>
      </top>
      <bottom style="thin">
        <color theme="2" tint="-0.24994659260841701"/>
      </bottom>
      <diagonal/>
    </border>
    <border>
      <left style="thin">
        <color theme="2" tint="-0.24994659260841701"/>
      </left>
      <right style="medium">
        <color indexed="64"/>
      </right>
      <top style="thin">
        <color theme="2" tint="-0.24994659260841701"/>
      </top>
      <bottom style="thin">
        <color theme="2" tint="-0.24994659260841701"/>
      </bottom>
      <diagonal/>
    </border>
    <border>
      <left style="medium">
        <color indexed="64"/>
      </left>
      <right style="thin">
        <color rgb="FF999999"/>
      </right>
      <top/>
      <bottom/>
      <diagonal/>
    </border>
    <border>
      <left style="medium">
        <color indexed="64"/>
      </left>
      <right style="thin">
        <color rgb="FF999999"/>
      </right>
      <top/>
      <bottom style="thin">
        <color rgb="FF000000"/>
      </bottom>
      <diagonal/>
    </border>
    <border>
      <left style="medium">
        <color indexed="64"/>
      </left>
      <right style="dotted">
        <color rgb="FF000000"/>
      </right>
      <top/>
      <bottom style="dotted">
        <color rgb="FF000000"/>
      </bottom>
      <diagonal/>
    </border>
    <border>
      <left/>
      <right style="medium">
        <color indexed="64"/>
      </right>
      <top/>
      <bottom style="dotted">
        <color rgb="FF000000"/>
      </bottom>
      <diagonal/>
    </border>
    <border>
      <left style="medium">
        <color indexed="64"/>
      </left>
      <right style="thin">
        <color rgb="FF999999"/>
      </right>
      <top/>
      <bottom style="thin">
        <color rgb="FF999999"/>
      </bottom>
      <diagonal/>
    </border>
    <border>
      <left/>
      <right style="medium">
        <color indexed="64"/>
      </right>
      <top/>
      <bottom style="thin">
        <color rgb="FF999999"/>
      </bottom>
      <diagonal/>
    </border>
    <border>
      <left style="thin">
        <color rgb="FFCCCCCC"/>
      </left>
      <right style="thin">
        <color rgb="FFCCCCCC"/>
      </right>
      <top style="thin">
        <color rgb="FFCCCCCC"/>
      </top>
      <bottom style="medium">
        <color indexed="64"/>
      </bottom>
      <diagonal/>
    </border>
    <border>
      <left/>
      <right style="thin">
        <color rgb="FFB7B7B7"/>
      </right>
      <top style="medium">
        <color indexed="64"/>
      </top>
      <bottom style="thin">
        <color rgb="FFB7B7B7"/>
      </bottom>
      <diagonal/>
    </border>
    <border>
      <left/>
      <right style="medium">
        <color indexed="64"/>
      </right>
      <top style="thin">
        <color rgb="FFB7B7B7"/>
      </top>
      <bottom/>
      <diagonal/>
    </border>
    <border>
      <left style="medium">
        <color indexed="64"/>
      </left>
      <right/>
      <top style="medium">
        <color rgb="FF000000"/>
      </top>
      <bottom style="medium">
        <color rgb="FF000000"/>
      </bottom>
      <diagonal/>
    </border>
    <border>
      <left/>
      <right style="medium">
        <color indexed="64"/>
      </right>
      <top style="medium">
        <color rgb="FF000000"/>
      </top>
      <bottom style="medium">
        <color rgb="FF000000"/>
      </bottom>
      <diagonal/>
    </border>
    <border>
      <left style="thin">
        <color rgb="FFB7B7B7"/>
      </left>
      <right style="medium">
        <color indexed="64"/>
      </right>
      <top/>
      <bottom style="thin">
        <color rgb="FFB7B7B7"/>
      </bottom>
      <diagonal/>
    </border>
    <border>
      <left style="medium">
        <color indexed="64"/>
      </left>
      <right style="thin">
        <color rgb="FFCCCCCC"/>
      </right>
      <top style="thin">
        <color rgb="FFCCCCCC"/>
      </top>
      <bottom style="thin">
        <color rgb="FFCCCCCC"/>
      </bottom>
      <diagonal/>
    </border>
    <border>
      <left style="thin">
        <color rgb="FFB7B7B7"/>
      </left>
      <right style="medium">
        <color indexed="64"/>
      </right>
      <top style="thin">
        <color rgb="FFB7B7B7"/>
      </top>
      <bottom/>
      <diagonal/>
    </border>
    <border>
      <left style="thin">
        <color rgb="FFCCCCCC"/>
      </left>
      <right style="medium">
        <color indexed="64"/>
      </right>
      <top style="thin">
        <color rgb="FFCCCCCC"/>
      </top>
      <bottom style="thin">
        <color rgb="FFCCCCCC"/>
      </bottom>
      <diagonal/>
    </border>
    <border>
      <left style="medium">
        <color indexed="64"/>
      </left>
      <right style="thin">
        <color rgb="FFD9D9D9"/>
      </right>
      <top style="thin">
        <color rgb="FFD9D9D9"/>
      </top>
      <bottom style="thin">
        <color rgb="FFD9D9D9"/>
      </bottom>
      <diagonal/>
    </border>
    <border>
      <left style="thin">
        <color rgb="FFD9D9D9"/>
      </left>
      <right style="medium">
        <color indexed="64"/>
      </right>
      <top style="thin">
        <color rgb="FFD9D9D9"/>
      </top>
      <bottom style="thin">
        <color rgb="FFD9D9D9"/>
      </bottom>
      <diagonal/>
    </border>
    <border>
      <left style="medium">
        <color indexed="64"/>
      </left>
      <right style="thin">
        <color rgb="FFD9D9D9"/>
      </right>
      <top style="thin">
        <color rgb="FFD9D9D9"/>
      </top>
      <bottom style="medium">
        <color indexed="64"/>
      </bottom>
      <diagonal/>
    </border>
    <border>
      <left style="thin">
        <color rgb="FFD9D9D9"/>
      </left>
      <right style="thin">
        <color rgb="FFD9D9D9"/>
      </right>
      <top style="thin">
        <color rgb="FFD9D9D9"/>
      </top>
      <bottom style="medium">
        <color indexed="64"/>
      </bottom>
      <diagonal/>
    </border>
    <border>
      <left style="thin">
        <color rgb="FFD9D9D9"/>
      </left>
      <right style="medium">
        <color indexed="64"/>
      </right>
      <top style="thin">
        <color rgb="FFD9D9D9"/>
      </top>
      <bottom style="medium">
        <color indexed="64"/>
      </bottom>
      <diagonal/>
    </border>
    <border>
      <left style="medium">
        <color indexed="64"/>
      </left>
      <right/>
      <top style="thin">
        <color rgb="FFD9D9D9"/>
      </top>
      <bottom style="thin">
        <color rgb="FF000000"/>
      </bottom>
      <diagonal/>
    </border>
    <border>
      <left/>
      <right style="medium">
        <color indexed="64"/>
      </right>
      <top style="thin">
        <color rgb="FFD9D9D9"/>
      </top>
      <bottom style="thin">
        <color rgb="FF000000"/>
      </bottom>
      <diagonal/>
    </border>
    <border>
      <left style="medium">
        <color indexed="64"/>
      </left>
      <right style="thin">
        <color rgb="FFCCCCCC"/>
      </right>
      <top style="thin">
        <color rgb="FFCCCCCC"/>
      </top>
      <bottom style="medium">
        <color indexed="64"/>
      </bottom>
      <diagonal/>
    </border>
    <border>
      <left style="thin">
        <color rgb="FFCCCCCC"/>
      </left>
      <right style="medium">
        <color indexed="64"/>
      </right>
      <top style="thin">
        <color rgb="FFCCCCCC"/>
      </top>
      <bottom style="medium">
        <color indexed="64"/>
      </bottom>
      <diagonal/>
    </border>
    <border>
      <left style="medium">
        <color indexed="64"/>
      </left>
      <right/>
      <top style="medium">
        <color indexed="64"/>
      </top>
      <bottom/>
      <diagonal/>
    </border>
    <border>
      <left style="medium">
        <color indexed="64"/>
      </left>
      <right/>
      <top style="medium">
        <color indexed="64"/>
      </top>
      <bottom style="thick">
        <color rgb="FF000000"/>
      </bottom>
      <diagonal/>
    </border>
    <border>
      <left/>
      <right/>
      <top style="medium">
        <color indexed="64"/>
      </top>
      <bottom style="thick">
        <color rgb="FF000000"/>
      </bottom>
      <diagonal/>
    </border>
    <border>
      <left/>
      <right style="medium">
        <color indexed="64"/>
      </right>
      <top style="medium">
        <color indexed="64"/>
      </top>
      <bottom style="thick">
        <color rgb="FF000000"/>
      </bottom>
      <diagonal/>
    </border>
    <border>
      <left/>
      <right style="medium">
        <color indexed="64"/>
      </right>
      <top/>
      <bottom style="thick">
        <color rgb="FF000000"/>
      </bottom>
      <diagonal/>
    </border>
    <border>
      <left style="thick">
        <color rgb="FF000000"/>
      </left>
      <right/>
      <top style="thin">
        <color rgb="FF000000"/>
      </top>
      <bottom style="thin">
        <color rgb="FF000000"/>
      </bottom>
      <diagonal/>
    </border>
    <border>
      <left style="thin">
        <color rgb="FF000000"/>
      </left>
      <right/>
      <top/>
      <bottom style="thick">
        <color rgb="FF000000"/>
      </bottom>
      <diagonal/>
    </border>
    <border>
      <left/>
      <right style="thin">
        <color rgb="FF000000"/>
      </right>
      <top/>
      <bottom style="thick">
        <color rgb="FF000000"/>
      </bottom>
      <diagonal/>
    </border>
    <border>
      <left style="medium">
        <color indexed="64"/>
      </left>
      <right/>
      <top style="thin">
        <color rgb="FF000000"/>
      </top>
      <bottom style="medium">
        <color rgb="FF000000"/>
      </bottom>
      <diagonal/>
    </border>
    <border>
      <left/>
      <right/>
      <top style="thin">
        <color rgb="FF000000"/>
      </top>
      <bottom style="medium">
        <color rgb="FF000000"/>
      </bottom>
      <diagonal/>
    </border>
    <border>
      <left style="medium">
        <color indexed="64"/>
      </left>
      <right/>
      <top style="thin">
        <color theme="2" tint="-0.24994659260841701"/>
      </top>
      <bottom style="thin">
        <color rgb="FF000000"/>
      </bottom>
      <diagonal/>
    </border>
    <border>
      <left/>
      <right/>
      <top style="thin">
        <color theme="2" tint="-0.24994659260841701"/>
      </top>
      <bottom style="thin">
        <color rgb="FF000000"/>
      </bottom>
      <diagonal/>
    </border>
    <border>
      <left style="thin">
        <color rgb="FFB7B7B7"/>
      </left>
      <right/>
      <top style="thin">
        <color rgb="FFB7B7B7"/>
      </top>
      <bottom style="medium">
        <color rgb="FF000000"/>
      </bottom>
      <diagonal/>
    </border>
    <border>
      <left/>
      <right style="thin">
        <color rgb="FFB7B7B7"/>
      </right>
      <top style="thin">
        <color rgb="FFB7B7B7"/>
      </top>
      <bottom style="medium">
        <color rgb="FF000000"/>
      </bottom>
      <diagonal/>
    </border>
    <border>
      <left style="thin">
        <color rgb="FF000000"/>
      </left>
      <right style="medium">
        <color indexed="64"/>
      </right>
      <top style="medium">
        <color rgb="FF000000"/>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medium">
        <color rgb="FF000000"/>
      </right>
      <top style="thin">
        <color indexed="64"/>
      </top>
      <bottom style="thin">
        <color indexed="64"/>
      </bottom>
      <diagonal/>
    </border>
    <border>
      <left/>
      <right style="thin">
        <color indexed="64"/>
      </right>
      <top style="thin">
        <color indexed="64"/>
      </top>
      <bottom style="thin">
        <color indexed="64"/>
      </bottom>
      <diagonal/>
    </border>
  </borders>
  <cellStyleXfs count="5">
    <xf numFmtId="0" fontId="0" fillId="0" borderId="0"/>
    <xf numFmtId="0" fontId="75" fillId="0" borderId="99"/>
    <xf numFmtId="0" fontId="75" fillId="0" borderId="99"/>
    <xf numFmtId="9" fontId="75" fillId="0" borderId="99" applyFont="0" applyFill="0" applyBorder="0" applyAlignment="0" applyProtection="0"/>
    <xf numFmtId="0" fontId="90" fillId="0" borderId="99"/>
  </cellStyleXfs>
  <cellXfs count="1027">
    <xf numFmtId="0" fontId="0" fillId="0" borderId="0" xfId="0"/>
    <xf numFmtId="49" fontId="1" fillId="2" borderId="0" xfId="0" applyNumberFormat="1" applyFont="1" applyFill="1" applyAlignment="1">
      <alignment horizontal="right"/>
    </xf>
    <xf numFmtId="0" fontId="1" fillId="2" borderId="0" xfId="0" applyFont="1" applyFill="1"/>
    <xf numFmtId="0" fontId="1" fillId="2" borderId="0" xfId="0" applyFont="1" applyFill="1" applyAlignment="1">
      <alignment horizontal="right"/>
    </xf>
    <xf numFmtId="0" fontId="1" fillId="0" borderId="0" xfId="0" applyFont="1"/>
    <xf numFmtId="49" fontId="1" fillId="0" borderId="0" xfId="0" applyNumberFormat="1" applyFont="1"/>
    <xf numFmtId="49" fontId="1" fillId="3" borderId="0" xfId="0" applyNumberFormat="1" applyFont="1" applyFill="1" applyAlignment="1">
      <alignment horizontal="left"/>
    </xf>
    <xf numFmtId="0" fontId="1" fillId="3" borderId="0" xfId="0" applyFont="1" applyFill="1" applyAlignment="1">
      <alignment horizontal="left"/>
    </xf>
    <xf numFmtId="0" fontId="1" fillId="3" borderId="0" xfId="0" applyFont="1" applyFill="1" applyAlignment="1">
      <alignment horizontal="right"/>
    </xf>
    <xf numFmtId="49" fontId="2" fillId="4" borderId="1" xfId="0" applyNumberFormat="1" applyFont="1" applyFill="1" applyBorder="1" applyAlignment="1">
      <alignment horizontal="center"/>
    </xf>
    <xf numFmtId="0" fontId="2" fillId="4" borderId="1" xfId="0" applyFont="1" applyFill="1" applyBorder="1" applyAlignment="1">
      <alignment horizontal="left"/>
    </xf>
    <xf numFmtId="0" fontId="2" fillId="4" borderId="1" xfId="0" applyFont="1" applyFill="1" applyBorder="1" applyAlignment="1">
      <alignment horizontal="center"/>
    </xf>
    <xf numFmtId="0" fontId="2" fillId="4" borderId="1" xfId="0" applyFont="1" applyFill="1" applyBorder="1" applyAlignment="1">
      <alignment horizontal="right"/>
    </xf>
    <xf numFmtId="0" fontId="5" fillId="0" borderId="0" xfId="0" applyFont="1" applyAlignment="1">
      <alignment horizontal="center"/>
    </xf>
    <xf numFmtId="49" fontId="6" fillId="0" borderId="5" xfId="0" applyNumberFormat="1" applyFont="1" applyBorder="1" applyAlignment="1">
      <alignment horizontal="left" vertical="center" readingOrder="1"/>
    </xf>
    <xf numFmtId="0" fontId="4" fillId="0" borderId="0" xfId="0" applyFont="1"/>
    <xf numFmtId="0" fontId="5" fillId="0" borderId="0" xfId="0" applyFont="1"/>
    <xf numFmtId="0" fontId="5" fillId="0" borderId="12" xfId="0" applyFont="1" applyBorder="1" applyAlignment="1">
      <alignment vertical="center"/>
    </xf>
    <xf numFmtId="0" fontId="8" fillId="0" borderId="0" xfId="0" applyFont="1" applyAlignment="1">
      <alignment horizontal="center" vertical="center" wrapText="1"/>
    </xf>
    <xf numFmtId="0" fontId="5" fillId="0" borderId="13" xfId="0" applyFont="1" applyBorder="1" applyAlignment="1">
      <alignment vertical="center"/>
    </xf>
    <xf numFmtId="0" fontId="8" fillId="6" borderId="14" xfId="0" applyFont="1" applyFill="1" applyBorder="1" applyAlignment="1">
      <alignment horizontal="center" vertical="center" wrapText="1"/>
    </xf>
    <xf numFmtId="0" fontId="8" fillId="6" borderId="15" xfId="0" applyFont="1" applyFill="1" applyBorder="1" applyAlignment="1">
      <alignment horizontal="center" vertical="center" wrapText="1"/>
    </xf>
    <xf numFmtId="0" fontId="8" fillId="6" borderId="16" xfId="0" applyFont="1" applyFill="1" applyBorder="1" applyAlignment="1">
      <alignment horizontal="center" vertical="center" wrapText="1"/>
    </xf>
    <xf numFmtId="0" fontId="5" fillId="0" borderId="12" xfId="0" applyFont="1" applyBorder="1" applyAlignment="1">
      <alignment horizontal="left" vertical="center"/>
    </xf>
    <xf numFmtId="0" fontId="5" fillId="0" borderId="21" xfId="0" applyFont="1" applyBorder="1"/>
    <xf numFmtId="0" fontId="5" fillId="0" borderId="22" xfId="0" applyFont="1" applyBorder="1"/>
    <xf numFmtId="0" fontId="5" fillId="0" borderId="13" xfId="0" applyFont="1" applyBorder="1" applyAlignment="1">
      <alignment horizontal="left" vertical="center"/>
    </xf>
    <xf numFmtId="0" fontId="5" fillId="9" borderId="21" xfId="0" applyFont="1" applyFill="1" applyBorder="1"/>
    <xf numFmtId="0" fontId="5" fillId="9" borderId="22" xfId="0" applyFont="1" applyFill="1" applyBorder="1"/>
    <xf numFmtId="0" fontId="6" fillId="9" borderId="23" xfId="0" applyFont="1" applyFill="1" applyBorder="1" applyAlignment="1">
      <alignment horizontal="center" vertical="center" wrapText="1"/>
    </xf>
    <xf numFmtId="0" fontId="4" fillId="0" borderId="12" xfId="0" applyFont="1" applyBorder="1" applyAlignment="1">
      <alignment horizontal="center" vertical="center" wrapText="1"/>
    </xf>
    <xf numFmtId="0" fontId="4" fillId="0" borderId="13" xfId="0" applyFont="1" applyBorder="1" applyAlignment="1">
      <alignment horizontal="center" vertical="center" wrapText="1"/>
    </xf>
    <xf numFmtId="0" fontId="5" fillId="0" borderId="26" xfId="0" applyFont="1" applyBorder="1"/>
    <xf numFmtId="0" fontId="5" fillId="0" borderId="27" xfId="0" applyFont="1" applyBorder="1"/>
    <xf numFmtId="0" fontId="4" fillId="0" borderId="0" xfId="0" applyFont="1" applyAlignment="1">
      <alignment vertical="center" wrapText="1"/>
    </xf>
    <xf numFmtId="0" fontId="10" fillId="0" borderId="10" xfId="0" applyFont="1" applyBorder="1" applyAlignment="1">
      <alignment horizontal="center" vertical="center" wrapText="1"/>
    </xf>
    <xf numFmtId="0" fontId="10" fillId="0" borderId="11" xfId="0" applyFont="1" applyBorder="1" applyAlignment="1">
      <alignment horizontal="center" vertical="center"/>
    </xf>
    <xf numFmtId="0" fontId="11" fillId="0" borderId="0" xfId="0" applyFont="1" applyAlignment="1">
      <alignment horizontal="center" vertical="center" wrapText="1"/>
    </xf>
    <xf numFmtId="0" fontId="11" fillId="0" borderId="13" xfId="0" applyFont="1" applyBorder="1" applyAlignment="1">
      <alignment horizontal="center" vertical="center"/>
    </xf>
    <xf numFmtId="0" fontId="11" fillId="0" borderId="29" xfId="0" applyFont="1" applyBorder="1" applyAlignment="1">
      <alignment horizontal="center" vertical="center" wrapText="1"/>
    </xf>
    <xf numFmtId="0" fontId="11" fillId="0" borderId="30" xfId="0" applyFont="1" applyBorder="1" applyAlignment="1">
      <alignment horizontal="center" vertical="center"/>
    </xf>
    <xf numFmtId="0" fontId="13" fillId="0" borderId="0" xfId="0" applyFont="1"/>
    <xf numFmtId="49" fontId="6" fillId="0" borderId="34" xfId="0" applyNumberFormat="1" applyFont="1" applyBorder="1"/>
    <xf numFmtId="0" fontId="13" fillId="0" borderId="12" xfId="0" applyFont="1" applyBorder="1"/>
    <xf numFmtId="0" fontId="13" fillId="0" borderId="13" xfId="0" applyFont="1" applyBorder="1"/>
    <xf numFmtId="0" fontId="13" fillId="0" borderId="37" xfId="0" applyFont="1" applyBorder="1"/>
    <xf numFmtId="0" fontId="13" fillId="0" borderId="35" xfId="0" applyFont="1" applyBorder="1"/>
    <xf numFmtId="0" fontId="15" fillId="0" borderId="0" xfId="0" applyFont="1" applyAlignment="1">
      <alignment horizontal="center" wrapText="1"/>
    </xf>
    <xf numFmtId="0" fontId="15" fillId="0" borderId="13" xfId="0" applyFont="1" applyBorder="1" applyAlignment="1">
      <alignment horizontal="center"/>
    </xf>
    <xf numFmtId="0" fontId="5" fillId="0" borderId="0" xfId="0" applyFont="1" applyAlignment="1">
      <alignment horizontal="center" wrapText="1"/>
    </xf>
    <xf numFmtId="0" fontId="5" fillId="0" borderId="13" xfId="0" applyFont="1" applyBorder="1" applyAlignment="1">
      <alignment horizontal="center"/>
    </xf>
    <xf numFmtId="0" fontId="13" fillId="0" borderId="29" xfId="0" applyFont="1" applyBorder="1"/>
    <xf numFmtId="10" fontId="19" fillId="12" borderId="39" xfId="0" applyNumberFormat="1" applyFont="1" applyFill="1" applyBorder="1" applyAlignment="1">
      <alignment horizontal="center"/>
    </xf>
    <xf numFmtId="0" fontId="7" fillId="0" borderId="40" xfId="0" applyFont="1" applyBorder="1"/>
    <xf numFmtId="165" fontId="19" fillId="0" borderId="40" xfId="0" applyNumberFormat="1" applyFont="1" applyBorder="1"/>
    <xf numFmtId="0" fontId="7" fillId="0" borderId="40" xfId="0" applyFont="1" applyBorder="1" applyAlignment="1">
      <alignment wrapText="1"/>
    </xf>
    <xf numFmtId="165" fontId="6" fillId="14" borderId="45" xfId="0" applyNumberFormat="1" applyFont="1" applyFill="1" applyBorder="1" applyAlignment="1">
      <alignment horizontal="center"/>
    </xf>
    <xf numFmtId="49" fontId="24" fillId="0" borderId="47" xfId="0" applyNumberFormat="1" applyFont="1" applyBorder="1" applyAlignment="1">
      <alignment horizontal="left" vertical="center"/>
    </xf>
    <xf numFmtId="165" fontId="24" fillId="0" borderId="47" xfId="0" applyNumberFormat="1" applyFont="1" applyBorder="1" applyAlignment="1">
      <alignment horizontal="center" vertical="center"/>
    </xf>
    <xf numFmtId="0" fontId="4" fillId="5" borderId="49" xfId="0" applyFont="1" applyFill="1" applyBorder="1" applyAlignment="1">
      <alignment horizontal="left" wrapText="1"/>
    </xf>
    <xf numFmtId="0" fontId="4" fillId="5" borderId="51" xfId="0" applyFont="1" applyFill="1" applyBorder="1" applyAlignment="1">
      <alignment horizontal="left" wrapText="1"/>
    </xf>
    <xf numFmtId="10" fontId="4" fillId="0" borderId="0" xfId="0" applyNumberFormat="1" applyFont="1"/>
    <xf numFmtId="165" fontId="4" fillId="0" borderId="0" xfId="0" applyNumberFormat="1" applyFont="1"/>
    <xf numFmtId="0" fontId="27" fillId="15" borderId="59" xfId="0" applyFont="1" applyFill="1" applyBorder="1" applyAlignment="1">
      <alignment horizontal="center" vertical="center" wrapText="1"/>
    </xf>
    <xf numFmtId="49" fontId="27" fillId="15" borderId="59" xfId="0" applyNumberFormat="1" applyFont="1" applyFill="1" applyBorder="1" applyAlignment="1">
      <alignment horizontal="center" vertical="center" wrapText="1"/>
    </xf>
    <xf numFmtId="0" fontId="28" fillId="15" borderId="59" xfId="0" applyFont="1" applyFill="1" applyBorder="1" applyAlignment="1">
      <alignment horizontal="center" vertical="center" wrapText="1"/>
    </xf>
    <xf numFmtId="168" fontId="27" fillId="15" borderId="59" xfId="0" applyNumberFormat="1" applyFont="1" applyFill="1" applyBorder="1" applyAlignment="1">
      <alignment horizontal="center" vertical="center" wrapText="1"/>
    </xf>
    <xf numFmtId="165" fontId="27" fillId="15" borderId="59" xfId="0" applyNumberFormat="1" applyFont="1" applyFill="1" applyBorder="1" applyAlignment="1">
      <alignment horizontal="center" vertical="center" wrapText="1"/>
    </xf>
    <xf numFmtId="1" fontId="15" fillId="13" borderId="40" xfId="0" applyNumberFormat="1" applyFont="1" applyFill="1" applyBorder="1" applyAlignment="1">
      <alignment horizontal="center" vertical="top"/>
    </xf>
    <xf numFmtId="49" fontId="15" fillId="13" borderId="40" xfId="0" applyNumberFormat="1" applyFont="1" applyFill="1" applyBorder="1" applyAlignment="1">
      <alignment horizontal="center" vertical="top"/>
    </xf>
    <xf numFmtId="1" fontId="15" fillId="13" borderId="40" xfId="0" applyNumberFormat="1" applyFont="1" applyFill="1" applyBorder="1" applyAlignment="1">
      <alignment horizontal="left" vertical="top" wrapText="1"/>
    </xf>
    <xf numFmtId="1" fontId="30" fillId="0" borderId="40" xfId="0" applyNumberFormat="1" applyFont="1" applyBorder="1" applyAlignment="1">
      <alignment horizontal="center" wrapText="1"/>
    </xf>
    <xf numFmtId="49" fontId="30" fillId="0" borderId="40" xfId="0" applyNumberFormat="1" applyFont="1" applyBorder="1" applyAlignment="1">
      <alignment horizontal="center" wrapText="1"/>
    </xf>
    <xf numFmtId="0" fontId="30" fillId="0" borderId="40" xfId="0" quotePrefix="1" applyFont="1" applyBorder="1" applyAlignment="1">
      <alignment horizontal="left" wrapText="1"/>
    </xf>
    <xf numFmtId="0" fontId="29" fillId="18" borderId="40" xfId="0" applyFont="1" applyFill="1" applyBorder="1" applyAlignment="1">
      <alignment horizontal="center"/>
    </xf>
    <xf numFmtId="49" fontId="29" fillId="18" borderId="40" xfId="0" applyNumberFormat="1" applyFont="1" applyFill="1" applyBorder="1" applyAlignment="1">
      <alignment horizontal="center"/>
    </xf>
    <xf numFmtId="165" fontId="11" fillId="18" borderId="40" xfId="0" applyNumberFormat="1" applyFont="1" applyFill="1" applyBorder="1" applyAlignment="1">
      <alignment horizontal="left" vertical="top" wrapText="1"/>
    </xf>
    <xf numFmtId="0" fontId="31" fillId="3" borderId="57" xfId="0" applyFont="1" applyFill="1" applyBorder="1" applyAlignment="1">
      <alignment horizontal="center"/>
    </xf>
    <xf numFmtId="49" fontId="31" fillId="3" borderId="57" xfId="0" applyNumberFormat="1" applyFont="1" applyFill="1" applyBorder="1" applyAlignment="1">
      <alignment horizontal="center"/>
    </xf>
    <xf numFmtId="165" fontId="32" fillId="3" borderId="57" xfId="0" applyNumberFormat="1" applyFont="1" applyFill="1" applyBorder="1" applyAlignment="1">
      <alignment horizontal="left" vertical="top" wrapText="1"/>
    </xf>
    <xf numFmtId="170" fontId="30" fillId="0" borderId="40" xfId="0" applyNumberFormat="1" applyFont="1" applyBorder="1" applyAlignment="1">
      <alignment horizontal="left" wrapText="1"/>
    </xf>
    <xf numFmtId="0" fontId="29" fillId="19" borderId="57" xfId="0" applyFont="1" applyFill="1" applyBorder="1" applyAlignment="1">
      <alignment horizontal="center" vertical="center" wrapText="1"/>
    </xf>
    <xf numFmtId="49" fontId="29" fillId="19" borderId="57" xfId="0" applyNumberFormat="1" applyFont="1" applyFill="1" applyBorder="1" applyAlignment="1">
      <alignment horizontal="center" vertical="center" wrapText="1"/>
    </xf>
    <xf numFmtId="165" fontId="11" fillId="19" borderId="57" xfId="0" applyNumberFormat="1" applyFont="1" applyFill="1" applyBorder="1" applyAlignment="1">
      <alignment horizontal="left" vertical="center" wrapText="1"/>
    </xf>
    <xf numFmtId="165" fontId="11" fillId="19" borderId="57" xfId="0" applyNumberFormat="1" applyFont="1" applyFill="1" applyBorder="1" applyAlignment="1">
      <alignment horizontal="center" vertical="center" wrapText="1"/>
    </xf>
    <xf numFmtId="168" fontId="29" fillId="19" borderId="57" xfId="0" applyNumberFormat="1" applyFont="1" applyFill="1" applyBorder="1" applyAlignment="1">
      <alignment horizontal="center" vertical="center" wrapText="1"/>
    </xf>
    <xf numFmtId="0" fontId="29" fillId="19" borderId="57" xfId="0" applyFont="1" applyFill="1" applyBorder="1" applyAlignment="1">
      <alignment horizontal="center"/>
    </xf>
    <xf numFmtId="49" fontId="29" fillId="19" borderId="57" xfId="0" applyNumberFormat="1" applyFont="1" applyFill="1" applyBorder="1" applyAlignment="1">
      <alignment horizontal="center"/>
    </xf>
    <xf numFmtId="165" fontId="11" fillId="19" borderId="57" xfId="0" applyNumberFormat="1" applyFont="1" applyFill="1" applyBorder="1" applyAlignment="1">
      <alignment horizontal="left" vertical="top" wrapText="1"/>
    </xf>
    <xf numFmtId="0" fontId="31" fillId="3" borderId="40" xfId="0" applyFont="1" applyFill="1" applyBorder="1" applyAlignment="1">
      <alignment horizontal="center"/>
    </xf>
    <xf numFmtId="49" fontId="31" fillId="3" borderId="40" xfId="0" applyNumberFormat="1" applyFont="1" applyFill="1" applyBorder="1" applyAlignment="1">
      <alignment horizontal="center"/>
    </xf>
    <xf numFmtId="165" fontId="32" fillId="3" borderId="40" xfId="0" applyNumberFormat="1" applyFont="1" applyFill="1" applyBorder="1" applyAlignment="1">
      <alignment horizontal="left" vertical="top" wrapText="1"/>
    </xf>
    <xf numFmtId="1" fontId="15" fillId="13" borderId="40" xfId="0" applyNumberFormat="1" applyFont="1" applyFill="1" applyBorder="1" applyAlignment="1">
      <alignment horizontal="center" vertical="center"/>
    </xf>
    <xf numFmtId="49" fontId="15" fillId="13" borderId="40" xfId="0" applyNumberFormat="1" applyFont="1" applyFill="1" applyBorder="1" applyAlignment="1">
      <alignment horizontal="center" vertical="center"/>
    </xf>
    <xf numFmtId="1" fontId="15" fillId="13" borderId="40" xfId="0" applyNumberFormat="1" applyFont="1" applyFill="1" applyBorder="1" applyAlignment="1">
      <alignment horizontal="left" vertical="center" wrapText="1"/>
    </xf>
    <xf numFmtId="168" fontId="15" fillId="13" borderId="40" xfId="0" applyNumberFormat="1" applyFont="1" applyFill="1" applyBorder="1" applyAlignment="1">
      <alignment horizontal="center" vertical="center"/>
    </xf>
    <xf numFmtId="165" fontId="15" fillId="13" borderId="40" xfId="0" applyNumberFormat="1" applyFont="1" applyFill="1" applyBorder="1" applyAlignment="1">
      <alignment horizontal="center" vertical="center"/>
    </xf>
    <xf numFmtId="1" fontId="30" fillId="0" borderId="40" xfId="0" applyNumberFormat="1" applyFont="1" applyBorder="1" applyAlignment="1">
      <alignment horizontal="center" vertical="center" wrapText="1"/>
    </xf>
    <xf numFmtId="49" fontId="30" fillId="0" borderId="40" xfId="0" applyNumberFormat="1" applyFont="1" applyBorder="1" applyAlignment="1">
      <alignment horizontal="center" vertical="center" wrapText="1"/>
    </xf>
    <xf numFmtId="170" fontId="30" fillId="0" borderId="40" xfId="0" applyNumberFormat="1" applyFont="1" applyBorder="1" applyAlignment="1">
      <alignment horizontal="left" vertical="center" wrapText="1"/>
    </xf>
    <xf numFmtId="0" fontId="29" fillId="18" borderId="40" xfId="0" applyFont="1" applyFill="1" applyBorder="1" applyAlignment="1">
      <alignment horizontal="center" vertical="center"/>
    </xf>
    <xf numFmtId="49" fontId="29" fillId="18" borderId="40" xfId="0" applyNumberFormat="1" applyFont="1" applyFill="1" applyBorder="1" applyAlignment="1">
      <alignment horizontal="center" vertical="center"/>
    </xf>
    <xf numFmtId="165" fontId="11" fillId="18" borderId="40" xfId="0" applyNumberFormat="1" applyFont="1" applyFill="1" applyBorder="1" applyAlignment="1">
      <alignment horizontal="left" vertical="center" wrapText="1"/>
    </xf>
    <xf numFmtId="165" fontId="11" fillId="18" borderId="40" xfId="0" applyNumberFormat="1" applyFont="1" applyFill="1" applyBorder="1" applyAlignment="1">
      <alignment horizontal="center" vertical="center" wrapText="1"/>
    </xf>
    <xf numFmtId="168" fontId="29" fillId="18" borderId="40" xfId="0" applyNumberFormat="1" applyFont="1" applyFill="1" applyBorder="1" applyAlignment="1">
      <alignment horizontal="center" vertical="center"/>
    </xf>
    <xf numFmtId="165" fontId="11" fillId="18" borderId="40" xfId="0" applyNumberFormat="1" applyFont="1" applyFill="1" applyBorder="1" applyAlignment="1">
      <alignment horizontal="center" vertical="center"/>
    </xf>
    <xf numFmtId="165" fontId="29" fillId="19" borderId="57" xfId="0" applyNumberFormat="1" applyFont="1" applyFill="1" applyBorder="1" applyAlignment="1">
      <alignment horizontal="left" vertical="center" wrapText="1"/>
    </xf>
    <xf numFmtId="165" fontId="29" fillId="19" borderId="57" xfId="0" applyNumberFormat="1" applyFont="1" applyFill="1" applyBorder="1" applyAlignment="1">
      <alignment horizontal="center" vertical="center" wrapText="1"/>
    </xf>
    <xf numFmtId="0" fontId="30" fillId="0" borderId="40" xfId="0" quotePrefix="1" applyFont="1" applyBorder="1" applyAlignment="1">
      <alignment horizontal="left" vertical="center" wrapText="1"/>
    </xf>
    <xf numFmtId="164" fontId="4" fillId="0" borderId="0" xfId="0" applyNumberFormat="1" applyFont="1"/>
    <xf numFmtId="0" fontId="35" fillId="5" borderId="91" xfId="0" applyFont="1" applyFill="1" applyBorder="1" applyAlignment="1">
      <alignment vertical="top"/>
    </xf>
    <xf numFmtId="0" fontId="35" fillId="5" borderId="91" xfId="0" applyFont="1" applyFill="1" applyBorder="1" applyAlignment="1">
      <alignment horizontal="center" vertical="top"/>
    </xf>
    <xf numFmtId="2" fontId="35" fillId="5" borderId="91" xfId="0" applyNumberFormat="1" applyFont="1" applyFill="1" applyBorder="1" applyAlignment="1">
      <alignment vertical="top"/>
    </xf>
    <xf numFmtId="167" fontId="35" fillId="5" borderId="91" xfId="0" applyNumberFormat="1" applyFont="1" applyFill="1" applyBorder="1" applyAlignment="1">
      <alignment vertical="top"/>
    </xf>
    <xf numFmtId="10" fontId="35" fillId="5" borderId="91" xfId="0" applyNumberFormat="1" applyFont="1" applyFill="1" applyBorder="1" applyAlignment="1">
      <alignment vertical="top"/>
    </xf>
    <xf numFmtId="0" fontId="11" fillId="3" borderId="95" xfId="0" applyFont="1" applyFill="1" applyBorder="1" applyAlignment="1">
      <alignment vertical="top" wrapText="1"/>
    </xf>
    <xf numFmtId="175" fontId="35" fillId="5" borderId="99" xfId="0" applyNumberFormat="1" applyFont="1" applyFill="1" applyBorder="1"/>
    <xf numFmtId="175" fontId="35" fillId="5" borderId="99" xfId="0" applyNumberFormat="1" applyFont="1" applyFill="1" applyBorder="1" applyAlignment="1">
      <alignment horizontal="center"/>
    </xf>
    <xf numFmtId="167" fontId="35" fillId="5" borderId="99" xfId="0" applyNumberFormat="1" applyFont="1" applyFill="1" applyBorder="1"/>
    <xf numFmtId="10" fontId="35" fillId="5" borderId="99" xfId="0" applyNumberFormat="1" applyFont="1" applyFill="1" applyBorder="1"/>
    <xf numFmtId="0" fontId="6" fillId="0" borderId="0" xfId="0" applyFont="1" applyAlignment="1">
      <alignment horizontal="center"/>
    </xf>
    <xf numFmtId="0" fontId="6" fillId="0" borderId="45" xfId="0" applyFont="1" applyBorder="1" applyAlignment="1">
      <alignment horizontal="center"/>
    </xf>
    <xf numFmtId="10" fontId="41" fillId="0" borderId="45" xfId="0" applyNumberFormat="1" applyFont="1" applyBorder="1" applyAlignment="1">
      <alignment horizontal="center"/>
    </xf>
    <xf numFmtId="0" fontId="7" fillId="0" borderId="100" xfId="0" applyFont="1" applyBorder="1"/>
    <xf numFmtId="0" fontId="7" fillId="0" borderId="0" xfId="0" applyFont="1"/>
    <xf numFmtId="0" fontId="19" fillId="0" borderId="0" xfId="0" applyFont="1" applyAlignment="1">
      <alignment horizontal="center"/>
    </xf>
    <xf numFmtId="0" fontId="19" fillId="0" borderId="100" xfId="0" applyFont="1" applyBorder="1"/>
    <xf numFmtId="0" fontId="19" fillId="0" borderId="0" xfId="0" applyFont="1"/>
    <xf numFmtId="0" fontId="19" fillId="0" borderId="101" xfId="0" applyFont="1" applyBorder="1"/>
    <xf numFmtId="0" fontId="6" fillId="0" borderId="45" xfId="0" applyFont="1" applyBorder="1" applyAlignment="1">
      <alignment horizontal="center" vertical="center" wrapText="1"/>
    </xf>
    <xf numFmtId="0" fontId="13" fillId="0" borderId="36" xfId="0" applyFont="1" applyBorder="1"/>
    <xf numFmtId="0" fontId="19" fillId="0" borderId="38" xfId="0" applyFont="1" applyBorder="1" applyAlignment="1">
      <alignment horizontal="center"/>
    </xf>
    <xf numFmtId="0" fontId="19" fillId="0" borderId="36" xfId="0" applyFont="1" applyBorder="1" applyAlignment="1">
      <alignment horizontal="center"/>
    </xf>
    <xf numFmtId="0" fontId="7" fillId="0" borderId="38" xfId="0" applyFont="1" applyBorder="1" applyAlignment="1">
      <alignment horizontal="center"/>
    </xf>
    <xf numFmtId="10" fontId="7" fillId="13" borderId="38" xfId="0" applyNumberFormat="1" applyFont="1" applyFill="1" applyBorder="1" applyAlignment="1">
      <alignment horizontal="center"/>
    </xf>
    <xf numFmtId="4" fontId="19" fillId="0" borderId="38" xfId="0" applyNumberFormat="1" applyFont="1" applyBorder="1" applyAlignment="1">
      <alignment horizontal="center"/>
    </xf>
    <xf numFmtId="10" fontId="7" fillId="0" borderId="38" xfId="0" applyNumberFormat="1" applyFont="1" applyBorder="1" applyAlignment="1">
      <alignment horizontal="center"/>
    </xf>
    <xf numFmtId="10" fontId="7" fillId="0" borderId="36" xfId="0" applyNumberFormat="1" applyFont="1" applyBorder="1" applyAlignment="1">
      <alignment horizontal="center"/>
    </xf>
    <xf numFmtId="10" fontId="42" fillId="0" borderId="38" xfId="0" applyNumberFormat="1" applyFont="1" applyBorder="1" applyAlignment="1">
      <alignment horizontal="center"/>
    </xf>
    <xf numFmtId="4" fontId="43" fillId="0" borderId="38" xfId="0" applyNumberFormat="1" applyFont="1" applyBorder="1" applyAlignment="1">
      <alignment horizontal="center"/>
    </xf>
    <xf numFmtId="10" fontId="7" fillId="0" borderId="38" xfId="0" applyNumberFormat="1" applyFont="1" applyBorder="1" applyAlignment="1">
      <alignment horizontal="center" wrapText="1"/>
    </xf>
    <xf numFmtId="10" fontId="7" fillId="0" borderId="36" xfId="0" applyNumberFormat="1" applyFont="1" applyBorder="1" applyAlignment="1">
      <alignment horizontal="center" wrapText="1"/>
    </xf>
    <xf numFmtId="0" fontId="19" fillId="20" borderId="38" xfId="0" applyFont="1" applyFill="1" applyBorder="1" applyAlignment="1">
      <alignment horizontal="center" wrapText="1"/>
    </xf>
    <xf numFmtId="10" fontId="19" fillId="20" borderId="38" xfId="0" applyNumberFormat="1" applyFont="1" applyFill="1" applyBorder="1" applyAlignment="1">
      <alignment horizontal="center"/>
    </xf>
    <xf numFmtId="4" fontId="44" fillId="0" borderId="0" xfId="0" applyNumberFormat="1" applyFont="1" applyAlignment="1">
      <alignment horizontal="center"/>
    </xf>
    <xf numFmtId="10" fontId="13" fillId="0" borderId="0" xfId="0" applyNumberFormat="1" applyFont="1"/>
    <xf numFmtId="10" fontId="7" fillId="0" borderId="36" xfId="0" applyNumberFormat="1" applyFont="1" applyBorder="1" applyAlignment="1">
      <alignment horizontal="right"/>
    </xf>
    <xf numFmtId="0" fontId="5" fillId="0" borderId="107" xfId="0" applyFont="1" applyBorder="1"/>
    <xf numFmtId="0" fontId="48" fillId="21" borderId="57" xfId="0" applyFont="1" applyFill="1" applyBorder="1" applyAlignment="1">
      <alignment horizontal="center"/>
    </xf>
    <xf numFmtId="0" fontId="48" fillId="21" borderId="57" xfId="0" applyFont="1" applyFill="1" applyBorder="1" applyAlignment="1">
      <alignment horizontal="center" wrapText="1"/>
    </xf>
    <xf numFmtId="14" fontId="48" fillId="21" borderId="57" xfId="0" applyNumberFormat="1" applyFont="1" applyFill="1" applyBorder="1" applyAlignment="1">
      <alignment horizontal="center"/>
    </xf>
    <xf numFmtId="0" fontId="49" fillId="14" borderId="57" xfId="0" applyFont="1" applyFill="1" applyBorder="1" applyAlignment="1">
      <alignment horizontal="center"/>
    </xf>
    <xf numFmtId="0" fontId="49" fillId="14" borderId="57" xfId="0" applyFont="1" applyFill="1" applyBorder="1" applyAlignment="1">
      <alignment horizontal="left" wrapText="1"/>
    </xf>
    <xf numFmtId="14" fontId="49" fillId="14" borderId="57" xfId="0" applyNumberFormat="1" applyFont="1" applyFill="1" applyBorder="1" applyAlignment="1">
      <alignment horizontal="center"/>
    </xf>
    <xf numFmtId="165" fontId="49" fillId="14" borderId="57" xfId="0" applyNumberFormat="1" applyFont="1" applyFill="1" applyBorder="1" applyAlignment="1">
      <alignment horizontal="center"/>
    </xf>
    <xf numFmtId="0" fontId="49" fillId="0" borderId="57" xfId="0" applyFont="1" applyBorder="1" applyAlignment="1">
      <alignment horizontal="left" wrapText="1"/>
    </xf>
    <xf numFmtId="0" fontId="49" fillId="0" borderId="57" xfId="0" applyFont="1" applyBorder="1" applyAlignment="1">
      <alignment horizontal="center"/>
    </xf>
    <xf numFmtId="14" fontId="49" fillId="0" borderId="57" xfId="0" applyNumberFormat="1" applyFont="1" applyBorder="1" applyAlignment="1">
      <alignment horizontal="center"/>
    </xf>
    <xf numFmtId="165" fontId="49" fillId="0" borderId="57" xfId="0" applyNumberFormat="1" applyFont="1" applyBorder="1" applyAlignment="1">
      <alignment horizontal="center"/>
    </xf>
    <xf numFmtId="10" fontId="19" fillId="0" borderId="45" xfId="0" applyNumberFormat="1" applyFont="1" applyBorder="1" applyAlignment="1">
      <alignment horizontal="center" vertical="center"/>
    </xf>
    <xf numFmtId="0" fontId="19" fillId="0" borderId="45" xfId="0" applyFont="1" applyBorder="1" applyAlignment="1">
      <alignment horizontal="center" vertical="center"/>
    </xf>
    <xf numFmtId="0" fontId="7" fillId="0" borderId="45" xfId="0" applyFont="1" applyBorder="1" applyAlignment="1">
      <alignment horizontal="center"/>
    </xf>
    <xf numFmtId="0" fontId="7" fillId="0" borderId="45" xfId="0" applyFont="1" applyBorder="1"/>
    <xf numFmtId="10" fontId="7" fillId="0" borderId="45" xfId="0" applyNumberFormat="1" applyFont="1" applyBorder="1" applyAlignment="1">
      <alignment horizontal="center" vertical="center"/>
    </xf>
    <xf numFmtId="0" fontId="7" fillId="26" borderId="45" xfId="0" applyFont="1" applyFill="1" applyBorder="1" applyAlignment="1">
      <alignment horizontal="center"/>
    </xf>
    <xf numFmtId="0" fontId="7" fillId="26" borderId="45" xfId="0" applyFont="1" applyFill="1" applyBorder="1"/>
    <xf numFmtId="10" fontId="7" fillId="26" borderId="45" xfId="0" applyNumberFormat="1" applyFont="1" applyFill="1" applyBorder="1" applyAlignment="1">
      <alignment horizontal="center" vertical="center"/>
    </xf>
    <xf numFmtId="0" fontId="19" fillId="26" borderId="45" xfId="0" applyFont="1" applyFill="1" applyBorder="1" applyAlignment="1">
      <alignment horizontal="right"/>
    </xf>
    <xf numFmtId="10" fontId="19" fillId="26" borderId="45" xfId="0" applyNumberFormat="1" applyFont="1" applyFill="1" applyBorder="1" applyAlignment="1">
      <alignment horizontal="center" vertical="center"/>
    </xf>
    <xf numFmtId="0" fontId="7" fillId="0" borderId="45" xfId="0" applyFont="1" applyBorder="1" applyAlignment="1">
      <alignment horizontal="center" vertical="center"/>
    </xf>
    <xf numFmtId="0" fontId="7" fillId="26" borderId="45" xfId="0" applyFont="1" applyFill="1" applyBorder="1" applyAlignment="1">
      <alignment horizontal="center" vertical="center"/>
    </xf>
    <xf numFmtId="0" fontId="7" fillId="26" borderId="45" xfId="0" applyFont="1" applyFill="1" applyBorder="1" applyAlignment="1">
      <alignment horizontal="left"/>
    </xf>
    <xf numFmtId="0" fontId="19" fillId="0" borderId="45" xfId="0" applyFont="1" applyBorder="1" applyAlignment="1">
      <alignment horizontal="center"/>
    </xf>
    <xf numFmtId="0" fontId="19" fillId="0" borderId="45" xfId="0" applyFont="1" applyBorder="1" applyAlignment="1">
      <alignment horizontal="right"/>
    </xf>
    <xf numFmtId="0" fontId="19" fillId="26" borderId="45" xfId="0" applyFont="1" applyFill="1" applyBorder="1" applyAlignment="1">
      <alignment horizontal="center"/>
    </xf>
    <xf numFmtId="0" fontId="7" fillId="0" borderId="45" xfId="0" applyFont="1" applyBorder="1" applyAlignment="1">
      <alignment vertical="center" wrapText="1"/>
    </xf>
    <xf numFmtId="0" fontId="7" fillId="26" borderId="45" xfId="0" applyFont="1" applyFill="1" applyBorder="1" applyAlignment="1">
      <alignment vertical="center" wrapText="1"/>
    </xf>
    <xf numFmtId="0" fontId="53" fillId="27" borderId="45" xfId="0" applyFont="1" applyFill="1" applyBorder="1" applyAlignment="1">
      <alignment horizontal="center"/>
    </xf>
    <xf numFmtId="0" fontId="52" fillId="27" borderId="45" xfId="0" applyFont="1" applyFill="1" applyBorder="1" applyAlignment="1">
      <alignment horizontal="center" vertical="center"/>
    </xf>
    <xf numFmtId="10" fontId="52" fillId="27" borderId="45" xfId="0" applyNumberFormat="1" applyFont="1" applyFill="1" applyBorder="1" applyAlignment="1">
      <alignment horizontal="center" vertical="center"/>
    </xf>
    <xf numFmtId="0" fontId="7" fillId="0" borderId="100" xfId="0" applyFont="1" applyBorder="1" applyAlignment="1">
      <alignment horizontal="left"/>
    </xf>
    <xf numFmtId="0" fontId="54" fillId="0" borderId="0" xfId="0" applyFont="1"/>
    <xf numFmtId="0" fontId="55" fillId="0" borderId="0" xfId="0" applyFont="1"/>
    <xf numFmtId="0" fontId="56" fillId="0" borderId="101" xfId="0" applyFont="1" applyBorder="1"/>
    <xf numFmtId="0" fontId="7" fillId="0" borderId="102" xfId="0" applyFont="1" applyBorder="1" applyAlignment="1">
      <alignment horizontal="left"/>
    </xf>
    <xf numFmtId="0" fontId="7" fillId="0" borderId="35" xfId="0" applyFont="1" applyBorder="1" applyAlignment="1">
      <alignment horizontal="left" vertical="center"/>
    </xf>
    <xf numFmtId="10" fontId="7" fillId="0" borderId="35" xfId="0" applyNumberFormat="1" applyFont="1" applyBorder="1" applyAlignment="1">
      <alignment horizontal="center" vertical="center"/>
    </xf>
    <xf numFmtId="0" fontId="7" fillId="0" borderId="35" xfId="0" applyFont="1" applyBorder="1" applyAlignment="1">
      <alignment horizontal="center" vertical="center"/>
    </xf>
    <xf numFmtId="0" fontId="7" fillId="0" borderId="38" xfId="0" applyFont="1" applyBorder="1" applyAlignment="1">
      <alignment horizontal="center" vertical="center"/>
    </xf>
    <xf numFmtId="0" fontId="10" fillId="0" borderId="0" xfId="0" applyFont="1" applyAlignment="1">
      <alignment vertical="center"/>
    </xf>
    <xf numFmtId="49" fontId="10" fillId="0" borderId="109" xfId="0" applyNumberFormat="1" applyFont="1" applyBorder="1" applyAlignment="1">
      <alignment horizontal="center" vertical="center" wrapText="1"/>
    </xf>
    <xf numFmtId="0" fontId="10" fillId="0" borderId="109" xfId="0" applyFont="1" applyBorder="1" applyAlignment="1">
      <alignment horizontal="center" vertical="center" wrapText="1"/>
    </xf>
    <xf numFmtId="171" fontId="10" fillId="0" borderId="109" xfId="0" applyNumberFormat="1" applyFont="1" applyBorder="1" applyAlignment="1">
      <alignment horizontal="left" vertical="center" wrapText="1"/>
    </xf>
    <xf numFmtId="171" fontId="10" fillId="0" borderId="109" xfId="0" applyNumberFormat="1" applyFont="1" applyBorder="1" applyAlignment="1">
      <alignment horizontal="center" vertical="center"/>
    </xf>
    <xf numFmtId="49" fontId="11" fillId="15" borderId="110" xfId="0" applyNumberFormat="1" applyFont="1" applyFill="1" applyBorder="1" applyAlignment="1">
      <alignment horizontal="center" vertical="center"/>
    </xf>
    <xf numFmtId="0" fontId="11" fillId="15" borderId="110" xfId="0" applyFont="1" applyFill="1" applyBorder="1" applyAlignment="1">
      <alignment horizontal="center" vertical="center"/>
    </xf>
    <xf numFmtId="0" fontId="59" fillId="15" borderId="110" xfId="0" applyFont="1" applyFill="1" applyBorder="1" applyAlignment="1">
      <alignment horizontal="left" vertical="center" wrapText="1"/>
    </xf>
    <xf numFmtId="49" fontId="11" fillId="0" borderId="110" xfId="0" applyNumberFormat="1" applyFont="1" applyBorder="1" applyAlignment="1">
      <alignment horizontal="center" vertical="center"/>
    </xf>
    <xf numFmtId="0" fontId="29" fillId="0" borderId="40" xfId="0" applyFont="1" applyBorder="1" applyAlignment="1">
      <alignment horizontal="center" vertical="center"/>
    </xf>
    <xf numFmtId="171" fontId="11" fillId="0" borderId="40" xfId="0" applyNumberFormat="1" applyFont="1" applyBorder="1" applyAlignment="1">
      <alignment horizontal="left" vertical="center" wrapText="1"/>
    </xf>
    <xf numFmtId="171" fontId="11" fillId="0" borderId="40" xfId="0" applyNumberFormat="1" applyFont="1" applyBorder="1" applyAlignment="1">
      <alignment horizontal="center" vertical="center" wrapText="1"/>
    </xf>
    <xf numFmtId="169" fontId="10" fillId="0" borderId="0" xfId="0" applyNumberFormat="1" applyFont="1" applyAlignment="1">
      <alignment vertical="center"/>
    </xf>
    <xf numFmtId="178" fontId="11" fillId="0" borderId="110" xfId="0" applyNumberFormat="1" applyFont="1" applyBorder="1" applyAlignment="1">
      <alignment horizontal="center" vertical="center"/>
    </xf>
    <xf numFmtId="0" fontId="60" fillId="0" borderId="0" xfId="0" applyFont="1" applyAlignment="1">
      <alignment vertical="center"/>
    </xf>
    <xf numFmtId="49" fontId="5" fillId="0" borderId="110" xfId="0" applyNumberFormat="1" applyFont="1" applyBorder="1" applyAlignment="1">
      <alignment horizontal="center" vertical="top"/>
    </xf>
    <xf numFmtId="0" fontId="5" fillId="0" borderId="110" xfId="0" applyFont="1" applyBorder="1" applyAlignment="1">
      <alignment horizontal="center" vertical="top"/>
    </xf>
    <xf numFmtId="0" fontId="19" fillId="13" borderId="112" xfId="0" applyFont="1" applyFill="1" applyBorder="1" applyAlignment="1">
      <alignment horizontal="center" vertical="center"/>
    </xf>
    <xf numFmtId="164" fontId="19" fillId="13" borderId="114" xfId="0" applyNumberFormat="1" applyFont="1" applyFill="1" applyBorder="1" applyAlignment="1">
      <alignment horizontal="center" vertical="center"/>
    </xf>
    <xf numFmtId="165" fontId="19" fillId="13" borderId="114" xfId="0" applyNumberFormat="1" applyFont="1" applyFill="1" applyBorder="1" applyAlignment="1">
      <alignment horizontal="center" vertical="center"/>
    </xf>
    <xf numFmtId="0" fontId="19" fillId="13" borderId="114" xfId="0" applyFont="1" applyFill="1" applyBorder="1" applyAlignment="1">
      <alignment horizontal="center" vertical="center"/>
    </xf>
    <xf numFmtId="0" fontId="19" fillId="13" borderId="114" xfId="0" applyFont="1" applyFill="1" applyBorder="1" applyAlignment="1">
      <alignment vertical="center"/>
    </xf>
    <xf numFmtId="10" fontId="19" fillId="13" borderId="114" xfId="0" applyNumberFormat="1" applyFont="1" applyFill="1" applyBorder="1" applyAlignment="1">
      <alignment horizontal="center" vertical="center"/>
    </xf>
    <xf numFmtId="171" fontId="15" fillId="18" borderId="21" xfId="0" applyNumberFormat="1" applyFont="1" applyFill="1" applyBorder="1" applyAlignment="1">
      <alignment vertical="center" wrapText="1"/>
    </xf>
    <xf numFmtId="164" fontId="15" fillId="18" borderId="21" xfId="0" applyNumberFormat="1" applyFont="1" applyFill="1" applyBorder="1" applyAlignment="1">
      <alignment horizontal="center" vertical="center"/>
    </xf>
    <xf numFmtId="10" fontId="15" fillId="18" borderId="21" xfId="0" applyNumberFormat="1" applyFont="1" applyFill="1" applyBorder="1" applyAlignment="1">
      <alignment horizontal="center" vertical="center"/>
    </xf>
    <xf numFmtId="167" fontId="15" fillId="18" borderId="21" xfId="0" applyNumberFormat="1" applyFont="1" applyFill="1" applyBorder="1" applyAlignment="1">
      <alignment horizontal="center" vertical="center"/>
    </xf>
    <xf numFmtId="171" fontId="5" fillId="0" borderId="21" xfId="0" applyNumberFormat="1" applyFont="1" applyBorder="1" applyAlignment="1">
      <alignment vertical="center" wrapText="1"/>
    </xf>
    <xf numFmtId="164" fontId="13" fillId="0" borderId="21" xfId="0" applyNumberFormat="1" applyFont="1" applyBorder="1" applyAlignment="1">
      <alignment vertical="center"/>
    </xf>
    <xf numFmtId="164" fontId="5" fillId="0" borderId="21" xfId="0" applyNumberFormat="1" applyFont="1" applyBorder="1" applyAlignment="1">
      <alignment horizontal="center" vertical="center"/>
    </xf>
    <xf numFmtId="10" fontId="13" fillId="0" borderId="21" xfId="0" applyNumberFormat="1" applyFont="1" applyBorder="1" applyAlignment="1">
      <alignment vertical="center"/>
    </xf>
    <xf numFmtId="167" fontId="5" fillId="0" borderId="21" xfId="0" applyNumberFormat="1" applyFont="1" applyBorder="1" applyAlignment="1">
      <alignment horizontal="center" vertical="center"/>
    </xf>
    <xf numFmtId="10" fontId="5" fillId="0" borderId="21" xfId="0" applyNumberFormat="1" applyFont="1" applyBorder="1" applyAlignment="1">
      <alignment horizontal="center" vertical="center"/>
    </xf>
    <xf numFmtId="165" fontId="5" fillId="0" borderId="21" xfId="0" applyNumberFormat="1" applyFont="1" applyBorder="1" applyAlignment="1">
      <alignment horizontal="center" vertical="center"/>
    </xf>
    <xf numFmtId="171" fontId="13" fillId="0" borderId="21" xfId="0" applyNumberFormat="1" applyFont="1" applyBorder="1" applyAlignment="1">
      <alignment vertical="center" wrapText="1"/>
    </xf>
    <xf numFmtId="167" fontId="13" fillId="0" borderId="21" xfId="0" applyNumberFormat="1" applyFont="1" applyBorder="1" applyAlignment="1">
      <alignment vertical="center"/>
    </xf>
    <xf numFmtId="165" fontId="13" fillId="0" borderId="21" xfId="0" applyNumberFormat="1" applyFont="1" applyBorder="1" applyAlignment="1">
      <alignment vertical="center"/>
    </xf>
    <xf numFmtId="171" fontId="15" fillId="0" borderId="21" xfId="0" applyNumberFormat="1" applyFont="1" applyBorder="1" applyAlignment="1">
      <alignment vertical="center" wrapText="1"/>
    </xf>
    <xf numFmtId="164" fontId="15" fillId="0" borderId="21" xfId="0" applyNumberFormat="1" applyFont="1" applyBorder="1" applyAlignment="1">
      <alignment horizontal="center" vertical="center"/>
    </xf>
    <xf numFmtId="10" fontId="15" fillId="0" borderId="21" xfId="0" applyNumberFormat="1" applyFont="1" applyBorder="1" applyAlignment="1">
      <alignment horizontal="center" vertical="center"/>
    </xf>
    <xf numFmtId="167" fontId="15" fillId="0" borderId="21" xfId="0" applyNumberFormat="1" applyFont="1" applyBorder="1" applyAlignment="1">
      <alignment horizontal="center" vertical="center"/>
    </xf>
    <xf numFmtId="10" fontId="5" fillId="0" borderId="21" xfId="0" applyNumberFormat="1" applyFont="1" applyBorder="1" applyAlignment="1">
      <alignment horizontal="right" vertical="center"/>
    </xf>
    <xf numFmtId="0" fontId="13" fillId="0" borderId="21" xfId="0" applyFont="1" applyBorder="1" applyAlignment="1">
      <alignment vertical="center"/>
    </xf>
    <xf numFmtId="167" fontId="13" fillId="18" borderId="21" xfId="0" applyNumberFormat="1" applyFont="1" applyFill="1" applyBorder="1" applyAlignment="1">
      <alignment vertical="center"/>
    </xf>
    <xf numFmtId="10" fontId="13" fillId="18" borderId="21" xfId="0" applyNumberFormat="1" applyFont="1" applyFill="1" applyBorder="1" applyAlignment="1">
      <alignment vertical="center"/>
    </xf>
    <xf numFmtId="165" fontId="15" fillId="18" borderId="21" xfId="0" applyNumberFormat="1" applyFont="1" applyFill="1" applyBorder="1" applyAlignment="1">
      <alignment horizontal="center" vertical="center"/>
    </xf>
    <xf numFmtId="0" fontId="13" fillId="0" borderId="21" xfId="0" applyFont="1" applyBorder="1" applyAlignment="1">
      <alignment vertical="center" wrapText="1"/>
    </xf>
    <xf numFmtId="0" fontId="15" fillId="20" borderId="21" xfId="0" applyFont="1" applyFill="1" applyBorder="1" applyAlignment="1">
      <alignment vertical="center" wrapText="1"/>
    </xf>
    <xf numFmtId="164" fontId="13" fillId="20" borderId="21" xfId="0" applyNumberFormat="1" applyFont="1" applyFill="1" applyBorder="1" applyAlignment="1">
      <alignment vertical="center"/>
    </xf>
    <xf numFmtId="164" fontId="15" fillId="20" borderId="21" xfId="0" applyNumberFormat="1" applyFont="1" applyFill="1" applyBorder="1" applyAlignment="1">
      <alignment horizontal="center" vertical="center"/>
    </xf>
    <xf numFmtId="10" fontId="15" fillId="20" borderId="21" xfId="0" applyNumberFormat="1" applyFont="1" applyFill="1" applyBorder="1" applyAlignment="1">
      <alignment horizontal="center" vertical="center"/>
    </xf>
    <xf numFmtId="10" fontId="13" fillId="20" borderId="21" xfId="0" applyNumberFormat="1" applyFont="1" applyFill="1" applyBorder="1" applyAlignment="1">
      <alignment vertical="center"/>
    </xf>
    <xf numFmtId="1" fontId="15" fillId="0" borderId="112" xfId="0" applyNumberFormat="1" applyFont="1" applyBorder="1" applyAlignment="1">
      <alignment vertical="center" wrapText="1"/>
    </xf>
    <xf numFmtId="164" fontId="13" fillId="0" borderId="112" xfId="0" applyNumberFormat="1" applyFont="1" applyBorder="1" applyAlignment="1">
      <alignment vertical="center"/>
    </xf>
    <xf numFmtId="165" fontId="15" fillId="0" borderId="112" xfId="0" applyNumberFormat="1" applyFont="1" applyBorder="1" applyAlignment="1">
      <alignment horizontal="center" vertical="center"/>
    </xf>
    <xf numFmtId="10" fontId="15" fillId="0" borderId="112" xfId="0" applyNumberFormat="1" applyFont="1" applyBorder="1" applyAlignment="1">
      <alignment horizontal="center" vertical="center"/>
    </xf>
    <xf numFmtId="10" fontId="15" fillId="0" borderId="112" xfId="0" applyNumberFormat="1" applyFont="1" applyBorder="1" applyAlignment="1">
      <alignment horizontal="right" vertical="center"/>
    </xf>
    <xf numFmtId="1" fontId="15" fillId="0" borderId="114" xfId="0" applyNumberFormat="1" applyFont="1" applyBorder="1" applyAlignment="1">
      <alignment vertical="center" wrapText="1"/>
    </xf>
    <xf numFmtId="164" fontId="13" fillId="0" borderId="114" xfId="0" applyNumberFormat="1" applyFont="1" applyBorder="1" applyAlignment="1">
      <alignment vertical="center"/>
    </xf>
    <xf numFmtId="165" fontId="15" fillId="0" borderId="114" xfId="0" applyNumberFormat="1" applyFont="1" applyBorder="1" applyAlignment="1">
      <alignment horizontal="center" vertical="center"/>
    </xf>
    <xf numFmtId="10" fontId="15" fillId="0" borderId="114" xfId="0" applyNumberFormat="1" applyFont="1" applyBorder="1" applyAlignment="1">
      <alignment horizontal="center" vertical="center"/>
    </xf>
    <xf numFmtId="10" fontId="15" fillId="0" borderId="114" xfId="0" applyNumberFormat="1" applyFont="1" applyBorder="1" applyAlignment="1">
      <alignment horizontal="right" vertical="center"/>
    </xf>
    <xf numFmtId="165" fontId="13" fillId="0" borderId="114" xfId="0" applyNumberFormat="1" applyFont="1" applyBorder="1" applyAlignment="1">
      <alignment vertical="center"/>
    </xf>
    <xf numFmtId="0" fontId="65" fillId="0" borderId="0" xfId="0" applyFont="1"/>
    <xf numFmtId="0" fontId="65" fillId="0" borderId="0" xfId="0" applyFont="1" applyAlignment="1">
      <alignment horizontal="left"/>
    </xf>
    <xf numFmtId="0" fontId="65" fillId="0" borderId="0" xfId="0" applyFont="1" applyAlignment="1">
      <alignment horizontal="center"/>
    </xf>
    <xf numFmtId="165" fontId="66" fillId="5" borderId="0" xfId="0" applyNumberFormat="1" applyFont="1" applyFill="1" applyAlignment="1">
      <alignment horizontal="right"/>
    </xf>
    <xf numFmtId="0" fontId="66" fillId="0" borderId="0" xfId="0" applyFont="1" applyAlignment="1">
      <alignment horizontal="center"/>
    </xf>
    <xf numFmtId="180" fontId="66" fillId="5" borderId="0" xfId="0" applyNumberFormat="1" applyFont="1" applyFill="1" applyAlignment="1">
      <alignment horizontal="right"/>
    </xf>
    <xf numFmtId="0" fontId="67" fillId="0" borderId="0" xfId="0" applyFont="1" applyAlignment="1">
      <alignment horizontal="center"/>
    </xf>
    <xf numFmtId="165" fontId="65" fillId="0" borderId="0" xfId="0" applyNumberFormat="1" applyFont="1"/>
    <xf numFmtId="0" fontId="68" fillId="5" borderId="45" xfId="0" applyFont="1" applyFill="1" applyBorder="1" applyAlignment="1">
      <alignment horizontal="center"/>
    </xf>
    <xf numFmtId="0" fontId="68" fillId="5" borderId="90" xfId="0" applyFont="1" applyFill="1" applyBorder="1" applyAlignment="1">
      <alignment horizontal="center"/>
    </xf>
    <xf numFmtId="165" fontId="68" fillId="5" borderId="90" xfId="0" applyNumberFormat="1" applyFont="1" applyFill="1" applyBorder="1" applyAlignment="1">
      <alignment horizontal="center"/>
    </xf>
    <xf numFmtId="0" fontId="65" fillId="5" borderId="47" xfId="0" applyFont="1" applyFill="1" applyBorder="1"/>
    <xf numFmtId="0" fontId="65" fillId="0" borderId="101" xfId="0" applyFont="1" applyBorder="1" applyAlignment="1">
      <alignment horizontal="left"/>
    </xf>
    <xf numFmtId="0" fontId="65" fillId="0" borderId="101" xfId="0" applyFont="1" applyBorder="1" applyAlignment="1">
      <alignment horizontal="center"/>
    </xf>
    <xf numFmtId="165" fontId="61" fillId="0" borderId="101" xfId="0" applyNumberFormat="1" applyFont="1" applyBorder="1"/>
    <xf numFmtId="0" fontId="65" fillId="0" borderId="47" xfId="0" applyFont="1" applyBorder="1"/>
    <xf numFmtId="49" fontId="22" fillId="10" borderId="116" xfId="0" applyNumberFormat="1" applyFont="1" applyFill="1" applyBorder="1" applyAlignment="1">
      <alignment horizontal="center" vertical="center" wrapText="1"/>
    </xf>
    <xf numFmtId="165" fontId="22" fillId="10" borderId="117" xfId="0" applyNumberFormat="1" applyFont="1" applyFill="1" applyBorder="1" applyAlignment="1">
      <alignment horizontal="center" vertical="center" wrapText="1"/>
    </xf>
    <xf numFmtId="49" fontId="48" fillId="21" borderId="108" xfId="0" applyNumberFormat="1" applyFont="1" applyFill="1" applyBorder="1" applyAlignment="1">
      <alignment horizontal="center"/>
    </xf>
    <xf numFmtId="0" fontId="48" fillId="21" borderId="108" xfId="0" applyFont="1" applyFill="1" applyBorder="1" applyAlignment="1">
      <alignment horizontal="center"/>
    </xf>
    <xf numFmtId="0" fontId="48" fillId="21" borderId="108" xfId="0" applyFont="1" applyFill="1" applyBorder="1" applyAlignment="1">
      <alignment horizontal="left"/>
    </xf>
    <xf numFmtId="165" fontId="48" fillId="21" borderId="108" xfId="0" applyNumberFormat="1" applyFont="1" applyFill="1" applyBorder="1" applyAlignment="1">
      <alignment horizontal="center"/>
    </xf>
    <xf numFmtId="49" fontId="69" fillId="29" borderId="118" xfId="0" applyNumberFormat="1" applyFont="1" applyFill="1" applyBorder="1" applyAlignment="1">
      <alignment horizontal="center" vertical="center"/>
    </xf>
    <xf numFmtId="1" fontId="69" fillId="29" borderId="118" xfId="0" applyNumberFormat="1" applyFont="1" applyFill="1" applyBorder="1" applyAlignment="1">
      <alignment horizontal="center" vertical="center"/>
    </xf>
    <xf numFmtId="0" fontId="69" fillId="29" borderId="118" xfId="0" applyFont="1" applyFill="1" applyBorder="1" applyAlignment="1">
      <alignment horizontal="left" vertical="center" wrapText="1"/>
    </xf>
    <xf numFmtId="0" fontId="69" fillId="29" borderId="118" xfId="0" applyFont="1" applyFill="1" applyBorder="1" applyAlignment="1">
      <alignment horizontal="center" vertical="center" wrapText="1"/>
    </xf>
    <xf numFmtId="165" fontId="69" fillId="29" borderId="118" xfId="0" applyNumberFormat="1" applyFont="1" applyFill="1" applyBorder="1" applyAlignment="1">
      <alignment horizontal="center" vertical="center"/>
    </xf>
    <xf numFmtId="49" fontId="69" fillId="29" borderId="45" xfId="0" applyNumberFormat="1" applyFont="1" applyFill="1" applyBorder="1" applyAlignment="1">
      <alignment horizontal="center"/>
    </xf>
    <xf numFmtId="0" fontId="69" fillId="29" borderId="45" xfId="0" applyFont="1" applyFill="1" applyBorder="1" applyAlignment="1">
      <alignment horizontal="center"/>
    </xf>
    <xf numFmtId="0" fontId="69" fillId="29" borderId="45" xfId="0" applyFont="1" applyFill="1" applyBorder="1" applyAlignment="1">
      <alignment horizontal="left"/>
    </xf>
    <xf numFmtId="165" fontId="69" fillId="29" borderId="45" xfId="0" applyNumberFormat="1" applyFont="1" applyFill="1" applyBorder="1" applyAlignment="1">
      <alignment horizontal="center"/>
    </xf>
    <xf numFmtId="49" fontId="6" fillId="21" borderId="89" xfId="0" applyNumberFormat="1" applyFont="1" applyFill="1" applyBorder="1" applyAlignment="1">
      <alignment horizontal="center"/>
    </xf>
    <xf numFmtId="0" fontId="6" fillId="21" borderId="38" xfId="0" applyFont="1" applyFill="1" applyBorder="1" applyAlignment="1">
      <alignment vertical="center" wrapText="1"/>
    </xf>
    <xf numFmtId="0" fontId="6" fillId="21" borderId="38" xfId="0" applyFont="1" applyFill="1" applyBorder="1" applyAlignment="1">
      <alignment horizontal="center"/>
    </xf>
    <xf numFmtId="165" fontId="6" fillId="21" borderId="38" xfId="0" applyNumberFormat="1" applyFont="1" applyFill="1" applyBorder="1" applyAlignment="1">
      <alignment horizontal="center"/>
    </xf>
    <xf numFmtId="0" fontId="7" fillId="14" borderId="89" xfId="0" applyFont="1" applyFill="1" applyBorder="1" applyAlignment="1">
      <alignment horizontal="center"/>
    </xf>
    <xf numFmtId="0" fontId="7" fillId="14" borderId="38" xfId="0" applyFont="1" applyFill="1" applyBorder="1" applyAlignment="1">
      <alignment vertical="center" wrapText="1"/>
    </xf>
    <xf numFmtId="0" fontId="7" fillId="14" borderId="38" xfId="0" applyFont="1" applyFill="1" applyBorder="1" applyAlignment="1">
      <alignment horizontal="center"/>
    </xf>
    <xf numFmtId="14" fontId="7" fillId="14" borderId="38" xfId="0" applyNumberFormat="1" applyFont="1" applyFill="1" applyBorder="1" applyAlignment="1">
      <alignment horizontal="center"/>
    </xf>
    <xf numFmtId="165" fontId="7" fillId="14" borderId="38" xfId="0" applyNumberFormat="1" applyFont="1" applyFill="1" applyBorder="1" applyAlignment="1">
      <alignment horizontal="center"/>
    </xf>
    <xf numFmtId="165" fontId="11" fillId="14" borderId="38" xfId="0" applyNumberFormat="1" applyFont="1" applyFill="1" applyBorder="1" applyAlignment="1">
      <alignment horizontal="center"/>
    </xf>
    <xf numFmtId="0" fontId="5" fillId="0" borderId="89" xfId="0" applyFont="1" applyBorder="1" applyAlignment="1">
      <alignment horizontal="center"/>
    </xf>
    <xf numFmtId="0" fontId="5" fillId="0" borderId="38" xfId="0" applyFont="1" applyBorder="1" applyAlignment="1">
      <alignment vertical="center" wrapText="1"/>
    </xf>
    <xf numFmtId="14" fontId="5" fillId="0" borderId="38" xfId="0" applyNumberFormat="1" applyFont="1" applyBorder="1"/>
    <xf numFmtId="165" fontId="5" fillId="0" borderId="38" xfId="0" applyNumberFormat="1" applyFont="1" applyBorder="1"/>
    <xf numFmtId="165" fontId="11" fillId="0" borderId="38" xfId="0" applyNumberFormat="1" applyFont="1" applyBorder="1"/>
    <xf numFmtId="0" fontId="5" fillId="14" borderId="89" xfId="0" applyFont="1" applyFill="1" applyBorder="1" applyAlignment="1">
      <alignment horizontal="center"/>
    </xf>
    <xf numFmtId="0" fontId="5" fillId="14" borderId="38" xfId="0" applyFont="1" applyFill="1" applyBorder="1" applyAlignment="1">
      <alignment vertical="center" wrapText="1"/>
    </xf>
    <xf numFmtId="0" fontId="5" fillId="14" borderId="38" xfId="0" applyFont="1" applyFill="1" applyBorder="1" applyAlignment="1">
      <alignment horizontal="center"/>
    </xf>
    <xf numFmtId="14" fontId="5" fillId="14" borderId="38" xfId="0" applyNumberFormat="1" applyFont="1" applyFill="1" applyBorder="1"/>
    <xf numFmtId="165" fontId="5" fillId="14" borderId="38" xfId="0" applyNumberFormat="1" applyFont="1" applyFill="1" applyBorder="1"/>
    <xf numFmtId="165" fontId="11" fillId="14" borderId="38" xfId="0" applyNumberFormat="1" applyFont="1" applyFill="1" applyBorder="1"/>
    <xf numFmtId="0" fontId="5" fillId="0" borderId="38" xfId="0" applyFont="1" applyBorder="1" applyAlignment="1">
      <alignment horizontal="center"/>
    </xf>
    <xf numFmtId="0" fontId="5" fillId="14" borderId="38" xfId="0" applyFont="1" applyFill="1" applyBorder="1"/>
    <xf numFmtId="177" fontId="5" fillId="0" borderId="38" xfId="0" applyNumberFormat="1" applyFont="1" applyBorder="1"/>
    <xf numFmtId="165" fontId="5" fillId="0" borderId="38" xfId="0" applyNumberFormat="1" applyFont="1" applyBorder="1" applyAlignment="1">
      <alignment vertical="center" wrapText="1"/>
    </xf>
    <xf numFmtId="14" fontId="5" fillId="0" borderId="38" xfId="0" applyNumberFormat="1" applyFont="1" applyBorder="1" applyAlignment="1">
      <alignment horizontal="center"/>
    </xf>
    <xf numFmtId="0" fontId="5" fillId="0" borderId="38" xfId="0" applyFont="1" applyBorder="1"/>
    <xf numFmtId="49" fontId="5" fillId="14" borderId="89" xfId="0" applyNumberFormat="1" applyFont="1" applyFill="1" applyBorder="1" applyAlignment="1">
      <alignment horizontal="center"/>
    </xf>
    <xf numFmtId="165" fontId="5" fillId="14" borderId="38" xfId="0" applyNumberFormat="1" applyFont="1" applyFill="1" applyBorder="1" applyAlignment="1">
      <alignment vertical="center" wrapText="1"/>
    </xf>
    <xf numFmtId="181" fontId="5" fillId="14" borderId="38" xfId="0" applyNumberFormat="1" applyFont="1" applyFill="1" applyBorder="1"/>
    <xf numFmtId="49" fontId="5" fillId="0" borderId="89" xfId="0" applyNumberFormat="1" applyFont="1" applyBorder="1" applyAlignment="1">
      <alignment horizontal="center"/>
    </xf>
    <xf numFmtId="181" fontId="5" fillId="0" borderId="38" xfId="0" applyNumberFormat="1" applyFont="1" applyBorder="1"/>
    <xf numFmtId="49" fontId="5" fillId="0" borderId="0" xfId="0" applyNumberFormat="1" applyFont="1" applyAlignment="1">
      <alignment horizontal="center"/>
    </xf>
    <xf numFmtId="0" fontId="5" fillId="0" borderId="0" xfId="0" applyFont="1" applyAlignment="1">
      <alignment vertical="center" wrapText="1"/>
    </xf>
    <xf numFmtId="165" fontId="5" fillId="0" borderId="0" xfId="0" applyNumberFormat="1" applyFont="1"/>
    <xf numFmtId="0" fontId="5" fillId="0" borderId="99" xfId="0" applyFont="1" applyBorder="1" applyAlignment="1">
      <alignment horizontal="center" vertical="center" wrapText="1"/>
    </xf>
    <xf numFmtId="0" fontId="5" fillId="0" borderId="13" xfId="0" applyFont="1" applyBorder="1" applyAlignment="1">
      <alignment horizontal="center" vertical="center"/>
    </xf>
    <xf numFmtId="49" fontId="6" fillId="0" borderId="122" xfId="0" applyNumberFormat="1" applyFont="1" applyBorder="1"/>
    <xf numFmtId="0" fontId="13" fillId="0" borderId="122" xfId="0" applyFont="1" applyBorder="1"/>
    <xf numFmtId="0" fontId="13" fillId="0" borderId="124" xfId="0" applyFont="1" applyBorder="1"/>
    <xf numFmtId="0" fontId="13" fillId="0" borderId="99" xfId="0" applyFont="1" applyBorder="1"/>
    <xf numFmtId="0" fontId="13" fillId="0" borderId="125" xfId="0" applyFont="1" applyBorder="1"/>
    <xf numFmtId="0" fontId="16" fillId="0" borderId="124" xfId="0" applyFont="1" applyBorder="1"/>
    <xf numFmtId="0" fontId="16" fillId="0" borderId="99" xfId="0" applyFont="1" applyBorder="1"/>
    <xf numFmtId="0" fontId="0" fillId="0" borderId="99" xfId="0" applyBorder="1"/>
    <xf numFmtId="0" fontId="13" fillId="0" borderId="126" xfId="0" applyFont="1" applyBorder="1"/>
    <xf numFmtId="0" fontId="13" fillId="0" borderId="127" xfId="0" applyFont="1" applyBorder="1"/>
    <xf numFmtId="0" fontId="19" fillId="11" borderId="117" xfId="0" applyFont="1" applyFill="1" applyBorder="1" applyAlignment="1">
      <alignment horizontal="center"/>
    </xf>
    <xf numFmtId="0" fontId="19" fillId="11" borderId="123" xfId="0" applyFont="1" applyFill="1" applyBorder="1" applyAlignment="1">
      <alignment horizontal="center"/>
    </xf>
    <xf numFmtId="10" fontId="19" fillId="0" borderId="117" xfId="0" applyNumberFormat="1" applyFont="1" applyBorder="1" applyAlignment="1">
      <alignment horizontal="center"/>
    </xf>
    <xf numFmtId="10" fontId="19" fillId="0" borderId="123" xfId="0" applyNumberFormat="1" applyFont="1" applyBorder="1" applyAlignment="1">
      <alignment horizontal="center"/>
    </xf>
    <xf numFmtId="10" fontId="19" fillId="12" borderId="117" xfId="0" applyNumberFormat="1" applyFont="1" applyFill="1" applyBorder="1" applyAlignment="1">
      <alignment horizontal="center"/>
    </xf>
    <xf numFmtId="10" fontId="19" fillId="12" borderId="123" xfId="0" applyNumberFormat="1" applyFont="1" applyFill="1" applyBorder="1" applyAlignment="1">
      <alignment horizontal="center"/>
    </xf>
    <xf numFmtId="10" fontId="19" fillId="12" borderId="127" xfId="0" applyNumberFormat="1" applyFont="1" applyFill="1" applyBorder="1" applyAlignment="1">
      <alignment horizontal="center"/>
    </xf>
    <xf numFmtId="0" fontId="15" fillId="0" borderId="99" xfId="0" applyFont="1" applyBorder="1" applyAlignment="1">
      <alignment horizontal="center" wrapText="1"/>
    </xf>
    <xf numFmtId="0" fontId="15" fillId="0" borderId="125" xfId="0" applyFont="1" applyBorder="1" applyAlignment="1">
      <alignment horizontal="center"/>
    </xf>
    <xf numFmtId="0" fontId="5" fillId="0" borderId="99" xfId="0" applyFont="1" applyBorder="1" applyAlignment="1">
      <alignment horizontal="center" wrapText="1"/>
    </xf>
    <xf numFmtId="0" fontId="5" fillId="0" borderId="125" xfId="0" applyFont="1" applyBorder="1" applyAlignment="1">
      <alignment horizontal="center"/>
    </xf>
    <xf numFmtId="0" fontId="5" fillId="0" borderId="130" xfId="0" applyFont="1" applyBorder="1" applyAlignment="1">
      <alignment horizontal="center" vertical="center" wrapText="1"/>
    </xf>
    <xf numFmtId="0" fontId="5" fillId="0" borderId="131" xfId="0" applyFont="1" applyBorder="1" applyAlignment="1">
      <alignment horizontal="center" vertical="center"/>
    </xf>
    <xf numFmtId="49" fontId="19" fillId="0" borderId="132" xfId="0" applyNumberFormat="1" applyFont="1" applyBorder="1"/>
    <xf numFmtId="165" fontId="19" fillId="0" borderId="133" xfId="0" applyNumberFormat="1" applyFont="1" applyBorder="1"/>
    <xf numFmtId="10" fontId="21" fillId="5" borderId="134" xfId="0" applyNumberFormat="1" applyFont="1" applyFill="1" applyBorder="1" applyAlignment="1">
      <alignment horizontal="center"/>
    </xf>
    <xf numFmtId="49" fontId="19" fillId="0" borderId="135" xfId="0" applyNumberFormat="1" applyFont="1" applyBorder="1"/>
    <xf numFmtId="10" fontId="5" fillId="0" borderId="136" xfId="0" applyNumberFormat="1" applyFont="1" applyBorder="1"/>
    <xf numFmtId="14" fontId="7" fillId="0" borderId="136" xfId="0" applyNumberFormat="1" applyFont="1" applyBorder="1" applyAlignment="1">
      <alignment horizontal="center"/>
    </xf>
    <xf numFmtId="166" fontId="7" fillId="0" borderId="136" xfId="0" applyNumberFormat="1" applyFont="1" applyBorder="1" applyAlignment="1">
      <alignment horizontal="center" wrapText="1"/>
    </xf>
    <xf numFmtId="0" fontId="6" fillId="14" borderId="141" xfId="0" applyFont="1" applyFill="1" applyBorder="1" applyAlignment="1">
      <alignment horizontal="center"/>
    </xf>
    <xf numFmtId="0" fontId="6" fillId="14" borderId="98" xfId="0" applyFont="1" applyFill="1" applyBorder="1" applyAlignment="1">
      <alignment horizontal="center"/>
    </xf>
    <xf numFmtId="0" fontId="6" fillId="14" borderId="142" xfId="0" applyFont="1" applyFill="1" applyBorder="1" applyAlignment="1">
      <alignment horizontal="center"/>
    </xf>
    <xf numFmtId="0" fontId="23" fillId="0" borderId="124" xfId="0" applyFont="1" applyBorder="1" applyAlignment="1">
      <alignment horizontal="center" vertical="center"/>
    </xf>
    <xf numFmtId="10" fontId="23" fillId="0" borderId="125" xfId="0" applyNumberFormat="1" applyFont="1" applyBorder="1" applyAlignment="1">
      <alignment horizontal="center" vertical="center"/>
    </xf>
    <xf numFmtId="165" fontId="8" fillId="9" borderId="145" xfId="0" applyNumberFormat="1" applyFont="1" applyFill="1" applyBorder="1"/>
    <xf numFmtId="10" fontId="26" fillId="14" borderId="146" xfId="0" applyNumberFormat="1" applyFont="1" applyFill="1" applyBorder="1" applyAlignment="1">
      <alignment horizontal="center"/>
    </xf>
    <xf numFmtId="0" fontId="7" fillId="0" borderId="133" xfId="0" applyFont="1" applyBorder="1" applyAlignment="1">
      <alignment horizontal="left" vertical="center" wrapText="1"/>
    </xf>
    <xf numFmtId="49" fontId="6" fillId="0" borderId="132" xfId="0" applyNumberFormat="1" applyFont="1" applyBorder="1" applyAlignment="1">
      <alignment horizontal="center" wrapText="1"/>
    </xf>
    <xf numFmtId="49" fontId="6" fillId="0" borderId="135" xfId="0" applyNumberFormat="1" applyFont="1" applyBorder="1" applyAlignment="1">
      <alignment horizontal="center" wrapText="1"/>
    </xf>
    <xf numFmtId="49" fontId="6" fillId="0" borderId="152" xfId="0" applyNumberFormat="1" applyFont="1" applyBorder="1" applyAlignment="1">
      <alignment horizontal="center" wrapText="1"/>
    </xf>
    <xf numFmtId="0" fontId="0" fillId="0" borderId="124" xfId="0" applyBorder="1"/>
    <xf numFmtId="0" fontId="0" fillId="0" borderId="125" xfId="0" applyBorder="1"/>
    <xf numFmtId="49" fontId="10" fillId="28" borderId="170" xfId="0" applyNumberFormat="1" applyFont="1" applyFill="1" applyBorder="1" applyAlignment="1">
      <alignment horizontal="center" vertical="center"/>
    </xf>
    <xf numFmtId="49" fontId="11" fillId="28" borderId="98" xfId="0" applyNumberFormat="1" applyFont="1" applyFill="1" applyBorder="1" applyAlignment="1">
      <alignment horizontal="center" vertical="center"/>
    </xf>
    <xf numFmtId="0" fontId="11" fillId="28" borderId="98" xfId="0" applyFont="1" applyFill="1" applyBorder="1" applyAlignment="1">
      <alignment horizontal="center" vertical="center"/>
    </xf>
    <xf numFmtId="171" fontId="11" fillId="28" borderId="98" xfId="0" applyNumberFormat="1" applyFont="1" applyFill="1" applyBorder="1" applyAlignment="1">
      <alignment horizontal="left" vertical="center" wrapText="1"/>
    </xf>
    <xf numFmtId="171" fontId="11" fillId="28" borderId="98" xfId="0" applyNumberFormat="1" applyFont="1" applyFill="1" applyBorder="1" applyAlignment="1">
      <alignment horizontal="center" vertical="center"/>
    </xf>
    <xf numFmtId="2" fontId="11" fillId="28" borderId="142" xfId="0" applyNumberFormat="1" applyFont="1" applyFill="1" applyBorder="1" applyAlignment="1">
      <alignment horizontal="center" vertical="center"/>
    </xf>
    <xf numFmtId="49" fontId="10" fillId="0" borderId="177" xfId="0" applyNumberFormat="1" applyFont="1" applyBorder="1" applyAlignment="1">
      <alignment horizontal="center" vertical="center" wrapText="1"/>
    </xf>
    <xf numFmtId="4" fontId="10" fillId="0" borderId="178" xfId="0" applyNumberFormat="1" applyFont="1" applyBorder="1" applyAlignment="1">
      <alignment horizontal="center" vertical="center"/>
    </xf>
    <xf numFmtId="49" fontId="58" fillId="15" borderId="135" xfId="0" applyNumberFormat="1" applyFont="1" applyFill="1" applyBorder="1" applyAlignment="1">
      <alignment horizontal="center"/>
    </xf>
    <xf numFmtId="2" fontId="11" fillId="15" borderId="179" xfId="0" applyNumberFormat="1" applyFont="1" applyFill="1" applyBorder="1" applyAlignment="1">
      <alignment horizontal="center" vertical="center"/>
    </xf>
    <xf numFmtId="49" fontId="11" fillId="0" borderId="180" xfId="0" applyNumberFormat="1" applyFont="1" applyBorder="1" applyAlignment="1">
      <alignment horizontal="center" vertical="center" wrapText="1"/>
    </xf>
    <xf numFmtId="4" fontId="11" fillId="0" borderId="179" xfId="0" applyNumberFormat="1" applyFont="1" applyBorder="1" applyAlignment="1">
      <alignment horizontal="center" vertical="center"/>
    </xf>
    <xf numFmtId="0" fontId="60" fillId="0" borderId="124" xfId="0" applyFont="1" applyBorder="1" applyAlignment="1">
      <alignment horizontal="center" vertical="center"/>
    </xf>
    <xf numFmtId="49" fontId="60" fillId="0" borderId="99" xfId="0" applyNumberFormat="1" applyFont="1" applyBorder="1" applyAlignment="1">
      <alignment horizontal="center" vertical="center"/>
    </xf>
    <xf numFmtId="0" fontId="60" fillId="0" borderId="99" xfId="0" applyFont="1" applyBorder="1" applyAlignment="1">
      <alignment horizontal="center" vertical="center"/>
    </xf>
    <xf numFmtId="0" fontId="60" fillId="0" borderId="99" xfId="0" applyFont="1" applyBorder="1" applyAlignment="1">
      <alignment horizontal="left" vertical="center" wrapText="1"/>
    </xf>
    <xf numFmtId="0" fontId="60" fillId="0" borderId="125" xfId="0" applyFont="1" applyBorder="1" applyAlignment="1">
      <alignment horizontal="center" vertical="center"/>
    </xf>
    <xf numFmtId="49" fontId="5" fillId="0" borderId="180" xfId="0" applyNumberFormat="1" applyFont="1" applyBorder="1" applyAlignment="1">
      <alignment horizontal="center" vertical="top"/>
    </xf>
    <xf numFmtId="4" fontId="5" fillId="0" borderId="179" xfId="0" applyNumberFormat="1" applyFont="1" applyBorder="1" applyAlignment="1">
      <alignment horizontal="center"/>
    </xf>
    <xf numFmtId="49" fontId="11" fillId="0" borderId="181" xfId="0" applyNumberFormat="1" applyFont="1" applyBorder="1" applyAlignment="1">
      <alignment horizontal="center" vertical="center" wrapText="1"/>
    </xf>
    <xf numFmtId="49" fontId="11" fillId="0" borderId="182" xfId="0" applyNumberFormat="1" applyFont="1" applyBorder="1" applyAlignment="1">
      <alignment horizontal="center" vertical="center"/>
    </xf>
    <xf numFmtId="0" fontId="29" fillId="0" borderId="183" xfId="0" applyFont="1" applyBorder="1" applyAlignment="1">
      <alignment horizontal="center" vertical="center"/>
    </xf>
    <xf numFmtId="171" fontId="11" fillId="0" borderId="183" xfId="0" applyNumberFormat="1" applyFont="1" applyBorder="1" applyAlignment="1">
      <alignment horizontal="left" vertical="center" wrapText="1"/>
    </xf>
    <xf numFmtId="171" fontId="11" fillId="0" borderId="183" xfId="0" applyNumberFormat="1" applyFont="1" applyBorder="1" applyAlignment="1">
      <alignment horizontal="center" vertical="center" wrapText="1"/>
    </xf>
    <xf numFmtId="4" fontId="11" fillId="0" borderId="131" xfId="0" applyNumberFormat="1" applyFont="1" applyBorder="1" applyAlignment="1">
      <alignment horizontal="center" vertical="center"/>
    </xf>
    <xf numFmtId="0" fontId="0" fillId="0" borderId="184" xfId="0" applyBorder="1"/>
    <xf numFmtId="49" fontId="6" fillId="0" borderId="185" xfId="0" applyNumberFormat="1" applyFont="1" applyBorder="1" applyAlignment="1">
      <alignment horizontal="center" wrapText="1"/>
    </xf>
    <xf numFmtId="49" fontId="6" fillId="0" borderId="188" xfId="0" applyNumberFormat="1" applyFont="1" applyBorder="1" applyAlignment="1">
      <alignment horizontal="center" wrapText="1"/>
    </xf>
    <xf numFmtId="0" fontId="0" fillId="0" borderId="188" xfId="0" applyBorder="1"/>
    <xf numFmtId="0" fontId="0" fillId="0" borderId="189" xfId="0" applyBorder="1"/>
    <xf numFmtId="179" fontId="15" fillId="18" borderId="192" xfId="0" applyNumberFormat="1" applyFont="1" applyFill="1" applyBorder="1" applyAlignment="1">
      <alignment vertical="center" wrapText="1"/>
    </xf>
    <xf numFmtId="10" fontId="15" fillId="18" borderId="193" xfId="0" applyNumberFormat="1" applyFont="1" applyFill="1" applyBorder="1" applyAlignment="1">
      <alignment horizontal="center" vertical="center"/>
    </xf>
    <xf numFmtId="1" fontId="13" fillId="0" borderId="192" xfId="0" applyNumberFormat="1" applyFont="1" applyBorder="1"/>
    <xf numFmtId="10" fontId="5" fillId="0" borderId="193" xfId="0" applyNumberFormat="1" applyFont="1" applyBorder="1" applyAlignment="1">
      <alignment horizontal="center" vertical="center"/>
    </xf>
    <xf numFmtId="10" fontId="13" fillId="0" borderId="193" xfId="0" applyNumberFormat="1" applyFont="1" applyBorder="1" applyAlignment="1">
      <alignment vertical="center"/>
    </xf>
    <xf numFmtId="10" fontId="15" fillId="0" borderId="193" xfId="0" applyNumberFormat="1" applyFont="1" applyBorder="1" applyAlignment="1">
      <alignment horizontal="center" vertical="center"/>
    </xf>
    <xf numFmtId="171" fontId="13" fillId="0" borderId="192" xfId="0" applyNumberFormat="1" applyFont="1" applyBorder="1"/>
    <xf numFmtId="164" fontId="13" fillId="0" borderId="192" xfId="0" applyNumberFormat="1" applyFont="1" applyBorder="1"/>
    <xf numFmtId="1" fontId="13" fillId="20" borderId="192" xfId="0" applyNumberFormat="1" applyFont="1" applyFill="1" applyBorder="1"/>
    <xf numFmtId="10" fontId="13" fillId="20" borderId="193" xfId="0" applyNumberFormat="1" applyFont="1" applyFill="1" applyBorder="1" applyAlignment="1">
      <alignment vertical="center"/>
    </xf>
    <xf numFmtId="1" fontId="13" fillId="0" borderId="194" xfId="0" applyNumberFormat="1" applyFont="1" applyBorder="1"/>
    <xf numFmtId="10" fontId="15" fillId="0" borderId="195" xfId="0" applyNumberFormat="1" applyFont="1" applyBorder="1" applyAlignment="1">
      <alignment horizontal="center" vertical="center"/>
    </xf>
    <xf numFmtId="1" fontId="13" fillId="0" borderId="191" xfId="0" applyNumberFormat="1" applyFont="1" applyBorder="1"/>
    <xf numFmtId="0" fontId="13" fillId="0" borderId="123" xfId="0" applyFont="1" applyBorder="1" applyAlignment="1">
      <alignment vertical="center"/>
    </xf>
    <xf numFmtId="0" fontId="13" fillId="0" borderId="129" xfId="0" applyFont="1" applyBorder="1"/>
    <xf numFmtId="0" fontId="13" fillId="0" borderId="130" xfId="0" applyFont="1" applyBorder="1" applyAlignment="1">
      <alignment vertical="center" wrapText="1"/>
    </xf>
    <xf numFmtId="0" fontId="13" fillId="0" borderId="130" xfId="0" applyFont="1" applyBorder="1" applyAlignment="1">
      <alignment vertical="center"/>
    </xf>
    <xf numFmtId="10" fontId="13" fillId="0" borderId="130" xfId="0" applyNumberFormat="1" applyFont="1" applyBorder="1" applyAlignment="1">
      <alignment vertical="center"/>
    </xf>
    <xf numFmtId="0" fontId="13" fillId="0" borderId="131" xfId="0" applyFont="1" applyBorder="1" applyAlignment="1">
      <alignment vertical="center"/>
    </xf>
    <xf numFmtId="0" fontId="27" fillId="15" borderId="210" xfId="0" applyFont="1" applyFill="1" applyBorder="1" applyAlignment="1">
      <alignment horizontal="left" vertical="center" wrapText="1"/>
    </xf>
    <xf numFmtId="165" fontId="27" fillId="15" borderId="211" xfId="0" applyNumberFormat="1" applyFont="1" applyFill="1" applyBorder="1" applyAlignment="1">
      <alignment horizontal="center" vertical="center" wrapText="1"/>
    </xf>
    <xf numFmtId="1" fontId="15" fillId="13" borderId="135" xfId="0" applyNumberFormat="1" applyFont="1" applyFill="1" applyBorder="1" applyAlignment="1">
      <alignment horizontal="left" vertical="top"/>
    </xf>
    <xf numFmtId="1" fontId="30" fillId="0" borderId="135" xfId="0" applyNumberFormat="1" applyFont="1" applyBorder="1" applyAlignment="1">
      <alignment horizontal="left" wrapText="1"/>
    </xf>
    <xf numFmtId="0" fontId="29" fillId="18" borderId="135" xfId="0" applyFont="1" applyFill="1" applyBorder="1" applyAlignment="1">
      <alignment horizontal="left"/>
    </xf>
    <xf numFmtId="0" fontId="29" fillId="0" borderId="124" xfId="0" applyFont="1" applyBorder="1" applyAlignment="1">
      <alignment horizontal="left"/>
    </xf>
    <xf numFmtId="0" fontId="29" fillId="0" borderId="99" xfId="0" applyFont="1" applyBorder="1" applyAlignment="1">
      <alignment horizontal="center"/>
    </xf>
    <xf numFmtId="49" fontId="29" fillId="0" borderId="99" xfId="0" applyNumberFormat="1" applyFont="1" applyBorder="1" applyAlignment="1">
      <alignment horizontal="center"/>
    </xf>
    <xf numFmtId="0" fontId="29" fillId="0" borderId="99" xfId="0" applyFont="1" applyBorder="1" applyAlignment="1">
      <alignment horizontal="left" vertical="center" wrapText="1"/>
    </xf>
    <xf numFmtId="0" fontId="31" fillId="3" borderId="202" xfId="0" applyFont="1" applyFill="1" applyBorder="1" applyAlignment="1">
      <alignment horizontal="left"/>
    </xf>
    <xf numFmtId="0" fontId="29" fillId="19" borderId="202" xfId="0" applyFont="1" applyFill="1" applyBorder="1" applyAlignment="1">
      <alignment horizontal="left" vertical="center" wrapText="1"/>
    </xf>
    <xf numFmtId="165" fontId="11" fillId="19" borderId="204" xfId="0" applyNumberFormat="1" applyFont="1" applyFill="1" applyBorder="1" applyAlignment="1">
      <alignment horizontal="center" vertical="center" wrapText="1"/>
    </xf>
    <xf numFmtId="0" fontId="29" fillId="19" borderId="202" xfId="0" applyFont="1" applyFill="1" applyBorder="1" applyAlignment="1">
      <alignment horizontal="left"/>
    </xf>
    <xf numFmtId="0" fontId="29" fillId="5" borderId="124" xfId="0" applyFont="1" applyFill="1" applyBorder="1" applyAlignment="1">
      <alignment horizontal="left"/>
    </xf>
    <xf numFmtId="0" fontId="29" fillId="5" borderId="99" xfId="0" applyFont="1" applyFill="1" applyBorder="1" applyAlignment="1">
      <alignment horizontal="center"/>
    </xf>
    <xf numFmtId="49" fontId="29" fillId="5" borderId="99" xfId="0" applyNumberFormat="1" applyFont="1" applyFill="1" applyBorder="1" applyAlignment="1">
      <alignment horizontal="center"/>
    </xf>
    <xf numFmtId="165" fontId="11" fillId="5" borderId="99" xfId="0" applyNumberFormat="1" applyFont="1" applyFill="1" applyBorder="1" applyAlignment="1">
      <alignment horizontal="left" vertical="top" wrapText="1"/>
    </xf>
    <xf numFmtId="0" fontId="31" fillId="3" borderId="135" xfId="0" applyFont="1" applyFill="1" applyBorder="1" applyAlignment="1">
      <alignment horizontal="left"/>
    </xf>
    <xf numFmtId="1" fontId="15" fillId="13" borderId="135" xfId="0" applyNumberFormat="1" applyFont="1" applyFill="1" applyBorder="1" applyAlignment="1">
      <alignment horizontal="left" vertical="center"/>
    </xf>
    <xf numFmtId="165" fontId="15" fillId="13" borderId="136" xfId="0" applyNumberFormat="1" applyFont="1" applyFill="1" applyBorder="1" applyAlignment="1">
      <alignment horizontal="center" vertical="center"/>
    </xf>
    <xf numFmtId="1" fontId="30" fillId="0" borderId="135" xfId="0" applyNumberFormat="1" applyFont="1" applyBorder="1" applyAlignment="1">
      <alignment horizontal="left" vertical="center" wrapText="1"/>
    </xf>
    <xf numFmtId="0" fontId="29" fillId="18" borderId="135" xfId="0" applyFont="1" applyFill="1" applyBorder="1" applyAlignment="1">
      <alignment horizontal="left" vertical="center"/>
    </xf>
    <xf numFmtId="165" fontId="11" fillId="18" borderId="136" xfId="0" applyNumberFormat="1" applyFont="1" applyFill="1" applyBorder="1" applyAlignment="1">
      <alignment horizontal="center" vertical="center"/>
    </xf>
    <xf numFmtId="165" fontId="29" fillId="19" borderId="204" xfId="0" applyNumberFormat="1" applyFont="1" applyFill="1" applyBorder="1" applyAlignment="1">
      <alignment horizontal="center" vertical="center" wrapText="1"/>
    </xf>
    <xf numFmtId="0" fontId="29" fillId="19" borderId="212" xfId="0" applyFont="1" applyFill="1" applyBorder="1" applyAlignment="1">
      <alignment horizontal="left" vertical="center" wrapText="1"/>
    </xf>
    <xf numFmtId="0" fontId="29" fillId="19" borderId="196" xfId="0" applyFont="1" applyFill="1" applyBorder="1" applyAlignment="1">
      <alignment horizontal="center" vertical="center" wrapText="1"/>
    </xf>
    <xf numFmtId="49" fontId="29" fillId="19" borderId="196" xfId="0" applyNumberFormat="1" applyFont="1" applyFill="1" applyBorder="1" applyAlignment="1">
      <alignment horizontal="center" vertical="center" wrapText="1"/>
    </xf>
    <xf numFmtId="0" fontId="11" fillId="19" borderId="196" xfId="0" applyFont="1" applyFill="1" applyBorder="1" applyAlignment="1">
      <alignment horizontal="left" vertical="center" wrapText="1"/>
    </xf>
    <xf numFmtId="165" fontId="11" fillId="19" borderId="196" xfId="0" applyNumberFormat="1" applyFont="1" applyFill="1" applyBorder="1" applyAlignment="1">
      <alignment horizontal="center" vertical="center" wrapText="1"/>
    </xf>
    <xf numFmtId="168" fontId="29" fillId="19" borderId="196" xfId="0" applyNumberFormat="1" applyFont="1" applyFill="1" applyBorder="1" applyAlignment="1">
      <alignment horizontal="center" vertical="center" wrapText="1"/>
    </xf>
    <xf numFmtId="165" fontId="11" fillId="19" borderId="213" xfId="0" applyNumberFormat="1" applyFont="1" applyFill="1" applyBorder="1" applyAlignment="1">
      <alignment horizontal="center" vertical="center" wrapText="1"/>
    </xf>
    <xf numFmtId="49" fontId="19" fillId="0" borderId="141" xfId="0" applyNumberFormat="1" applyFont="1" applyBorder="1" applyAlignment="1">
      <alignment horizontal="left" vertical="center" readingOrder="1"/>
    </xf>
    <xf numFmtId="0" fontId="35" fillId="5" borderId="139" xfId="0" applyFont="1" applyFill="1" applyBorder="1" applyAlignment="1">
      <alignment horizontal="left"/>
    </xf>
    <xf numFmtId="10" fontId="35" fillId="5" borderId="140" xfId="0" applyNumberFormat="1" applyFont="1" applyFill="1" applyBorder="1" applyAlignment="1">
      <alignment vertical="top"/>
    </xf>
    <xf numFmtId="9" fontId="37" fillId="22" borderId="124" xfId="0" applyNumberFormat="1" applyFont="1" applyFill="1" applyBorder="1" applyAlignment="1">
      <alignment horizontal="left" wrapText="1"/>
    </xf>
    <xf numFmtId="0" fontId="19" fillId="5" borderId="99" xfId="0" applyFont="1" applyFill="1" applyBorder="1" applyAlignment="1">
      <alignment wrapText="1"/>
    </xf>
    <xf numFmtId="0" fontId="35" fillId="5" borderId="99" xfId="0" applyFont="1" applyFill="1" applyBorder="1" applyAlignment="1">
      <alignment vertical="top"/>
    </xf>
    <xf numFmtId="0" fontId="35" fillId="5" borderId="99" xfId="0" applyFont="1" applyFill="1" applyBorder="1" applyAlignment="1">
      <alignment horizontal="center" vertical="top"/>
    </xf>
    <xf numFmtId="2" fontId="35" fillId="5" borderId="99" xfId="0" applyNumberFormat="1" applyFont="1" applyFill="1" applyBorder="1" applyAlignment="1">
      <alignment vertical="top"/>
    </xf>
    <xf numFmtId="167" fontId="35" fillId="5" borderId="99" xfId="0" applyNumberFormat="1" applyFont="1" applyFill="1" applyBorder="1" applyAlignment="1">
      <alignment vertical="top"/>
    </xf>
    <xf numFmtId="10" fontId="35" fillId="5" borderId="99" xfId="0" applyNumberFormat="1" applyFont="1" applyFill="1" applyBorder="1" applyAlignment="1">
      <alignment vertical="top"/>
    </xf>
    <xf numFmtId="10" fontId="35" fillId="5" borderId="125" xfId="0" applyNumberFormat="1" applyFont="1" applyFill="1" applyBorder="1" applyAlignment="1">
      <alignment vertical="top"/>
    </xf>
    <xf numFmtId="9" fontId="38" fillId="23" borderId="124" xfId="0" applyNumberFormat="1" applyFont="1" applyFill="1" applyBorder="1" applyAlignment="1">
      <alignment horizontal="left" wrapText="1"/>
    </xf>
    <xf numFmtId="9" fontId="39" fillId="24" borderId="124" xfId="0" applyNumberFormat="1" applyFont="1" applyFill="1" applyBorder="1" applyAlignment="1">
      <alignment horizontal="left" wrapText="1"/>
    </xf>
    <xf numFmtId="0" fontId="19" fillId="5" borderId="124" xfId="0" applyFont="1" applyFill="1" applyBorder="1" applyAlignment="1">
      <alignment horizontal="left" wrapText="1"/>
    </xf>
    <xf numFmtId="0" fontId="19" fillId="5" borderId="99" xfId="0" applyFont="1" applyFill="1" applyBorder="1" applyAlignment="1">
      <alignment horizontal="center" vertical="top" wrapText="1"/>
    </xf>
    <xf numFmtId="2" fontId="19" fillId="5" borderId="99" xfId="0" applyNumberFormat="1" applyFont="1" applyFill="1" applyBorder="1" applyAlignment="1">
      <alignment horizontal="center" vertical="top" wrapText="1"/>
    </xf>
    <xf numFmtId="167" fontId="19" fillId="5" borderId="99" xfId="0" applyNumberFormat="1" applyFont="1" applyFill="1" applyBorder="1" applyAlignment="1">
      <alignment horizontal="center" vertical="top" wrapText="1"/>
    </xf>
    <xf numFmtId="10" fontId="19" fillId="5" borderId="99" xfId="0" applyNumberFormat="1" applyFont="1" applyFill="1" applyBorder="1" applyAlignment="1">
      <alignment horizontal="center" vertical="top" wrapText="1"/>
    </xf>
    <xf numFmtId="10" fontId="19" fillId="5" borderId="97" xfId="0" applyNumberFormat="1" applyFont="1" applyFill="1" applyBorder="1" applyAlignment="1">
      <alignment horizontal="center" vertical="top" wrapText="1"/>
    </xf>
    <xf numFmtId="0" fontId="19" fillId="0" borderId="125" xfId="0" applyFont="1" applyBorder="1" applyAlignment="1">
      <alignment horizontal="center" vertical="top" wrapText="1"/>
    </xf>
    <xf numFmtId="0" fontId="10" fillId="22" borderId="170" xfId="0" applyFont="1" applyFill="1" applyBorder="1" applyAlignment="1">
      <alignment horizontal="center" vertical="center" wrapText="1"/>
    </xf>
    <xf numFmtId="0" fontId="10" fillId="22" borderId="98" xfId="0" applyFont="1" applyFill="1" applyBorder="1" applyAlignment="1">
      <alignment horizontal="center" vertical="center" wrapText="1"/>
    </xf>
    <xf numFmtId="0" fontId="11" fillId="3" borderId="154" xfId="0" applyFont="1" applyFill="1" applyBorder="1" applyAlignment="1">
      <alignment horizontal="left" vertical="top" wrapText="1"/>
    </xf>
    <xf numFmtId="0" fontId="11" fillId="3" borderId="124" xfId="0" applyFont="1" applyFill="1" applyBorder="1" applyAlignment="1">
      <alignment horizontal="left" vertical="top" wrapText="1"/>
    </xf>
    <xf numFmtId="0" fontId="11" fillId="3" borderId="99" xfId="0" applyFont="1" applyFill="1" applyBorder="1" applyAlignment="1">
      <alignment vertical="top" wrapText="1"/>
    </xf>
    <xf numFmtId="0" fontId="11" fillId="3" borderId="99" xfId="0" applyFont="1" applyFill="1" applyBorder="1" applyAlignment="1">
      <alignment horizontal="center" vertical="top" wrapText="1"/>
    </xf>
    <xf numFmtId="2" fontId="11" fillId="3" borderId="99" xfId="0" applyNumberFormat="1" applyFont="1" applyFill="1" applyBorder="1" applyAlignment="1">
      <alignment horizontal="right" vertical="top" wrapText="1"/>
    </xf>
    <xf numFmtId="167" fontId="11" fillId="3" borderId="99" xfId="0" applyNumberFormat="1" applyFont="1" applyFill="1" applyBorder="1" applyAlignment="1">
      <alignment horizontal="right" vertical="top" wrapText="1"/>
    </xf>
    <xf numFmtId="10" fontId="11" fillId="3" borderId="99" xfId="0" applyNumberFormat="1" applyFont="1" applyFill="1" applyBorder="1" applyAlignment="1">
      <alignment horizontal="center" vertical="top" wrapText="1"/>
    </xf>
    <xf numFmtId="0" fontId="11" fillId="3" borderId="128" xfId="0" applyFont="1" applyFill="1" applyBorder="1" applyAlignment="1">
      <alignment horizontal="left" vertical="top" wrapText="1"/>
    </xf>
    <xf numFmtId="0" fontId="11" fillId="3" borderId="116" xfId="0" applyFont="1" applyFill="1" applyBorder="1" applyAlignment="1">
      <alignment vertical="top" wrapText="1"/>
    </xf>
    <xf numFmtId="0" fontId="11" fillId="13" borderId="124" xfId="0" applyFont="1" applyFill="1" applyBorder="1" applyAlignment="1">
      <alignment horizontal="left" vertical="top" wrapText="1"/>
    </xf>
    <xf numFmtId="0" fontId="11" fillId="13" borderId="99" xfId="0" applyFont="1" applyFill="1" applyBorder="1" applyAlignment="1">
      <alignment vertical="top" wrapText="1"/>
    </xf>
    <xf numFmtId="0" fontId="11" fillId="13" borderId="99" xfId="0" applyFont="1" applyFill="1" applyBorder="1" applyAlignment="1">
      <alignment horizontal="center" vertical="top" wrapText="1"/>
    </xf>
    <xf numFmtId="2" fontId="11" fillId="13" borderId="99" xfId="0" applyNumberFormat="1" applyFont="1" applyFill="1" applyBorder="1" applyAlignment="1">
      <alignment horizontal="right" vertical="top" wrapText="1"/>
    </xf>
    <xf numFmtId="167" fontId="11" fillId="13" borderId="99" xfId="0" applyNumberFormat="1" applyFont="1" applyFill="1" applyBorder="1" applyAlignment="1">
      <alignment horizontal="right" vertical="top" wrapText="1"/>
    </xf>
    <xf numFmtId="10" fontId="11" fillId="13" borderId="99" xfId="0" applyNumberFormat="1" applyFont="1" applyFill="1" applyBorder="1" applyAlignment="1">
      <alignment horizontal="center" vertical="top" wrapText="1"/>
    </xf>
    <xf numFmtId="10" fontId="11" fillId="13" borderId="125" xfId="0" applyNumberFormat="1" applyFont="1" applyFill="1" applyBorder="1" applyAlignment="1">
      <alignment horizontal="center" vertical="top" wrapText="1"/>
    </xf>
    <xf numFmtId="175" fontId="35" fillId="5" borderId="124" xfId="0" applyNumberFormat="1" applyFont="1" applyFill="1" applyBorder="1" applyAlignment="1">
      <alignment horizontal="left"/>
    </xf>
    <xf numFmtId="2" fontId="35" fillId="5" borderId="99" xfId="0" applyNumberFormat="1" applyFont="1" applyFill="1" applyBorder="1"/>
    <xf numFmtId="0" fontId="35" fillId="0" borderId="125" xfId="0" applyFont="1" applyBorder="1"/>
    <xf numFmtId="175" fontId="35" fillId="5" borderId="125" xfId="0" applyNumberFormat="1" applyFont="1" applyFill="1" applyBorder="1"/>
    <xf numFmtId="175" fontId="35" fillId="5" borderId="129" xfId="0" applyNumberFormat="1" applyFont="1" applyFill="1" applyBorder="1" applyAlignment="1">
      <alignment horizontal="left"/>
    </xf>
    <xf numFmtId="175" fontId="35" fillId="5" borderId="130" xfId="0" applyNumberFormat="1" applyFont="1" applyFill="1" applyBorder="1"/>
    <xf numFmtId="175" fontId="35" fillId="5" borderId="130" xfId="0" applyNumberFormat="1" applyFont="1" applyFill="1" applyBorder="1" applyAlignment="1">
      <alignment horizontal="center"/>
    </xf>
    <xf numFmtId="167" fontId="35" fillId="5" borderId="130" xfId="0" applyNumberFormat="1" applyFont="1" applyFill="1" applyBorder="1"/>
    <xf numFmtId="175" fontId="35" fillId="5" borderId="131" xfId="0" applyNumberFormat="1" applyFont="1" applyFill="1" applyBorder="1"/>
    <xf numFmtId="0" fontId="5" fillId="0" borderId="99" xfId="0" applyFont="1" applyBorder="1"/>
    <xf numFmtId="49" fontId="19" fillId="0" borderId="122" xfId="0" applyNumberFormat="1" applyFont="1" applyBorder="1" applyAlignment="1">
      <alignment horizontal="left" vertical="center" readingOrder="1"/>
    </xf>
    <xf numFmtId="0" fontId="7" fillId="0" borderId="116" xfId="0" applyFont="1" applyBorder="1" applyAlignment="1">
      <alignment horizontal="left" vertical="center" readingOrder="1"/>
    </xf>
    <xf numFmtId="0" fontId="7" fillId="0" borderId="123" xfId="0" applyFont="1" applyBorder="1" applyAlignment="1">
      <alignment horizontal="left" vertical="center" readingOrder="1"/>
    </xf>
    <xf numFmtId="0" fontId="7" fillId="0" borderId="98" xfId="0" applyFont="1" applyBorder="1" applyAlignment="1">
      <alignment horizontal="left" vertical="center" readingOrder="1"/>
    </xf>
    <xf numFmtId="0" fontId="7" fillId="0" borderId="142" xfId="0" applyFont="1" applyBorder="1" applyAlignment="1">
      <alignment horizontal="left" vertical="center" readingOrder="1"/>
    </xf>
    <xf numFmtId="0" fontId="7" fillId="0" borderId="95" xfId="0" applyFont="1" applyBorder="1" applyAlignment="1">
      <alignment horizontal="left" vertical="center" readingOrder="1"/>
    </xf>
    <xf numFmtId="0" fontId="7" fillId="0" borderId="155" xfId="0" applyFont="1" applyBorder="1" applyAlignment="1">
      <alignment horizontal="left" vertical="center" readingOrder="1"/>
    </xf>
    <xf numFmtId="49" fontId="19" fillId="0" borderId="154" xfId="0" applyNumberFormat="1" applyFont="1" applyBorder="1" applyAlignment="1">
      <alignment horizontal="left" vertical="center" readingOrder="1"/>
    </xf>
    <xf numFmtId="0" fontId="25" fillId="0" borderId="99" xfId="0" applyFont="1" applyBorder="1" applyAlignment="1">
      <alignment horizontal="left" vertical="center" wrapText="1"/>
    </xf>
    <xf numFmtId="0" fontId="25" fillId="0" borderId="125" xfId="0" applyFont="1" applyBorder="1" applyAlignment="1">
      <alignment horizontal="left" vertical="center" wrapText="1"/>
    </xf>
    <xf numFmtId="0" fontId="5" fillId="0" borderId="218" xfId="0" applyFont="1" applyBorder="1"/>
    <xf numFmtId="0" fontId="48" fillId="21" borderId="202" xfId="0" applyFont="1" applyFill="1" applyBorder="1" applyAlignment="1">
      <alignment horizontal="center"/>
    </xf>
    <xf numFmtId="0" fontId="5" fillId="0" borderId="125" xfId="0" applyFont="1" applyBorder="1"/>
    <xf numFmtId="0" fontId="49" fillId="14" borderId="202" xfId="0" applyFont="1" applyFill="1" applyBorder="1" applyAlignment="1">
      <alignment horizontal="center"/>
    </xf>
    <xf numFmtId="0" fontId="49" fillId="5" borderId="202" xfId="0" applyFont="1" applyFill="1" applyBorder="1" applyAlignment="1">
      <alignment horizontal="center"/>
    </xf>
    <xf numFmtId="0" fontId="49" fillId="0" borderId="202" xfId="0" applyFont="1" applyBorder="1" applyAlignment="1">
      <alignment horizontal="center"/>
    </xf>
    <xf numFmtId="0" fontId="49" fillId="14" borderId="212" xfId="0" applyFont="1" applyFill="1" applyBorder="1" applyAlignment="1">
      <alignment horizontal="center"/>
    </xf>
    <xf numFmtId="0" fontId="49" fillId="14" borderId="196" xfId="0" applyFont="1" applyFill="1" applyBorder="1" applyAlignment="1">
      <alignment horizontal="left" wrapText="1"/>
    </xf>
    <xf numFmtId="0" fontId="49" fillId="14" borderId="196" xfId="0" applyFont="1" applyFill="1" applyBorder="1" applyAlignment="1">
      <alignment horizontal="center"/>
    </xf>
    <xf numFmtId="14" fontId="49" fillId="14" borderId="196" xfId="0" applyNumberFormat="1" applyFont="1" applyFill="1" applyBorder="1" applyAlignment="1">
      <alignment horizontal="center"/>
    </xf>
    <xf numFmtId="165" fontId="49" fillId="14" borderId="196" xfId="0" applyNumberFormat="1" applyFont="1" applyFill="1" applyBorder="1" applyAlignment="1">
      <alignment horizontal="center"/>
    </xf>
    <xf numFmtId="44" fontId="4" fillId="0" borderId="0" xfId="0" applyNumberFormat="1" applyFont="1"/>
    <xf numFmtId="164" fontId="10" fillId="18" borderId="21" xfId="0" applyNumberFormat="1" applyFont="1" applyFill="1" applyBorder="1" applyAlignment="1">
      <alignment vertical="center" wrapText="1"/>
    </xf>
    <xf numFmtId="171" fontId="10" fillId="18" borderId="21" xfId="0" applyNumberFormat="1" applyFont="1" applyFill="1" applyBorder="1" applyAlignment="1">
      <alignment vertical="center" wrapText="1"/>
    </xf>
    <xf numFmtId="0" fontId="5" fillId="5" borderId="50" xfId="0" applyFont="1" applyFill="1" applyBorder="1" applyAlignment="1">
      <alignment horizontal="left" wrapText="1"/>
    </xf>
    <xf numFmtId="49" fontId="10" fillId="0" borderId="132" xfId="0" applyNumberFormat="1" applyFont="1" applyBorder="1" applyAlignment="1">
      <alignment horizontal="center" wrapText="1"/>
    </xf>
    <xf numFmtId="49" fontId="10" fillId="0" borderId="135" xfId="0" applyNumberFormat="1" applyFont="1" applyBorder="1" applyAlignment="1">
      <alignment horizontal="center" wrapText="1"/>
    </xf>
    <xf numFmtId="49" fontId="10" fillId="0" borderId="152" xfId="0" applyNumberFormat="1" applyFont="1" applyBorder="1" applyAlignment="1">
      <alignment horizontal="center" wrapText="1"/>
    </xf>
    <xf numFmtId="164" fontId="5" fillId="31" borderId="21" xfId="0" applyNumberFormat="1" applyFont="1" applyFill="1" applyBorder="1" applyAlignment="1">
      <alignment horizontal="center" vertical="center"/>
    </xf>
    <xf numFmtId="49" fontId="83" fillId="0" borderId="132" xfId="0" applyNumberFormat="1" applyFont="1" applyBorder="1" applyAlignment="1">
      <alignment horizontal="center" wrapText="1"/>
    </xf>
    <xf numFmtId="49" fontId="83" fillId="0" borderId="135" xfId="0" applyNumberFormat="1" applyFont="1" applyBorder="1" applyAlignment="1">
      <alignment horizontal="center" wrapText="1"/>
    </xf>
    <xf numFmtId="49" fontId="83" fillId="0" borderId="152" xfId="0" applyNumberFormat="1" applyFont="1" applyBorder="1" applyAlignment="1">
      <alignment horizontal="center" wrapText="1"/>
    </xf>
    <xf numFmtId="0" fontId="83" fillId="13" borderId="156" xfId="0" applyFont="1" applyFill="1" applyBorder="1" applyAlignment="1">
      <alignment horizontal="center" vertical="center"/>
    </xf>
    <xf numFmtId="0" fontId="83" fillId="13" borderId="60" xfId="0" applyFont="1" applyFill="1" applyBorder="1" applyAlignment="1">
      <alignment horizontal="center" vertical="center"/>
    </xf>
    <xf numFmtId="164" fontId="83" fillId="13" borderId="60" xfId="0" applyNumberFormat="1" applyFont="1" applyFill="1" applyBorder="1" applyAlignment="1">
      <alignment horizontal="center" vertical="center"/>
    </xf>
    <xf numFmtId="0" fontId="83" fillId="13" borderId="61" xfId="0" applyFont="1" applyFill="1" applyBorder="1" applyAlignment="1">
      <alignment horizontal="center" vertical="center"/>
    </xf>
    <xf numFmtId="0" fontId="83" fillId="13" borderId="62" xfId="0" applyFont="1" applyFill="1" applyBorder="1" applyAlignment="1">
      <alignment horizontal="center" vertical="center"/>
    </xf>
    <xf numFmtId="0" fontId="83" fillId="13" borderId="63" xfId="0" applyFont="1" applyFill="1" applyBorder="1" applyAlignment="1">
      <alignment horizontal="center" vertical="center"/>
    </xf>
    <xf numFmtId="0" fontId="83" fillId="13" borderId="157" xfId="0" applyFont="1" applyFill="1" applyBorder="1" applyAlignment="1">
      <alignment horizontal="center" vertical="center"/>
    </xf>
    <xf numFmtId="164" fontId="83" fillId="0" borderId="117" xfId="0" applyNumberFormat="1" applyFont="1" applyBorder="1" applyAlignment="1">
      <alignment horizontal="center" vertical="center"/>
    </xf>
    <xf numFmtId="164" fontId="83" fillId="0" borderId="89" xfId="0" applyNumberFormat="1" applyFont="1" applyBorder="1" applyAlignment="1">
      <alignment horizontal="center" vertical="center"/>
    </xf>
    <xf numFmtId="10" fontId="83" fillId="20" borderId="94" xfId="0" applyNumberFormat="1" applyFont="1" applyFill="1" applyBorder="1" applyAlignment="1">
      <alignment horizontal="center" vertical="center"/>
    </xf>
    <xf numFmtId="10" fontId="83" fillId="20" borderId="45" xfId="0" applyNumberFormat="1" applyFont="1" applyFill="1" applyBorder="1" applyAlignment="1">
      <alignment horizontal="center" vertical="center"/>
    </xf>
    <xf numFmtId="164" fontId="83" fillId="13" borderId="173" xfId="0" applyNumberFormat="1" applyFont="1" applyFill="1" applyBorder="1" applyAlignment="1">
      <alignment horizontal="center" vertical="center"/>
    </xf>
    <xf numFmtId="0" fontId="85" fillId="0" borderId="124" xfId="0" applyFont="1" applyBorder="1"/>
    <xf numFmtId="174" fontId="83" fillId="19" borderId="74" xfId="0" applyNumberFormat="1" applyFont="1" applyFill="1" applyBorder="1" applyAlignment="1">
      <alignment horizontal="center" vertical="center"/>
    </xf>
    <xf numFmtId="174" fontId="83" fillId="19" borderId="75" xfId="0" applyNumberFormat="1" applyFont="1" applyFill="1" applyBorder="1" applyAlignment="1">
      <alignment horizontal="center" vertical="center"/>
    </xf>
    <xf numFmtId="174" fontId="83" fillId="5" borderId="163" xfId="0" applyNumberFormat="1" applyFont="1" applyFill="1" applyBorder="1" applyAlignment="1">
      <alignment horizontal="center" vertical="center"/>
    </xf>
    <xf numFmtId="10" fontId="83" fillId="19" borderId="76" xfId="0" applyNumberFormat="1" applyFont="1" applyFill="1" applyBorder="1" applyAlignment="1">
      <alignment horizontal="center"/>
    </xf>
    <xf numFmtId="10" fontId="83" fillId="5" borderId="163" xfId="0" applyNumberFormat="1" applyFont="1" applyFill="1" applyBorder="1" applyAlignment="1">
      <alignment horizontal="center" vertical="center"/>
    </xf>
    <xf numFmtId="10" fontId="83" fillId="19" borderId="77" xfId="0" applyNumberFormat="1" applyFont="1" applyFill="1" applyBorder="1" applyAlignment="1">
      <alignment horizontal="center"/>
    </xf>
    <xf numFmtId="174" fontId="83" fillId="5" borderId="74" xfId="0" applyNumberFormat="1" applyFont="1" applyFill="1" applyBorder="1" applyAlignment="1">
      <alignment horizontal="center" vertical="center"/>
    </xf>
    <xf numFmtId="174" fontId="83" fillId="5" borderId="78" xfId="0" applyNumberFormat="1" applyFont="1" applyFill="1" applyBorder="1" applyAlignment="1">
      <alignment horizontal="center" vertical="center"/>
    </xf>
    <xf numFmtId="10" fontId="83" fillId="5" borderId="74" xfId="0" applyNumberFormat="1" applyFont="1" applyFill="1" applyBorder="1" applyAlignment="1">
      <alignment horizontal="center" vertical="center"/>
    </xf>
    <xf numFmtId="10" fontId="83" fillId="5" borderId="78" xfId="0" applyNumberFormat="1" applyFont="1" applyFill="1" applyBorder="1" applyAlignment="1">
      <alignment horizontal="center" vertical="center"/>
    </xf>
    <xf numFmtId="10" fontId="83" fillId="5" borderId="79" xfId="0" applyNumberFormat="1" applyFont="1" applyFill="1" applyBorder="1" applyAlignment="1">
      <alignment horizontal="center" vertical="center"/>
    </xf>
    <xf numFmtId="10" fontId="83" fillId="5" borderId="165" xfId="0" applyNumberFormat="1" applyFont="1" applyFill="1" applyBorder="1" applyAlignment="1">
      <alignment horizontal="center" vertical="center"/>
    </xf>
    <xf numFmtId="10" fontId="83" fillId="5" borderId="80" xfId="0" applyNumberFormat="1" applyFont="1" applyFill="1" applyBorder="1" applyAlignment="1">
      <alignment horizontal="center" vertical="center"/>
    </xf>
    <xf numFmtId="164" fontId="83" fillId="0" borderId="172" xfId="0" applyNumberFormat="1" applyFont="1" applyBorder="1" applyAlignment="1">
      <alignment horizontal="center" vertical="center"/>
    </xf>
    <xf numFmtId="164" fontId="83" fillId="0" borderId="173" xfId="0" applyNumberFormat="1" applyFont="1" applyBorder="1" applyAlignment="1">
      <alignment horizontal="center" vertical="center"/>
    </xf>
    <xf numFmtId="0" fontId="85" fillId="0" borderId="0" xfId="0" applyFont="1"/>
    <xf numFmtId="10" fontId="83" fillId="34" borderId="67" xfId="0" applyNumberFormat="1" applyFont="1" applyFill="1" applyBorder="1" applyAlignment="1">
      <alignment vertical="center"/>
    </xf>
    <xf numFmtId="0" fontId="86" fillId="35" borderId="68" xfId="0" applyFont="1" applyFill="1" applyBorder="1"/>
    <xf numFmtId="0" fontId="86" fillId="35" borderId="159" xfId="0" applyFont="1" applyFill="1" applyBorder="1"/>
    <xf numFmtId="0" fontId="86" fillId="35" borderId="72" xfId="0" applyFont="1" applyFill="1" applyBorder="1"/>
    <xf numFmtId="0" fontId="86" fillId="35" borderId="73" xfId="0" applyFont="1" applyFill="1" applyBorder="1"/>
    <xf numFmtId="0" fontId="86" fillId="35" borderId="161" xfId="0" applyFont="1" applyFill="1" applyBorder="1"/>
    <xf numFmtId="0" fontId="83" fillId="34" borderId="81" xfId="0" applyFont="1" applyFill="1" applyBorder="1" applyAlignment="1">
      <alignment vertical="center"/>
    </xf>
    <xf numFmtId="0" fontId="86" fillId="35" borderId="82" xfId="0" applyFont="1" applyFill="1" applyBorder="1"/>
    <xf numFmtId="0" fontId="86" fillId="35" borderId="166" xfId="0" applyFont="1" applyFill="1" applyBorder="1"/>
    <xf numFmtId="0" fontId="86" fillId="35" borderId="85" xfId="0" applyFont="1" applyFill="1" applyBorder="1"/>
    <xf numFmtId="0" fontId="86" fillId="35" borderId="29" xfId="0" applyFont="1" applyFill="1" applyBorder="1"/>
    <xf numFmtId="0" fontId="86" fillId="35" borderId="127" xfId="0" applyFont="1" applyFill="1" applyBorder="1"/>
    <xf numFmtId="0" fontId="86" fillId="36" borderId="95" xfId="0" applyFont="1" applyFill="1" applyBorder="1"/>
    <xf numFmtId="0" fontId="86" fillId="36" borderId="155" xfId="0" applyFont="1" applyFill="1" applyBorder="1"/>
    <xf numFmtId="0" fontId="0" fillId="36" borderId="0" xfId="0" applyFill="1"/>
    <xf numFmtId="0" fontId="3" fillId="36" borderId="116" xfId="0" applyFont="1" applyFill="1" applyBorder="1"/>
    <xf numFmtId="0" fontId="3" fillId="36" borderId="123" xfId="0" applyFont="1" applyFill="1" applyBorder="1"/>
    <xf numFmtId="0" fontId="75" fillId="0" borderId="0" xfId="0" applyFont="1"/>
    <xf numFmtId="0" fontId="75" fillId="30" borderId="0" xfId="0" applyFont="1" applyFill="1"/>
    <xf numFmtId="14" fontId="5" fillId="5" borderId="40" xfId="0" applyNumberFormat="1" applyFont="1" applyFill="1" applyBorder="1" applyAlignment="1">
      <alignment horizontal="center"/>
    </xf>
    <xf numFmtId="166" fontId="5" fillId="5" borderId="52" xfId="0" applyNumberFormat="1" applyFont="1" applyFill="1" applyBorder="1" applyAlignment="1">
      <alignment horizontal="center"/>
    </xf>
    <xf numFmtId="164" fontId="10" fillId="16" borderId="180" xfId="0" applyNumberFormat="1" applyFont="1" applyFill="1" applyBorder="1" applyAlignment="1">
      <alignment horizontal="center" vertical="center"/>
    </xf>
    <xf numFmtId="0" fontId="10" fillId="16" borderId="56" xfId="0" applyFont="1" applyFill="1" applyBorder="1" applyAlignment="1">
      <alignment horizontal="center" vertical="center" wrapText="1"/>
    </xf>
    <xf numFmtId="1" fontId="10" fillId="16" borderId="56" xfId="0" applyNumberFormat="1" applyFont="1" applyFill="1" applyBorder="1" applyAlignment="1">
      <alignment horizontal="center" vertical="center" wrapText="1"/>
    </xf>
    <xf numFmtId="164" fontId="10" fillId="16" borderId="56" xfId="0" applyNumberFormat="1" applyFont="1" applyFill="1" applyBorder="1" applyAlignment="1">
      <alignment horizontal="left" vertical="center" wrapText="1"/>
    </xf>
    <xf numFmtId="2" fontId="10" fillId="16" borderId="56" xfId="0" applyNumberFormat="1" applyFont="1" applyFill="1" applyBorder="1" applyAlignment="1">
      <alignment horizontal="center" vertical="center"/>
    </xf>
    <xf numFmtId="4" fontId="10" fillId="16" borderId="56" xfId="0" applyNumberFormat="1" applyFont="1" applyFill="1" applyBorder="1" applyAlignment="1">
      <alignment horizontal="center" vertical="center"/>
    </xf>
    <xf numFmtId="164" fontId="10" fillId="16" borderId="56" xfId="0" applyNumberFormat="1" applyFont="1" applyFill="1" applyBorder="1" applyAlignment="1">
      <alignment horizontal="center" vertical="center" wrapText="1"/>
    </xf>
    <xf numFmtId="164" fontId="87" fillId="33" borderId="57" xfId="0" applyNumberFormat="1" applyFont="1" applyFill="1" applyBorder="1" applyAlignment="1">
      <alignment horizontal="center" vertical="center" wrapText="1"/>
    </xf>
    <xf numFmtId="165" fontId="10" fillId="16" borderId="56" xfId="0" applyNumberFormat="1" applyFont="1" applyFill="1" applyBorder="1" applyAlignment="1">
      <alignment horizontal="center" vertical="center" wrapText="1"/>
    </xf>
    <xf numFmtId="10" fontId="10" fillId="16" borderId="201" xfId="0" applyNumberFormat="1" applyFont="1" applyFill="1" applyBorder="1" applyAlignment="1">
      <alignment horizontal="center" vertical="center" wrapText="1"/>
    </xf>
    <xf numFmtId="49" fontId="59" fillId="15" borderId="202" xfId="0" applyNumberFormat="1" applyFont="1" applyFill="1" applyBorder="1" applyAlignment="1">
      <alignment horizontal="center" vertical="center" wrapText="1"/>
    </xf>
    <xf numFmtId="0" fontId="5" fillId="15" borderId="57" xfId="0" applyFont="1" applyFill="1" applyBorder="1" applyAlignment="1">
      <alignment horizontal="center" vertical="center" wrapText="1"/>
    </xf>
    <xf numFmtId="1" fontId="5" fillId="15" borderId="57" xfId="0" applyNumberFormat="1" applyFont="1" applyFill="1" applyBorder="1" applyAlignment="1">
      <alignment horizontal="center" vertical="center" wrapText="1"/>
    </xf>
    <xf numFmtId="49" fontId="59" fillId="15" borderId="57" xfId="0" applyNumberFormat="1" applyFont="1" applyFill="1" applyBorder="1" applyAlignment="1">
      <alignment horizontal="left" vertical="center" wrapText="1"/>
    </xf>
    <xf numFmtId="2" fontId="59" fillId="15" borderId="57" xfId="0" applyNumberFormat="1" applyFont="1" applyFill="1" applyBorder="1" applyAlignment="1">
      <alignment horizontal="center" vertical="center"/>
    </xf>
    <xf numFmtId="4" fontId="59" fillId="15" borderId="57" xfId="0" applyNumberFormat="1" applyFont="1" applyFill="1" applyBorder="1" applyAlignment="1">
      <alignment horizontal="center" vertical="center"/>
    </xf>
    <xf numFmtId="164" fontId="59" fillId="15" borderId="57" xfId="0" applyNumberFormat="1" applyFont="1" applyFill="1" applyBorder="1" applyAlignment="1">
      <alignment horizontal="center" vertical="center"/>
    </xf>
    <xf numFmtId="164" fontId="59" fillId="15" borderId="99" xfId="0" applyNumberFormat="1" applyFont="1" applyFill="1" applyBorder="1" applyAlignment="1">
      <alignment horizontal="center" vertical="center"/>
    </xf>
    <xf numFmtId="165" fontId="59" fillId="15" borderId="57" xfId="0" applyNumberFormat="1" applyFont="1" applyFill="1" applyBorder="1" applyAlignment="1">
      <alignment horizontal="center" vertical="center"/>
    </xf>
    <xf numFmtId="165" fontId="59" fillId="10" borderId="52" xfId="0" applyNumberFormat="1" applyFont="1" applyFill="1" applyBorder="1" applyAlignment="1">
      <alignment horizontal="center" vertical="center" wrapText="1"/>
    </xf>
    <xf numFmtId="10" fontId="59" fillId="10" borderId="203" xfId="0" applyNumberFormat="1" applyFont="1" applyFill="1" applyBorder="1" applyAlignment="1">
      <alignment horizontal="center" vertical="center" wrapText="1"/>
    </xf>
    <xf numFmtId="49" fontId="5" fillId="0" borderId="180" xfId="0" applyNumberFormat="1" applyFont="1" applyBorder="1" applyAlignment="1">
      <alignment horizontal="center" vertical="center" wrapText="1"/>
    </xf>
    <xf numFmtId="49" fontId="5" fillId="8" borderId="57" xfId="0" applyNumberFormat="1" applyFont="1" applyFill="1" applyBorder="1" applyAlignment="1">
      <alignment horizontal="center" vertical="center" wrapText="1"/>
    </xf>
    <xf numFmtId="0" fontId="5" fillId="8" borderId="57" xfId="0" applyFont="1" applyFill="1" applyBorder="1" applyAlignment="1">
      <alignment horizontal="center" vertical="center" wrapText="1"/>
    </xf>
    <xf numFmtId="164" fontId="5" fillId="0" borderId="57" xfId="0" applyNumberFormat="1" applyFont="1" applyBorder="1" applyAlignment="1">
      <alignment horizontal="left" vertical="center" wrapText="1"/>
    </xf>
    <xf numFmtId="164" fontId="5" fillId="0" borderId="57" xfId="0" applyNumberFormat="1" applyFont="1" applyBorder="1" applyAlignment="1">
      <alignment horizontal="center" vertical="center"/>
    </xf>
    <xf numFmtId="4" fontId="5" fillId="8" borderId="57" xfId="0" applyNumberFormat="1" applyFont="1" applyFill="1" applyBorder="1" applyAlignment="1">
      <alignment horizontal="center" vertical="center" wrapText="1"/>
    </xf>
    <xf numFmtId="164" fontId="5" fillId="30" borderId="57" xfId="0" applyNumberFormat="1" applyFont="1" applyFill="1" applyBorder="1" applyAlignment="1">
      <alignment horizontal="center" vertical="center"/>
    </xf>
    <xf numFmtId="165" fontId="5" fillId="0" borderId="57" xfId="0" applyNumberFormat="1" applyFont="1" applyBorder="1" applyAlignment="1">
      <alignment horizontal="center" vertical="center"/>
    </xf>
    <xf numFmtId="10" fontId="5" fillId="0" borderId="204" xfId="0" applyNumberFormat="1" applyFont="1" applyBorder="1" applyAlignment="1">
      <alignment horizontal="center" vertical="center"/>
    </xf>
    <xf numFmtId="164" fontId="89" fillId="15" borderId="57" xfId="0" applyNumberFormat="1" applyFont="1" applyFill="1" applyBorder="1" applyAlignment="1">
      <alignment horizontal="center" vertical="center"/>
    </xf>
    <xf numFmtId="0" fontId="89" fillId="10" borderId="205" xfId="0" applyFont="1" applyFill="1" applyBorder="1" applyAlignment="1">
      <alignment horizontal="center" vertical="center"/>
    </xf>
    <xf numFmtId="0" fontId="89" fillId="10" borderId="58" xfId="0" applyFont="1" applyFill="1" applyBorder="1" applyAlignment="1">
      <alignment horizontal="center" vertical="center"/>
    </xf>
    <xf numFmtId="0" fontId="89" fillId="10" borderId="58" xfId="0" applyFont="1" applyFill="1" applyBorder="1" applyAlignment="1">
      <alignment horizontal="left" vertical="center" wrapText="1"/>
    </xf>
    <xf numFmtId="4" fontId="89" fillId="10" borderId="58" xfId="0" applyNumberFormat="1" applyFont="1" applyFill="1" applyBorder="1" applyAlignment="1">
      <alignment horizontal="center" vertical="center"/>
    </xf>
    <xf numFmtId="165" fontId="89" fillId="10" borderId="58" xfId="0" applyNumberFormat="1" applyFont="1" applyFill="1" applyBorder="1" applyAlignment="1">
      <alignment horizontal="center" vertical="center"/>
    </xf>
    <xf numFmtId="10" fontId="89" fillId="10" borderId="206" xfId="0" applyNumberFormat="1" applyFont="1" applyFill="1" applyBorder="1" applyAlignment="1">
      <alignment horizontal="center" vertical="center"/>
    </xf>
    <xf numFmtId="0" fontId="10" fillId="17" borderId="207" xfId="0" applyFont="1" applyFill="1" applyBorder="1" applyAlignment="1">
      <alignment horizontal="center" vertical="center"/>
    </xf>
    <xf numFmtId="0" fontId="10" fillId="17" borderId="208" xfId="0" applyFont="1" applyFill="1" applyBorder="1" applyAlignment="1">
      <alignment horizontal="center" vertical="center"/>
    </xf>
    <xf numFmtId="0" fontId="10" fillId="17" borderId="208" xfId="0" applyFont="1" applyFill="1" applyBorder="1" applyAlignment="1">
      <alignment horizontal="left" vertical="center" wrapText="1"/>
    </xf>
    <xf numFmtId="4" fontId="10" fillId="17" borderId="208" xfId="0" applyNumberFormat="1" applyFont="1" applyFill="1" applyBorder="1" applyAlignment="1">
      <alignment horizontal="center" vertical="center"/>
    </xf>
    <xf numFmtId="165" fontId="10" fillId="17" borderId="208" xfId="0" applyNumberFormat="1" applyFont="1" applyFill="1" applyBorder="1" applyAlignment="1">
      <alignment horizontal="center" vertical="center"/>
    </xf>
    <xf numFmtId="10" fontId="10" fillId="17" borderId="209" xfId="0" applyNumberFormat="1" applyFont="1" applyFill="1" applyBorder="1" applyAlignment="1">
      <alignment horizontal="center" vertical="center"/>
    </xf>
    <xf numFmtId="164" fontId="5" fillId="36" borderId="57" xfId="0" applyNumberFormat="1" applyFont="1" applyFill="1" applyBorder="1" applyAlignment="1">
      <alignment horizontal="center" vertical="center"/>
    </xf>
    <xf numFmtId="0" fontId="10" fillId="37" borderId="208" xfId="0" applyFont="1" applyFill="1" applyBorder="1" applyAlignment="1">
      <alignment horizontal="center" vertical="center"/>
    </xf>
    <xf numFmtId="165" fontId="89" fillId="36" borderId="57" xfId="0" applyNumberFormat="1" applyFont="1" applyFill="1" applyBorder="1" applyAlignment="1">
      <alignment horizontal="center" vertical="center"/>
    </xf>
    <xf numFmtId="4" fontId="10" fillId="0" borderId="49" xfId="0" applyNumberFormat="1" applyFont="1" applyBorder="1" applyAlignment="1">
      <alignment wrapText="1"/>
    </xf>
    <xf numFmtId="4" fontId="10" fillId="0" borderId="149" xfId="0" applyNumberFormat="1" applyFont="1" applyBorder="1" applyAlignment="1">
      <alignment wrapText="1"/>
    </xf>
    <xf numFmtId="4" fontId="10" fillId="0" borderId="148" xfId="0" applyNumberFormat="1" applyFont="1" applyBorder="1" applyAlignment="1">
      <alignment horizontal="center" vertical="center" wrapText="1"/>
    </xf>
    <xf numFmtId="4" fontId="10" fillId="0" borderId="51" xfId="0" applyNumberFormat="1" applyFont="1" applyBorder="1" applyAlignment="1">
      <alignment horizontal="center" vertical="center" wrapText="1"/>
    </xf>
    <xf numFmtId="4" fontId="10" fillId="0" borderId="40" xfId="0" applyNumberFormat="1" applyFont="1" applyBorder="1" applyAlignment="1">
      <alignment horizontal="center" vertical="center" wrapText="1"/>
    </xf>
    <xf numFmtId="4" fontId="10" fillId="0" borderId="52" xfId="0" applyNumberFormat="1" applyFont="1" applyBorder="1" applyAlignment="1">
      <alignment horizontal="center" vertical="center" wrapText="1"/>
    </xf>
    <xf numFmtId="10" fontId="60" fillId="5" borderId="133" xfId="0" applyNumberFormat="1" applyFont="1" applyFill="1" applyBorder="1" applyAlignment="1">
      <alignment horizontal="center" vertical="center" wrapText="1"/>
    </xf>
    <xf numFmtId="14" fontId="5" fillId="5" borderId="40" xfId="0" applyNumberFormat="1" applyFont="1" applyFill="1" applyBorder="1" applyAlignment="1">
      <alignment horizontal="center" vertical="center"/>
    </xf>
    <xf numFmtId="166" fontId="5" fillId="5" borderId="52" xfId="0" applyNumberFormat="1" applyFont="1" applyFill="1" applyBorder="1" applyAlignment="1">
      <alignment horizontal="center" vertical="center"/>
    </xf>
    <xf numFmtId="44" fontId="75" fillId="0" borderId="0" xfId="0" applyNumberFormat="1" applyFont="1"/>
    <xf numFmtId="166" fontId="29" fillId="0" borderId="0" xfId="0" applyNumberFormat="1" applyFont="1" applyAlignment="1">
      <alignment horizontal="center" vertical="center"/>
    </xf>
    <xf numFmtId="166" fontId="29" fillId="0" borderId="176" xfId="0" applyNumberFormat="1" applyFont="1" applyBorder="1" applyAlignment="1">
      <alignment horizontal="center" vertical="center"/>
    </xf>
    <xf numFmtId="166" fontId="29" fillId="0" borderId="125" xfId="0" applyNumberFormat="1" applyFont="1" applyBorder="1" applyAlignment="1">
      <alignment horizontal="center" vertical="center"/>
    </xf>
    <xf numFmtId="166" fontId="60" fillId="38" borderId="125" xfId="0" applyNumberFormat="1" applyFont="1" applyFill="1" applyBorder="1" applyAlignment="1">
      <alignment horizontal="center" vertical="center"/>
    </xf>
    <xf numFmtId="166" fontId="29" fillId="35" borderId="125" xfId="0" applyNumberFormat="1" applyFont="1" applyFill="1" applyBorder="1" applyAlignment="1">
      <alignment horizontal="center" vertical="center"/>
    </xf>
    <xf numFmtId="166" fontId="29" fillId="38" borderId="125" xfId="0" applyNumberFormat="1" applyFont="1" applyFill="1" applyBorder="1" applyAlignment="1">
      <alignment horizontal="center" vertical="center"/>
    </xf>
    <xf numFmtId="166" fontId="29" fillId="30" borderId="131" xfId="0" applyNumberFormat="1" applyFont="1" applyFill="1" applyBorder="1" applyAlignment="1">
      <alignment horizontal="center" vertical="center"/>
    </xf>
    <xf numFmtId="166" fontId="29" fillId="30" borderId="125" xfId="0" applyNumberFormat="1" applyFont="1" applyFill="1" applyBorder="1" applyAlignment="1">
      <alignment horizontal="center" vertical="center"/>
    </xf>
    <xf numFmtId="166" fontId="29" fillId="39" borderId="125" xfId="0" applyNumberFormat="1" applyFont="1" applyFill="1" applyBorder="1" applyAlignment="1">
      <alignment horizontal="center" vertical="center"/>
    </xf>
    <xf numFmtId="167" fontId="5" fillId="0" borderId="40" xfId="0" applyNumberFormat="1" applyFont="1" applyBorder="1" applyAlignment="1">
      <alignment horizontal="center" vertical="center"/>
    </xf>
    <xf numFmtId="168" fontId="5" fillId="0" borderId="40" xfId="0" applyNumberFormat="1" applyFont="1" applyBorder="1" applyAlignment="1">
      <alignment horizontal="center" vertical="center"/>
    </xf>
    <xf numFmtId="165" fontId="5" fillId="0" borderId="40" xfId="0" applyNumberFormat="1" applyFont="1" applyBorder="1" applyAlignment="1">
      <alignment horizontal="center" vertical="center"/>
    </xf>
    <xf numFmtId="165" fontId="5" fillId="0" borderId="136" xfId="0" applyNumberFormat="1" applyFont="1" applyBorder="1" applyAlignment="1">
      <alignment horizontal="center" vertical="center"/>
    </xf>
    <xf numFmtId="0" fontId="0" fillId="0" borderId="0" xfId="0" applyAlignment="1">
      <alignment horizontal="center" vertical="center"/>
    </xf>
    <xf numFmtId="4" fontId="6" fillId="0" borderId="133" xfId="0" applyNumberFormat="1" applyFont="1" applyBorder="1" applyAlignment="1">
      <alignment horizontal="center" vertical="center" wrapText="1"/>
    </xf>
    <xf numFmtId="10" fontId="48" fillId="5" borderId="133" xfId="0" applyNumberFormat="1" applyFont="1" applyFill="1" applyBorder="1" applyAlignment="1">
      <alignment horizontal="center" vertical="center" wrapText="1"/>
    </xf>
    <xf numFmtId="167" fontId="6" fillId="0" borderId="134" xfId="0" applyNumberFormat="1" applyFont="1" applyBorder="1" applyAlignment="1">
      <alignment horizontal="center" vertical="center" wrapText="1"/>
    </xf>
    <xf numFmtId="4" fontId="6" fillId="0" borderId="40" xfId="0" applyNumberFormat="1" applyFont="1" applyBorder="1" applyAlignment="1">
      <alignment horizontal="center" vertical="center" wrapText="1"/>
    </xf>
    <xf numFmtId="14" fontId="4" fillId="5" borderId="40" xfId="0" applyNumberFormat="1" applyFont="1" applyFill="1" applyBorder="1" applyAlignment="1">
      <alignment horizontal="center" vertical="center"/>
    </xf>
    <xf numFmtId="14" fontId="6" fillId="0" borderId="136" xfId="0" applyNumberFormat="1" applyFont="1" applyBorder="1" applyAlignment="1">
      <alignment horizontal="center" vertical="center" wrapText="1"/>
    </xf>
    <xf numFmtId="0" fontId="4" fillId="5" borderId="50" xfId="0" applyFont="1" applyFill="1" applyBorder="1" applyAlignment="1">
      <alignment horizontal="center" vertical="center" wrapText="1"/>
    </xf>
    <xf numFmtId="165" fontId="6" fillId="0" borderId="136" xfId="0" applyNumberFormat="1" applyFont="1" applyBorder="1" applyAlignment="1">
      <alignment horizontal="center" vertical="center" wrapText="1"/>
    </xf>
    <xf numFmtId="0" fontId="0" fillId="0" borderId="99" xfId="0" applyBorder="1" applyAlignment="1">
      <alignment horizontal="center" vertical="center"/>
    </xf>
    <xf numFmtId="0" fontId="0" fillId="0" borderId="125" xfId="0" applyBorder="1" applyAlignment="1">
      <alignment horizontal="center" vertical="center"/>
    </xf>
    <xf numFmtId="0" fontId="29" fillId="0" borderId="99" xfId="0" applyFont="1" applyBorder="1" applyAlignment="1">
      <alignment horizontal="center" vertical="center"/>
    </xf>
    <xf numFmtId="168" fontId="29" fillId="0" borderId="99" xfId="0" applyNumberFormat="1" applyFont="1" applyBorder="1" applyAlignment="1">
      <alignment horizontal="center" vertical="center"/>
    </xf>
    <xf numFmtId="165" fontId="29" fillId="0" borderId="99" xfId="0" applyNumberFormat="1" applyFont="1" applyBorder="1" applyAlignment="1">
      <alignment horizontal="center" vertical="center"/>
    </xf>
    <xf numFmtId="165" fontId="29" fillId="0" borderId="125" xfId="0" applyNumberFormat="1" applyFont="1" applyBorder="1" applyAlignment="1">
      <alignment horizontal="center" vertical="center"/>
    </xf>
    <xf numFmtId="165" fontId="32" fillId="3" borderId="57" xfId="0" applyNumberFormat="1" applyFont="1" applyFill="1" applyBorder="1" applyAlignment="1">
      <alignment horizontal="center" vertical="center" wrapText="1"/>
    </xf>
    <xf numFmtId="168" fontId="31" fillId="3" borderId="57" xfId="0" applyNumberFormat="1" applyFont="1" applyFill="1" applyBorder="1" applyAlignment="1">
      <alignment horizontal="center" vertical="center"/>
    </xf>
    <xf numFmtId="165" fontId="32" fillId="3" borderId="204" xfId="0" applyNumberFormat="1" applyFont="1" applyFill="1" applyBorder="1" applyAlignment="1">
      <alignment horizontal="center" vertical="center"/>
    </xf>
    <xf numFmtId="168" fontId="29" fillId="19" borderId="57" xfId="0" applyNumberFormat="1" applyFont="1" applyFill="1" applyBorder="1" applyAlignment="1">
      <alignment horizontal="center" vertical="center"/>
    </xf>
    <xf numFmtId="165" fontId="11" fillId="19" borderId="204" xfId="0" applyNumberFormat="1" applyFont="1" applyFill="1" applyBorder="1" applyAlignment="1">
      <alignment horizontal="center" vertical="center"/>
    </xf>
    <xf numFmtId="165" fontId="11" fillId="5" borderId="99" xfId="0" applyNumberFormat="1" applyFont="1" applyFill="1" applyBorder="1" applyAlignment="1">
      <alignment horizontal="center" vertical="center" wrapText="1"/>
    </xf>
    <xf numFmtId="168" fontId="29" fillId="5" borderId="99" xfId="0" applyNumberFormat="1" applyFont="1" applyFill="1" applyBorder="1" applyAlignment="1">
      <alignment horizontal="center" vertical="center"/>
    </xf>
    <xf numFmtId="165" fontId="11" fillId="5" borderId="99" xfId="0" applyNumberFormat="1" applyFont="1" applyFill="1" applyBorder="1" applyAlignment="1">
      <alignment horizontal="center" vertical="center"/>
    </xf>
    <xf numFmtId="165" fontId="11" fillId="5" borderId="125" xfId="0" applyNumberFormat="1" applyFont="1" applyFill="1" applyBorder="1" applyAlignment="1">
      <alignment horizontal="center" vertical="center"/>
    </xf>
    <xf numFmtId="165" fontId="32" fillId="3" borderId="40" xfId="0" applyNumberFormat="1" applyFont="1" applyFill="1" applyBorder="1" applyAlignment="1">
      <alignment horizontal="center" vertical="center" wrapText="1"/>
    </xf>
    <xf numFmtId="168" fontId="31" fillId="3" borderId="40" xfId="0" applyNumberFormat="1" applyFont="1" applyFill="1" applyBorder="1" applyAlignment="1">
      <alignment horizontal="center" vertical="center"/>
    </xf>
    <xf numFmtId="44" fontId="10" fillId="0" borderId="149" xfId="0" applyNumberFormat="1" applyFont="1" applyBorder="1" applyAlignment="1">
      <alignment wrapText="1"/>
    </xf>
    <xf numFmtId="44" fontId="10" fillId="0" borderId="49" xfId="0" applyNumberFormat="1" applyFont="1" applyBorder="1" applyAlignment="1">
      <alignment wrapText="1"/>
    </xf>
    <xf numFmtId="44" fontId="5" fillId="5" borderId="51" xfId="0" applyNumberFormat="1" applyFont="1" applyFill="1" applyBorder="1" applyAlignment="1">
      <alignment horizontal="center"/>
    </xf>
    <xf numFmtId="44" fontId="5" fillId="5" borderId="53" xfId="0" applyNumberFormat="1" applyFont="1" applyFill="1" applyBorder="1" applyAlignment="1">
      <alignment horizontal="center"/>
    </xf>
    <xf numFmtId="44" fontId="87" fillId="32" borderId="99" xfId="0" applyNumberFormat="1" applyFont="1" applyFill="1" applyBorder="1" applyAlignment="1">
      <alignment horizontal="center" vertical="center" wrapText="1"/>
    </xf>
    <xf numFmtId="44" fontId="59" fillId="15" borderId="99" xfId="0" applyNumberFormat="1" applyFont="1" applyFill="1" applyBorder="1" applyAlignment="1">
      <alignment horizontal="center" vertical="center"/>
    </xf>
    <xf numFmtId="44" fontId="88" fillId="0" borderId="57" xfId="0" applyNumberFormat="1" applyFont="1" applyBorder="1" applyAlignment="1">
      <alignment horizontal="center" vertical="center"/>
    </xf>
    <xf numFmtId="44" fontId="89" fillId="10" borderId="58" xfId="0" applyNumberFormat="1" applyFont="1" applyFill="1" applyBorder="1" applyAlignment="1">
      <alignment horizontal="center" vertical="center"/>
    </xf>
    <xf numFmtId="44" fontId="10" fillId="37" borderId="208" xfId="0" applyNumberFormat="1" applyFont="1" applyFill="1" applyBorder="1" applyAlignment="1">
      <alignment horizontal="center" vertical="center"/>
    </xf>
    <xf numFmtId="44" fontId="0" fillId="0" borderId="0" xfId="0" applyNumberFormat="1"/>
    <xf numFmtId="167" fontId="11" fillId="40" borderId="99" xfId="0" applyNumberFormat="1" applyFont="1" applyFill="1" applyBorder="1" applyAlignment="1">
      <alignment horizontal="right" vertical="top" wrapText="1"/>
    </xf>
    <xf numFmtId="0" fontId="11" fillId="3" borderId="229" xfId="0" applyFont="1" applyFill="1" applyBorder="1" applyAlignment="1">
      <alignment vertical="top" wrapText="1"/>
    </xf>
    <xf numFmtId="0" fontId="11" fillId="3" borderId="230" xfId="0" applyFont="1" applyFill="1" applyBorder="1" applyAlignment="1">
      <alignment horizontal="center" vertical="top" wrapText="1"/>
    </xf>
    <xf numFmtId="2" fontId="11" fillId="3" borderId="230" xfId="0" applyNumberFormat="1" applyFont="1" applyFill="1" applyBorder="1" applyAlignment="1">
      <alignment horizontal="right" vertical="top" wrapText="1"/>
    </xf>
    <xf numFmtId="167" fontId="11" fillId="3" borderId="230" xfId="0" applyNumberFormat="1" applyFont="1" applyFill="1" applyBorder="1" applyAlignment="1">
      <alignment horizontal="right" vertical="top" wrapText="1"/>
    </xf>
    <xf numFmtId="10" fontId="11" fillId="3" borderId="230" xfId="0" applyNumberFormat="1" applyFont="1" applyFill="1" applyBorder="1" applyAlignment="1">
      <alignment horizontal="center" vertical="top" wrapText="1"/>
    </xf>
    <xf numFmtId="10" fontId="11" fillId="3" borderId="231" xfId="0" applyNumberFormat="1" applyFont="1" applyFill="1" applyBorder="1" applyAlignment="1">
      <alignment horizontal="center" vertical="top" wrapText="1"/>
    </xf>
    <xf numFmtId="0" fontId="11" fillId="3" borderId="232" xfId="0" applyFont="1" applyFill="1" applyBorder="1" applyAlignment="1">
      <alignment vertical="top" wrapText="1"/>
    </xf>
    <xf numFmtId="10" fontId="11" fillId="3" borderId="233" xfId="0" applyNumberFormat="1" applyFont="1" applyFill="1" applyBorder="1" applyAlignment="1">
      <alignment horizontal="center" vertical="top" wrapText="1"/>
    </xf>
    <xf numFmtId="0" fontId="11" fillId="3" borderId="234" xfId="0" applyFont="1" applyFill="1" applyBorder="1" applyAlignment="1">
      <alignment vertical="top" wrapText="1"/>
    </xf>
    <xf numFmtId="0" fontId="11" fillId="3" borderId="235" xfId="0" applyFont="1" applyFill="1" applyBorder="1" applyAlignment="1">
      <alignment horizontal="center" vertical="top" wrapText="1"/>
    </xf>
    <xf numFmtId="2" fontId="11" fillId="3" borderId="235" xfId="0" applyNumberFormat="1" applyFont="1" applyFill="1" applyBorder="1" applyAlignment="1">
      <alignment horizontal="right" vertical="top" wrapText="1"/>
    </xf>
    <xf numFmtId="167" fontId="11" fillId="3" borderId="235" xfId="0" applyNumberFormat="1" applyFont="1" applyFill="1" applyBorder="1" applyAlignment="1">
      <alignment horizontal="right" vertical="top" wrapText="1"/>
    </xf>
    <xf numFmtId="10" fontId="11" fillId="3" borderId="235" xfId="0" applyNumberFormat="1" applyFont="1" applyFill="1" applyBorder="1" applyAlignment="1">
      <alignment horizontal="center" vertical="top" wrapText="1"/>
    </xf>
    <xf numFmtId="10" fontId="11" fillId="3" borderId="236" xfId="0" applyNumberFormat="1" applyFont="1" applyFill="1" applyBorder="1" applyAlignment="1">
      <alignment horizontal="center" vertical="top" wrapText="1"/>
    </xf>
    <xf numFmtId="0" fontId="11" fillId="13" borderId="232" xfId="0" applyFont="1" applyFill="1" applyBorder="1" applyAlignment="1">
      <alignment vertical="top" wrapText="1"/>
    </xf>
    <xf numFmtId="10" fontId="11" fillId="13" borderId="233" xfId="0" applyNumberFormat="1" applyFont="1" applyFill="1" applyBorder="1" applyAlignment="1">
      <alignment horizontal="center" vertical="top" wrapText="1"/>
    </xf>
    <xf numFmtId="0" fontId="11" fillId="13" borderId="234" xfId="0" applyFont="1" applyFill="1" applyBorder="1" applyAlignment="1">
      <alignment vertical="top" wrapText="1"/>
    </xf>
    <xf numFmtId="0" fontId="11" fillId="13" borderId="235" xfId="0" applyFont="1" applyFill="1" applyBorder="1" applyAlignment="1">
      <alignment horizontal="center" vertical="top" wrapText="1"/>
    </xf>
    <xf numFmtId="2" fontId="11" fillId="13" borderId="235" xfId="0" applyNumberFormat="1" applyFont="1" applyFill="1" applyBorder="1" applyAlignment="1">
      <alignment horizontal="right" vertical="top" wrapText="1"/>
    </xf>
    <xf numFmtId="167" fontId="11" fillId="13" borderId="235" xfId="0" applyNumberFormat="1" applyFont="1" applyFill="1" applyBorder="1" applyAlignment="1">
      <alignment horizontal="right" vertical="top" wrapText="1"/>
    </xf>
    <xf numFmtId="167" fontId="11" fillId="40" borderId="235" xfId="0" applyNumberFormat="1" applyFont="1" applyFill="1" applyBorder="1" applyAlignment="1">
      <alignment horizontal="right" vertical="top" wrapText="1"/>
    </xf>
    <xf numFmtId="10" fontId="11" fillId="13" borderId="235" xfId="0" applyNumberFormat="1" applyFont="1" applyFill="1" applyBorder="1" applyAlignment="1">
      <alignment horizontal="center" vertical="top" wrapText="1"/>
    </xf>
    <xf numFmtId="10" fontId="11" fillId="13" borderId="236" xfId="0" applyNumberFormat="1" applyFont="1" applyFill="1" applyBorder="1" applyAlignment="1">
      <alignment horizontal="center" vertical="top" wrapText="1"/>
    </xf>
    <xf numFmtId="0" fontId="5" fillId="13" borderId="232" xfId="0" applyFont="1" applyFill="1" applyBorder="1" applyAlignment="1">
      <alignment vertical="top" wrapText="1"/>
    </xf>
    <xf numFmtId="166" fontId="0" fillId="0" borderId="0" xfId="0" applyNumberFormat="1"/>
    <xf numFmtId="0" fontId="10" fillId="22" borderId="237" xfId="0" applyFont="1" applyFill="1" applyBorder="1" applyAlignment="1">
      <alignment horizontal="left" vertical="center" wrapText="1"/>
    </xf>
    <xf numFmtId="0" fontId="10" fillId="22" borderId="238" xfId="0" applyFont="1" applyFill="1" applyBorder="1" applyAlignment="1">
      <alignment horizontal="center" vertical="center" wrapText="1"/>
    </xf>
    <xf numFmtId="2" fontId="10" fillId="22" borderId="238" xfId="0" applyNumberFormat="1" applyFont="1" applyFill="1" applyBorder="1" applyAlignment="1">
      <alignment horizontal="center" vertical="center" wrapText="1"/>
    </xf>
    <xf numFmtId="167" fontId="10" fillId="22" borderId="238" xfId="0" applyNumberFormat="1" applyFont="1" applyFill="1" applyBorder="1" applyAlignment="1">
      <alignment horizontal="center" vertical="center" wrapText="1"/>
    </xf>
    <xf numFmtId="10" fontId="10" fillId="22" borderId="238" xfId="0" applyNumberFormat="1" applyFont="1" applyFill="1" applyBorder="1" applyAlignment="1">
      <alignment horizontal="center" vertical="center" wrapText="1"/>
    </xf>
    <xf numFmtId="10" fontId="10" fillId="22" borderId="239" xfId="0" applyNumberFormat="1" applyFont="1" applyFill="1" applyBorder="1" applyAlignment="1">
      <alignment horizontal="center" vertical="center" wrapText="1"/>
    </xf>
    <xf numFmtId="10" fontId="10" fillId="22" borderId="240" xfId="0" applyNumberFormat="1" applyFont="1" applyFill="1" applyBorder="1" applyAlignment="1">
      <alignment horizontal="center" vertical="center" wrapText="1"/>
    </xf>
    <xf numFmtId="44" fontId="88" fillId="41" borderId="57" xfId="0" applyNumberFormat="1" applyFont="1" applyFill="1" applyBorder="1" applyAlignment="1">
      <alignment horizontal="center" vertical="center"/>
    </xf>
    <xf numFmtId="166" fontId="75" fillId="0" borderId="0" xfId="0" applyNumberFormat="1" applyFont="1"/>
    <xf numFmtId="44" fontId="88" fillId="36" borderId="57" xfId="0" applyNumberFormat="1" applyFont="1" applyFill="1" applyBorder="1" applyAlignment="1">
      <alignment horizontal="center" vertical="center"/>
    </xf>
    <xf numFmtId="44" fontId="88" fillId="30" borderId="57" xfId="0" applyNumberFormat="1" applyFont="1" applyFill="1" applyBorder="1" applyAlignment="1">
      <alignment horizontal="center" vertical="center"/>
    </xf>
    <xf numFmtId="166" fontId="4" fillId="0" borderId="0" xfId="0" applyNumberFormat="1" applyFont="1"/>
    <xf numFmtId="0" fontId="5" fillId="0" borderId="129" xfId="0" applyFont="1" applyBorder="1" applyAlignment="1">
      <alignment horizontal="center" vertical="center" wrapText="1"/>
    </xf>
    <xf numFmtId="0" fontId="3" fillId="0" borderId="130" xfId="0" applyFont="1" applyBorder="1" applyAlignment="1">
      <alignment vertical="center"/>
    </xf>
    <xf numFmtId="49" fontId="7" fillId="0" borderId="116" xfId="0" applyNumberFormat="1" applyFont="1" applyBorder="1"/>
    <xf numFmtId="0" fontId="3" fillId="0" borderId="116" xfId="0" applyFont="1" applyBorder="1"/>
    <xf numFmtId="0" fontId="3" fillId="0" borderId="123" xfId="0" applyFont="1" applyBorder="1"/>
    <xf numFmtId="49" fontId="7" fillId="0" borderId="116" xfId="0" applyNumberFormat="1" applyFont="1" applyBorder="1" applyAlignment="1">
      <alignment wrapText="1"/>
    </xf>
    <xf numFmtId="0" fontId="3" fillId="0" borderId="116" xfId="0" applyFont="1" applyBorder="1" applyAlignment="1">
      <alignment wrapText="1"/>
    </xf>
    <xf numFmtId="0" fontId="3" fillId="0" borderId="123" xfId="0" applyFont="1" applyBorder="1" applyAlignment="1">
      <alignment wrapText="1"/>
    </xf>
    <xf numFmtId="0" fontId="13" fillId="0" borderId="116" xfId="0" applyFont="1" applyBorder="1"/>
    <xf numFmtId="0" fontId="5" fillId="0" borderId="124" xfId="0" applyFont="1" applyBorder="1" applyAlignment="1">
      <alignment horizontal="center" wrapText="1"/>
    </xf>
    <xf numFmtId="0" fontId="0" fillId="0" borderId="99" xfId="0" applyBorder="1"/>
    <xf numFmtId="0" fontId="7" fillId="12" borderId="126" xfId="0" applyFont="1" applyFill="1" applyBorder="1"/>
    <xf numFmtId="0" fontId="3" fillId="0" borderId="39" xfId="0" applyFont="1" applyBorder="1"/>
    <xf numFmtId="0" fontId="20" fillId="0" borderId="124" xfId="0" applyFont="1" applyBorder="1" applyAlignment="1">
      <alignment wrapText="1"/>
    </xf>
    <xf numFmtId="0" fontId="3" fillId="0" borderId="125" xfId="0" applyFont="1" applyBorder="1"/>
    <xf numFmtId="0" fontId="4" fillId="0" borderId="128" xfId="0" applyFont="1" applyBorder="1" applyAlignment="1">
      <alignment wrapText="1"/>
    </xf>
    <xf numFmtId="0" fontId="15" fillId="0" borderId="124" xfId="0" applyFont="1" applyBorder="1" applyAlignment="1">
      <alignment horizontal="center" wrapText="1"/>
    </xf>
    <xf numFmtId="0" fontId="7" fillId="12" borderId="128" xfId="0" applyFont="1" applyFill="1" applyBorder="1"/>
    <xf numFmtId="0" fontId="3" fillId="0" borderId="117" xfId="0" applyFont="1" applyBorder="1"/>
    <xf numFmtId="0" fontId="7" fillId="0" borderId="128" xfId="0" applyFont="1" applyBorder="1"/>
    <xf numFmtId="0" fontId="15" fillId="0" borderId="12" xfId="0" applyFont="1" applyBorder="1" applyAlignment="1">
      <alignment horizontal="center" wrapText="1"/>
    </xf>
    <xf numFmtId="0" fontId="0" fillId="0" borderId="0" xfId="0"/>
    <xf numFmtId="0" fontId="5" fillId="0" borderId="12" xfId="0" applyFont="1" applyBorder="1" applyAlignment="1">
      <alignment horizontal="center" wrapText="1"/>
    </xf>
    <xf numFmtId="0" fontId="5" fillId="0" borderId="12" xfId="0" applyFont="1" applyBorder="1" applyAlignment="1">
      <alignment horizontal="center" vertical="center" wrapText="1"/>
    </xf>
    <xf numFmtId="0" fontId="3" fillId="0" borderId="99" xfId="0" applyFont="1" applyBorder="1" applyAlignment="1">
      <alignment vertical="center"/>
    </xf>
    <xf numFmtId="0" fontId="12" fillId="5" borderId="119" xfId="0" applyFont="1" applyFill="1" applyBorder="1" applyAlignment="1">
      <alignment horizontal="center" wrapText="1"/>
    </xf>
    <xf numFmtId="0" fontId="3" fillId="0" borderId="120" xfId="0" applyFont="1" applyBorder="1"/>
    <xf numFmtId="0" fontId="3" fillId="0" borderId="121" xfId="0" applyFont="1" applyBorder="1"/>
    <xf numFmtId="49" fontId="7" fillId="0" borderId="35" xfId="0" applyNumberFormat="1" applyFont="1" applyBorder="1"/>
    <xf numFmtId="0" fontId="3" fillId="0" borderId="35" xfId="0" applyFont="1" applyBorder="1"/>
    <xf numFmtId="0" fontId="3" fillId="0" borderId="36" xfId="0" applyFont="1" applyBorder="1"/>
    <xf numFmtId="49" fontId="7" fillId="0" borderId="35" xfId="0" applyNumberFormat="1" applyFont="1" applyBorder="1" applyAlignment="1">
      <alignment wrapText="1"/>
    </xf>
    <xf numFmtId="0" fontId="73" fillId="0" borderId="12" xfId="0" applyFont="1" applyBorder="1" applyAlignment="1">
      <alignment wrapText="1"/>
    </xf>
    <xf numFmtId="0" fontId="72" fillId="0" borderId="0" xfId="0" applyFont="1"/>
    <xf numFmtId="0" fontId="72" fillId="0" borderId="13" xfId="0" applyFont="1" applyBorder="1"/>
    <xf numFmtId="0" fontId="13" fillId="0" borderId="37" xfId="0" applyFont="1" applyBorder="1"/>
    <xf numFmtId="0" fontId="13" fillId="0" borderId="35" xfId="0" applyFont="1" applyBorder="1"/>
    <xf numFmtId="0" fontId="11" fillId="0" borderId="12" xfId="0" applyFont="1" applyBorder="1" applyAlignment="1">
      <alignment horizontal="center" vertical="center" wrapText="1"/>
    </xf>
    <xf numFmtId="0" fontId="11" fillId="0" borderId="28" xfId="0" applyFont="1" applyBorder="1" applyAlignment="1">
      <alignment horizontal="center" vertical="center" wrapText="1"/>
    </xf>
    <xf numFmtId="0" fontId="3" fillId="0" borderId="29" xfId="0" applyFont="1" applyBorder="1"/>
    <xf numFmtId="0" fontId="12" fillId="5" borderId="31" xfId="0" applyFont="1" applyFill="1" applyBorder="1" applyAlignment="1">
      <alignment horizontal="center" vertical="center" wrapText="1"/>
    </xf>
    <xf numFmtId="0" fontId="3" fillId="0" borderId="32" xfId="0" applyFont="1" applyBorder="1" applyAlignment="1">
      <alignment vertical="center"/>
    </xf>
    <xf numFmtId="0" fontId="3" fillId="0" borderId="33" xfId="0" applyFont="1" applyBorder="1" applyAlignment="1">
      <alignment vertical="center"/>
    </xf>
    <xf numFmtId="0" fontId="9" fillId="7" borderId="17" xfId="0" applyFont="1" applyFill="1" applyBorder="1" applyAlignment="1">
      <alignment horizontal="center" vertical="center" wrapText="1"/>
    </xf>
    <xf numFmtId="0" fontId="3" fillId="0" borderId="18" xfId="0" applyFont="1" applyBorder="1"/>
    <xf numFmtId="0" fontId="3" fillId="0" borderId="19" xfId="0" applyFont="1" applyBorder="1"/>
    <xf numFmtId="0" fontId="6" fillId="8" borderId="20" xfId="0" applyFont="1" applyFill="1" applyBorder="1" applyAlignment="1">
      <alignment horizontal="center" vertical="center" wrapText="1"/>
    </xf>
    <xf numFmtId="0" fontId="3" fillId="0" borderId="20" xfId="0" applyFont="1" applyBorder="1"/>
    <xf numFmtId="0" fontId="3" fillId="0" borderId="23" xfId="0" applyFont="1" applyBorder="1"/>
    <xf numFmtId="0" fontId="6" fillId="0" borderId="24" xfId="0" applyFont="1" applyBorder="1" applyAlignment="1">
      <alignment horizontal="center" vertical="center" wrapText="1"/>
    </xf>
    <xf numFmtId="0" fontId="3" fillId="0" borderId="25" xfId="0" applyFont="1" applyBorder="1"/>
    <xf numFmtId="0" fontId="10" fillId="0" borderId="9" xfId="0" applyFont="1" applyBorder="1" applyAlignment="1">
      <alignment horizontal="center" vertical="center" wrapText="1"/>
    </xf>
    <xf numFmtId="0" fontId="3" fillId="0" borderId="10" xfId="0" applyFont="1" applyBorder="1"/>
    <xf numFmtId="0" fontId="78" fillId="5" borderId="2" xfId="0" applyFont="1" applyFill="1" applyBorder="1" applyAlignment="1">
      <alignment horizontal="center" vertical="center" wrapText="1"/>
    </xf>
    <xf numFmtId="0" fontId="79" fillId="0" borderId="3" xfId="0" applyFont="1" applyBorder="1"/>
    <xf numFmtId="0" fontId="79" fillId="0" borderId="4" xfId="0" applyFont="1" applyBorder="1"/>
    <xf numFmtId="0" fontId="7" fillId="0" borderId="6" xfId="0" applyFont="1" applyBorder="1" applyAlignment="1">
      <alignment horizontal="left" vertical="center" readingOrder="1"/>
    </xf>
    <xf numFmtId="0" fontId="3" fillId="0" borderId="7" xfId="0" applyFont="1" applyBorder="1"/>
    <xf numFmtId="0" fontId="3" fillId="0" borderId="8" xfId="0" applyFont="1" applyBorder="1"/>
    <xf numFmtId="0" fontId="7" fillId="0" borderId="6" xfId="0" applyFont="1" applyBorder="1" applyAlignment="1">
      <alignment horizontal="left" vertical="center" wrapText="1" readingOrder="1"/>
    </xf>
    <xf numFmtId="0" fontId="6" fillId="0" borderId="9" xfId="0" applyFont="1" applyBorder="1" applyAlignment="1">
      <alignment horizontal="left" vertical="center" wrapText="1"/>
    </xf>
    <xf numFmtId="0" fontId="3" fillId="0" borderId="11" xfId="0" applyFont="1" applyBorder="1"/>
    <xf numFmtId="0" fontId="4" fillId="0" borderId="12" xfId="0" applyFont="1" applyBorder="1" applyAlignment="1">
      <alignment horizontal="left" vertical="center" wrapText="1"/>
    </xf>
    <xf numFmtId="0" fontId="3" fillId="0" borderId="13" xfId="0" applyFont="1" applyBorder="1"/>
    <xf numFmtId="0" fontId="0" fillId="0" borderId="0" xfId="0" applyAlignment="1">
      <alignment horizontal="left"/>
    </xf>
    <xf numFmtId="0" fontId="3" fillId="0" borderId="13" xfId="0" applyFont="1" applyBorder="1" applyAlignment="1">
      <alignment horizontal="left"/>
    </xf>
    <xf numFmtId="0" fontId="14" fillId="0" borderId="124" xfId="0" applyFont="1" applyBorder="1" applyAlignment="1">
      <alignment wrapText="1"/>
    </xf>
    <xf numFmtId="0" fontId="14" fillId="0" borderId="99" xfId="0" applyFont="1" applyBorder="1"/>
    <xf numFmtId="0" fontId="73" fillId="0" borderId="125" xfId="0" applyFont="1" applyBorder="1"/>
    <xf numFmtId="0" fontId="17" fillId="0" borderId="99" xfId="0" applyFont="1" applyBorder="1" applyAlignment="1">
      <alignment horizontal="right" wrapText="1"/>
    </xf>
    <xf numFmtId="0" fontId="18" fillId="10" borderId="128" xfId="0" applyFont="1" applyFill="1" applyBorder="1" applyAlignment="1">
      <alignment horizontal="center"/>
    </xf>
    <xf numFmtId="0" fontId="19" fillId="11" borderId="128" xfId="0" applyFont="1" applyFill="1" applyBorder="1" applyAlignment="1">
      <alignment horizontal="center"/>
    </xf>
    <xf numFmtId="0" fontId="4" fillId="0" borderId="12" xfId="0" applyFont="1" applyBorder="1" applyAlignment="1">
      <alignment vertical="top" wrapText="1"/>
    </xf>
    <xf numFmtId="0" fontId="4" fillId="0" borderId="12" xfId="0" applyFont="1" applyBorder="1" applyAlignment="1">
      <alignment horizontal="left" vertical="top" wrapText="1"/>
    </xf>
    <xf numFmtId="0" fontId="17" fillId="13" borderId="137" xfId="0" applyFont="1" applyFill="1" applyBorder="1" applyAlignment="1">
      <alignment horizontal="center" vertical="center" wrapText="1"/>
    </xf>
    <xf numFmtId="0" fontId="3" fillId="0" borderId="41" xfId="0" applyFont="1" applyBorder="1"/>
    <xf numFmtId="0" fontId="3" fillId="0" borderId="138" xfId="0" applyFont="1" applyBorder="1"/>
    <xf numFmtId="0" fontId="22" fillId="10" borderId="139" xfId="0" applyFont="1" applyFill="1" applyBorder="1" applyAlignment="1">
      <alignment horizontal="center"/>
    </xf>
    <xf numFmtId="0" fontId="3" fillId="0" borderId="91" xfId="0" applyFont="1" applyBorder="1"/>
    <xf numFmtId="0" fontId="3" fillId="0" borderId="140" xfId="0" applyFont="1" applyBorder="1"/>
    <xf numFmtId="0" fontId="26" fillId="14" borderId="143" xfId="0" applyFont="1" applyFill="1" applyBorder="1" applyAlignment="1">
      <alignment horizontal="right"/>
    </xf>
    <xf numFmtId="0" fontId="3" fillId="0" borderId="144" xfId="0" applyFont="1" applyBorder="1"/>
    <xf numFmtId="0" fontId="4" fillId="5" borderId="51" xfId="0" applyFont="1" applyFill="1" applyBorder="1" applyAlignment="1">
      <alignment horizontal="left" wrapText="1"/>
    </xf>
    <xf numFmtId="0" fontId="4" fillId="5" borderId="49" xfId="0" applyFont="1" applyFill="1" applyBorder="1" applyAlignment="1">
      <alignment horizontal="left" wrapText="1"/>
    </xf>
    <xf numFmtId="0" fontId="4" fillId="5" borderId="50" xfId="0" applyFont="1" applyFill="1" applyBorder="1" applyAlignment="1">
      <alignment horizontal="left" wrapText="1"/>
    </xf>
    <xf numFmtId="0" fontId="4" fillId="5" borderId="148" xfId="0" applyFont="1" applyFill="1" applyBorder="1" applyAlignment="1">
      <alignment horizontal="left" wrapText="1"/>
    </xf>
    <xf numFmtId="0" fontId="3" fillId="0" borderId="149" xfId="0" applyFont="1" applyBorder="1"/>
    <xf numFmtId="0" fontId="3" fillId="0" borderId="197" xfId="0" applyFont="1" applyBorder="1"/>
    <xf numFmtId="0" fontId="3" fillId="0" borderId="49" xfId="0" applyFont="1" applyBorder="1"/>
    <xf numFmtId="0" fontId="3" fillId="0" borderId="50" xfId="0" applyFont="1" applyBorder="1"/>
    <xf numFmtId="0" fontId="85" fillId="0" borderId="147" xfId="0" applyFont="1" applyBorder="1" applyAlignment="1">
      <alignment horizontal="center"/>
    </xf>
    <xf numFmtId="0" fontId="85" fillId="0" borderId="153" xfId="0" applyFont="1" applyBorder="1" applyAlignment="1">
      <alignment horizontal="center"/>
    </xf>
    <xf numFmtId="0" fontId="83" fillId="5" borderId="51" xfId="0" applyFont="1" applyFill="1" applyBorder="1" applyAlignment="1">
      <alignment horizontal="left" wrapText="1"/>
    </xf>
    <xf numFmtId="0" fontId="83" fillId="5" borderId="49" xfId="0" applyFont="1" applyFill="1" applyBorder="1" applyAlignment="1">
      <alignment horizontal="left" wrapText="1"/>
    </xf>
    <xf numFmtId="0" fontId="83" fillId="5" borderId="151" xfId="0" applyFont="1" applyFill="1" applyBorder="1" applyAlignment="1">
      <alignment horizontal="left" wrapText="1"/>
    </xf>
    <xf numFmtId="0" fontId="83" fillId="5" borderId="148" xfId="0" applyFont="1" applyFill="1" applyBorder="1" applyAlignment="1">
      <alignment horizontal="left" wrapText="1"/>
    </xf>
    <xf numFmtId="0" fontId="83" fillId="5" borderId="149" xfId="0" applyFont="1" applyFill="1" applyBorder="1" applyAlignment="1">
      <alignment horizontal="left" wrapText="1"/>
    </xf>
    <xf numFmtId="0" fontId="83" fillId="5" borderId="150" xfId="0" applyFont="1" applyFill="1" applyBorder="1" applyAlignment="1">
      <alignment horizontal="left" wrapText="1"/>
    </xf>
    <xf numFmtId="167" fontId="83" fillId="0" borderId="65" xfId="0" applyNumberFormat="1" applyFont="1" applyBorder="1" applyAlignment="1">
      <alignment horizontal="center" vertical="center" wrapText="1"/>
    </xf>
    <xf numFmtId="0" fontId="86" fillId="0" borderId="70" xfId="0" applyFont="1" applyBorder="1"/>
    <xf numFmtId="164" fontId="83" fillId="20" borderId="228" xfId="0" applyNumberFormat="1" applyFont="1" applyFill="1" applyBorder="1" applyAlignment="1">
      <alignment horizontal="center" vertical="center"/>
    </xf>
    <xf numFmtId="164" fontId="83" fillId="20" borderId="169" xfId="0" applyNumberFormat="1" applyFont="1" applyFill="1" applyBorder="1" applyAlignment="1">
      <alignment horizontal="center" vertical="center"/>
    </xf>
    <xf numFmtId="164" fontId="83" fillId="20" borderId="174" xfId="0" applyNumberFormat="1" applyFont="1" applyFill="1" applyBorder="1" applyAlignment="1">
      <alignment horizontal="center" vertical="center"/>
    </xf>
    <xf numFmtId="10" fontId="83" fillId="20" borderId="170" xfId="0" applyNumberFormat="1" applyFont="1" applyFill="1" applyBorder="1" applyAlignment="1">
      <alignment horizontal="right" vertical="center"/>
    </xf>
    <xf numFmtId="0" fontId="86" fillId="0" borderId="98" xfId="0" applyFont="1" applyBorder="1"/>
    <xf numFmtId="0" fontId="86" fillId="0" borderId="93" xfId="0" applyFont="1" applyBorder="1"/>
    <xf numFmtId="0" fontId="83" fillId="0" borderId="143" xfId="0" applyFont="1" applyBorder="1" applyAlignment="1">
      <alignment horizontal="right" wrapText="1"/>
    </xf>
    <xf numFmtId="0" fontId="86" fillId="0" borderId="144" xfId="0" applyFont="1" applyBorder="1"/>
    <xf numFmtId="0" fontId="86" fillId="0" borderId="171" xfId="0" applyFont="1" applyBorder="1"/>
    <xf numFmtId="172" fontId="83" fillId="0" borderId="162" xfId="0" applyNumberFormat="1" applyFont="1" applyBorder="1" applyAlignment="1">
      <alignment horizontal="center" vertical="center" wrapText="1"/>
    </xf>
    <xf numFmtId="0" fontId="86" fillId="0" borderId="164" xfId="0" applyFont="1" applyBorder="1"/>
    <xf numFmtId="0" fontId="83" fillId="0" borderId="162" xfId="0" applyFont="1" applyBorder="1" applyAlignment="1">
      <alignment horizontal="center" vertical="center" wrapText="1"/>
    </xf>
    <xf numFmtId="173" fontId="83" fillId="0" borderId="65" xfId="0" applyNumberFormat="1" applyFont="1" applyBorder="1" applyAlignment="1">
      <alignment horizontal="left" vertical="center" wrapText="1"/>
    </xf>
    <xf numFmtId="10" fontId="83" fillId="0" borderId="66" xfId="0" applyNumberFormat="1" applyFont="1" applyBorder="1" applyAlignment="1">
      <alignment horizontal="center" vertical="center"/>
    </xf>
    <xf numFmtId="0" fontId="86" fillId="0" borderId="71" xfId="0" applyFont="1" applyBorder="1"/>
    <xf numFmtId="0" fontId="83" fillId="0" borderId="168" xfId="0" applyFont="1" applyBorder="1" applyAlignment="1">
      <alignment horizontal="right"/>
    </xf>
    <xf numFmtId="0" fontId="86" fillId="0" borderId="87" xfId="0" applyFont="1" applyBorder="1"/>
    <xf numFmtId="0" fontId="86" fillId="0" borderId="88" xfId="0" applyFont="1" applyBorder="1"/>
    <xf numFmtId="172" fontId="83" fillId="20" borderId="162" xfId="0" applyNumberFormat="1" applyFont="1" applyFill="1" applyBorder="1" applyAlignment="1">
      <alignment horizontal="center" vertical="center" wrapText="1"/>
    </xf>
    <xf numFmtId="0" fontId="86" fillId="0" borderId="167" xfId="0" applyFont="1" applyBorder="1"/>
    <xf numFmtId="171" fontId="83" fillId="20" borderId="158" xfId="0" applyNumberFormat="1" applyFont="1" applyFill="1" applyBorder="1" applyAlignment="1">
      <alignment horizontal="left" vertical="center" wrapText="1"/>
    </xf>
    <xf numFmtId="0" fontId="86" fillId="0" borderId="64" xfId="0" applyFont="1" applyBorder="1"/>
    <xf numFmtId="0" fontId="86" fillId="0" borderId="160" xfId="0" applyFont="1" applyBorder="1"/>
    <xf numFmtId="0" fontId="86" fillId="0" borderId="69" xfId="0" applyFont="1" applyBorder="1"/>
    <xf numFmtId="164" fontId="83" fillId="20" borderId="65" xfId="0" applyNumberFormat="1" applyFont="1" applyFill="1" applyBorder="1" applyAlignment="1">
      <alignment horizontal="center" vertical="center"/>
    </xf>
    <xf numFmtId="10" fontId="83" fillId="20" borderId="66" xfId="0" applyNumberFormat="1" applyFont="1" applyFill="1" applyBorder="1" applyAlignment="1">
      <alignment horizontal="center" vertical="center"/>
    </xf>
    <xf numFmtId="0" fontId="84" fillId="15" borderId="222" xfId="0" applyFont="1" applyFill="1" applyBorder="1" applyAlignment="1">
      <alignment horizontal="center" vertical="center" wrapText="1"/>
    </xf>
    <xf numFmtId="0" fontId="84" fillId="15" borderId="223" xfId="0" applyFont="1" applyFill="1" applyBorder="1" applyAlignment="1">
      <alignment horizontal="center" vertical="center" wrapText="1"/>
    </xf>
    <xf numFmtId="0" fontId="83" fillId="20" borderId="65" xfId="0" applyFont="1" applyFill="1" applyBorder="1" applyAlignment="1">
      <alignment horizontal="left" vertical="center" wrapText="1"/>
    </xf>
    <xf numFmtId="0" fontId="86" fillId="0" borderId="83" xfId="0" applyFont="1" applyBorder="1"/>
    <xf numFmtId="0" fontId="86" fillId="0" borderId="84" xfId="0" applyFont="1" applyBorder="1"/>
    <xf numFmtId="0" fontId="34" fillId="0" borderId="126" xfId="0" applyFont="1" applyBorder="1" applyAlignment="1">
      <alignment horizontal="left" vertical="center" wrapText="1"/>
    </xf>
    <xf numFmtId="0" fontId="3" fillId="0" borderId="127" xfId="0" applyFont="1" applyBorder="1"/>
    <xf numFmtId="0" fontId="36" fillId="10" borderId="199" xfId="0" applyFont="1" applyFill="1" applyBorder="1" applyAlignment="1">
      <alignment horizontal="center" vertical="center" wrapText="1"/>
    </xf>
    <xf numFmtId="0" fontId="3" fillId="0" borderId="32" xfId="0" applyFont="1" applyBorder="1"/>
    <xf numFmtId="0" fontId="3" fillId="0" borderId="200" xfId="0" applyFont="1" applyBorder="1"/>
    <xf numFmtId="0" fontId="80" fillId="5" borderId="214" xfId="0" applyFont="1" applyFill="1" applyBorder="1" applyAlignment="1">
      <alignment horizontal="center" vertical="center" wrapText="1"/>
    </xf>
    <xf numFmtId="0" fontId="81" fillId="0" borderId="175" xfId="0" applyFont="1" applyBorder="1"/>
    <xf numFmtId="0" fontId="81" fillId="0" borderId="176" xfId="0" applyFont="1" applyBorder="1"/>
    <xf numFmtId="0" fontId="7" fillId="0" borderId="92" xfId="0" applyFont="1" applyBorder="1" applyAlignment="1">
      <alignment horizontal="left" vertical="center" readingOrder="1"/>
    </xf>
    <xf numFmtId="0" fontId="3" fillId="0" borderId="98" xfId="0" applyFont="1" applyBorder="1"/>
    <xf numFmtId="0" fontId="3" fillId="0" borderId="142" xfId="0" applyFont="1" applyBorder="1"/>
    <xf numFmtId="0" fontId="6" fillId="21" borderId="124" xfId="0" applyFont="1" applyFill="1" applyBorder="1" applyAlignment="1">
      <alignment horizontal="right" wrapText="1"/>
    </xf>
    <xf numFmtId="0" fontId="3" fillId="0" borderId="99" xfId="0" applyFont="1" applyBorder="1"/>
    <xf numFmtId="0" fontId="3" fillId="0" borderId="97" xfId="0" applyFont="1" applyBorder="1"/>
    <xf numFmtId="166" fontId="6" fillId="21" borderId="99" xfId="0" applyNumberFormat="1" applyFont="1" applyFill="1" applyBorder="1" applyAlignment="1">
      <alignment horizontal="right"/>
    </xf>
    <xf numFmtId="0" fontId="40" fillId="0" borderId="126" xfId="0" applyFont="1" applyBorder="1" applyAlignment="1">
      <alignment horizontal="left"/>
    </xf>
    <xf numFmtId="175" fontId="19" fillId="21" borderId="170" xfId="0" applyNumberFormat="1" applyFont="1" applyFill="1" applyBorder="1" applyAlignment="1">
      <alignment horizontal="right" wrapText="1"/>
    </xf>
    <xf numFmtId="0" fontId="3" fillId="0" borderId="96" xfId="0" applyFont="1" applyBorder="1"/>
    <xf numFmtId="166" fontId="8" fillId="21" borderId="116" xfId="0" applyNumberFormat="1" applyFont="1" applyFill="1" applyBorder="1" applyAlignment="1">
      <alignment horizontal="right" wrapText="1"/>
    </xf>
    <xf numFmtId="0" fontId="7" fillId="0" borderId="219" xfId="0" applyFont="1" applyBorder="1" applyAlignment="1">
      <alignment wrapText="1"/>
    </xf>
    <xf numFmtId="0" fontId="7" fillId="0" borderId="98" xfId="0" applyFont="1" applyBorder="1" applyAlignment="1">
      <alignment wrapText="1"/>
    </xf>
    <xf numFmtId="0" fontId="7" fillId="0" borderId="94" xfId="0" applyFont="1" applyBorder="1" applyAlignment="1">
      <alignment wrapText="1"/>
    </xf>
    <xf numFmtId="0" fontId="7" fillId="0" borderId="219" xfId="0" applyFont="1" applyBorder="1"/>
    <xf numFmtId="0" fontId="7" fillId="0" borderId="98" xfId="0" applyFont="1" applyBorder="1"/>
    <xf numFmtId="0" fontId="7" fillId="0" borderId="94" xfId="0" applyFont="1" applyBorder="1"/>
    <xf numFmtId="0" fontId="19" fillId="0" borderId="219" xfId="0" applyFont="1" applyBorder="1" applyAlignment="1">
      <alignment vertical="top"/>
    </xf>
    <xf numFmtId="0" fontId="19" fillId="0" borderId="98" xfId="0" applyFont="1" applyBorder="1" applyAlignment="1">
      <alignment vertical="top"/>
    </xf>
    <xf numFmtId="0" fontId="19" fillId="0" borderId="8" xfId="0" applyFont="1" applyBorder="1" applyAlignment="1">
      <alignment vertical="top"/>
    </xf>
    <xf numFmtId="10" fontId="6" fillId="5" borderId="219" xfId="0" applyNumberFormat="1" applyFont="1" applyFill="1" applyBorder="1" applyAlignment="1">
      <alignment horizontal="center"/>
    </xf>
    <xf numFmtId="10" fontId="6" fillId="5" borderId="8" xfId="0" applyNumberFormat="1" applyFont="1" applyFill="1" applyBorder="1" applyAlignment="1">
      <alignment horizontal="center"/>
    </xf>
    <xf numFmtId="176" fontId="7" fillId="3" borderId="219" xfId="0" applyNumberFormat="1" applyFont="1" applyFill="1" applyBorder="1"/>
    <xf numFmtId="176" fontId="7" fillId="3" borderId="98" xfId="0" applyNumberFormat="1" applyFont="1" applyFill="1" applyBorder="1"/>
    <xf numFmtId="176" fontId="7" fillId="3" borderId="94" xfId="0" applyNumberFormat="1" applyFont="1" applyFill="1" applyBorder="1"/>
    <xf numFmtId="0" fontId="6" fillId="3" borderId="92" xfId="0" applyFont="1" applyFill="1" applyBorder="1" applyAlignment="1">
      <alignment horizontal="center" vertical="top" wrapText="1"/>
    </xf>
    <xf numFmtId="0" fontId="6" fillId="3" borderId="8" xfId="0" applyFont="1" applyFill="1" applyBorder="1" applyAlignment="1">
      <alignment horizontal="center" vertical="top" wrapText="1"/>
    </xf>
    <xf numFmtId="4" fontId="19" fillId="0" borderId="47" xfId="0" applyNumberFormat="1" applyFont="1" applyBorder="1" applyAlignment="1">
      <alignment horizontal="center" wrapText="1"/>
    </xf>
    <xf numFmtId="4" fontId="19" fillId="0" borderId="89" xfId="0" applyNumberFormat="1" applyFont="1" applyBorder="1" applyAlignment="1">
      <alignment horizontal="center" wrapText="1"/>
    </xf>
    <xf numFmtId="0" fontId="19" fillId="0" borderId="102" xfId="0" applyFont="1" applyBorder="1" applyAlignment="1">
      <alignment horizontal="center"/>
    </xf>
    <xf numFmtId="0" fontId="19" fillId="0" borderId="116" xfId="0" applyFont="1" applyBorder="1" applyAlignment="1">
      <alignment horizontal="center"/>
    </xf>
    <xf numFmtId="0" fontId="19" fillId="0" borderId="36" xfId="0" applyFont="1" applyBorder="1" applyAlignment="1">
      <alignment horizontal="center"/>
    </xf>
    <xf numFmtId="10" fontId="7" fillId="3" borderId="92" xfId="0" applyNumberFormat="1" applyFont="1" applyFill="1" applyBorder="1" applyAlignment="1">
      <alignment horizontal="center"/>
    </xf>
    <xf numFmtId="10" fontId="7" fillId="3" borderId="8" xfId="0" applyNumberFormat="1" applyFont="1" applyFill="1" applyBorder="1" applyAlignment="1">
      <alignment horizontal="center"/>
    </xf>
    <xf numFmtId="0" fontId="19" fillId="0" borderId="12" xfId="0" applyFont="1" applyBorder="1" applyAlignment="1">
      <alignment horizontal="center"/>
    </xf>
    <xf numFmtId="0" fontId="19" fillId="0" borderId="99" xfId="0" applyFont="1" applyBorder="1" applyAlignment="1">
      <alignment horizontal="center"/>
    </xf>
    <xf numFmtId="0" fontId="19" fillId="0" borderId="101" xfId="0" applyFont="1" applyBorder="1" applyAlignment="1">
      <alignment horizontal="center"/>
    </xf>
    <xf numFmtId="0" fontId="19" fillId="0" borderId="37" xfId="0" applyFont="1" applyBorder="1" applyAlignment="1">
      <alignment horizontal="center"/>
    </xf>
    <xf numFmtId="0" fontId="19" fillId="0" borderId="117" xfId="0" applyFont="1" applyBorder="1" applyAlignment="1">
      <alignment horizontal="center"/>
    </xf>
    <xf numFmtId="0" fontId="19" fillId="0" borderId="47" xfId="0" applyFont="1" applyBorder="1" applyAlignment="1">
      <alignment horizontal="center"/>
    </xf>
    <xf numFmtId="0" fontId="19" fillId="0" borderId="89" xfId="0" applyFont="1" applyBorder="1" applyAlignment="1">
      <alignment horizontal="center"/>
    </xf>
    <xf numFmtId="0" fontId="19" fillId="20" borderId="219" xfId="0" applyFont="1" applyFill="1" applyBorder="1" applyAlignment="1">
      <alignment wrapText="1"/>
    </xf>
    <xf numFmtId="0" fontId="19" fillId="20" borderId="98" xfId="0" applyFont="1" applyFill="1" applyBorder="1" applyAlignment="1">
      <alignment wrapText="1"/>
    </xf>
    <xf numFmtId="0" fontId="19" fillId="20" borderId="94" xfId="0" applyFont="1" applyFill="1" applyBorder="1" applyAlignment="1">
      <alignment wrapText="1"/>
    </xf>
    <xf numFmtId="0" fontId="22" fillId="10" borderId="103" xfId="0" applyFont="1" applyFill="1" applyBorder="1" applyAlignment="1">
      <alignment horizontal="center" vertical="center"/>
    </xf>
    <xf numFmtId="0" fontId="22" fillId="10" borderId="104" xfId="0" applyFont="1" applyFill="1" applyBorder="1" applyAlignment="1">
      <alignment horizontal="center" vertical="center"/>
    </xf>
    <xf numFmtId="0" fontId="22" fillId="10" borderId="105" xfId="0" applyFont="1" applyFill="1" applyBorder="1" applyAlignment="1">
      <alignment horizontal="center" vertical="center"/>
    </xf>
    <xf numFmtId="4" fontId="19" fillId="0" borderId="108" xfId="0" applyNumberFormat="1" applyFont="1" applyBorder="1" applyAlignment="1">
      <alignment horizontal="center" wrapText="1"/>
    </xf>
    <xf numFmtId="0" fontId="19" fillId="0" borderId="92" xfId="0" applyFont="1" applyBorder="1" applyAlignment="1">
      <alignment horizontal="center"/>
    </xf>
    <xf numFmtId="0" fontId="19" fillId="0" borderId="98" xfId="0" applyFont="1" applyBorder="1" applyAlignment="1">
      <alignment horizontal="center"/>
    </xf>
    <xf numFmtId="0" fontId="19" fillId="0" borderId="8" xfId="0" applyFont="1" applyBorder="1" applyAlignment="1">
      <alignment horizontal="center"/>
    </xf>
    <xf numFmtId="0" fontId="19" fillId="0" borderId="9" xfId="0" applyFont="1" applyBorder="1" applyAlignment="1">
      <alignment horizontal="center"/>
    </xf>
    <xf numFmtId="0" fontId="19" fillId="0" borderId="95" xfId="0" applyFont="1" applyBorder="1" applyAlignment="1">
      <alignment horizontal="center"/>
    </xf>
    <xf numFmtId="0" fontId="19" fillId="0" borderId="106" xfId="0" applyFont="1" applyBorder="1" applyAlignment="1">
      <alignment horizontal="center"/>
    </xf>
    <xf numFmtId="0" fontId="19" fillId="0" borderId="108" xfId="0" applyFont="1" applyBorder="1" applyAlignment="1">
      <alignment horizontal="center"/>
    </xf>
    <xf numFmtId="0" fontId="7" fillId="0" borderId="37" xfId="0" applyFont="1" applyBorder="1"/>
    <xf numFmtId="0" fontId="3" fillId="0" borderId="38" xfId="0" applyFont="1" applyBorder="1"/>
    <xf numFmtId="0" fontId="7" fillId="0" borderId="37" xfId="0" applyFont="1" applyBorder="1" applyAlignment="1">
      <alignment wrapText="1"/>
    </xf>
    <xf numFmtId="0" fontId="45" fillId="0" borderId="46" xfId="0" applyFont="1" applyBorder="1" applyAlignment="1">
      <alignment horizontal="right" vertical="center"/>
    </xf>
    <xf numFmtId="0" fontId="3" fillId="0" borderId="46" xfId="0" applyFont="1" applyBorder="1"/>
    <xf numFmtId="0" fontId="3" fillId="0" borderId="85" xfId="0" applyFont="1" applyBorder="1"/>
    <xf numFmtId="0" fontId="7" fillId="0" borderId="100" xfId="0" applyFont="1" applyBorder="1" applyAlignment="1">
      <alignment horizontal="center"/>
    </xf>
    <xf numFmtId="0" fontId="7" fillId="0" borderId="99" xfId="0" applyFont="1" applyBorder="1" applyAlignment="1">
      <alignment horizontal="center"/>
    </xf>
    <xf numFmtId="0" fontId="7" fillId="0" borderId="101" xfId="0" applyFont="1" applyBorder="1" applyAlignment="1">
      <alignment horizontal="center"/>
    </xf>
    <xf numFmtId="0" fontId="19" fillId="0" borderId="100" xfId="0" applyFont="1" applyBorder="1" applyAlignment="1">
      <alignment horizontal="left" vertical="top"/>
    </xf>
    <xf numFmtId="0" fontId="19" fillId="0" borderId="101" xfId="0" applyFont="1" applyBorder="1" applyAlignment="1">
      <alignment horizontal="left" vertical="top"/>
    </xf>
    <xf numFmtId="0" fontId="19" fillId="0" borderId="99" xfId="0" applyFont="1" applyBorder="1" applyAlignment="1">
      <alignment horizontal="left" vertical="top"/>
    </xf>
    <xf numFmtId="0" fontId="7" fillId="0" borderId="102" xfId="0" applyFont="1" applyBorder="1" applyAlignment="1">
      <alignment horizontal="left" vertical="top" wrapText="1"/>
    </xf>
    <xf numFmtId="0" fontId="7" fillId="0" borderId="117" xfId="0" applyFont="1" applyBorder="1" applyAlignment="1">
      <alignment horizontal="left" vertical="top" wrapText="1"/>
    </xf>
    <xf numFmtId="49" fontId="7" fillId="0" borderId="102" xfId="0" applyNumberFormat="1" applyFont="1" applyBorder="1" applyAlignment="1">
      <alignment horizontal="left" vertical="top" wrapText="1"/>
    </xf>
    <xf numFmtId="49" fontId="7" fillId="0" borderId="116" xfId="0" applyNumberFormat="1" applyFont="1" applyBorder="1" applyAlignment="1">
      <alignment horizontal="left" vertical="top" wrapText="1"/>
    </xf>
    <xf numFmtId="49" fontId="7" fillId="0" borderId="117" xfId="0" applyNumberFormat="1" applyFont="1" applyBorder="1" applyAlignment="1">
      <alignment horizontal="left" vertical="top" wrapText="1"/>
    </xf>
    <xf numFmtId="0" fontId="7" fillId="0" borderId="220" xfId="0" applyFont="1" applyBorder="1" applyAlignment="1">
      <alignment horizontal="left" wrapText="1"/>
    </xf>
    <xf numFmtId="0" fontId="7" fillId="0" borderId="107" xfId="0" applyFont="1" applyBorder="1" applyAlignment="1">
      <alignment horizontal="left" wrapText="1"/>
    </xf>
    <xf numFmtId="0" fontId="7" fillId="0" borderId="221" xfId="0" applyFont="1" applyBorder="1" applyAlignment="1">
      <alignment horizontal="left" wrapText="1"/>
    </xf>
    <xf numFmtId="0" fontId="19" fillId="20" borderId="37" xfId="0" applyFont="1" applyFill="1" applyBorder="1" applyAlignment="1">
      <alignment wrapText="1"/>
    </xf>
    <xf numFmtId="0" fontId="7" fillId="0" borderId="42" xfId="0" applyFont="1" applyBorder="1" applyAlignment="1">
      <alignment horizontal="left" vertical="center"/>
    </xf>
    <xf numFmtId="0" fontId="3" fillId="0" borderId="43" xfId="0" applyFont="1" applyBorder="1"/>
    <xf numFmtId="0" fontId="3" fillId="0" borderId="44" xfId="0" applyFont="1" applyBorder="1"/>
    <xf numFmtId="0" fontId="46" fillId="0" borderId="0" xfId="0" applyFont="1" applyAlignment="1">
      <alignment horizontal="center"/>
    </xf>
    <xf numFmtId="0" fontId="45" fillId="0" borderId="0" xfId="0" quotePrefix="1" applyFont="1" applyAlignment="1">
      <alignment horizontal="left" vertical="center"/>
    </xf>
    <xf numFmtId="0" fontId="3" fillId="0" borderId="48" xfId="0" applyFont="1" applyBorder="1"/>
    <xf numFmtId="0" fontId="3" fillId="0" borderId="86" xfId="0" applyFont="1" applyBorder="1"/>
    <xf numFmtId="0" fontId="45" fillId="0" borderId="0" xfId="0" applyFont="1" applyAlignment="1">
      <alignment horizontal="center" vertical="top"/>
    </xf>
    <xf numFmtId="176" fontId="7" fillId="3" borderId="37" xfId="0" applyNumberFormat="1" applyFont="1" applyFill="1" applyBorder="1"/>
    <xf numFmtId="0" fontId="6" fillId="3" borderId="35" xfId="0" applyFont="1" applyFill="1" applyBorder="1" applyAlignment="1">
      <alignment horizontal="center" vertical="top" wrapText="1"/>
    </xf>
    <xf numFmtId="4" fontId="19" fillId="0" borderId="101" xfId="0" applyNumberFormat="1" applyFont="1" applyBorder="1" applyAlignment="1">
      <alignment horizontal="center" wrapText="1"/>
    </xf>
    <xf numFmtId="0" fontId="19" fillId="0" borderId="35" xfId="0" applyFont="1" applyBorder="1" applyAlignment="1">
      <alignment horizontal="center"/>
    </xf>
    <xf numFmtId="10" fontId="7" fillId="3" borderId="35" xfId="0" applyNumberFormat="1" applyFont="1" applyFill="1" applyBorder="1" applyAlignment="1">
      <alignment horizontal="center"/>
    </xf>
    <xf numFmtId="0" fontId="3" fillId="0" borderId="101" xfId="0" applyFont="1" applyBorder="1"/>
    <xf numFmtId="0" fontId="3" fillId="0" borderId="37" xfId="0" applyFont="1" applyBorder="1"/>
    <xf numFmtId="0" fontId="3" fillId="0" borderId="104" xfId="0" applyFont="1" applyBorder="1"/>
    <xf numFmtId="0" fontId="3" fillId="0" borderId="105" xfId="0" applyFont="1" applyBorder="1"/>
    <xf numFmtId="0" fontId="19" fillId="0" borderId="37" xfId="0" applyFont="1" applyBorder="1" applyAlignment="1">
      <alignment vertical="top"/>
    </xf>
    <xf numFmtId="10" fontId="6" fillId="5" borderId="35" xfId="0" applyNumberFormat="1" applyFont="1" applyFill="1" applyBorder="1" applyAlignment="1">
      <alignment horizontal="center"/>
    </xf>
    <xf numFmtId="0" fontId="4" fillId="0" borderId="124" xfId="0" applyFont="1" applyBorder="1" applyAlignment="1">
      <alignment horizontal="left" vertical="center" wrapText="1"/>
    </xf>
    <xf numFmtId="0" fontId="47" fillId="5" borderId="126" xfId="0" applyFont="1" applyFill="1" applyBorder="1" applyAlignment="1">
      <alignment horizontal="left" vertical="center" wrapText="1"/>
    </xf>
    <xf numFmtId="49" fontId="27" fillId="10" borderId="124" xfId="0" applyNumberFormat="1" applyFont="1" applyFill="1" applyBorder="1" applyAlignment="1">
      <alignment horizontal="center" vertical="center" wrapText="1"/>
    </xf>
    <xf numFmtId="0" fontId="76" fillId="5" borderId="215" xfId="0" applyFont="1" applyFill="1" applyBorder="1" applyAlignment="1">
      <alignment horizontal="center" vertical="center" wrapText="1"/>
    </xf>
    <xf numFmtId="0" fontId="77" fillId="0" borderId="216" xfId="0" applyFont="1" applyBorder="1"/>
    <xf numFmtId="0" fontId="77" fillId="0" borderId="217" xfId="0" applyFont="1" applyBorder="1"/>
    <xf numFmtId="0" fontId="7" fillId="0" borderId="102" xfId="0" applyFont="1" applyBorder="1" applyAlignment="1">
      <alignment horizontal="left" vertical="center" wrapText="1" readingOrder="1"/>
    </xf>
    <xf numFmtId="0" fontId="7" fillId="0" borderId="95" xfId="0" applyFont="1" applyBorder="1" applyAlignment="1">
      <alignment horizontal="left" vertical="center" wrapText="1" readingOrder="1"/>
    </xf>
    <xf numFmtId="0" fontId="3" fillId="0" borderId="95" xfId="0" applyFont="1" applyBorder="1"/>
    <xf numFmtId="0" fontId="3" fillId="0" borderId="106" xfId="0" applyFont="1" applyBorder="1"/>
    <xf numFmtId="0" fontId="52" fillId="27" borderId="6" xfId="0" applyFont="1" applyFill="1" applyBorder="1" applyAlignment="1">
      <alignment horizontal="center" vertical="center"/>
    </xf>
    <xf numFmtId="0" fontId="3" fillId="0" borderId="90" xfId="0" applyFont="1" applyBorder="1"/>
    <xf numFmtId="0" fontId="19" fillId="20" borderId="6" xfId="0" applyFont="1" applyFill="1" applyBorder="1" applyAlignment="1">
      <alignment horizontal="center" vertical="center" readingOrder="1"/>
    </xf>
    <xf numFmtId="0" fontId="50" fillId="25" borderId="6" xfId="0" applyFont="1" applyFill="1" applyBorder="1" applyAlignment="1">
      <alignment horizontal="center" vertical="center"/>
    </xf>
    <xf numFmtId="0" fontId="19" fillId="0" borderId="108" xfId="0" applyFont="1" applyBorder="1" applyAlignment="1">
      <alignment horizontal="center" vertical="center"/>
    </xf>
    <xf numFmtId="0" fontId="3" fillId="0" borderId="47" xfId="0" applyFont="1" applyBorder="1"/>
    <xf numFmtId="0" fontId="3" fillId="0" borderId="89" xfId="0" applyFont="1" applyBorder="1"/>
    <xf numFmtId="0" fontId="51" fillId="26" borderId="6" xfId="0" applyFont="1" applyFill="1" applyBorder="1" applyAlignment="1">
      <alignment horizontal="center" vertical="center"/>
    </xf>
    <xf numFmtId="49" fontId="57" fillId="10" borderId="170" xfId="0" applyNumberFormat="1" applyFont="1" applyFill="1" applyBorder="1" applyAlignment="1">
      <alignment horizontal="center" vertical="center" wrapText="1"/>
    </xf>
    <xf numFmtId="171" fontId="11" fillId="0" borderId="148" xfId="0" applyNumberFormat="1" applyFont="1" applyBorder="1" applyAlignment="1">
      <alignment horizontal="left" vertical="center" wrapText="1"/>
    </xf>
    <xf numFmtId="171" fontId="11" fillId="0" borderId="149" xfId="0" applyNumberFormat="1" applyFont="1" applyBorder="1" applyAlignment="1">
      <alignment horizontal="left" vertical="center" wrapText="1"/>
    </xf>
    <xf numFmtId="171" fontId="11" fillId="0" borderId="150" xfId="0" applyNumberFormat="1" applyFont="1" applyBorder="1" applyAlignment="1">
      <alignment horizontal="left" vertical="center" wrapText="1"/>
    </xf>
    <xf numFmtId="171" fontId="11" fillId="0" borderId="51" xfId="0" applyNumberFormat="1" applyFont="1" applyBorder="1" applyAlignment="1">
      <alignment horizontal="left" vertical="center" wrapText="1"/>
    </xf>
    <xf numFmtId="171" fontId="11" fillId="0" borderId="49" xfId="0" applyNumberFormat="1" applyFont="1" applyBorder="1" applyAlignment="1">
      <alignment horizontal="left" vertical="center" wrapText="1"/>
    </xf>
    <xf numFmtId="171" fontId="11" fillId="0" borderId="151" xfId="0" applyNumberFormat="1" applyFont="1" applyBorder="1" applyAlignment="1">
      <alignment horizontal="left" vertical="center" wrapText="1"/>
    </xf>
    <xf numFmtId="0" fontId="4" fillId="0" borderId="186" xfId="0" applyFont="1" applyBorder="1" applyAlignment="1">
      <alignment horizontal="left" wrapText="1"/>
    </xf>
    <xf numFmtId="0" fontId="4" fillId="0" borderId="187" xfId="0" applyFont="1" applyBorder="1" applyAlignment="1">
      <alignment horizontal="left" wrapText="1"/>
    </xf>
    <xf numFmtId="0" fontId="4" fillId="0" borderId="184" xfId="0" applyFont="1" applyBorder="1" applyAlignment="1">
      <alignment horizontal="left" wrapText="1"/>
    </xf>
    <xf numFmtId="0" fontId="4" fillId="0" borderId="189" xfId="0" applyFont="1" applyBorder="1" applyAlignment="1">
      <alignment horizontal="left" wrapText="1"/>
    </xf>
    <xf numFmtId="1" fontId="33" fillId="15" borderId="224" xfId="0" applyNumberFormat="1" applyFont="1" applyFill="1" applyBorder="1" applyAlignment="1">
      <alignment horizontal="center" vertical="center" wrapText="1"/>
    </xf>
    <xf numFmtId="1" fontId="33" fillId="15" borderId="225" xfId="0" applyNumberFormat="1" applyFont="1" applyFill="1" applyBorder="1" applyAlignment="1">
      <alignment horizontal="center" vertical="center" wrapText="1"/>
    </xf>
    <xf numFmtId="1" fontId="19" fillId="13" borderId="190" xfId="0" applyNumberFormat="1" applyFont="1" applyFill="1" applyBorder="1" applyAlignment="1">
      <alignment horizontal="center" wrapText="1"/>
    </xf>
    <xf numFmtId="0" fontId="3" fillId="0" borderId="191" xfId="0" applyFont="1" applyBorder="1"/>
    <xf numFmtId="0" fontId="19" fillId="13" borderId="111" xfId="0" applyFont="1" applyFill="1" applyBorder="1" applyAlignment="1">
      <alignment vertical="center" wrapText="1"/>
    </xf>
    <xf numFmtId="0" fontId="3" fillId="0" borderId="114" xfId="0" applyFont="1" applyBorder="1"/>
    <xf numFmtId="0" fontId="19" fillId="13" borderId="111" xfId="0" applyFont="1" applyFill="1" applyBorder="1" applyAlignment="1">
      <alignment horizontal="center" vertical="center"/>
    </xf>
    <xf numFmtId="165" fontId="19" fillId="13" borderId="113" xfId="0" applyNumberFormat="1" applyFont="1" applyFill="1" applyBorder="1" applyAlignment="1">
      <alignment horizontal="center" vertical="center"/>
    </xf>
    <xf numFmtId="0" fontId="3" fillId="0" borderId="112" xfId="0" applyFont="1" applyBorder="1"/>
    <xf numFmtId="165" fontId="19" fillId="13" borderId="111" xfId="0" applyNumberFormat="1" applyFont="1" applyFill="1" applyBorder="1" applyAlignment="1">
      <alignment horizontal="center" vertical="center"/>
    </xf>
    <xf numFmtId="0" fontId="19" fillId="13" borderId="125" xfId="0" applyFont="1" applyFill="1" applyBorder="1" applyAlignment="1">
      <alignment horizontal="center" vertical="center"/>
    </xf>
    <xf numFmtId="167" fontId="13" fillId="18" borderId="115" xfId="0" applyNumberFormat="1" applyFont="1" applyFill="1" applyBorder="1" applyAlignment="1">
      <alignment vertical="center"/>
    </xf>
    <xf numFmtId="0" fontId="3" fillId="0" borderId="115" xfId="0" applyFont="1" applyBorder="1"/>
    <xf numFmtId="0" fontId="3" fillId="0" borderId="21" xfId="0" applyFont="1" applyBorder="1"/>
    <xf numFmtId="167" fontId="13" fillId="18" borderId="115" xfId="0" applyNumberFormat="1" applyFont="1" applyFill="1" applyBorder="1" applyAlignment="1">
      <alignment vertical="center" wrapText="1"/>
    </xf>
    <xf numFmtId="0" fontId="0" fillId="0" borderId="130" xfId="0" applyBorder="1" applyAlignment="1">
      <alignment horizontal="center"/>
    </xf>
    <xf numFmtId="167" fontId="82" fillId="0" borderId="148" xfId="0" applyNumberFormat="1" applyFont="1" applyBorder="1" applyAlignment="1">
      <alignment horizontal="center" vertical="center" wrapText="1"/>
    </xf>
    <xf numFmtId="167" fontId="82" fillId="0" borderId="149" xfId="0" applyNumberFormat="1" applyFont="1" applyBorder="1" applyAlignment="1">
      <alignment horizontal="center" vertical="center" wrapText="1"/>
    </xf>
    <xf numFmtId="167" fontId="82" fillId="0" borderId="197" xfId="0" applyNumberFormat="1" applyFont="1" applyBorder="1" applyAlignment="1">
      <alignment horizontal="center" vertical="center" wrapText="1"/>
    </xf>
    <xf numFmtId="14" fontId="82" fillId="0" borderId="51" xfId="0" applyNumberFormat="1" applyFont="1" applyBorder="1" applyAlignment="1">
      <alignment horizontal="center" vertical="center" wrapText="1"/>
    </xf>
    <xf numFmtId="14" fontId="82" fillId="0" borderId="49" xfId="0" applyNumberFormat="1" applyFont="1" applyBorder="1" applyAlignment="1">
      <alignment horizontal="center" vertical="center" wrapText="1"/>
    </xf>
    <xf numFmtId="14" fontId="82" fillId="0" borderId="50" xfId="0" applyNumberFormat="1" applyFont="1" applyBorder="1" applyAlignment="1">
      <alignment horizontal="center" vertical="center" wrapText="1"/>
    </xf>
    <xf numFmtId="0" fontId="5" fillId="5" borderId="53" xfId="0" applyFont="1" applyFill="1" applyBorder="1" applyAlignment="1">
      <alignment horizontal="left" wrapText="1"/>
    </xf>
    <xf numFmtId="0" fontId="3" fillId="0" borderId="54" xfId="0" applyFont="1" applyBorder="1"/>
    <xf numFmtId="0" fontId="3" fillId="0" borderId="55" xfId="0" applyFont="1" applyBorder="1"/>
    <xf numFmtId="0" fontId="59" fillId="15" borderId="199" xfId="0" applyFont="1" applyFill="1" applyBorder="1" applyAlignment="1">
      <alignment horizontal="center" vertical="center" wrapText="1"/>
    </xf>
    <xf numFmtId="165" fontId="10" fillId="0" borderId="148" xfId="0" applyNumberFormat="1" applyFont="1" applyBorder="1" applyAlignment="1">
      <alignment horizontal="center" vertical="center"/>
    </xf>
    <xf numFmtId="0" fontId="3" fillId="0" borderId="150" xfId="0" applyFont="1" applyBorder="1" applyAlignment="1">
      <alignment horizontal="center" vertical="center"/>
    </xf>
    <xf numFmtId="0" fontId="5" fillId="5" borderId="51" xfId="0" applyFont="1" applyFill="1" applyBorder="1" applyAlignment="1">
      <alignment horizontal="left" wrapText="1"/>
    </xf>
    <xf numFmtId="165" fontId="10" fillId="0" borderId="51" xfId="0" applyNumberFormat="1" applyFont="1" applyBorder="1" applyAlignment="1">
      <alignment horizontal="center" vertical="center"/>
    </xf>
    <xf numFmtId="0" fontId="3" fillId="0" borderId="151" xfId="0" applyFont="1" applyBorder="1" applyAlignment="1">
      <alignment horizontal="center" vertical="center"/>
    </xf>
    <xf numFmtId="165" fontId="5" fillId="0" borderId="51" xfId="0" applyNumberFormat="1" applyFont="1" applyBorder="1" applyAlignment="1">
      <alignment horizontal="center" vertical="center" wrapText="1"/>
    </xf>
    <xf numFmtId="165" fontId="5" fillId="0" borderId="53" xfId="0" applyNumberFormat="1" applyFont="1" applyBorder="1" applyAlignment="1">
      <alignment horizontal="center" vertical="center" wrapText="1"/>
    </xf>
    <xf numFmtId="0" fontId="3" fillId="0" borderId="198" xfId="0" applyFont="1" applyBorder="1" applyAlignment="1">
      <alignment horizontal="center" vertical="center"/>
    </xf>
    <xf numFmtId="0" fontId="5" fillId="5" borderId="148" xfId="0" applyFont="1" applyFill="1" applyBorder="1" applyAlignment="1">
      <alignment horizontal="left" wrapText="1"/>
    </xf>
    <xf numFmtId="0" fontId="5" fillId="5" borderId="51" xfId="0" applyFont="1" applyFill="1" applyBorder="1" applyAlignment="1">
      <alignment horizontal="left" vertical="center" wrapText="1"/>
    </xf>
    <xf numFmtId="0" fontId="5" fillId="5" borderId="49" xfId="0" applyFont="1" applyFill="1" applyBorder="1" applyAlignment="1">
      <alignment horizontal="left" vertical="center" wrapText="1"/>
    </xf>
    <xf numFmtId="165" fontId="82" fillId="0" borderId="51" xfId="0" applyNumberFormat="1" applyFont="1" applyBorder="1" applyAlignment="1">
      <alignment horizontal="center" vertical="center" wrapText="1"/>
    </xf>
    <xf numFmtId="165" fontId="82" fillId="0" borderId="49" xfId="0" applyNumberFormat="1" applyFont="1" applyBorder="1" applyAlignment="1">
      <alignment horizontal="center" vertical="center" wrapText="1"/>
    </xf>
    <xf numFmtId="165" fontId="82" fillId="0" borderId="50" xfId="0" applyNumberFormat="1" applyFont="1" applyBorder="1" applyAlignment="1">
      <alignment horizontal="center" vertical="center" wrapText="1"/>
    </xf>
    <xf numFmtId="165" fontId="82" fillId="0" borderId="226" xfId="0" applyNumberFormat="1" applyFont="1" applyBorder="1" applyAlignment="1">
      <alignment horizontal="center" vertical="center" wrapText="1"/>
    </xf>
    <xf numFmtId="165" fontId="82" fillId="0" borderId="41" xfId="0" applyNumberFormat="1" applyFont="1" applyBorder="1" applyAlignment="1">
      <alignment horizontal="center" vertical="center" wrapText="1"/>
    </xf>
    <xf numFmtId="165" fontId="82" fillId="0" borderId="227" xfId="0" applyNumberFormat="1" applyFont="1" applyBorder="1" applyAlignment="1">
      <alignment horizontal="center" vertical="center" wrapText="1"/>
    </xf>
    <xf numFmtId="0" fontId="61" fillId="0" borderId="0" xfId="0" applyFont="1" applyAlignment="1">
      <alignment horizontal="left"/>
    </xf>
    <xf numFmtId="0" fontId="62" fillId="0" borderId="0" xfId="0" applyFont="1" applyAlignment="1">
      <alignment horizontal="center"/>
    </xf>
    <xf numFmtId="0" fontId="63" fillId="0" borderId="0" xfId="0" applyFont="1" applyAlignment="1">
      <alignment horizontal="center"/>
    </xf>
    <xf numFmtId="0" fontId="64" fillId="0" borderId="0" xfId="0" applyFont="1" applyAlignment="1">
      <alignment horizontal="center"/>
    </xf>
    <xf numFmtId="49" fontId="33" fillId="10" borderId="6" xfId="0" applyNumberFormat="1" applyFont="1" applyFill="1" applyBorder="1" applyAlignment="1">
      <alignment horizontal="center" vertical="center" wrapText="1"/>
    </xf>
  </cellXfs>
  <cellStyles count="5">
    <cellStyle name="Normal" xfId="0" builtinId="0"/>
    <cellStyle name="Normal 2" xfId="4" xr:uid="{18260FE8-CC8B-45BF-BE14-244330F0D31A}"/>
    <cellStyle name="Normal 47" xfId="2" xr:uid="{ECB8AC2E-8459-4C53-A3D6-67D9E1653E35}"/>
    <cellStyle name="Normal 48" xfId="1" xr:uid="{A92C4C61-8985-461C-982F-8AD41AC90184}"/>
    <cellStyle name="Porcentagem 8" xfId="3" xr:uid="{E36C1D5B-3A8C-4D4C-9C79-6AE7AB4CF902}"/>
  </cellStyles>
  <dxfs count="10">
    <dxf>
      <font>
        <color rgb="FF008000"/>
      </font>
      <fill>
        <patternFill patternType="none"/>
      </fill>
      <border>
        <left style="thin">
          <color rgb="FF000000"/>
        </left>
        <right style="thin">
          <color rgb="FF000000"/>
        </right>
        <top style="thin">
          <color rgb="FF000000"/>
        </top>
        <bottom style="thin">
          <color rgb="FF000000"/>
        </bottom>
      </border>
    </dxf>
    <dxf>
      <font>
        <color rgb="FFFF0000"/>
      </font>
      <fill>
        <patternFill patternType="none"/>
      </fill>
      <border>
        <left style="thin">
          <color rgb="FF000000"/>
        </left>
        <right style="thin">
          <color rgb="FF000000"/>
        </right>
        <top style="thin">
          <color rgb="FF000000"/>
        </top>
        <bottom style="thin">
          <color rgb="FF000000"/>
        </bottom>
      </border>
    </dxf>
    <dxf>
      <font>
        <b/>
        <color theme="1"/>
      </font>
      <fill>
        <patternFill patternType="solid">
          <fgColor rgb="FFD8D8D8"/>
          <bgColor rgb="FFD8D8D8"/>
        </patternFill>
      </fill>
      <border>
        <left style="thin">
          <color rgb="FF000000"/>
        </left>
        <right style="thin">
          <color rgb="FF000000"/>
        </right>
        <top style="thin">
          <color rgb="FF000000"/>
        </top>
        <bottom style="thin">
          <color rgb="FF000000"/>
        </bottom>
      </border>
    </dxf>
    <dxf>
      <font>
        <color theme="0"/>
      </font>
      <fill>
        <patternFill patternType="none"/>
      </fill>
    </dxf>
    <dxf>
      <font>
        <color rgb="FFFFFFFF"/>
      </font>
      <fill>
        <patternFill patternType="none"/>
      </fill>
    </dxf>
    <dxf>
      <font>
        <b/>
      </font>
      <fill>
        <patternFill patternType="solid">
          <fgColor rgb="FFD8D8D8"/>
          <bgColor rgb="FFD8D8D8"/>
        </patternFill>
      </fill>
    </dxf>
    <dxf>
      <fill>
        <patternFill patternType="solid">
          <fgColor rgb="FFB7E1CD"/>
          <bgColor rgb="FFB7E1CD"/>
        </patternFill>
      </fill>
    </dxf>
    <dxf>
      <font>
        <color rgb="FF000000"/>
      </font>
      <fill>
        <patternFill patternType="solid">
          <fgColor rgb="FFFEF2CB"/>
          <bgColor rgb="FFFEF2CB"/>
        </patternFill>
      </fill>
    </dxf>
    <dxf>
      <font>
        <color rgb="FF000000"/>
      </font>
      <fill>
        <patternFill patternType="solid">
          <fgColor rgb="FFFBE4D5"/>
          <bgColor rgb="FFFBE4D5"/>
        </patternFill>
      </fill>
    </dxf>
    <dxf>
      <font>
        <color rgb="FF1F1F1F"/>
      </font>
      <fill>
        <patternFill patternType="solid">
          <fgColor rgb="FFE2EFD9"/>
          <bgColor rgb="FFE2EFD9"/>
        </patternFill>
      </fill>
    </dxf>
  </dxfs>
  <tableStyles count="0" defaultTableStyle="TableStyleMedium2" defaultPivotStyle="PivotStyleLight16"/>
  <colors>
    <mruColors>
      <color rgb="FFD9EAD3"/>
      <color rgb="FFFFF2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3.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247650</xdr:rowOff>
    </xdr:from>
    <xdr:to>
      <xdr:col>2</xdr:col>
      <xdr:colOff>1746250</xdr:colOff>
      <xdr:row>0</xdr:row>
      <xdr:rowOff>1054100</xdr:rowOff>
    </xdr:to>
    <xdr:pic>
      <xdr:nvPicPr>
        <xdr:cNvPr id="2" name="Imagem 1" descr="Desenho com traços pretos em fundo branco e letras pretas&#10;&#10;Descrição gerada automaticamente com confiança média">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247650"/>
          <a:ext cx="5130800" cy="80645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119529</xdr:colOff>
      <xdr:row>0</xdr:row>
      <xdr:rowOff>82177</xdr:rowOff>
    </xdr:from>
    <xdr:to>
      <xdr:col>2</xdr:col>
      <xdr:colOff>1232647</xdr:colOff>
      <xdr:row>0</xdr:row>
      <xdr:rowOff>739588</xdr:rowOff>
    </xdr:to>
    <xdr:pic>
      <xdr:nvPicPr>
        <xdr:cNvPr id="2" name="Imagem 1" descr="Desenho com traços pretos em fundo branco e letras pretas&#10;&#10;Descrição gerada automaticamente com confiança média">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9529" y="82177"/>
          <a:ext cx="4213412" cy="657411"/>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82551</xdr:rowOff>
    </xdr:from>
    <xdr:to>
      <xdr:col>3</xdr:col>
      <xdr:colOff>2819400</xdr:colOff>
      <xdr:row>0</xdr:row>
      <xdr:rowOff>637639</xdr:rowOff>
    </xdr:to>
    <xdr:pic>
      <xdr:nvPicPr>
        <xdr:cNvPr id="2" name="Imagem 1" descr="Desenho com traços pretos em fundo branco e letras pretas&#10;&#10;Descrição gerada automaticamente com confiança média">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82551"/>
          <a:ext cx="3511550" cy="555088"/>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82550</xdr:rowOff>
    </xdr:from>
    <xdr:to>
      <xdr:col>3</xdr:col>
      <xdr:colOff>3314700</xdr:colOff>
      <xdr:row>0</xdr:row>
      <xdr:rowOff>685799</xdr:rowOff>
    </xdr:to>
    <xdr:pic>
      <xdr:nvPicPr>
        <xdr:cNvPr id="2" name="Imagem 1" descr="Desenho com traços pretos em fundo branco e letras pretas&#10;&#10;Descrição gerada automaticamente com confiança média">
          <a:extLst>
            <a:ext uri="{FF2B5EF4-FFF2-40B4-BE49-F238E27FC236}">
              <a16:creationId xmlns:a16="http://schemas.microsoft.com/office/drawing/2014/main" id="{D0C86344-49A1-49DF-88FC-233E4361B15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82550"/>
          <a:ext cx="4006850" cy="60324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127000</xdr:rowOff>
    </xdr:from>
    <xdr:to>
      <xdr:col>1</xdr:col>
      <xdr:colOff>4191000</xdr:colOff>
      <xdr:row>0</xdr:row>
      <xdr:rowOff>939800</xdr:rowOff>
    </xdr:to>
    <xdr:pic>
      <xdr:nvPicPr>
        <xdr:cNvPr id="2" name="Imagem 1" descr="Desenho com traços pretos em fundo branco e letras pretas&#10;&#10;Descrição gerada automaticamente com confiança média">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27000"/>
          <a:ext cx="5060950" cy="8128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82550</xdr:colOff>
      <xdr:row>0</xdr:row>
      <xdr:rowOff>88900</xdr:rowOff>
    </xdr:from>
    <xdr:to>
      <xdr:col>3</xdr:col>
      <xdr:colOff>2222500</xdr:colOff>
      <xdr:row>0</xdr:row>
      <xdr:rowOff>787400</xdr:rowOff>
    </xdr:to>
    <xdr:pic>
      <xdr:nvPicPr>
        <xdr:cNvPr id="2" name="Imagem 1" descr="Desenho com traços pretos em fundo branco e letras pretas&#10;&#10;Descrição gerada automaticamente com confiança média">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88900"/>
          <a:ext cx="4686300" cy="6985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136071</xdr:colOff>
      <xdr:row>0</xdr:row>
      <xdr:rowOff>190500</xdr:rowOff>
    </xdr:from>
    <xdr:to>
      <xdr:col>3</xdr:col>
      <xdr:colOff>404585</xdr:colOff>
      <xdr:row>0</xdr:row>
      <xdr:rowOff>889000</xdr:rowOff>
    </xdr:to>
    <xdr:pic>
      <xdr:nvPicPr>
        <xdr:cNvPr id="3" name="Imagem 2" descr="Desenho com traços pretos em fundo branco e letras pretas&#10;&#10;Descrição gerada automaticamente com confiança média">
          <a:extLst>
            <a:ext uri="{FF2B5EF4-FFF2-40B4-BE49-F238E27FC236}">
              <a16:creationId xmlns:a16="http://schemas.microsoft.com/office/drawing/2014/main" id="{98CBEC2E-7E3D-4396-ADC8-C0F68AEDD45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6071" y="190500"/>
          <a:ext cx="4686300" cy="6985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156884</xdr:colOff>
      <xdr:row>50</xdr:row>
      <xdr:rowOff>156883</xdr:rowOff>
    </xdr:from>
    <xdr:to>
      <xdr:col>10</xdr:col>
      <xdr:colOff>1248833</xdr:colOff>
      <xdr:row>59</xdr:row>
      <xdr:rowOff>1479178</xdr:rowOff>
    </xdr:to>
    <xdr:pic>
      <xdr:nvPicPr>
        <xdr:cNvPr id="3" name="Imagem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stretch>
          <a:fillRect/>
        </a:stretch>
      </xdr:blipFill>
      <xdr:spPr>
        <a:xfrm>
          <a:off x="156884" y="18456089"/>
          <a:ext cx="11625478" cy="5759824"/>
        </a:xfrm>
        <a:prstGeom prst="rect">
          <a:avLst/>
        </a:prstGeom>
      </xdr:spPr>
    </xdr:pic>
    <xdr:clientData/>
  </xdr:twoCellAnchor>
  <xdr:twoCellAnchor editAs="oneCell">
    <xdr:from>
      <xdr:col>0</xdr:col>
      <xdr:colOff>44450</xdr:colOff>
      <xdr:row>0</xdr:row>
      <xdr:rowOff>6350</xdr:rowOff>
    </xdr:from>
    <xdr:to>
      <xdr:col>2</xdr:col>
      <xdr:colOff>1320800</xdr:colOff>
      <xdr:row>0</xdr:row>
      <xdr:rowOff>621665</xdr:rowOff>
    </xdr:to>
    <xdr:pic>
      <xdr:nvPicPr>
        <xdr:cNvPr id="2" name="Imagem 1" descr="Desenho com traços pretos em fundo branco e letras pretas&#10;&#10;Descrição gerada automaticamente com confiança média">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4450" y="6350"/>
          <a:ext cx="3390900" cy="61531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8</xdr:col>
      <xdr:colOff>63500</xdr:colOff>
      <xdr:row>44</xdr:row>
      <xdr:rowOff>44450</xdr:rowOff>
    </xdr:from>
    <xdr:to>
      <xdr:col>13</xdr:col>
      <xdr:colOff>514350</xdr:colOff>
      <xdr:row>44</xdr:row>
      <xdr:rowOff>659765</xdr:rowOff>
    </xdr:to>
    <xdr:pic>
      <xdr:nvPicPr>
        <xdr:cNvPr id="2" name="Imagem 1" descr="Desenho com traços pretos em fundo branco e letras pretas&#10;&#10;Descrição gerada automaticamente com confiança média">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3500" y="44450"/>
          <a:ext cx="4025900" cy="61531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146050</xdr:colOff>
      <xdr:row>0</xdr:row>
      <xdr:rowOff>114300</xdr:rowOff>
    </xdr:from>
    <xdr:to>
      <xdr:col>3</xdr:col>
      <xdr:colOff>63500</xdr:colOff>
      <xdr:row>0</xdr:row>
      <xdr:rowOff>736600</xdr:rowOff>
    </xdr:to>
    <xdr:pic>
      <xdr:nvPicPr>
        <xdr:cNvPr id="2" name="Imagem 1" descr="Desenho com traços pretos em fundo branco e letras pretas&#10;&#10;Descrição gerada automaticamente com confiança média">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6050" y="114300"/>
          <a:ext cx="3956050" cy="6223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63500</xdr:colOff>
      <xdr:row>0</xdr:row>
      <xdr:rowOff>0</xdr:rowOff>
    </xdr:from>
    <xdr:to>
      <xdr:col>1</xdr:col>
      <xdr:colOff>2330450</xdr:colOff>
      <xdr:row>0</xdr:row>
      <xdr:rowOff>615315</xdr:rowOff>
    </xdr:to>
    <xdr:pic>
      <xdr:nvPicPr>
        <xdr:cNvPr id="2" name="Imagem 1" descr="Desenho com traços pretos em fundo branco e letras pretas&#10;&#10;Descrição gerada automaticamente com confiança média">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3500" y="0"/>
          <a:ext cx="3086100" cy="61531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6350</xdr:rowOff>
    </xdr:from>
    <xdr:to>
      <xdr:col>3</xdr:col>
      <xdr:colOff>704850</xdr:colOff>
      <xdr:row>0</xdr:row>
      <xdr:rowOff>621665</xdr:rowOff>
    </xdr:to>
    <xdr:pic>
      <xdr:nvPicPr>
        <xdr:cNvPr id="2" name="Imagem 1" descr="Desenho com traços pretos em fundo branco e letras pretas&#10;&#10;Descrição gerada automaticamente com confiança média">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6350"/>
          <a:ext cx="3327400" cy="615315"/>
        </a:xfrm>
        <a:prstGeom prst="rect">
          <a:avLst/>
        </a:prstGeom>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hyperlink" Target="https://drive.google.com/drive/folders/13TWi2ydJ_T5N2pHRGx50KiZ0AqYOW9QX?usp=drive_link"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8.bin"/><Relationship Id="rId1" Type="http://schemas.openxmlformats.org/officeDocument/2006/relationships/hyperlink" Target="https://drive.google.com/drive/folders/1orGLUewrf6EMXDDX_FoDu1SqpcZKabsb" TargetMode="Externa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9.bin"/><Relationship Id="rId1" Type="http://schemas.openxmlformats.org/officeDocument/2006/relationships/hyperlink" Target="https://www.caixa.gov.br/Downloads/sinapi-manual-de-metodologias-e-conceitos/Livro2_SINAPI_Calculos_e_Parametros_Edicao_Digital_Vigente.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FF00"/>
  </sheetPr>
  <dimension ref="A1:D12473"/>
  <sheetViews>
    <sheetView workbookViewId="0"/>
  </sheetViews>
  <sheetFormatPr defaultColWidth="12.5703125" defaultRowHeight="15" customHeight="1"/>
  <cols>
    <col min="1" max="1" width="10.5703125" customWidth="1"/>
    <col min="2" max="2" width="111.85546875" customWidth="1"/>
    <col min="3" max="3" width="21.140625" customWidth="1"/>
    <col min="4" max="4" width="22.28515625" customWidth="1"/>
    <col min="5" max="6" width="8.5703125" customWidth="1"/>
  </cols>
  <sheetData>
    <row r="1" spans="1:4" ht="12.75" customHeight="1">
      <c r="A1" s="1" t="s">
        <v>0</v>
      </c>
      <c r="B1" s="2" t="s">
        <v>1</v>
      </c>
      <c r="C1" s="2" t="s">
        <v>2</v>
      </c>
      <c r="D1" s="3">
        <v>142.15</v>
      </c>
    </row>
    <row r="2" spans="1:4" ht="12.75" customHeight="1">
      <c r="A2" s="1" t="s">
        <v>3</v>
      </c>
      <c r="B2" s="2" t="s">
        <v>4</v>
      </c>
      <c r="C2" s="2" t="s">
        <v>2</v>
      </c>
      <c r="D2" s="3">
        <v>2.74</v>
      </c>
    </row>
    <row r="3" spans="1:4" ht="12.75" customHeight="1">
      <c r="A3" s="1" t="s">
        <v>5</v>
      </c>
      <c r="B3" s="2" t="s">
        <v>6</v>
      </c>
      <c r="C3" s="2" t="s">
        <v>2</v>
      </c>
      <c r="D3" s="3">
        <v>1.38</v>
      </c>
    </row>
    <row r="4" spans="1:4" ht="12.75" customHeight="1">
      <c r="A4" s="1" t="s">
        <v>7</v>
      </c>
      <c r="B4" s="2" t="s">
        <v>8</v>
      </c>
      <c r="C4" s="2" t="s">
        <v>2</v>
      </c>
      <c r="D4" s="3">
        <v>0.08</v>
      </c>
    </row>
    <row r="5" spans="1:4" ht="12.75" customHeight="1">
      <c r="A5" s="1" t="s">
        <v>9</v>
      </c>
      <c r="B5" s="2" t="s">
        <v>10</v>
      </c>
      <c r="C5" s="2" t="s">
        <v>2</v>
      </c>
      <c r="D5" s="3">
        <v>0.21</v>
      </c>
    </row>
    <row r="6" spans="1:4" ht="12.75" customHeight="1">
      <c r="A6" s="1" t="s">
        <v>11</v>
      </c>
      <c r="B6" s="2" t="s">
        <v>12</v>
      </c>
      <c r="C6" s="2" t="s">
        <v>2</v>
      </c>
      <c r="D6" s="3">
        <v>0.27</v>
      </c>
    </row>
    <row r="7" spans="1:4" ht="12.75" customHeight="1">
      <c r="A7" s="1" t="s">
        <v>13</v>
      </c>
      <c r="B7" s="2" t="s">
        <v>14</v>
      </c>
      <c r="C7" s="2" t="s">
        <v>2</v>
      </c>
      <c r="D7" s="3">
        <v>1.34</v>
      </c>
    </row>
    <row r="8" spans="1:4" ht="12.75" customHeight="1">
      <c r="A8" s="1" t="s">
        <v>15</v>
      </c>
      <c r="B8" s="2" t="s">
        <v>16</v>
      </c>
      <c r="C8" s="2" t="s">
        <v>2</v>
      </c>
      <c r="D8" s="3">
        <v>4.18</v>
      </c>
    </row>
    <row r="9" spans="1:4" ht="12.75" customHeight="1">
      <c r="A9" s="1" t="s">
        <v>17</v>
      </c>
      <c r="B9" s="2" t="s">
        <v>18</v>
      </c>
      <c r="C9" s="2" t="s">
        <v>2</v>
      </c>
      <c r="D9" s="3">
        <v>4.2300000000000004</v>
      </c>
    </row>
    <row r="10" spans="1:4" ht="12.75" customHeight="1">
      <c r="A10" s="1" t="s">
        <v>19</v>
      </c>
      <c r="B10" s="2" t="s">
        <v>20</v>
      </c>
      <c r="C10" s="2" t="s">
        <v>2</v>
      </c>
      <c r="D10" s="3">
        <v>3.82</v>
      </c>
    </row>
    <row r="11" spans="1:4" ht="12.75" customHeight="1">
      <c r="A11" s="1" t="s">
        <v>21</v>
      </c>
      <c r="B11" s="2" t="s">
        <v>22</v>
      </c>
      <c r="C11" s="2" t="s">
        <v>2</v>
      </c>
      <c r="D11" s="3">
        <v>4.08</v>
      </c>
    </row>
    <row r="12" spans="1:4" ht="12.75" customHeight="1">
      <c r="A12" s="1" t="s">
        <v>23</v>
      </c>
      <c r="B12" s="2" t="s">
        <v>24</v>
      </c>
      <c r="C12" s="2" t="s">
        <v>2</v>
      </c>
      <c r="D12" s="3">
        <v>2.0099999999999998</v>
      </c>
    </row>
    <row r="13" spans="1:4" ht="12.75" customHeight="1">
      <c r="A13" s="1" t="s">
        <v>25</v>
      </c>
      <c r="B13" s="2" t="s">
        <v>26</v>
      </c>
      <c r="C13" s="2" t="s">
        <v>2</v>
      </c>
      <c r="D13" s="3">
        <v>2.06</v>
      </c>
    </row>
    <row r="14" spans="1:4" ht="12.75" customHeight="1">
      <c r="A14" s="1" t="s">
        <v>27</v>
      </c>
      <c r="B14" s="2" t="s">
        <v>28</v>
      </c>
      <c r="C14" s="2" t="s">
        <v>2</v>
      </c>
      <c r="D14" s="3">
        <v>2.35</v>
      </c>
    </row>
    <row r="15" spans="1:4" ht="12.75" customHeight="1">
      <c r="A15" s="1" t="s">
        <v>29</v>
      </c>
      <c r="B15" s="2" t="s">
        <v>30</v>
      </c>
      <c r="C15" s="2" t="s">
        <v>2</v>
      </c>
      <c r="D15" s="3">
        <v>2.46</v>
      </c>
    </row>
    <row r="16" spans="1:4" ht="12.75" customHeight="1">
      <c r="A16" s="1" t="s">
        <v>31</v>
      </c>
      <c r="B16" s="2" t="s">
        <v>32</v>
      </c>
      <c r="C16" s="2" t="s">
        <v>2</v>
      </c>
      <c r="D16" s="3">
        <v>5.49</v>
      </c>
    </row>
    <row r="17" spans="1:4" ht="12.75" customHeight="1">
      <c r="A17" s="1" t="s">
        <v>33</v>
      </c>
      <c r="B17" s="2" t="s">
        <v>34</v>
      </c>
      <c r="C17" s="2" t="s">
        <v>2</v>
      </c>
      <c r="D17" s="3">
        <v>6.07</v>
      </c>
    </row>
    <row r="18" spans="1:4" ht="12.75" customHeight="1">
      <c r="A18" s="1" t="s">
        <v>35</v>
      </c>
      <c r="B18" s="2" t="s">
        <v>36</v>
      </c>
      <c r="C18" s="2" t="s">
        <v>2</v>
      </c>
      <c r="D18" s="3">
        <v>4.3899999999999997</v>
      </c>
    </row>
    <row r="19" spans="1:4" ht="12.75" customHeight="1">
      <c r="A19" s="1" t="s">
        <v>37</v>
      </c>
      <c r="B19" s="2" t="s">
        <v>38</v>
      </c>
      <c r="C19" s="2" t="s">
        <v>2</v>
      </c>
      <c r="D19" s="3">
        <v>4.71</v>
      </c>
    </row>
    <row r="20" spans="1:4" ht="12.75" customHeight="1">
      <c r="A20" s="1" t="s">
        <v>39</v>
      </c>
      <c r="B20" s="2" t="s">
        <v>40</v>
      </c>
      <c r="C20" s="2" t="s">
        <v>2</v>
      </c>
      <c r="D20" s="3">
        <v>8.7899999999999991</v>
      </c>
    </row>
    <row r="21" spans="1:4" ht="12.75" customHeight="1">
      <c r="A21" s="1" t="s">
        <v>41</v>
      </c>
      <c r="B21" s="2" t="s">
        <v>42</v>
      </c>
      <c r="C21" s="2" t="s">
        <v>2</v>
      </c>
      <c r="D21" s="3">
        <v>2.19</v>
      </c>
    </row>
    <row r="22" spans="1:4" ht="12.75" customHeight="1">
      <c r="A22" s="1" t="s">
        <v>43</v>
      </c>
      <c r="B22" s="2" t="s">
        <v>44</v>
      </c>
      <c r="C22" s="2" t="s">
        <v>2</v>
      </c>
      <c r="D22" s="3">
        <v>2.14</v>
      </c>
    </row>
    <row r="23" spans="1:4" ht="12.75" customHeight="1">
      <c r="A23" s="1" t="s">
        <v>45</v>
      </c>
      <c r="B23" s="2" t="s">
        <v>46</v>
      </c>
      <c r="C23" s="2" t="s">
        <v>2</v>
      </c>
      <c r="D23" s="3">
        <v>2.19</v>
      </c>
    </row>
    <row r="24" spans="1:4" ht="12.75" customHeight="1">
      <c r="A24" s="1" t="s">
        <v>47</v>
      </c>
      <c r="B24" s="2" t="s">
        <v>48</v>
      </c>
      <c r="C24" s="2" t="s">
        <v>2</v>
      </c>
      <c r="D24" s="3">
        <v>7.32</v>
      </c>
    </row>
    <row r="25" spans="1:4" ht="12.75" customHeight="1">
      <c r="A25" s="1" t="s">
        <v>49</v>
      </c>
      <c r="B25" s="2" t="s">
        <v>50</v>
      </c>
      <c r="C25" s="2" t="s">
        <v>2</v>
      </c>
      <c r="D25" s="3">
        <v>6.75</v>
      </c>
    </row>
    <row r="26" spans="1:4" ht="12.75" customHeight="1">
      <c r="A26" s="1" t="s">
        <v>51</v>
      </c>
      <c r="B26" s="2" t="s">
        <v>52</v>
      </c>
      <c r="C26" s="2" t="s">
        <v>2</v>
      </c>
      <c r="D26" s="3">
        <v>9.89</v>
      </c>
    </row>
    <row r="27" spans="1:4" ht="12.75" customHeight="1">
      <c r="A27" s="1" t="s">
        <v>53</v>
      </c>
      <c r="B27" s="2" t="s">
        <v>54</v>
      </c>
      <c r="C27" s="2" t="s">
        <v>2</v>
      </c>
      <c r="D27" s="3">
        <v>8.7100000000000009</v>
      </c>
    </row>
    <row r="28" spans="1:4" ht="12.75" customHeight="1">
      <c r="A28" s="1" t="s">
        <v>55</v>
      </c>
      <c r="B28" s="2" t="s">
        <v>56</v>
      </c>
      <c r="C28" s="2" t="s">
        <v>2</v>
      </c>
      <c r="D28" s="3">
        <v>23.39</v>
      </c>
    </row>
    <row r="29" spans="1:4" ht="12.75" customHeight="1">
      <c r="A29" s="1" t="s">
        <v>57</v>
      </c>
      <c r="B29" s="2" t="s">
        <v>58</v>
      </c>
      <c r="C29" s="2" t="s">
        <v>2</v>
      </c>
      <c r="D29" s="3">
        <v>1.7</v>
      </c>
    </row>
    <row r="30" spans="1:4" ht="12.75" customHeight="1">
      <c r="A30" s="1" t="s">
        <v>59</v>
      </c>
      <c r="B30" s="2" t="s">
        <v>60</v>
      </c>
      <c r="C30" s="2" t="s">
        <v>2</v>
      </c>
      <c r="D30" s="3">
        <v>1.54</v>
      </c>
    </row>
    <row r="31" spans="1:4" ht="12.75" customHeight="1">
      <c r="A31" s="1" t="s">
        <v>61</v>
      </c>
      <c r="B31" s="2" t="s">
        <v>62</v>
      </c>
      <c r="C31" s="2" t="s">
        <v>2</v>
      </c>
      <c r="D31" s="3">
        <v>0.88</v>
      </c>
    </row>
    <row r="32" spans="1:4" ht="12.75" customHeight="1">
      <c r="A32" s="1" t="s">
        <v>63</v>
      </c>
      <c r="B32" s="2" t="s">
        <v>64</v>
      </c>
      <c r="C32" s="2" t="s">
        <v>2</v>
      </c>
      <c r="D32" s="3">
        <v>1.28</v>
      </c>
    </row>
    <row r="33" spans="1:4" ht="12.75" customHeight="1">
      <c r="A33" s="1" t="s">
        <v>65</v>
      </c>
      <c r="B33" s="2" t="s">
        <v>66</v>
      </c>
      <c r="C33" s="2" t="s">
        <v>2</v>
      </c>
      <c r="D33" s="3">
        <v>3.5</v>
      </c>
    </row>
    <row r="34" spans="1:4" ht="12.75" customHeight="1">
      <c r="A34" s="1" t="s">
        <v>67</v>
      </c>
      <c r="B34" s="2" t="s">
        <v>68</v>
      </c>
      <c r="C34" s="2" t="s">
        <v>2</v>
      </c>
      <c r="D34" s="3">
        <v>2.5099999999999998</v>
      </c>
    </row>
    <row r="35" spans="1:4" ht="12.75" customHeight="1">
      <c r="A35" s="1" t="s">
        <v>69</v>
      </c>
      <c r="B35" s="2" t="s">
        <v>70</v>
      </c>
      <c r="C35" s="2" t="s">
        <v>2</v>
      </c>
      <c r="D35" s="3">
        <v>0.94</v>
      </c>
    </row>
    <row r="36" spans="1:4" ht="12.75" customHeight="1">
      <c r="A36" s="1" t="s">
        <v>71</v>
      </c>
      <c r="B36" s="2" t="s">
        <v>72</v>
      </c>
      <c r="C36" s="2" t="s">
        <v>2</v>
      </c>
      <c r="D36" s="3">
        <v>0.62</v>
      </c>
    </row>
    <row r="37" spans="1:4" ht="12.75" customHeight="1">
      <c r="A37" s="1" t="s">
        <v>73</v>
      </c>
      <c r="B37" s="2" t="s">
        <v>74</v>
      </c>
      <c r="C37" s="2" t="s">
        <v>2</v>
      </c>
      <c r="D37" s="3">
        <v>4.08</v>
      </c>
    </row>
    <row r="38" spans="1:4" ht="12.75" customHeight="1">
      <c r="A38" s="1" t="s">
        <v>75</v>
      </c>
      <c r="B38" s="2" t="s">
        <v>76</v>
      </c>
      <c r="C38" s="2" t="s">
        <v>2</v>
      </c>
      <c r="D38" s="3">
        <v>6.72</v>
      </c>
    </row>
    <row r="39" spans="1:4" ht="12.75" customHeight="1">
      <c r="A39" s="1" t="s">
        <v>77</v>
      </c>
      <c r="B39" s="2" t="s">
        <v>78</v>
      </c>
      <c r="C39" s="2" t="s">
        <v>2</v>
      </c>
      <c r="D39" s="3">
        <v>11.33</v>
      </c>
    </row>
    <row r="40" spans="1:4" ht="12.75" customHeight="1">
      <c r="A40" s="1" t="s">
        <v>79</v>
      </c>
      <c r="B40" s="2" t="s">
        <v>80</v>
      </c>
      <c r="C40" s="2" t="s">
        <v>2</v>
      </c>
      <c r="D40" s="3">
        <v>8.1999999999999993</v>
      </c>
    </row>
    <row r="41" spans="1:4" ht="12.75" customHeight="1">
      <c r="A41" s="1" t="s">
        <v>81</v>
      </c>
      <c r="B41" s="2" t="s">
        <v>82</v>
      </c>
      <c r="C41" s="2" t="s">
        <v>2</v>
      </c>
      <c r="D41" s="3">
        <v>9.39</v>
      </c>
    </row>
    <row r="42" spans="1:4" ht="12.75" customHeight="1">
      <c r="A42" s="1" t="s">
        <v>83</v>
      </c>
      <c r="B42" s="2" t="s">
        <v>84</v>
      </c>
      <c r="C42" s="2" t="s">
        <v>2</v>
      </c>
      <c r="D42" s="3">
        <v>14.53</v>
      </c>
    </row>
    <row r="43" spans="1:4" ht="12.75" customHeight="1">
      <c r="A43" s="1" t="s">
        <v>85</v>
      </c>
      <c r="B43" s="2" t="s">
        <v>86</v>
      </c>
      <c r="C43" s="2" t="s">
        <v>2</v>
      </c>
      <c r="D43" s="3">
        <v>37.92</v>
      </c>
    </row>
    <row r="44" spans="1:4" ht="12.75" customHeight="1">
      <c r="A44" s="1" t="s">
        <v>87</v>
      </c>
      <c r="B44" s="2" t="s">
        <v>88</v>
      </c>
      <c r="C44" s="2" t="s">
        <v>89</v>
      </c>
      <c r="D44" s="3">
        <v>4.42</v>
      </c>
    </row>
    <row r="45" spans="1:4" ht="12.75" customHeight="1">
      <c r="A45" s="1" t="s">
        <v>90</v>
      </c>
      <c r="B45" s="2" t="s">
        <v>91</v>
      </c>
      <c r="C45" s="2" t="s">
        <v>2</v>
      </c>
      <c r="D45" s="3">
        <v>112.99</v>
      </c>
    </row>
    <row r="46" spans="1:4" ht="12.75" customHeight="1">
      <c r="A46" s="1" t="s">
        <v>92</v>
      </c>
      <c r="B46" s="2" t="s">
        <v>93</v>
      </c>
      <c r="C46" s="2" t="s">
        <v>2</v>
      </c>
      <c r="D46" s="3">
        <v>105.16</v>
      </c>
    </row>
    <row r="47" spans="1:4" ht="12.75" customHeight="1">
      <c r="A47" s="1" t="s">
        <v>94</v>
      </c>
      <c r="B47" s="2" t="s">
        <v>95</v>
      </c>
      <c r="C47" s="2" t="s">
        <v>96</v>
      </c>
      <c r="D47" s="3">
        <v>130</v>
      </c>
    </row>
    <row r="48" spans="1:4" ht="12.75" customHeight="1">
      <c r="A48" s="1" t="s">
        <v>97</v>
      </c>
      <c r="B48" s="2" t="s">
        <v>98</v>
      </c>
      <c r="C48" s="2" t="s">
        <v>99</v>
      </c>
      <c r="D48" s="3">
        <v>14.78</v>
      </c>
    </row>
    <row r="49" spans="1:4" ht="12.75" customHeight="1">
      <c r="A49" s="1" t="s">
        <v>100</v>
      </c>
      <c r="B49" s="2" t="s">
        <v>101</v>
      </c>
      <c r="C49" s="2" t="s">
        <v>96</v>
      </c>
      <c r="D49" s="3">
        <v>10.62</v>
      </c>
    </row>
    <row r="50" spans="1:4" ht="12.75" customHeight="1">
      <c r="A50" s="1" t="s">
        <v>102</v>
      </c>
      <c r="B50" s="2" t="s">
        <v>103</v>
      </c>
      <c r="C50" s="2" t="s">
        <v>96</v>
      </c>
      <c r="D50" s="3">
        <v>10.15</v>
      </c>
    </row>
    <row r="51" spans="1:4" ht="12.75" customHeight="1">
      <c r="A51" s="1" t="s">
        <v>104</v>
      </c>
      <c r="B51" s="2" t="s">
        <v>105</v>
      </c>
      <c r="C51" s="2" t="s">
        <v>96</v>
      </c>
      <c r="D51" s="3">
        <v>13.02</v>
      </c>
    </row>
    <row r="52" spans="1:4" ht="12.75" customHeight="1">
      <c r="A52" s="1" t="s">
        <v>106</v>
      </c>
      <c r="B52" s="2" t="s">
        <v>107</v>
      </c>
      <c r="C52" s="2" t="s">
        <v>96</v>
      </c>
      <c r="D52" s="3">
        <v>12.94</v>
      </c>
    </row>
    <row r="53" spans="1:4" ht="12.75" customHeight="1">
      <c r="A53" s="1" t="s">
        <v>108</v>
      </c>
      <c r="B53" s="2" t="s">
        <v>109</v>
      </c>
      <c r="C53" s="2" t="s">
        <v>96</v>
      </c>
      <c r="D53" s="3">
        <v>13.79</v>
      </c>
    </row>
    <row r="54" spans="1:4" ht="12.75" customHeight="1">
      <c r="A54" s="1" t="s">
        <v>110</v>
      </c>
      <c r="B54" s="2" t="s">
        <v>111</v>
      </c>
      <c r="C54" s="2" t="s">
        <v>96</v>
      </c>
      <c r="D54" s="3">
        <v>11.97</v>
      </c>
    </row>
    <row r="55" spans="1:4" ht="12.75" customHeight="1">
      <c r="A55" s="1" t="s">
        <v>112</v>
      </c>
      <c r="B55" s="2" t="s">
        <v>113</v>
      </c>
      <c r="C55" s="2" t="s">
        <v>96</v>
      </c>
      <c r="D55" s="3">
        <v>9.48</v>
      </c>
    </row>
    <row r="56" spans="1:4" ht="12.75" customHeight="1">
      <c r="A56" s="1" t="s">
        <v>114</v>
      </c>
      <c r="B56" s="2" t="s">
        <v>115</v>
      </c>
      <c r="C56" s="2" t="s">
        <v>96</v>
      </c>
      <c r="D56" s="3">
        <v>9.83</v>
      </c>
    </row>
    <row r="57" spans="1:4" ht="12.75" customHeight="1">
      <c r="A57" s="1" t="s">
        <v>116</v>
      </c>
      <c r="B57" s="2" t="s">
        <v>117</v>
      </c>
      <c r="C57" s="2" t="s">
        <v>96</v>
      </c>
      <c r="D57" s="3">
        <v>9.8800000000000008</v>
      </c>
    </row>
    <row r="58" spans="1:4" ht="12.75" customHeight="1">
      <c r="A58" s="1" t="s">
        <v>118</v>
      </c>
      <c r="B58" s="2" t="s">
        <v>119</v>
      </c>
      <c r="C58" s="2" t="s">
        <v>96</v>
      </c>
      <c r="D58" s="3">
        <v>8.56</v>
      </c>
    </row>
    <row r="59" spans="1:4" ht="12.75" customHeight="1">
      <c r="A59" s="1" t="s">
        <v>120</v>
      </c>
      <c r="B59" s="2" t="s">
        <v>121</v>
      </c>
      <c r="C59" s="2" t="s">
        <v>96</v>
      </c>
      <c r="D59" s="3">
        <v>9.8699999999999992</v>
      </c>
    </row>
    <row r="60" spans="1:4" ht="12.75" customHeight="1">
      <c r="A60" s="1" t="s">
        <v>122</v>
      </c>
      <c r="B60" s="2" t="s">
        <v>123</v>
      </c>
      <c r="C60" s="2" t="s">
        <v>96</v>
      </c>
      <c r="D60" s="3">
        <v>10.85</v>
      </c>
    </row>
    <row r="61" spans="1:4" ht="12.75" customHeight="1">
      <c r="A61" s="1" t="s">
        <v>124</v>
      </c>
      <c r="B61" s="2" t="s">
        <v>125</v>
      </c>
      <c r="C61" s="2" t="s">
        <v>96</v>
      </c>
      <c r="D61" s="3">
        <v>11.59</v>
      </c>
    </row>
    <row r="62" spans="1:4" ht="12.75" customHeight="1">
      <c r="A62" s="1" t="s">
        <v>126</v>
      </c>
      <c r="B62" s="2" t="s">
        <v>127</v>
      </c>
      <c r="C62" s="2" t="s">
        <v>96</v>
      </c>
      <c r="D62" s="3">
        <v>10.42</v>
      </c>
    </row>
    <row r="63" spans="1:4" ht="12.75" customHeight="1">
      <c r="A63" s="1" t="s">
        <v>128</v>
      </c>
      <c r="B63" s="2" t="s">
        <v>129</v>
      </c>
      <c r="C63" s="2" t="s">
        <v>96</v>
      </c>
      <c r="D63" s="3">
        <v>10.48</v>
      </c>
    </row>
    <row r="64" spans="1:4" ht="12.75" customHeight="1">
      <c r="A64" s="1" t="s">
        <v>130</v>
      </c>
      <c r="B64" s="2" t="s">
        <v>131</v>
      </c>
      <c r="C64" s="2" t="s">
        <v>96</v>
      </c>
      <c r="D64" s="3">
        <v>9.8000000000000007</v>
      </c>
    </row>
    <row r="65" spans="1:4" ht="12.75" customHeight="1">
      <c r="A65" s="1" t="s">
        <v>132</v>
      </c>
      <c r="B65" s="2" t="s">
        <v>133</v>
      </c>
      <c r="C65" s="2" t="s">
        <v>96</v>
      </c>
      <c r="D65" s="3">
        <v>9.35</v>
      </c>
    </row>
    <row r="66" spans="1:4" ht="12.75" customHeight="1">
      <c r="A66" s="1" t="s">
        <v>134</v>
      </c>
      <c r="B66" s="2" t="s">
        <v>135</v>
      </c>
      <c r="C66" s="2" t="s">
        <v>96</v>
      </c>
      <c r="D66" s="3">
        <v>10.36</v>
      </c>
    </row>
    <row r="67" spans="1:4" ht="12.75" customHeight="1">
      <c r="A67" s="1" t="s">
        <v>136</v>
      </c>
      <c r="B67" s="2" t="s">
        <v>137</v>
      </c>
      <c r="C67" s="2" t="s">
        <v>96</v>
      </c>
      <c r="D67" s="3">
        <v>8.15</v>
      </c>
    </row>
    <row r="68" spans="1:4" ht="12.75" customHeight="1">
      <c r="A68" s="1" t="s">
        <v>138</v>
      </c>
      <c r="B68" s="2" t="s">
        <v>139</v>
      </c>
      <c r="C68" s="2" t="s">
        <v>2</v>
      </c>
      <c r="D68" s="3">
        <v>24.68</v>
      </c>
    </row>
    <row r="69" spans="1:4" ht="12.75" customHeight="1">
      <c r="A69" s="1" t="s">
        <v>140</v>
      </c>
      <c r="B69" s="2" t="s">
        <v>141</v>
      </c>
      <c r="C69" s="2" t="s">
        <v>2</v>
      </c>
      <c r="D69" s="3">
        <v>26.78</v>
      </c>
    </row>
    <row r="70" spans="1:4" ht="12.75" customHeight="1">
      <c r="A70" s="1" t="s">
        <v>142</v>
      </c>
      <c r="B70" s="2" t="s">
        <v>143</v>
      </c>
      <c r="C70" s="2" t="s">
        <v>2</v>
      </c>
      <c r="D70" s="3">
        <v>30.06</v>
      </c>
    </row>
    <row r="71" spans="1:4" ht="12.75" customHeight="1">
      <c r="A71" s="1" t="s">
        <v>144</v>
      </c>
      <c r="B71" s="2" t="s">
        <v>145</v>
      </c>
      <c r="C71" s="2" t="s">
        <v>2</v>
      </c>
      <c r="D71" s="3">
        <v>27.31</v>
      </c>
    </row>
    <row r="72" spans="1:4" ht="12.75" customHeight="1">
      <c r="A72" s="1" t="s">
        <v>146</v>
      </c>
      <c r="B72" s="2" t="s">
        <v>147</v>
      </c>
      <c r="C72" s="2" t="s">
        <v>2</v>
      </c>
      <c r="D72" s="3">
        <v>30.27</v>
      </c>
    </row>
    <row r="73" spans="1:4" ht="12.75" customHeight="1">
      <c r="A73" s="1" t="s">
        <v>148</v>
      </c>
      <c r="B73" s="2" t="s">
        <v>149</v>
      </c>
      <c r="C73" s="2" t="s">
        <v>2</v>
      </c>
      <c r="D73" s="3">
        <v>34.19</v>
      </c>
    </row>
    <row r="74" spans="1:4" ht="12.75" customHeight="1">
      <c r="A74" s="1" t="s">
        <v>150</v>
      </c>
      <c r="B74" s="2" t="s">
        <v>151</v>
      </c>
      <c r="C74" s="2" t="s">
        <v>2</v>
      </c>
      <c r="D74" s="3">
        <v>54.08</v>
      </c>
    </row>
    <row r="75" spans="1:4" ht="12.75" customHeight="1">
      <c r="A75" s="1" t="s">
        <v>152</v>
      </c>
      <c r="B75" s="2" t="s">
        <v>153</v>
      </c>
      <c r="C75" s="2" t="s">
        <v>2</v>
      </c>
      <c r="D75" s="3">
        <v>61.81</v>
      </c>
    </row>
    <row r="76" spans="1:4" ht="12.75" customHeight="1">
      <c r="A76" s="1" t="s">
        <v>154</v>
      </c>
      <c r="B76" s="2" t="s">
        <v>155</v>
      </c>
      <c r="C76" s="2" t="s">
        <v>2</v>
      </c>
      <c r="D76" s="3">
        <v>84.84</v>
      </c>
    </row>
    <row r="77" spans="1:4" ht="12.75" customHeight="1">
      <c r="A77" s="1" t="s">
        <v>156</v>
      </c>
      <c r="B77" s="2" t="s">
        <v>157</v>
      </c>
      <c r="C77" s="2" t="s">
        <v>2</v>
      </c>
      <c r="D77" s="3">
        <v>16.27</v>
      </c>
    </row>
    <row r="78" spans="1:4" ht="12.75" customHeight="1">
      <c r="A78" s="1" t="s">
        <v>158</v>
      </c>
      <c r="B78" s="2" t="s">
        <v>159</v>
      </c>
      <c r="C78" s="2" t="s">
        <v>2</v>
      </c>
      <c r="D78" s="3">
        <v>21.78</v>
      </c>
    </row>
    <row r="79" spans="1:4" ht="12.75" customHeight="1">
      <c r="A79" s="1" t="s">
        <v>160</v>
      </c>
      <c r="B79" s="2" t="s">
        <v>161</v>
      </c>
      <c r="C79" s="2" t="s">
        <v>2</v>
      </c>
      <c r="D79" s="3">
        <v>4.2</v>
      </c>
    </row>
    <row r="80" spans="1:4" ht="12.75" customHeight="1">
      <c r="A80" s="1" t="s">
        <v>162</v>
      </c>
      <c r="B80" s="2" t="s">
        <v>163</v>
      </c>
      <c r="C80" s="2" t="s">
        <v>2</v>
      </c>
      <c r="D80" s="3">
        <v>3.97</v>
      </c>
    </row>
    <row r="81" spans="1:4" ht="12.75" customHeight="1">
      <c r="A81" s="1" t="s">
        <v>164</v>
      </c>
      <c r="B81" s="2" t="s">
        <v>165</v>
      </c>
      <c r="C81" s="2" t="s">
        <v>2</v>
      </c>
      <c r="D81" s="3">
        <v>8.23</v>
      </c>
    </row>
    <row r="82" spans="1:4" ht="12.75" customHeight="1">
      <c r="A82" s="1" t="s">
        <v>166</v>
      </c>
      <c r="B82" s="2" t="s">
        <v>167</v>
      </c>
      <c r="C82" s="2" t="s">
        <v>2</v>
      </c>
      <c r="D82" s="3">
        <v>74.47</v>
      </c>
    </row>
    <row r="83" spans="1:4" ht="12.75" customHeight="1">
      <c r="A83" s="1" t="s">
        <v>168</v>
      </c>
      <c r="B83" s="2" t="s">
        <v>169</v>
      </c>
      <c r="C83" s="2" t="s">
        <v>2</v>
      </c>
      <c r="D83" s="3">
        <v>58.28</v>
      </c>
    </row>
    <row r="84" spans="1:4" ht="12.75" customHeight="1">
      <c r="A84" s="1" t="s">
        <v>170</v>
      </c>
      <c r="B84" s="2" t="s">
        <v>171</v>
      </c>
      <c r="C84" s="2" t="s">
        <v>2</v>
      </c>
      <c r="D84" s="3">
        <v>40.31</v>
      </c>
    </row>
    <row r="85" spans="1:4" ht="12.75" customHeight="1">
      <c r="A85" s="1" t="s">
        <v>172</v>
      </c>
      <c r="B85" s="2" t="s">
        <v>173</v>
      </c>
      <c r="C85" s="2" t="s">
        <v>2</v>
      </c>
      <c r="D85" s="3">
        <v>0.76</v>
      </c>
    </row>
    <row r="86" spans="1:4" ht="12.75" customHeight="1">
      <c r="A86" s="1" t="s">
        <v>174</v>
      </c>
      <c r="B86" s="2" t="s">
        <v>175</v>
      </c>
      <c r="C86" s="2" t="s">
        <v>2</v>
      </c>
      <c r="D86" s="3">
        <v>0.83</v>
      </c>
    </row>
    <row r="87" spans="1:4" ht="12.75" customHeight="1">
      <c r="A87" s="1" t="s">
        <v>176</v>
      </c>
      <c r="B87" s="2" t="s">
        <v>177</v>
      </c>
      <c r="C87" s="2" t="s">
        <v>2</v>
      </c>
      <c r="D87" s="3">
        <v>1.67</v>
      </c>
    </row>
    <row r="88" spans="1:4" ht="12.75" customHeight="1">
      <c r="A88" s="1" t="s">
        <v>178</v>
      </c>
      <c r="B88" s="2" t="s">
        <v>179</v>
      </c>
      <c r="C88" s="2" t="s">
        <v>2</v>
      </c>
      <c r="D88" s="3">
        <v>5.8</v>
      </c>
    </row>
    <row r="89" spans="1:4" ht="12.75" customHeight="1">
      <c r="A89" s="1" t="s">
        <v>180</v>
      </c>
      <c r="B89" s="2" t="s">
        <v>181</v>
      </c>
      <c r="C89" s="2" t="s">
        <v>2</v>
      </c>
      <c r="D89" s="3">
        <v>3.45</v>
      </c>
    </row>
    <row r="90" spans="1:4" ht="12.75" customHeight="1">
      <c r="A90" s="1" t="s">
        <v>182</v>
      </c>
      <c r="B90" s="2" t="s">
        <v>183</v>
      </c>
      <c r="C90" s="2" t="s">
        <v>2</v>
      </c>
      <c r="D90" s="3">
        <v>7.84</v>
      </c>
    </row>
    <row r="91" spans="1:4" ht="12.75" customHeight="1">
      <c r="A91" s="1" t="s">
        <v>184</v>
      </c>
      <c r="B91" s="2" t="s">
        <v>185</v>
      </c>
      <c r="C91" s="2" t="s">
        <v>2</v>
      </c>
      <c r="D91" s="3">
        <v>4.16</v>
      </c>
    </row>
    <row r="92" spans="1:4" ht="12.75" customHeight="1">
      <c r="A92" s="1" t="s">
        <v>186</v>
      </c>
      <c r="B92" s="2" t="s">
        <v>187</v>
      </c>
      <c r="C92" s="2" t="s">
        <v>2</v>
      </c>
      <c r="D92" s="3">
        <v>10.41</v>
      </c>
    </row>
    <row r="93" spans="1:4" ht="12.75" customHeight="1">
      <c r="A93" s="1" t="s">
        <v>188</v>
      </c>
      <c r="B93" s="2" t="s">
        <v>189</v>
      </c>
      <c r="C93" s="2" t="s">
        <v>2</v>
      </c>
      <c r="D93" s="3">
        <v>18.11</v>
      </c>
    </row>
    <row r="94" spans="1:4" ht="12.75" customHeight="1">
      <c r="A94" s="1" t="s">
        <v>190</v>
      </c>
      <c r="B94" s="2" t="s">
        <v>191</v>
      </c>
      <c r="C94" s="2" t="s">
        <v>2</v>
      </c>
      <c r="D94" s="3">
        <v>24.97</v>
      </c>
    </row>
    <row r="95" spans="1:4" ht="12.75" customHeight="1">
      <c r="A95" s="1" t="s">
        <v>192</v>
      </c>
      <c r="B95" s="2" t="s">
        <v>193</v>
      </c>
      <c r="C95" s="2" t="s">
        <v>2</v>
      </c>
      <c r="D95" s="3">
        <v>10.55</v>
      </c>
    </row>
    <row r="96" spans="1:4" ht="12.75" customHeight="1">
      <c r="A96" s="1" t="s">
        <v>194</v>
      </c>
      <c r="B96" s="2" t="s">
        <v>195</v>
      </c>
      <c r="C96" s="2" t="s">
        <v>2</v>
      </c>
      <c r="D96" s="3">
        <v>11.48</v>
      </c>
    </row>
    <row r="97" spans="1:4" ht="12.75" customHeight="1">
      <c r="A97" s="1" t="s">
        <v>196</v>
      </c>
      <c r="B97" s="2" t="s">
        <v>197</v>
      </c>
      <c r="C97" s="2" t="s">
        <v>2</v>
      </c>
      <c r="D97" s="3">
        <v>17.27</v>
      </c>
    </row>
    <row r="98" spans="1:4" ht="12.75" customHeight="1">
      <c r="A98" s="1" t="s">
        <v>198</v>
      </c>
      <c r="B98" s="2" t="s">
        <v>199</v>
      </c>
      <c r="C98" s="2" t="s">
        <v>2</v>
      </c>
      <c r="D98" s="3">
        <v>25.85</v>
      </c>
    </row>
    <row r="99" spans="1:4" ht="12.75" customHeight="1">
      <c r="A99" s="1" t="s">
        <v>200</v>
      </c>
      <c r="B99" s="2" t="s">
        <v>201</v>
      </c>
      <c r="C99" s="2" t="s">
        <v>2</v>
      </c>
      <c r="D99" s="3">
        <v>24.44</v>
      </c>
    </row>
    <row r="100" spans="1:4" ht="12.75" customHeight="1">
      <c r="A100" s="1" t="s">
        <v>202</v>
      </c>
      <c r="B100" s="2" t="s">
        <v>203</v>
      </c>
      <c r="C100" s="2" t="s">
        <v>2</v>
      </c>
      <c r="D100" s="3">
        <v>42.69</v>
      </c>
    </row>
    <row r="101" spans="1:4" ht="12.75" customHeight="1">
      <c r="A101" s="1" t="s">
        <v>204</v>
      </c>
      <c r="B101" s="2" t="s">
        <v>205</v>
      </c>
      <c r="C101" s="2" t="s">
        <v>2</v>
      </c>
      <c r="D101" s="3">
        <v>248.92</v>
      </c>
    </row>
    <row r="102" spans="1:4" ht="12.75" customHeight="1">
      <c r="A102" s="1" t="s">
        <v>206</v>
      </c>
      <c r="B102" s="2" t="s">
        <v>207</v>
      </c>
      <c r="C102" s="2" t="s">
        <v>2</v>
      </c>
      <c r="D102" s="3">
        <v>199</v>
      </c>
    </row>
    <row r="103" spans="1:4" ht="12.75" customHeight="1">
      <c r="A103" s="1" t="s">
        <v>208</v>
      </c>
      <c r="B103" s="2" t="s">
        <v>209</v>
      </c>
      <c r="C103" s="2" t="s">
        <v>2</v>
      </c>
      <c r="D103" s="3">
        <v>284.52</v>
      </c>
    </row>
    <row r="104" spans="1:4" ht="12.75" customHeight="1">
      <c r="A104" s="1" t="s">
        <v>210</v>
      </c>
      <c r="B104" s="2" t="s">
        <v>211</v>
      </c>
      <c r="C104" s="2" t="s">
        <v>2</v>
      </c>
      <c r="D104" s="3">
        <v>359.79</v>
      </c>
    </row>
    <row r="105" spans="1:4" ht="12.75" customHeight="1">
      <c r="A105" s="1" t="s">
        <v>212</v>
      </c>
      <c r="B105" s="2" t="s">
        <v>213</v>
      </c>
      <c r="C105" s="2" t="s">
        <v>2</v>
      </c>
      <c r="D105" s="3">
        <v>10.11</v>
      </c>
    </row>
    <row r="106" spans="1:4" ht="12.75" customHeight="1">
      <c r="A106" s="1" t="s">
        <v>214</v>
      </c>
      <c r="B106" s="2" t="s">
        <v>215</v>
      </c>
      <c r="C106" s="2" t="s">
        <v>2</v>
      </c>
      <c r="D106" s="3">
        <v>189.33</v>
      </c>
    </row>
    <row r="107" spans="1:4" ht="12.75" customHeight="1">
      <c r="A107" s="1" t="s">
        <v>216</v>
      </c>
      <c r="B107" s="2" t="s">
        <v>217</v>
      </c>
      <c r="C107" s="2" t="s">
        <v>2</v>
      </c>
      <c r="D107" s="3">
        <v>268.29000000000002</v>
      </c>
    </row>
    <row r="108" spans="1:4" ht="12.75" customHeight="1">
      <c r="A108" s="1" t="s">
        <v>218</v>
      </c>
      <c r="B108" s="2" t="s">
        <v>219</v>
      </c>
      <c r="C108" s="2" t="s">
        <v>2</v>
      </c>
      <c r="D108" s="3">
        <v>5.45</v>
      </c>
    </row>
    <row r="109" spans="1:4" ht="12.75" customHeight="1">
      <c r="A109" s="1" t="s">
        <v>220</v>
      </c>
      <c r="B109" s="2" t="s">
        <v>221</v>
      </c>
      <c r="C109" s="2" t="s">
        <v>2</v>
      </c>
      <c r="D109" s="3">
        <v>46.86</v>
      </c>
    </row>
    <row r="110" spans="1:4" ht="12.75" customHeight="1">
      <c r="A110" s="1" t="s">
        <v>222</v>
      </c>
      <c r="B110" s="2" t="s">
        <v>223</v>
      </c>
      <c r="C110" s="2" t="s">
        <v>2</v>
      </c>
      <c r="D110" s="3">
        <v>15.15</v>
      </c>
    </row>
    <row r="111" spans="1:4" ht="12.75" customHeight="1">
      <c r="A111" s="1" t="s">
        <v>224</v>
      </c>
      <c r="B111" s="2" t="s">
        <v>225</v>
      </c>
      <c r="C111" s="2" t="s">
        <v>2</v>
      </c>
      <c r="D111" s="3">
        <v>28.94</v>
      </c>
    </row>
    <row r="112" spans="1:4" ht="12.75" customHeight="1">
      <c r="A112" s="1" t="s">
        <v>226</v>
      </c>
      <c r="B112" s="2" t="s">
        <v>227</v>
      </c>
      <c r="C112" s="2" t="s">
        <v>2</v>
      </c>
      <c r="D112" s="3">
        <v>14.5</v>
      </c>
    </row>
    <row r="113" spans="1:4" ht="12.75" customHeight="1">
      <c r="A113" s="1" t="s">
        <v>228</v>
      </c>
      <c r="B113" s="2" t="s">
        <v>229</v>
      </c>
      <c r="C113" s="2" t="s">
        <v>2</v>
      </c>
      <c r="D113" s="3">
        <v>42.05</v>
      </c>
    </row>
    <row r="114" spans="1:4" ht="12.75" customHeight="1">
      <c r="A114" s="1" t="s">
        <v>230</v>
      </c>
      <c r="B114" s="2" t="s">
        <v>231</v>
      </c>
      <c r="C114" s="2" t="s">
        <v>2</v>
      </c>
      <c r="D114" s="3">
        <v>71.900000000000006</v>
      </c>
    </row>
    <row r="115" spans="1:4" ht="12.75" customHeight="1">
      <c r="A115" s="1" t="s">
        <v>232</v>
      </c>
      <c r="B115" s="2" t="s">
        <v>233</v>
      </c>
      <c r="C115" s="2" t="s">
        <v>2</v>
      </c>
      <c r="D115" s="3">
        <v>18.75</v>
      </c>
    </row>
    <row r="116" spans="1:4" ht="12.75" customHeight="1">
      <c r="A116" s="1" t="s">
        <v>234</v>
      </c>
      <c r="B116" s="2" t="s">
        <v>235</v>
      </c>
      <c r="C116" s="2" t="s">
        <v>2</v>
      </c>
      <c r="D116" s="3">
        <v>14.25</v>
      </c>
    </row>
    <row r="117" spans="1:4" ht="12.75" customHeight="1">
      <c r="A117" s="1" t="s">
        <v>236</v>
      </c>
      <c r="B117" s="2" t="s">
        <v>237</v>
      </c>
      <c r="C117" s="2" t="s">
        <v>2</v>
      </c>
      <c r="D117" s="3">
        <v>48.09</v>
      </c>
    </row>
    <row r="118" spans="1:4" ht="12.75" customHeight="1">
      <c r="A118" s="1" t="s">
        <v>238</v>
      </c>
      <c r="B118" s="2" t="s">
        <v>239</v>
      </c>
      <c r="C118" s="2" t="s">
        <v>99</v>
      </c>
      <c r="D118" s="3">
        <v>188.75</v>
      </c>
    </row>
    <row r="119" spans="1:4" ht="12.75" customHeight="1">
      <c r="A119" s="1" t="s">
        <v>240</v>
      </c>
      <c r="B119" s="2" t="s">
        <v>241</v>
      </c>
      <c r="C119" s="2" t="s">
        <v>96</v>
      </c>
      <c r="D119" s="3">
        <v>42.46</v>
      </c>
    </row>
    <row r="120" spans="1:4" ht="12.75" customHeight="1">
      <c r="A120" s="1" t="s">
        <v>242</v>
      </c>
      <c r="B120" s="2" t="s">
        <v>243</v>
      </c>
      <c r="C120" s="2" t="s">
        <v>96</v>
      </c>
      <c r="D120" s="3">
        <v>25.16</v>
      </c>
    </row>
    <row r="121" spans="1:4" ht="12.75" customHeight="1">
      <c r="A121" s="1" t="s">
        <v>244</v>
      </c>
      <c r="B121" s="2" t="s">
        <v>245</v>
      </c>
      <c r="C121" s="2" t="s">
        <v>96</v>
      </c>
      <c r="D121" s="3">
        <v>151.33000000000001</v>
      </c>
    </row>
    <row r="122" spans="1:4" ht="12.75" customHeight="1">
      <c r="A122" s="1" t="s">
        <v>246</v>
      </c>
      <c r="B122" s="2" t="s">
        <v>247</v>
      </c>
      <c r="C122" s="2" t="s">
        <v>96</v>
      </c>
      <c r="D122" s="3">
        <v>53.88</v>
      </c>
    </row>
    <row r="123" spans="1:4" ht="12.75" customHeight="1">
      <c r="A123" s="1" t="s">
        <v>248</v>
      </c>
      <c r="B123" s="2" t="s">
        <v>249</v>
      </c>
      <c r="C123" s="2" t="s">
        <v>96</v>
      </c>
      <c r="D123" s="3">
        <v>46.08</v>
      </c>
    </row>
    <row r="124" spans="1:4" ht="12.75" customHeight="1">
      <c r="A124" s="1" t="s">
        <v>250</v>
      </c>
      <c r="B124" s="2" t="s">
        <v>251</v>
      </c>
      <c r="C124" s="2" t="s">
        <v>2</v>
      </c>
      <c r="D124" s="3">
        <v>37.200000000000003</v>
      </c>
    </row>
    <row r="125" spans="1:4" ht="12.75" customHeight="1">
      <c r="A125" s="1" t="s">
        <v>252</v>
      </c>
      <c r="B125" s="2" t="s">
        <v>253</v>
      </c>
      <c r="C125" s="2" t="s">
        <v>2</v>
      </c>
      <c r="D125" s="3">
        <v>9.43</v>
      </c>
    </row>
    <row r="126" spans="1:4" ht="12.75" customHeight="1">
      <c r="A126" s="1" t="s">
        <v>254</v>
      </c>
      <c r="B126" s="2" t="s">
        <v>255</v>
      </c>
      <c r="C126" s="2" t="s">
        <v>2</v>
      </c>
      <c r="D126" s="3">
        <v>72.55</v>
      </c>
    </row>
    <row r="127" spans="1:4" ht="12.75" customHeight="1">
      <c r="A127" s="1" t="s">
        <v>256</v>
      </c>
      <c r="B127" s="2" t="s">
        <v>257</v>
      </c>
      <c r="C127" s="2" t="s">
        <v>2</v>
      </c>
      <c r="D127" s="3">
        <v>23.68</v>
      </c>
    </row>
    <row r="128" spans="1:4" ht="12.75" customHeight="1">
      <c r="A128" s="1" t="s">
        <v>258</v>
      </c>
      <c r="B128" s="2" t="s">
        <v>259</v>
      </c>
      <c r="C128" s="2" t="s">
        <v>99</v>
      </c>
      <c r="D128" s="3">
        <v>17.77</v>
      </c>
    </row>
    <row r="129" spans="1:4" ht="12.75" customHeight="1">
      <c r="A129" s="1" t="s">
        <v>260</v>
      </c>
      <c r="B129" s="2" t="s">
        <v>261</v>
      </c>
      <c r="C129" s="2" t="s">
        <v>99</v>
      </c>
      <c r="D129" s="3">
        <v>18.86</v>
      </c>
    </row>
    <row r="130" spans="1:4" ht="12.75" customHeight="1">
      <c r="A130" s="1" t="s">
        <v>262</v>
      </c>
      <c r="B130" s="2" t="s">
        <v>263</v>
      </c>
      <c r="C130" s="2" t="s">
        <v>96</v>
      </c>
      <c r="D130" s="3">
        <v>34.07</v>
      </c>
    </row>
    <row r="131" spans="1:4" ht="12.75" customHeight="1">
      <c r="A131" s="1" t="s">
        <v>264</v>
      </c>
      <c r="B131" s="2" t="s">
        <v>265</v>
      </c>
      <c r="C131" s="2" t="s">
        <v>99</v>
      </c>
      <c r="D131" s="3">
        <v>7.27</v>
      </c>
    </row>
    <row r="132" spans="1:4" ht="12.75" customHeight="1">
      <c r="A132" s="1" t="s">
        <v>266</v>
      </c>
      <c r="B132" s="2" t="s">
        <v>267</v>
      </c>
      <c r="C132" s="2" t="s">
        <v>99</v>
      </c>
      <c r="D132" s="3">
        <v>17.350000000000001</v>
      </c>
    </row>
    <row r="133" spans="1:4" ht="12.75" customHeight="1">
      <c r="A133" s="1" t="s">
        <v>268</v>
      </c>
      <c r="B133" s="2" t="s">
        <v>269</v>
      </c>
      <c r="C133" s="2" t="s">
        <v>99</v>
      </c>
      <c r="D133" s="3">
        <v>7.21</v>
      </c>
    </row>
    <row r="134" spans="1:4" ht="12.75" customHeight="1">
      <c r="A134" s="1" t="s">
        <v>270</v>
      </c>
      <c r="B134" s="2" t="s">
        <v>271</v>
      </c>
      <c r="C134" s="2" t="s">
        <v>99</v>
      </c>
      <c r="D134" s="3">
        <v>8.0500000000000007</v>
      </c>
    </row>
    <row r="135" spans="1:4" ht="12.75" customHeight="1">
      <c r="A135" s="1" t="s">
        <v>272</v>
      </c>
      <c r="B135" s="2" t="s">
        <v>273</v>
      </c>
      <c r="C135" s="2" t="s">
        <v>99</v>
      </c>
      <c r="D135" s="3">
        <v>7.47</v>
      </c>
    </row>
    <row r="136" spans="1:4" ht="12.75" customHeight="1">
      <c r="A136" s="1" t="s">
        <v>274</v>
      </c>
      <c r="B136" s="2" t="s">
        <v>275</v>
      </c>
      <c r="C136" s="2" t="s">
        <v>96</v>
      </c>
      <c r="D136" s="3">
        <v>18.809999999999999</v>
      </c>
    </row>
    <row r="137" spans="1:4" ht="12.75" customHeight="1">
      <c r="A137" s="1" t="s">
        <v>276</v>
      </c>
      <c r="B137" s="2" t="s">
        <v>277</v>
      </c>
      <c r="C137" s="2" t="s">
        <v>2</v>
      </c>
      <c r="D137" s="3">
        <v>4070.97</v>
      </c>
    </row>
    <row r="138" spans="1:4" ht="12.75" customHeight="1">
      <c r="A138" s="1" t="s">
        <v>278</v>
      </c>
      <c r="B138" s="2" t="s">
        <v>279</v>
      </c>
      <c r="C138" s="2" t="s">
        <v>2</v>
      </c>
      <c r="D138" s="3">
        <v>5099</v>
      </c>
    </row>
    <row r="139" spans="1:4" ht="12.75" customHeight="1">
      <c r="A139" s="1" t="s">
        <v>280</v>
      </c>
      <c r="B139" s="2" t="s">
        <v>281</v>
      </c>
      <c r="C139" s="2" t="s">
        <v>2</v>
      </c>
      <c r="D139" s="3">
        <v>6908.32</v>
      </c>
    </row>
    <row r="140" spans="1:4" ht="12.75" customHeight="1">
      <c r="A140" s="1" t="s">
        <v>282</v>
      </c>
      <c r="B140" s="2" t="s">
        <v>283</v>
      </c>
      <c r="C140" s="2" t="s">
        <v>2</v>
      </c>
      <c r="D140" s="3">
        <v>8193.36</v>
      </c>
    </row>
    <row r="141" spans="1:4" ht="12.75" customHeight="1">
      <c r="A141" s="1" t="s">
        <v>284</v>
      </c>
      <c r="B141" s="2" t="s">
        <v>285</v>
      </c>
      <c r="C141" s="2" t="s">
        <v>2</v>
      </c>
      <c r="D141" s="3">
        <v>1.78</v>
      </c>
    </row>
    <row r="142" spans="1:4" ht="12.75" customHeight="1">
      <c r="A142" s="1" t="s">
        <v>286</v>
      </c>
      <c r="B142" s="2" t="s">
        <v>287</v>
      </c>
      <c r="C142" s="2" t="s">
        <v>96</v>
      </c>
      <c r="D142" s="3">
        <v>11.84</v>
      </c>
    </row>
    <row r="143" spans="1:4" ht="12.75" customHeight="1">
      <c r="A143" s="1" t="s">
        <v>288</v>
      </c>
      <c r="B143" s="2" t="s">
        <v>289</v>
      </c>
      <c r="C143" s="2" t="s">
        <v>290</v>
      </c>
      <c r="D143" s="3">
        <v>54</v>
      </c>
    </row>
    <row r="144" spans="1:4" ht="12.75" customHeight="1">
      <c r="A144" s="1" t="s">
        <v>291</v>
      </c>
      <c r="B144" s="2" t="s">
        <v>292</v>
      </c>
      <c r="C144" s="2" t="s">
        <v>293</v>
      </c>
      <c r="D144" s="3">
        <v>15.94</v>
      </c>
    </row>
    <row r="145" spans="1:4" ht="12.75" customHeight="1">
      <c r="A145" s="1" t="s">
        <v>294</v>
      </c>
      <c r="B145" s="2" t="s">
        <v>295</v>
      </c>
      <c r="C145" s="2" t="s">
        <v>296</v>
      </c>
      <c r="D145" s="3">
        <v>2806.93</v>
      </c>
    </row>
    <row r="146" spans="1:4" ht="12.75" customHeight="1">
      <c r="A146" s="1" t="s">
        <v>297</v>
      </c>
      <c r="B146" s="2" t="s">
        <v>298</v>
      </c>
      <c r="C146" s="2" t="s">
        <v>293</v>
      </c>
      <c r="D146" s="3">
        <v>15.94</v>
      </c>
    </row>
    <row r="147" spans="1:4" ht="12.75" customHeight="1">
      <c r="A147" s="1" t="s">
        <v>299</v>
      </c>
      <c r="B147" s="2" t="s">
        <v>300</v>
      </c>
      <c r="C147" s="2" t="s">
        <v>296</v>
      </c>
      <c r="D147" s="3">
        <v>2806.93</v>
      </c>
    </row>
    <row r="148" spans="1:4" ht="12.75" customHeight="1">
      <c r="A148" s="1" t="s">
        <v>301</v>
      </c>
      <c r="B148" s="2" t="s">
        <v>302</v>
      </c>
      <c r="C148" s="2" t="s">
        <v>293</v>
      </c>
      <c r="D148" s="3">
        <v>15.94</v>
      </c>
    </row>
    <row r="149" spans="1:4" ht="12.75" customHeight="1">
      <c r="A149" s="1" t="s">
        <v>303</v>
      </c>
      <c r="B149" s="2" t="s">
        <v>304</v>
      </c>
      <c r="C149" s="2" t="s">
        <v>296</v>
      </c>
      <c r="D149" s="3">
        <v>2806.93</v>
      </c>
    </row>
    <row r="150" spans="1:4" ht="12.75" customHeight="1">
      <c r="A150" s="1" t="s">
        <v>305</v>
      </c>
      <c r="B150" s="2" t="s">
        <v>306</v>
      </c>
      <c r="C150" s="2" t="s">
        <v>293</v>
      </c>
      <c r="D150" s="3">
        <v>15.78</v>
      </c>
    </row>
    <row r="151" spans="1:4" ht="12.75" customHeight="1">
      <c r="A151" s="1" t="s">
        <v>307</v>
      </c>
      <c r="B151" s="2" t="s">
        <v>308</v>
      </c>
      <c r="C151" s="2" t="s">
        <v>296</v>
      </c>
      <c r="D151" s="3">
        <v>2777.89</v>
      </c>
    </row>
    <row r="152" spans="1:4" ht="12.75" customHeight="1">
      <c r="A152" s="1" t="s">
        <v>309</v>
      </c>
      <c r="B152" s="2" t="s">
        <v>310</v>
      </c>
      <c r="C152" s="2" t="s">
        <v>293</v>
      </c>
      <c r="D152" s="3">
        <v>19.79</v>
      </c>
    </row>
    <row r="153" spans="1:4" ht="12.75" customHeight="1">
      <c r="A153" s="1" t="s">
        <v>311</v>
      </c>
      <c r="B153" s="2" t="s">
        <v>312</v>
      </c>
      <c r="C153" s="2" t="s">
        <v>296</v>
      </c>
      <c r="D153" s="3">
        <v>3483.86</v>
      </c>
    </row>
    <row r="154" spans="1:4" ht="12.75" customHeight="1">
      <c r="A154" s="1" t="s">
        <v>313</v>
      </c>
      <c r="B154" s="2" t="s">
        <v>314</v>
      </c>
      <c r="C154" s="2" t="s">
        <v>293</v>
      </c>
      <c r="D154" s="3">
        <v>15.94</v>
      </c>
    </row>
    <row r="155" spans="1:4" ht="12.75" customHeight="1">
      <c r="A155" s="1" t="s">
        <v>315</v>
      </c>
      <c r="B155" s="2" t="s">
        <v>316</v>
      </c>
      <c r="C155" s="2" t="s">
        <v>296</v>
      </c>
      <c r="D155" s="3">
        <v>2806.93</v>
      </c>
    </row>
    <row r="156" spans="1:4" ht="12.75" customHeight="1">
      <c r="A156" s="1" t="s">
        <v>317</v>
      </c>
      <c r="B156" s="2" t="s">
        <v>318</v>
      </c>
      <c r="C156" s="2" t="s">
        <v>293</v>
      </c>
      <c r="D156" s="3">
        <v>15.78</v>
      </c>
    </row>
    <row r="157" spans="1:4" ht="12.75" customHeight="1">
      <c r="A157" s="1" t="s">
        <v>319</v>
      </c>
      <c r="B157" s="2" t="s">
        <v>320</v>
      </c>
      <c r="C157" s="2" t="s">
        <v>296</v>
      </c>
      <c r="D157" s="3">
        <v>2777.89</v>
      </c>
    </row>
    <row r="158" spans="1:4" ht="12.75" customHeight="1">
      <c r="A158" s="1" t="s">
        <v>321</v>
      </c>
      <c r="B158" s="2" t="s">
        <v>322</v>
      </c>
      <c r="C158" s="2" t="s">
        <v>2</v>
      </c>
      <c r="D158" s="3">
        <v>11.79</v>
      </c>
    </row>
    <row r="159" spans="1:4" ht="12.75" customHeight="1">
      <c r="A159" s="1" t="s">
        <v>323</v>
      </c>
      <c r="B159" s="2" t="s">
        <v>324</v>
      </c>
      <c r="C159" s="2" t="s">
        <v>2</v>
      </c>
      <c r="D159" s="3">
        <v>5.56</v>
      </c>
    </row>
    <row r="160" spans="1:4" ht="12.75" customHeight="1">
      <c r="A160" s="1" t="s">
        <v>325</v>
      </c>
      <c r="B160" s="2" t="s">
        <v>326</v>
      </c>
      <c r="C160" s="2" t="s">
        <v>2</v>
      </c>
      <c r="D160" s="3">
        <v>17.25</v>
      </c>
    </row>
    <row r="161" spans="1:4" ht="12.75" customHeight="1">
      <c r="A161" s="1" t="s">
        <v>327</v>
      </c>
      <c r="B161" s="2" t="s">
        <v>328</v>
      </c>
      <c r="C161" s="2" t="s">
        <v>2</v>
      </c>
      <c r="D161" s="3">
        <v>10.41</v>
      </c>
    </row>
    <row r="162" spans="1:4" ht="12.75" customHeight="1">
      <c r="A162" s="1" t="s">
        <v>329</v>
      </c>
      <c r="B162" s="2" t="s">
        <v>330</v>
      </c>
      <c r="C162" s="2" t="s">
        <v>2</v>
      </c>
      <c r="D162" s="3">
        <v>4.17</v>
      </c>
    </row>
    <row r="163" spans="1:4" ht="12.75" customHeight="1">
      <c r="A163" s="1" t="s">
        <v>331</v>
      </c>
      <c r="B163" s="2" t="s">
        <v>332</v>
      </c>
      <c r="C163" s="2" t="s">
        <v>2</v>
      </c>
      <c r="D163" s="3">
        <v>3.18</v>
      </c>
    </row>
    <row r="164" spans="1:4" ht="12.75" customHeight="1">
      <c r="A164" s="1" t="s">
        <v>333</v>
      </c>
      <c r="B164" s="2" t="s">
        <v>334</v>
      </c>
      <c r="C164" s="2" t="s">
        <v>2</v>
      </c>
      <c r="D164" s="3">
        <v>43.57</v>
      </c>
    </row>
    <row r="165" spans="1:4" ht="12.75" customHeight="1">
      <c r="A165" s="1" t="s">
        <v>335</v>
      </c>
      <c r="B165" s="2" t="s">
        <v>336</v>
      </c>
      <c r="C165" s="2" t="s">
        <v>2</v>
      </c>
      <c r="D165" s="3">
        <v>118.89</v>
      </c>
    </row>
    <row r="166" spans="1:4" ht="12.75" customHeight="1">
      <c r="A166" s="1" t="s">
        <v>337</v>
      </c>
      <c r="B166" s="2" t="s">
        <v>338</v>
      </c>
      <c r="C166" s="2" t="s">
        <v>2</v>
      </c>
      <c r="D166" s="3">
        <v>127.84</v>
      </c>
    </row>
    <row r="167" spans="1:4" ht="12.75" customHeight="1">
      <c r="A167" s="1" t="s">
        <v>339</v>
      </c>
      <c r="B167" s="2" t="s">
        <v>340</v>
      </c>
      <c r="C167" s="2" t="s">
        <v>2</v>
      </c>
      <c r="D167" s="3">
        <v>71.930000000000007</v>
      </c>
    </row>
    <row r="168" spans="1:4" ht="12.75" customHeight="1">
      <c r="A168" s="1" t="s">
        <v>341</v>
      </c>
      <c r="B168" s="2" t="s">
        <v>342</v>
      </c>
      <c r="C168" s="2" t="s">
        <v>2</v>
      </c>
      <c r="D168" s="3">
        <v>79.150000000000006</v>
      </c>
    </row>
    <row r="169" spans="1:4" ht="12.75" customHeight="1">
      <c r="A169" s="1" t="s">
        <v>343</v>
      </c>
      <c r="B169" s="2" t="s">
        <v>344</v>
      </c>
      <c r="C169" s="2" t="s">
        <v>2</v>
      </c>
      <c r="D169" s="3">
        <v>102.79</v>
      </c>
    </row>
    <row r="170" spans="1:4" ht="12.75" customHeight="1">
      <c r="A170" s="1" t="s">
        <v>345</v>
      </c>
      <c r="B170" s="2" t="s">
        <v>346</v>
      </c>
      <c r="C170" s="2" t="s">
        <v>293</v>
      </c>
      <c r="D170" s="3">
        <v>1.0900000000000001</v>
      </c>
    </row>
    <row r="171" spans="1:4" ht="12.75" customHeight="1">
      <c r="A171" s="1" t="s">
        <v>347</v>
      </c>
      <c r="B171" s="2" t="s">
        <v>348</v>
      </c>
      <c r="C171" s="2" t="s">
        <v>296</v>
      </c>
      <c r="D171" s="3">
        <v>205.81</v>
      </c>
    </row>
    <row r="172" spans="1:4" ht="12.75" customHeight="1">
      <c r="A172" s="1" t="s">
        <v>349</v>
      </c>
      <c r="B172" s="2" t="s">
        <v>350</v>
      </c>
      <c r="C172" s="2" t="s">
        <v>2</v>
      </c>
      <c r="D172" s="3">
        <v>7359</v>
      </c>
    </row>
    <row r="173" spans="1:4" ht="12.75" customHeight="1">
      <c r="A173" s="1" t="s">
        <v>351</v>
      </c>
      <c r="B173" s="2" t="s">
        <v>352</v>
      </c>
      <c r="C173" s="2" t="s">
        <v>293</v>
      </c>
      <c r="D173" s="3">
        <v>19.79</v>
      </c>
    </row>
    <row r="174" spans="1:4" ht="12.75" customHeight="1">
      <c r="A174" s="1" t="s">
        <v>353</v>
      </c>
      <c r="B174" s="2" t="s">
        <v>354</v>
      </c>
      <c r="C174" s="2" t="s">
        <v>296</v>
      </c>
      <c r="D174" s="3">
        <v>3482.33</v>
      </c>
    </row>
    <row r="175" spans="1:4" ht="12.75" customHeight="1">
      <c r="A175" s="1" t="s">
        <v>355</v>
      </c>
      <c r="B175" s="2" t="s">
        <v>356</v>
      </c>
      <c r="C175" s="2" t="s">
        <v>2</v>
      </c>
      <c r="D175" s="3">
        <v>2271</v>
      </c>
    </row>
    <row r="176" spans="1:4" ht="12.75" customHeight="1">
      <c r="A176" s="1" t="s">
        <v>357</v>
      </c>
      <c r="B176" s="2" t="s">
        <v>358</v>
      </c>
      <c r="C176" s="2" t="s">
        <v>2</v>
      </c>
      <c r="D176" s="3">
        <v>3.13</v>
      </c>
    </row>
    <row r="177" spans="1:4" ht="12.75" customHeight="1">
      <c r="A177" s="1" t="s">
        <v>359</v>
      </c>
      <c r="B177" s="2" t="s">
        <v>360</v>
      </c>
      <c r="C177" s="2" t="s">
        <v>2</v>
      </c>
      <c r="D177" s="3">
        <v>1.77</v>
      </c>
    </row>
    <row r="178" spans="1:4" ht="12.75" customHeight="1">
      <c r="A178" s="1" t="s">
        <v>361</v>
      </c>
      <c r="B178" s="2" t="s">
        <v>362</v>
      </c>
      <c r="C178" s="2" t="s">
        <v>2</v>
      </c>
      <c r="D178" s="3">
        <v>2.6</v>
      </c>
    </row>
    <row r="179" spans="1:4" ht="12.75" customHeight="1">
      <c r="A179" s="1" t="s">
        <v>363</v>
      </c>
      <c r="B179" s="2" t="s">
        <v>364</v>
      </c>
      <c r="C179" s="2" t="s">
        <v>2</v>
      </c>
      <c r="D179" s="3">
        <v>3.67</v>
      </c>
    </row>
    <row r="180" spans="1:4" ht="12.75" customHeight="1">
      <c r="A180" s="1" t="s">
        <v>365</v>
      </c>
      <c r="B180" s="2" t="s">
        <v>366</v>
      </c>
      <c r="C180" s="2" t="s">
        <v>2</v>
      </c>
      <c r="D180" s="3">
        <v>12.7</v>
      </c>
    </row>
    <row r="181" spans="1:4" ht="12.75" customHeight="1">
      <c r="A181" s="1" t="s">
        <v>367</v>
      </c>
      <c r="B181" s="2" t="s">
        <v>368</v>
      </c>
      <c r="C181" s="2" t="s">
        <v>2</v>
      </c>
      <c r="D181" s="3">
        <v>2.3199999999999998</v>
      </c>
    </row>
    <row r="182" spans="1:4" ht="12.75" customHeight="1">
      <c r="A182" s="1" t="s">
        <v>369</v>
      </c>
      <c r="B182" s="2" t="s">
        <v>370</v>
      </c>
      <c r="C182" s="2" t="s">
        <v>2</v>
      </c>
      <c r="D182" s="3">
        <v>2.82</v>
      </c>
    </row>
    <row r="183" spans="1:4" ht="12.75" customHeight="1">
      <c r="A183" s="1" t="s">
        <v>371</v>
      </c>
      <c r="B183" s="2" t="s">
        <v>372</v>
      </c>
      <c r="C183" s="2" t="s">
        <v>2</v>
      </c>
      <c r="D183" s="3">
        <v>10.48</v>
      </c>
    </row>
    <row r="184" spans="1:4" ht="12.75" customHeight="1">
      <c r="A184" s="1" t="s">
        <v>373</v>
      </c>
      <c r="B184" s="2" t="s">
        <v>374</v>
      </c>
      <c r="C184" s="2" t="s">
        <v>2</v>
      </c>
      <c r="D184" s="3">
        <v>21.1</v>
      </c>
    </row>
    <row r="185" spans="1:4" ht="12.75" customHeight="1">
      <c r="A185" s="1" t="s">
        <v>375</v>
      </c>
      <c r="B185" s="2" t="s">
        <v>376</v>
      </c>
      <c r="C185" s="2" t="s">
        <v>2</v>
      </c>
      <c r="D185" s="3">
        <v>33.08</v>
      </c>
    </row>
    <row r="186" spans="1:4" ht="12.75" customHeight="1">
      <c r="A186" s="1" t="s">
        <v>377</v>
      </c>
      <c r="B186" s="2" t="s">
        <v>378</v>
      </c>
      <c r="C186" s="2" t="s">
        <v>2</v>
      </c>
      <c r="D186" s="3">
        <v>3.46</v>
      </c>
    </row>
    <row r="187" spans="1:4" ht="12.75" customHeight="1">
      <c r="A187" s="1" t="s">
        <v>379</v>
      </c>
      <c r="B187" s="2" t="s">
        <v>380</v>
      </c>
      <c r="C187" s="2" t="s">
        <v>2</v>
      </c>
      <c r="D187" s="3">
        <v>10.91</v>
      </c>
    </row>
    <row r="188" spans="1:4" ht="12.75" customHeight="1">
      <c r="A188" s="1" t="s">
        <v>381</v>
      </c>
      <c r="B188" s="2" t="s">
        <v>382</v>
      </c>
      <c r="C188" s="2" t="s">
        <v>2</v>
      </c>
      <c r="D188" s="3">
        <v>16.54</v>
      </c>
    </row>
    <row r="189" spans="1:4" ht="12.75" customHeight="1">
      <c r="A189" s="1" t="s">
        <v>383</v>
      </c>
      <c r="B189" s="2" t="s">
        <v>384</v>
      </c>
      <c r="C189" s="2" t="s">
        <v>2</v>
      </c>
      <c r="D189" s="3">
        <v>41.79</v>
      </c>
    </row>
    <row r="190" spans="1:4" ht="12.75" customHeight="1">
      <c r="A190" s="1" t="s">
        <v>385</v>
      </c>
      <c r="B190" s="2" t="s">
        <v>386</v>
      </c>
      <c r="C190" s="2" t="s">
        <v>2</v>
      </c>
      <c r="D190" s="3">
        <v>68.459999999999994</v>
      </c>
    </row>
    <row r="191" spans="1:4" ht="12.75" customHeight="1">
      <c r="A191" s="1" t="s">
        <v>387</v>
      </c>
      <c r="B191" s="2" t="s">
        <v>388</v>
      </c>
      <c r="C191" s="2" t="s">
        <v>2</v>
      </c>
      <c r="D191" s="3">
        <v>94.89</v>
      </c>
    </row>
    <row r="192" spans="1:4" ht="12.75" customHeight="1">
      <c r="A192" s="1" t="s">
        <v>389</v>
      </c>
      <c r="B192" s="2" t="s">
        <v>390</v>
      </c>
      <c r="C192" s="2" t="s">
        <v>2</v>
      </c>
      <c r="D192" s="3">
        <v>8.2899999999999991</v>
      </c>
    </row>
    <row r="193" spans="1:4" ht="12.75" customHeight="1">
      <c r="A193" s="1" t="s">
        <v>391</v>
      </c>
      <c r="B193" s="2" t="s">
        <v>392</v>
      </c>
      <c r="C193" s="2" t="s">
        <v>2</v>
      </c>
      <c r="D193" s="3">
        <v>2.4500000000000002</v>
      </c>
    </row>
    <row r="194" spans="1:4" ht="12.75" customHeight="1">
      <c r="A194" s="1" t="s">
        <v>393</v>
      </c>
      <c r="B194" s="2" t="s">
        <v>394</v>
      </c>
      <c r="C194" s="2" t="s">
        <v>2</v>
      </c>
      <c r="D194" s="3">
        <v>4.4800000000000004</v>
      </c>
    </row>
    <row r="195" spans="1:4" ht="12.75" customHeight="1">
      <c r="A195" s="1" t="s">
        <v>395</v>
      </c>
      <c r="B195" s="2" t="s">
        <v>396</v>
      </c>
      <c r="C195" s="2" t="s">
        <v>2</v>
      </c>
      <c r="D195" s="3">
        <v>6.93</v>
      </c>
    </row>
    <row r="196" spans="1:4" ht="12.75" customHeight="1">
      <c r="A196" s="1" t="s">
        <v>397</v>
      </c>
      <c r="B196" s="2" t="s">
        <v>398</v>
      </c>
      <c r="C196" s="2" t="s">
        <v>2</v>
      </c>
      <c r="D196" s="3">
        <v>93.28</v>
      </c>
    </row>
    <row r="197" spans="1:4" ht="12.75" customHeight="1">
      <c r="A197" s="1" t="s">
        <v>399</v>
      </c>
      <c r="B197" s="2" t="s">
        <v>400</v>
      </c>
      <c r="C197" s="2" t="s">
        <v>2</v>
      </c>
      <c r="D197" s="3">
        <v>3.07</v>
      </c>
    </row>
    <row r="198" spans="1:4" ht="12.75" customHeight="1">
      <c r="A198" s="1" t="s">
        <v>401</v>
      </c>
      <c r="B198" s="2" t="s">
        <v>402</v>
      </c>
      <c r="C198" s="2" t="s">
        <v>2</v>
      </c>
      <c r="D198" s="3">
        <v>2.7</v>
      </c>
    </row>
    <row r="199" spans="1:4" ht="12.75" customHeight="1">
      <c r="A199" s="1" t="s">
        <v>403</v>
      </c>
      <c r="B199" s="2" t="s">
        <v>404</v>
      </c>
      <c r="C199" s="2" t="s">
        <v>2</v>
      </c>
      <c r="D199" s="3">
        <v>3.61</v>
      </c>
    </row>
    <row r="200" spans="1:4" ht="12.75" customHeight="1">
      <c r="A200" s="1" t="s">
        <v>405</v>
      </c>
      <c r="B200" s="2" t="s">
        <v>406</v>
      </c>
      <c r="C200" s="2" t="s">
        <v>2</v>
      </c>
      <c r="D200" s="3">
        <v>5.59</v>
      </c>
    </row>
    <row r="201" spans="1:4" ht="12.75" customHeight="1">
      <c r="A201" s="1" t="s">
        <v>407</v>
      </c>
      <c r="B201" s="2" t="s">
        <v>408</v>
      </c>
      <c r="C201" s="2" t="s">
        <v>2</v>
      </c>
      <c r="D201" s="3">
        <v>6.13</v>
      </c>
    </row>
    <row r="202" spans="1:4" ht="12.75" customHeight="1">
      <c r="A202" s="1" t="s">
        <v>409</v>
      </c>
      <c r="B202" s="2" t="s">
        <v>410</v>
      </c>
      <c r="C202" s="2" t="s">
        <v>2</v>
      </c>
      <c r="D202" s="3">
        <v>755.26</v>
      </c>
    </row>
    <row r="203" spans="1:4" ht="12.75" customHeight="1">
      <c r="A203" s="1" t="s">
        <v>411</v>
      </c>
      <c r="B203" s="2" t="s">
        <v>412</v>
      </c>
      <c r="C203" s="2" t="s">
        <v>2</v>
      </c>
      <c r="D203" s="3">
        <v>1190.45</v>
      </c>
    </row>
    <row r="204" spans="1:4" ht="12.75" customHeight="1">
      <c r="A204" s="1" t="s">
        <v>413</v>
      </c>
      <c r="B204" s="2" t="s">
        <v>414</v>
      </c>
      <c r="C204" s="2" t="s">
        <v>2</v>
      </c>
      <c r="D204" s="3">
        <v>1671.56</v>
      </c>
    </row>
    <row r="205" spans="1:4" ht="12.75" customHeight="1">
      <c r="A205" s="1" t="s">
        <v>415</v>
      </c>
      <c r="B205" s="2" t="s">
        <v>416</v>
      </c>
      <c r="C205" s="2" t="s">
        <v>2</v>
      </c>
      <c r="D205" s="3">
        <v>156.25</v>
      </c>
    </row>
    <row r="206" spans="1:4" ht="12.75" customHeight="1">
      <c r="A206" s="1" t="s">
        <v>417</v>
      </c>
      <c r="B206" s="2" t="s">
        <v>418</v>
      </c>
      <c r="C206" s="2" t="s">
        <v>2</v>
      </c>
      <c r="D206" s="3">
        <v>203.54</v>
      </c>
    </row>
    <row r="207" spans="1:4" ht="12.75" customHeight="1">
      <c r="A207" s="1" t="s">
        <v>419</v>
      </c>
      <c r="B207" s="2" t="s">
        <v>420</v>
      </c>
      <c r="C207" s="2" t="s">
        <v>2</v>
      </c>
      <c r="D207" s="3">
        <v>492.42</v>
      </c>
    </row>
    <row r="208" spans="1:4" ht="12.75" customHeight="1">
      <c r="A208" s="1" t="s">
        <v>421</v>
      </c>
      <c r="B208" s="2" t="s">
        <v>422</v>
      </c>
      <c r="C208" s="2" t="s">
        <v>2</v>
      </c>
      <c r="D208" s="3">
        <v>1.57</v>
      </c>
    </row>
    <row r="209" spans="1:4" ht="12.75" customHeight="1">
      <c r="A209" s="1" t="s">
        <v>423</v>
      </c>
      <c r="B209" s="2" t="s">
        <v>424</v>
      </c>
      <c r="C209" s="2" t="s">
        <v>2</v>
      </c>
      <c r="D209" s="3">
        <v>11.68</v>
      </c>
    </row>
    <row r="210" spans="1:4" ht="12.75" customHeight="1">
      <c r="A210" s="1" t="s">
        <v>425</v>
      </c>
      <c r="B210" s="2" t="s">
        <v>426</v>
      </c>
      <c r="C210" s="2" t="s">
        <v>2</v>
      </c>
      <c r="D210" s="3">
        <v>17.64</v>
      </c>
    </row>
    <row r="211" spans="1:4" ht="12.75" customHeight="1">
      <c r="A211" s="1" t="s">
        <v>427</v>
      </c>
      <c r="B211" s="2" t="s">
        <v>428</v>
      </c>
      <c r="C211" s="2" t="s">
        <v>2</v>
      </c>
      <c r="D211" s="3">
        <v>23.02</v>
      </c>
    </row>
    <row r="212" spans="1:4" ht="12.75" customHeight="1">
      <c r="A212" s="1" t="s">
        <v>429</v>
      </c>
      <c r="B212" s="2" t="s">
        <v>430</v>
      </c>
      <c r="C212" s="2" t="s">
        <v>2</v>
      </c>
      <c r="D212" s="3">
        <v>27.48</v>
      </c>
    </row>
    <row r="213" spans="1:4" ht="12.75" customHeight="1">
      <c r="A213" s="1" t="s">
        <v>431</v>
      </c>
      <c r="B213" s="2" t="s">
        <v>432</v>
      </c>
      <c r="C213" s="2" t="s">
        <v>2</v>
      </c>
      <c r="D213" s="3">
        <v>32.770000000000003</v>
      </c>
    </row>
    <row r="214" spans="1:4" ht="12.75" customHeight="1">
      <c r="A214" s="1" t="s">
        <v>433</v>
      </c>
      <c r="B214" s="2" t="s">
        <v>434</v>
      </c>
      <c r="C214" s="2" t="s">
        <v>2</v>
      </c>
      <c r="D214" s="3">
        <v>38.869999999999997</v>
      </c>
    </row>
    <row r="215" spans="1:4" ht="12.75" customHeight="1">
      <c r="A215" s="1" t="s">
        <v>435</v>
      </c>
      <c r="B215" s="2" t="s">
        <v>436</v>
      </c>
      <c r="C215" s="2" t="s">
        <v>2</v>
      </c>
      <c r="D215" s="3">
        <v>52.99</v>
      </c>
    </row>
    <row r="216" spans="1:4" ht="12.75" customHeight="1">
      <c r="A216" s="1" t="s">
        <v>437</v>
      </c>
      <c r="B216" s="2" t="s">
        <v>438</v>
      </c>
      <c r="C216" s="2" t="s">
        <v>2</v>
      </c>
      <c r="D216" s="3">
        <v>65.3</v>
      </c>
    </row>
    <row r="217" spans="1:4" ht="12.75" customHeight="1">
      <c r="A217" s="1" t="s">
        <v>439</v>
      </c>
      <c r="B217" s="2" t="s">
        <v>440</v>
      </c>
      <c r="C217" s="2" t="s">
        <v>2</v>
      </c>
      <c r="D217" s="3">
        <v>75.739999999999995</v>
      </c>
    </row>
    <row r="218" spans="1:4" ht="12.75" customHeight="1">
      <c r="A218" s="1" t="s">
        <v>441</v>
      </c>
      <c r="B218" s="2" t="s">
        <v>442</v>
      </c>
      <c r="C218" s="2" t="s">
        <v>2</v>
      </c>
      <c r="D218" s="3">
        <v>95.16</v>
      </c>
    </row>
    <row r="219" spans="1:4" ht="12.75" customHeight="1">
      <c r="A219" s="1" t="s">
        <v>443</v>
      </c>
      <c r="B219" s="2" t="s">
        <v>444</v>
      </c>
      <c r="C219" s="2" t="s">
        <v>2</v>
      </c>
      <c r="D219" s="3">
        <v>11.06</v>
      </c>
    </row>
    <row r="220" spans="1:4" ht="12.75" customHeight="1">
      <c r="A220" s="1" t="s">
        <v>445</v>
      </c>
      <c r="B220" s="2" t="s">
        <v>446</v>
      </c>
      <c r="C220" s="2" t="s">
        <v>2</v>
      </c>
      <c r="D220" s="3">
        <v>632.79</v>
      </c>
    </row>
    <row r="221" spans="1:4" ht="12.75" customHeight="1">
      <c r="A221" s="1" t="s">
        <v>447</v>
      </c>
      <c r="B221" s="2" t="s">
        <v>448</v>
      </c>
      <c r="C221" s="2" t="s">
        <v>2</v>
      </c>
      <c r="D221" s="3">
        <v>2182.4899999999998</v>
      </c>
    </row>
    <row r="222" spans="1:4" ht="12.75" customHeight="1">
      <c r="A222" s="1" t="s">
        <v>449</v>
      </c>
      <c r="B222" s="2" t="s">
        <v>450</v>
      </c>
      <c r="C222" s="2" t="s">
        <v>2</v>
      </c>
      <c r="D222" s="3">
        <v>765.37</v>
      </c>
    </row>
    <row r="223" spans="1:4" ht="12.75" customHeight="1">
      <c r="A223" s="1" t="s">
        <v>451</v>
      </c>
      <c r="B223" s="2" t="s">
        <v>452</v>
      </c>
      <c r="C223" s="2" t="s">
        <v>2</v>
      </c>
      <c r="D223" s="3">
        <v>1028.02</v>
      </c>
    </row>
    <row r="224" spans="1:4" ht="12.75" customHeight="1">
      <c r="A224" s="1" t="s">
        <v>453</v>
      </c>
      <c r="B224" s="2" t="s">
        <v>454</v>
      </c>
      <c r="C224" s="2" t="s">
        <v>2</v>
      </c>
      <c r="D224" s="3">
        <v>1439.23</v>
      </c>
    </row>
    <row r="225" spans="1:4" ht="12.75" customHeight="1">
      <c r="A225" s="1" t="s">
        <v>455</v>
      </c>
      <c r="B225" s="2" t="s">
        <v>456</v>
      </c>
      <c r="C225" s="2" t="s">
        <v>2</v>
      </c>
      <c r="D225" s="3">
        <v>185.04</v>
      </c>
    </row>
    <row r="226" spans="1:4" ht="12.75" customHeight="1">
      <c r="A226" s="1" t="s">
        <v>457</v>
      </c>
      <c r="B226" s="2" t="s">
        <v>458</v>
      </c>
      <c r="C226" s="2" t="s">
        <v>2</v>
      </c>
      <c r="D226" s="3">
        <v>86.35</v>
      </c>
    </row>
    <row r="227" spans="1:4" ht="12.75" customHeight="1">
      <c r="A227" s="1" t="s">
        <v>459</v>
      </c>
      <c r="B227" s="2" t="s">
        <v>460</v>
      </c>
      <c r="C227" s="2" t="s">
        <v>2</v>
      </c>
      <c r="D227" s="3">
        <v>133.18</v>
      </c>
    </row>
    <row r="228" spans="1:4" ht="12.75" customHeight="1">
      <c r="A228" s="1" t="s">
        <v>461</v>
      </c>
      <c r="B228" s="2" t="s">
        <v>462</v>
      </c>
      <c r="C228" s="2" t="s">
        <v>2</v>
      </c>
      <c r="D228" s="3">
        <v>447.19</v>
      </c>
    </row>
    <row r="229" spans="1:4" ht="12.75" customHeight="1">
      <c r="A229" s="1" t="s">
        <v>463</v>
      </c>
      <c r="B229" s="2" t="s">
        <v>464</v>
      </c>
      <c r="C229" s="2" t="s">
        <v>2</v>
      </c>
      <c r="D229" s="3">
        <v>319.05</v>
      </c>
    </row>
    <row r="230" spans="1:4" ht="12.75" customHeight="1">
      <c r="A230" s="1" t="s">
        <v>465</v>
      </c>
      <c r="B230" s="2" t="s">
        <v>466</v>
      </c>
      <c r="C230" s="2" t="s">
        <v>2</v>
      </c>
      <c r="D230" s="3">
        <v>246.72</v>
      </c>
    </row>
    <row r="231" spans="1:4" ht="12.75" customHeight="1">
      <c r="A231" s="1" t="s">
        <v>467</v>
      </c>
      <c r="B231" s="2" t="s">
        <v>468</v>
      </c>
      <c r="C231" s="2" t="s">
        <v>2</v>
      </c>
      <c r="D231" s="3">
        <v>323.82</v>
      </c>
    </row>
    <row r="232" spans="1:4" ht="12.75" customHeight="1">
      <c r="A232" s="1" t="s">
        <v>469</v>
      </c>
      <c r="B232" s="2" t="s">
        <v>470</v>
      </c>
      <c r="C232" s="2" t="s">
        <v>2</v>
      </c>
      <c r="D232" s="3">
        <v>174.76</v>
      </c>
    </row>
    <row r="233" spans="1:4" ht="12.75" customHeight="1">
      <c r="A233" s="1" t="s">
        <v>471</v>
      </c>
      <c r="B233" s="2" t="s">
        <v>472</v>
      </c>
      <c r="C233" s="2" t="s">
        <v>2</v>
      </c>
      <c r="D233" s="3">
        <v>235.04</v>
      </c>
    </row>
    <row r="234" spans="1:4" ht="12.75" customHeight="1">
      <c r="A234" s="1" t="s">
        <v>473</v>
      </c>
      <c r="B234" s="2" t="s">
        <v>474</v>
      </c>
      <c r="C234" s="2" t="s">
        <v>2</v>
      </c>
      <c r="D234" s="3">
        <v>616.80999999999995</v>
      </c>
    </row>
    <row r="235" spans="1:4" ht="12.75" customHeight="1">
      <c r="A235" s="1" t="s">
        <v>475</v>
      </c>
      <c r="B235" s="2" t="s">
        <v>476</v>
      </c>
      <c r="C235" s="2" t="s">
        <v>2</v>
      </c>
      <c r="D235" s="3">
        <v>441.31</v>
      </c>
    </row>
    <row r="236" spans="1:4" ht="12.75" customHeight="1">
      <c r="A236" s="1" t="s">
        <v>477</v>
      </c>
      <c r="B236" s="2" t="s">
        <v>478</v>
      </c>
      <c r="C236" s="2" t="s">
        <v>2</v>
      </c>
      <c r="D236" s="3">
        <v>277.56</v>
      </c>
    </row>
    <row r="237" spans="1:4" ht="12.75" customHeight="1">
      <c r="A237" s="1" t="s">
        <v>479</v>
      </c>
      <c r="B237" s="2" t="s">
        <v>480</v>
      </c>
      <c r="C237" s="2" t="s">
        <v>2</v>
      </c>
      <c r="D237" s="3">
        <v>585.97</v>
      </c>
    </row>
    <row r="238" spans="1:4" ht="12.75" customHeight="1">
      <c r="A238" s="1" t="s">
        <v>481</v>
      </c>
      <c r="B238" s="2" t="s">
        <v>482</v>
      </c>
      <c r="C238" s="2" t="s">
        <v>2</v>
      </c>
      <c r="D238" s="3">
        <v>719.61</v>
      </c>
    </row>
    <row r="239" spans="1:4" ht="12.75" customHeight="1">
      <c r="A239" s="1" t="s">
        <v>483</v>
      </c>
      <c r="B239" s="2" t="s">
        <v>484</v>
      </c>
      <c r="C239" s="2" t="s">
        <v>2</v>
      </c>
      <c r="D239" s="3">
        <v>1007.46</v>
      </c>
    </row>
    <row r="240" spans="1:4" ht="12.75" customHeight="1">
      <c r="A240" s="1" t="s">
        <v>485</v>
      </c>
      <c r="B240" s="2" t="s">
        <v>486</v>
      </c>
      <c r="C240" s="2" t="s">
        <v>2</v>
      </c>
      <c r="D240" s="3">
        <v>3513.52</v>
      </c>
    </row>
    <row r="241" spans="1:4" ht="12.75" customHeight="1">
      <c r="A241" s="1" t="s">
        <v>487</v>
      </c>
      <c r="B241" s="2" t="s">
        <v>488</v>
      </c>
      <c r="C241" s="2" t="s">
        <v>2</v>
      </c>
      <c r="D241" s="3">
        <v>47.42</v>
      </c>
    </row>
    <row r="242" spans="1:4" ht="12.75" customHeight="1">
      <c r="A242" s="1" t="s">
        <v>489</v>
      </c>
      <c r="B242" s="2" t="s">
        <v>490</v>
      </c>
      <c r="C242" s="2" t="s">
        <v>2</v>
      </c>
      <c r="D242" s="3">
        <v>2173.0100000000002</v>
      </c>
    </row>
    <row r="243" spans="1:4" ht="12.75" customHeight="1">
      <c r="A243" s="1" t="s">
        <v>491</v>
      </c>
      <c r="B243" s="2" t="s">
        <v>492</v>
      </c>
      <c r="C243" s="2" t="s">
        <v>293</v>
      </c>
      <c r="D243" s="3">
        <v>20.43</v>
      </c>
    </row>
    <row r="244" spans="1:4" ht="12.75" customHeight="1">
      <c r="A244" s="1" t="s">
        <v>493</v>
      </c>
      <c r="B244" s="2" t="s">
        <v>494</v>
      </c>
      <c r="C244" s="2" t="s">
        <v>296</v>
      </c>
      <c r="D244" s="3">
        <v>3596.14</v>
      </c>
    </row>
    <row r="245" spans="1:4" ht="12.75" customHeight="1">
      <c r="A245" s="1" t="s">
        <v>495</v>
      </c>
      <c r="B245" s="2" t="s">
        <v>496</v>
      </c>
      <c r="C245" s="2" t="s">
        <v>2</v>
      </c>
      <c r="D245" s="3">
        <v>3845.1</v>
      </c>
    </row>
    <row r="246" spans="1:4" ht="12.75" customHeight="1">
      <c r="A246" s="1" t="s">
        <v>497</v>
      </c>
      <c r="B246" s="2" t="s">
        <v>498</v>
      </c>
      <c r="C246" s="2" t="s">
        <v>2</v>
      </c>
      <c r="D246" s="3">
        <v>4100</v>
      </c>
    </row>
    <row r="247" spans="1:4" ht="12.75" customHeight="1">
      <c r="A247" s="1" t="s">
        <v>499</v>
      </c>
      <c r="B247" s="2" t="s">
        <v>500</v>
      </c>
      <c r="C247" s="2" t="s">
        <v>2</v>
      </c>
      <c r="D247" s="3">
        <v>8924.67</v>
      </c>
    </row>
    <row r="248" spans="1:4" ht="12.75" customHeight="1">
      <c r="A248" s="1" t="s">
        <v>501</v>
      </c>
      <c r="B248" s="2" t="s">
        <v>502</v>
      </c>
      <c r="C248" s="2" t="s">
        <v>2</v>
      </c>
      <c r="D248" s="3">
        <v>11206.13</v>
      </c>
    </row>
    <row r="249" spans="1:4" ht="12.75" customHeight="1">
      <c r="A249" s="1" t="s">
        <v>503</v>
      </c>
      <c r="B249" s="2" t="s">
        <v>504</v>
      </c>
      <c r="C249" s="2" t="s">
        <v>2</v>
      </c>
      <c r="D249" s="3">
        <v>14516.3</v>
      </c>
    </row>
    <row r="250" spans="1:4" ht="12.75" customHeight="1">
      <c r="A250" s="1" t="s">
        <v>505</v>
      </c>
      <c r="B250" s="2" t="s">
        <v>506</v>
      </c>
      <c r="C250" s="2" t="s">
        <v>2</v>
      </c>
      <c r="D250" s="3">
        <v>5550.48</v>
      </c>
    </row>
    <row r="251" spans="1:4" ht="12.75" customHeight="1">
      <c r="A251" s="1" t="s">
        <v>507</v>
      </c>
      <c r="B251" s="2" t="s">
        <v>508</v>
      </c>
      <c r="C251" s="2" t="s">
        <v>2</v>
      </c>
      <c r="D251" s="3">
        <v>318204.48</v>
      </c>
    </row>
    <row r="252" spans="1:4" ht="12.75" customHeight="1">
      <c r="A252" s="1" t="s">
        <v>509</v>
      </c>
      <c r="B252" s="2" t="s">
        <v>510</v>
      </c>
      <c r="C252" s="2" t="s">
        <v>2</v>
      </c>
      <c r="D252" s="3">
        <v>11310.87</v>
      </c>
    </row>
    <row r="253" spans="1:4" ht="12.75" customHeight="1">
      <c r="A253" s="1" t="s">
        <v>511</v>
      </c>
      <c r="B253" s="2" t="s">
        <v>512</v>
      </c>
      <c r="C253" s="2" t="s">
        <v>2</v>
      </c>
      <c r="D253" s="3">
        <v>5899.09</v>
      </c>
    </row>
    <row r="254" spans="1:4" ht="12.75" customHeight="1">
      <c r="A254" s="1" t="s">
        <v>513</v>
      </c>
      <c r="B254" s="2" t="s">
        <v>514</v>
      </c>
      <c r="C254" s="2" t="s">
        <v>2</v>
      </c>
      <c r="D254" s="3">
        <v>7829.24</v>
      </c>
    </row>
    <row r="255" spans="1:4" ht="12.75" customHeight="1">
      <c r="A255" s="1" t="s">
        <v>515</v>
      </c>
      <c r="B255" s="2" t="s">
        <v>516</v>
      </c>
      <c r="C255" s="2" t="s">
        <v>2</v>
      </c>
      <c r="D255" s="3">
        <v>7312.08</v>
      </c>
    </row>
    <row r="256" spans="1:4" ht="12.75" customHeight="1">
      <c r="A256" s="1" t="s">
        <v>517</v>
      </c>
      <c r="B256" s="2" t="s">
        <v>518</v>
      </c>
      <c r="C256" s="2" t="s">
        <v>2</v>
      </c>
      <c r="D256" s="3">
        <v>3480</v>
      </c>
    </row>
    <row r="257" spans="1:4" ht="12.75" customHeight="1">
      <c r="A257" s="1" t="s">
        <v>519</v>
      </c>
      <c r="B257" s="2" t="s">
        <v>520</v>
      </c>
      <c r="C257" s="2" t="s">
        <v>2</v>
      </c>
      <c r="D257" s="3">
        <v>2660.77</v>
      </c>
    </row>
    <row r="258" spans="1:4" ht="12.75" customHeight="1">
      <c r="A258" s="1" t="s">
        <v>521</v>
      </c>
      <c r="B258" s="2" t="s">
        <v>522</v>
      </c>
      <c r="C258" s="2" t="s">
        <v>2</v>
      </c>
      <c r="D258" s="3">
        <v>3950</v>
      </c>
    </row>
    <row r="259" spans="1:4" ht="12.75" customHeight="1">
      <c r="A259" s="1" t="s">
        <v>523</v>
      </c>
      <c r="B259" s="2" t="s">
        <v>524</v>
      </c>
      <c r="C259" s="2" t="s">
        <v>2</v>
      </c>
      <c r="D259" s="3">
        <v>5459.28</v>
      </c>
    </row>
    <row r="260" spans="1:4" ht="12.75" customHeight="1">
      <c r="A260" s="1" t="s">
        <v>525</v>
      </c>
      <c r="B260" s="2" t="s">
        <v>526</v>
      </c>
      <c r="C260" s="2" t="s">
        <v>2</v>
      </c>
      <c r="D260" s="3">
        <v>2376.3000000000002</v>
      </c>
    </row>
    <row r="261" spans="1:4" ht="12.75" customHeight="1">
      <c r="A261" s="1" t="s">
        <v>527</v>
      </c>
      <c r="B261" s="2" t="s">
        <v>528</v>
      </c>
      <c r="C261" s="2" t="s">
        <v>2</v>
      </c>
      <c r="D261" s="3">
        <v>21635.93</v>
      </c>
    </row>
    <row r="262" spans="1:4" ht="12.75" customHeight="1">
      <c r="A262" s="1" t="s">
        <v>529</v>
      </c>
      <c r="B262" s="2" t="s">
        <v>530</v>
      </c>
      <c r="C262" s="2" t="s">
        <v>2</v>
      </c>
      <c r="D262" s="3">
        <v>10243.950000000001</v>
      </c>
    </row>
    <row r="263" spans="1:4" ht="12.75" customHeight="1">
      <c r="A263" s="1" t="s">
        <v>531</v>
      </c>
      <c r="B263" s="2" t="s">
        <v>532</v>
      </c>
      <c r="C263" s="2" t="s">
        <v>2</v>
      </c>
      <c r="D263" s="3">
        <v>11484.3</v>
      </c>
    </row>
    <row r="264" spans="1:4" ht="12.75" customHeight="1">
      <c r="A264" s="1" t="s">
        <v>533</v>
      </c>
      <c r="B264" s="2" t="s">
        <v>534</v>
      </c>
      <c r="C264" s="2" t="s">
        <v>2</v>
      </c>
      <c r="D264" s="3">
        <v>12974.82</v>
      </c>
    </row>
    <row r="265" spans="1:4" ht="12.75" customHeight="1">
      <c r="A265" s="1" t="s">
        <v>535</v>
      </c>
      <c r="B265" s="2" t="s">
        <v>536</v>
      </c>
      <c r="C265" s="2" t="s">
        <v>2</v>
      </c>
      <c r="D265" s="3">
        <v>17832.939999999999</v>
      </c>
    </row>
    <row r="266" spans="1:4" ht="12.75" customHeight="1">
      <c r="A266" s="1" t="s">
        <v>537</v>
      </c>
      <c r="B266" s="2" t="s">
        <v>538</v>
      </c>
      <c r="C266" s="2" t="s">
        <v>2</v>
      </c>
      <c r="D266" s="3">
        <v>6279.23</v>
      </c>
    </row>
    <row r="267" spans="1:4" ht="12.75" customHeight="1">
      <c r="A267" s="1" t="s">
        <v>539</v>
      </c>
      <c r="B267" s="2" t="s">
        <v>540</v>
      </c>
      <c r="C267" s="2" t="s">
        <v>2</v>
      </c>
      <c r="D267" s="3">
        <v>7782.2</v>
      </c>
    </row>
    <row r="268" spans="1:4" ht="12.75" customHeight="1">
      <c r="A268" s="1" t="s">
        <v>541</v>
      </c>
      <c r="B268" s="2" t="s">
        <v>542</v>
      </c>
      <c r="C268" s="2" t="s">
        <v>2</v>
      </c>
      <c r="D268" s="3">
        <v>11564.17</v>
      </c>
    </row>
    <row r="269" spans="1:4" ht="12.75" customHeight="1">
      <c r="A269" s="1" t="s">
        <v>543</v>
      </c>
      <c r="B269" s="2" t="s">
        <v>544</v>
      </c>
      <c r="C269" s="2" t="s">
        <v>2</v>
      </c>
      <c r="D269" s="3">
        <v>11987.92</v>
      </c>
    </row>
    <row r="270" spans="1:4" ht="12.75" customHeight="1">
      <c r="A270" s="1" t="s">
        <v>545</v>
      </c>
      <c r="B270" s="2" t="s">
        <v>546</v>
      </c>
      <c r="C270" s="2" t="s">
        <v>2</v>
      </c>
      <c r="D270" s="3">
        <v>13757.01</v>
      </c>
    </row>
    <row r="271" spans="1:4" ht="12.75" customHeight="1">
      <c r="A271" s="1" t="s">
        <v>547</v>
      </c>
      <c r="B271" s="2" t="s">
        <v>548</v>
      </c>
      <c r="C271" s="2" t="s">
        <v>2</v>
      </c>
      <c r="D271" s="3">
        <v>7513.67</v>
      </c>
    </row>
    <row r="272" spans="1:4" ht="12.75" customHeight="1">
      <c r="A272" s="1" t="s">
        <v>549</v>
      </c>
      <c r="B272" s="2" t="s">
        <v>550</v>
      </c>
      <c r="C272" s="2" t="s">
        <v>2</v>
      </c>
      <c r="D272" s="3">
        <v>8090.59</v>
      </c>
    </row>
    <row r="273" spans="1:4" ht="12.75" customHeight="1">
      <c r="A273" s="1" t="s">
        <v>551</v>
      </c>
      <c r="B273" s="2" t="s">
        <v>552</v>
      </c>
      <c r="C273" s="2" t="s">
        <v>2</v>
      </c>
      <c r="D273" s="3">
        <v>11956.33</v>
      </c>
    </row>
    <row r="274" spans="1:4" ht="12.75" customHeight="1">
      <c r="A274" s="1" t="s">
        <v>553</v>
      </c>
      <c r="B274" s="2" t="s">
        <v>554</v>
      </c>
      <c r="C274" s="2" t="s">
        <v>2</v>
      </c>
      <c r="D274" s="3">
        <v>13832.31</v>
      </c>
    </row>
    <row r="275" spans="1:4" ht="12.75" customHeight="1">
      <c r="A275" s="1" t="s">
        <v>555</v>
      </c>
      <c r="B275" s="2" t="s">
        <v>556</v>
      </c>
      <c r="C275" s="2" t="s">
        <v>2</v>
      </c>
      <c r="D275" s="3">
        <v>14470.36</v>
      </c>
    </row>
    <row r="276" spans="1:4" ht="12.75" customHeight="1">
      <c r="A276" s="1" t="s">
        <v>557</v>
      </c>
      <c r="B276" s="2" t="s">
        <v>558</v>
      </c>
      <c r="C276" s="2" t="s">
        <v>2</v>
      </c>
      <c r="D276" s="3">
        <v>2135.44</v>
      </c>
    </row>
    <row r="277" spans="1:4" ht="12.75" customHeight="1">
      <c r="A277" s="1" t="s">
        <v>559</v>
      </c>
      <c r="B277" s="2" t="s">
        <v>560</v>
      </c>
      <c r="C277" s="2" t="s">
        <v>2</v>
      </c>
      <c r="D277" s="3">
        <v>2310</v>
      </c>
    </row>
    <row r="278" spans="1:4" ht="12.75" customHeight="1">
      <c r="A278" s="1" t="s">
        <v>561</v>
      </c>
      <c r="B278" s="2" t="s">
        <v>562</v>
      </c>
      <c r="C278" s="2" t="s">
        <v>2</v>
      </c>
      <c r="D278" s="3">
        <v>3072.61</v>
      </c>
    </row>
    <row r="279" spans="1:4" ht="12.75" customHeight="1">
      <c r="A279" s="1" t="s">
        <v>563</v>
      </c>
      <c r="B279" s="2" t="s">
        <v>564</v>
      </c>
      <c r="C279" s="2" t="s">
        <v>2</v>
      </c>
      <c r="D279" s="3">
        <v>3426.44</v>
      </c>
    </row>
    <row r="280" spans="1:4" ht="12.75" customHeight="1">
      <c r="A280" s="1" t="s">
        <v>565</v>
      </c>
      <c r="B280" s="2" t="s">
        <v>566</v>
      </c>
      <c r="C280" s="2" t="s">
        <v>2</v>
      </c>
      <c r="D280" s="3">
        <v>4024.85</v>
      </c>
    </row>
    <row r="281" spans="1:4" ht="12.75" customHeight="1">
      <c r="A281" s="1" t="s">
        <v>567</v>
      </c>
      <c r="B281" s="2" t="s">
        <v>568</v>
      </c>
      <c r="C281" s="2" t="s">
        <v>2</v>
      </c>
      <c r="D281" s="3">
        <v>4530.95</v>
      </c>
    </row>
    <row r="282" spans="1:4" ht="12.75" customHeight="1">
      <c r="A282" s="1" t="s">
        <v>569</v>
      </c>
      <c r="B282" s="2" t="s">
        <v>570</v>
      </c>
      <c r="C282" s="2" t="s">
        <v>2</v>
      </c>
      <c r="D282" s="3">
        <v>1829.37</v>
      </c>
    </row>
    <row r="283" spans="1:4" ht="12.75" customHeight="1">
      <c r="A283" s="1" t="s">
        <v>571</v>
      </c>
      <c r="B283" s="2" t="s">
        <v>572</v>
      </c>
      <c r="C283" s="2" t="s">
        <v>2</v>
      </c>
      <c r="D283" s="3">
        <v>2014.33</v>
      </c>
    </row>
    <row r="284" spans="1:4" ht="12.75" customHeight="1">
      <c r="A284" s="1" t="s">
        <v>573</v>
      </c>
      <c r="B284" s="2" t="s">
        <v>574</v>
      </c>
      <c r="C284" s="2" t="s">
        <v>2</v>
      </c>
      <c r="D284" s="3">
        <v>5724.37</v>
      </c>
    </row>
    <row r="285" spans="1:4" ht="12.75" customHeight="1">
      <c r="A285" s="1" t="s">
        <v>575</v>
      </c>
      <c r="B285" s="2" t="s">
        <v>576</v>
      </c>
      <c r="C285" s="2" t="s">
        <v>2</v>
      </c>
      <c r="D285" s="3">
        <v>6038.05</v>
      </c>
    </row>
    <row r="286" spans="1:4" ht="12.75" customHeight="1">
      <c r="A286" s="1" t="s">
        <v>577</v>
      </c>
      <c r="B286" s="2" t="s">
        <v>578</v>
      </c>
      <c r="C286" s="2" t="s">
        <v>2</v>
      </c>
      <c r="D286" s="3">
        <v>8012.55</v>
      </c>
    </row>
    <row r="287" spans="1:4" ht="12.75" customHeight="1">
      <c r="A287" s="1" t="s">
        <v>579</v>
      </c>
      <c r="B287" s="2" t="s">
        <v>580</v>
      </c>
      <c r="C287" s="2" t="s">
        <v>2</v>
      </c>
      <c r="D287" s="3">
        <v>9708.27</v>
      </c>
    </row>
    <row r="288" spans="1:4" ht="12.75" customHeight="1">
      <c r="A288" s="1" t="s">
        <v>581</v>
      </c>
      <c r="B288" s="2" t="s">
        <v>582</v>
      </c>
      <c r="C288" s="2" t="s">
        <v>2</v>
      </c>
      <c r="D288" s="3">
        <v>10920.19</v>
      </c>
    </row>
    <row r="289" spans="1:4" ht="12.75" customHeight="1">
      <c r="A289" s="1" t="s">
        <v>583</v>
      </c>
      <c r="B289" s="2" t="s">
        <v>584</v>
      </c>
      <c r="C289" s="2" t="s">
        <v>2</v>
      </c>
      <c r="D289" s="3">
        <v>86055.56</v>
      </c>
    </row>
    <row r="290" spans="1:4" ht="12.75" customHeight="1">
      <c r="A290" s="1" t="s">
        <v>585</v>
      </c>
      <c r="B290" s="2" t="s">
        <v>586</v>
      </c>
      <c r="C290" s="2" t="s">
        <v>2</v>
      </c>
      <c r="D290" s="3">
        <v>26935.21</v>
      </c>
    </row>
    <row r="291" spans="1:4" ht="12.75" customHeight="1">
      <c r="A291" s="1" t="s">
        <v>587</v>
      </c>
      <c r="B291" s="2" t="s">
        <v>588</v>
      </c>
      <c r="C291" s="2" t="s">
        <v>2</v>
      </c>
      <c r="D291" s="3">
        <v>34760.42</v>
      </c>
    </row>
    <row r="292" spans="1:4" ht="12.75" customHeight="1">
      <c r="A292" s="1" t="s">
        <v>589</v>
      </c>
      <c r="B292" s="2" t="s">
        <v>590</v>
      </c>
      <c r="C292" s="2" t="s">
        <v>2</v>
      </c>
      <c r="D292" s="3">
        <v>50573.69</v>
      </c>
    </row>
    <row r="293" spans="1:4" ht="12.75" customHeight="1">
      <c r="A293" s="1" t="s">
        <v>591</v>
      </c>
      <c r="B293" s="2" t="s">
        <v>592</v>
      </c>
      <c r="C293" s="2" t="s">
        <v>2</v>
      </c>
      <c r="D293" s="3">
        <v>6211.37</v>
      </c>
    </row>
    <row r="294" spans="1:4" ht="12.75" customHeight="1">
      <c r="A294" s="1" t="s">
        <v>593</v>
      </c>
      <c r="B294" s="2" t="s">
        <v>594</v>
      </c>
      <c r="C294" s="2" t="s">
        <v>2</v>
      </c>
      <c r="D294" s="3">
        <v>24073.87</v>
      </c>
    </row>
    <row r="295" spans="1:4" ht="12.75" customHeight="1">
      <c r="A295" s="1" t="s">
        <v>595</v>
      </c>
      <c r="B295" s="2" t="s">
        <v>596</v>
      </c>
      <c r="C295" s="2" t="s">
        <v>96</v>
      </c>
      <c r="D295" s="3">
        <v>30.21</v>
      </c>
    </row>
    <row r="296" spans="1:4" ht="12.75" customHeight="1">
      <c r="A296" s="1" t="s">
        <v>597</v>
      </c>
      <c r="B296" s="2" t="s">
        <v>598</v>
      </c>
      <c r="C296" s="2" t="s">
        <v>96</v>
      </c>
      <c r="D296" s="3">
        <v>26.75</v>
      </c>
    </row>
    <row r="297" spans="1:4" ht="12.75" customHeight="1">
      <c r="A297" s="1" t="s">
        <v>599</v>
      </c>
      <c r="B297" s="2" t="s">
        <v>600</v>
      </c>
      <c r="C297" s="2" t="s">
        <v>89</v>
      </c>
      <c r="D297" s="3">
        <v>1.56</v>
      </c>
    </row>
    <row r="298" spans="1:4" ht="12.75" customHeight="1">
      <c r="A298" s="1" t="s">
        <v>601</v>
      </c>
      <c r="B298" s="2" t="s">
        <v>602</v>
      </c>
      <c r="C298" s="2" t="s">
        <v>89</v>
      </c>
      <c r="D298" s="3">
        <v>1.4</v>
      </c>
    </row>
    <row r="299" spans="1:4" ht="12.75" customHeight="1">
      <c r="A299" s="1" t="s">
        <v>603</v>
      </c>
      <c r="B299" s="2" t="s">
        <v>604</v>
      </c>
      <c r="C299" s="2" t="s">
        <v>96</v>
      </c>
      <c r="D299" s="3">
        <v>25.5</v>
      </c>
    </row>
    <row r="300" spans="1:4" ht="12.75" customHeight="1">
      <c r="A300" s="1" t="s">
        <v>605</v>
      </c>
      <c r="B300" s="2" t="s">
        <v>606</v>
      </c>
      <c r="C300" s="2" t="s">
        <v>96</v>
      </c>
      <c r="D300" s="3">
        <v>33.520000000000003</v>
      </c>
    </row>
    <row r="301" spans="1:4" ht="12.75" customHeight="1">
      <c r="A301" s="1" t="s">
        <v>607</v>
      </c>
      <c r="B301" s="2" t="s">
        <v>608</v>
      </c>
      <c r="C301" s="2" t="s">
        <v>96</v>
      </c>
      <c r="D301" s="3">
        <v>36.369999999999997</v>
      </c>
    </row>
    <row r="302" spans="1:4" ht="12.75" customHeight="1">
      <c r="A302" s="1" t="s">
        <v>609</v>
      </c>
      <c r="B302" s="2" t="s">
        <v>610</v>
      </c>
      <c r="C302" s="2" t="s">
        <v>96</v>
      </c>
      <c r="D302" s="3">
        <v>29.62</v>
      </c>
    </row>
    <row r="303" spans="1:4" ht="12.75" customHeight="1">
      <c r="A303" s="1" t="s">
        <v>611</v>
      </c>
      <c r="B303" s="2" t="s">
        <v>612</v>
      </c>
      <c r="C303" s="2" t="s">
        <v>96</v>
      </c>
      <c r="D303" s="3">
        <v>34.43</v>
      </c>
    </row>
    <row r="304" spans="1:4" ht="12.75" customHeight="1">
      <c r="A304" s="1" t="s">
        <v>613</v>
      </c>
      <c r="B304" s="2" t="s">
        <v>614</v>
      </c>
      <c r="C304" s="2" t="s">
        <v>96</v>
      </c>
      <c r="D304" s="3">
        <v>25.5</v>
      </c>
    </row>
    <row r="305" spans="1:4" ht="12.75" customHeight="1">
      <c r="A305" s="1" t="s">
        <v>615</v>
      </c>
      <c r="B305" s="2" t="s">
        <v>616</v>
      </c>
      <c r="C305" s="2" t="s">
        <v>290</v>
      </c>
      <c r="D305" s="3">
        <v>145</v>
      </c>
    </row>
    <row r="306" spans="1:4" ht="12.75" customHeight="1">
      <c r="A306" s="1" t="s">
        <v>617</v>
      </c>
      <c r="B306" s="2" t="s">
        <v>618</v>
      </c>
      <c r="C306" s="2" t="s">
        <v>290</v>
      </c>
      <c r="D306" s="3">
        <v>146.88999999999999</v>
      </c>
    </row>
    <row r="307" spans="1:4" ht="12.75" customHeight="1">
      <c r="A307" s="1" t="s">
        <v>619</v>
      </c>
      <c r="B307" s="2" t="s">
        <v>620</v>
      </c>
      <c r="C307" s="2" t="s">
        <v>290</v>
      </c>
      <c r="D307" s="3">
        <v>145</v>
      </c>
    </row>
    <row r="308" spans="1:4" ht="12.75" customHeight="1">
      <c r="A308" s="1" t="s">
        <v>621</v>
      </c>
      <c r="B308" s="2" t="s">
        <v>622</v>
      </c>
      <c r="C308" s="2" t="s">
        <v>290</v>
      </c>
      <c r="D308" s="3">
        <v>72.5</v>
      </c>
    </row>
    <row r="309" spans="1:4" ht="12.75" customHeight="1">
      <c r="A309" s="1" t="s">
        <v>623</v>
      </c>
      <c r="B309" s="2" t="s">
        <v>624</v>
      </c>
      <c r="C309" s="2" t="s">
        <v>290</v>
      </c>
      <c r="D309" s="3">
        <v>1664.15</v>
      </c>
    </row>
    <row r="310" spans="1:4" ht="12.75" customHeight="1">
      <c r="A310" s="1" t="s">
        <v>625</v>
      </c>
      <c r="B310" s="2" t="s">
        <v>626</v>
      </c>
      <c r="C310" s="2" t="s">
        <v>96</v>
      </c>
      <c r="D310" s="3">
        <v>1.1000000000000001</v>
      </c>
    </row>
    <row r="311" spans="1:4" ht="12.75" customHeight="1">
      <c r="A311" s="1" t="s">
        <v>627</v>
      </c>
      <c r="B311" s="2" t="s">
        <v>628</v>
      </c>
      <c r="C311" s="2" t="s">
        <v>96</v>
      </c>
      <c r="D311" s="3">
        <v>2.04</v>
      </c>
    </row>
    <row r="312" spans="1:4" ht="12.75" customHeight="1">
      <c r="A312" s="1" t="s">
        <v>629</v>
      </c>
      <c r="B312" s="2" t="s">
        <v>630</v>
      </c>
      <c r="C312" s="2" t="s">
        <v>96</v>
      </c>
      <c r="D312" s="3">
        <v>3.38</v>
      </c>
    </row>
    <row r="313" spans="1:4" ht="12.75" customHeight="1">
      <c r="A313" s="1" t="s">
        <v>631</v>
      </c>
      <c r="B313" s="2" t="s">
        <v>632</v>
      </c>
      <c r="C313" s="2" t="s">
        <v>96</v>
      </c>
      <c r="D313" s="3">
        <v>3.88</v>
      </c>
    </row>
    <row r="314" spans="1:4" ht="12.75" customHeight="1">
      <c r="A314" s="1" t="s">
        <v>633</v>
      </c>
      <c r="B314" s="2" t="s">
        <v>634</v>
      </c>
      <c r="C314" s="2" t="s">
        <v>96</v>
      </c>
      <c r="D314" s="3">
        <v>1.2</v>
      </c>
    </row>
    <row r="315" spans="1:4" ht="12.75" customHeight="1">
      <c r="A315" s="1" t="s">
        <v>635</v>
      </c>
      <c r="B315" s="2" t="s">
        <v>636</v>
      </c>
      <c r="C315" s="2" t="s">
        <v>96</v>
      </c>
      <c r="D315" s="3">
        <v>2.2400000000000002</v>
      </c>
    </row>
    <row r="316" spans="1:4" ht="12.75" customHeight="1">
      <c r="A316" s="1" t="s">
        <v>637</v>
      </c>
      <c r="B316" s="2" t="s">
        <v>638</v>
      </c>
      <c r="C316" s="2" t="s">
        <v>96</v>
      </c>
      <c r="D316" s="3">
        <v>3.61</v>
      </c>
    </row>
    <row r="317" spans="1:4" ht="12.75" customHeight="1">
      <c r="A317" s="1" t="s">
        <v>639</v>
      </c>
      <c r="B317" s="2" t="s">
        <v>640</v>
      </c>
      <c r="C317" s="2" t="s">
        <v>96</v>
      </c>
      <c r="D317" s="3">
        <v>3.67</v>
      </c>
    </row>
    <row r="318" spans="1:4" ht="12.75" customHeight="1">
      <c r="A318" s="1" t="s">
        <v>641</v>
      </c>
      <c r="B318" s="2" t="s">
        <v>642</v>
      </c>
      <c r="C318" s="2" t="s">
        <v>96</v>
      </c>
      <c r="D318" s="3">
        <v>3.16</v>
      </c>
    </row>
    <row r="319" spans="1:4" ht="12.75" customHeight="1">
      <c r="A319" s="1" t="s">
        <v>643</v>
      </c>
      <c r="B319" s="2" t="s">
        <v>644</v>
      </c>
      <c r="C319" s="2" t="s">
        <v>96</v>
      </c>
      <c r="D319" s="3">
        <v>4.1399999999999997</v>
      </c>
    </row>
    <row r="320" spans="1:4" ht="12.75" customHeight="1">
      <c r="A320" s="1" t="s">
        <v>645</v>
      </c>
      <c r="B320" s="2" t="s">
        <v>646</v>
      </c>
      <c r="C320" s="2" t="s">
        <v>96</v>
      </c>
      <c r="D320" s="3">
        <v>3.33</v>
      </c>
    </row>
    <row r="321" spans="1:4" ht="12.75" customHeight="1">
      <c r="A321" s="1" t="s">
        <v>647</v>
      </c>
      <c r="B321" s="2" t="s">
        <v>648</v>
      </c>
      <c r="C321" s="2" t="s">
        <v>96</v>
      </c>
      <c r="D321" s="3">
        <v>1.1399999999999999</v>
      </c>
    </row>
    <row r="322" spans="1:4" ht="12.75" customHeight="1">
      <c r="A322" s="1" t="s">
        <v>649</v>
      </c>
      <c r="B322" s="2" t="s">
        <v>650</v>
      </c>
      <c r="C322" s="2" t="s">
        <v>290</v>
      </c>
      <c r="D322" s="3">
        <v>758.34</v>
      </c>
    </row>
    <row r="323" spans="1:4" ht="12.75" customHeight="1">
      <c r="A323" s="1" t="s">
        <v>651</v>
      </c>
      <c r="B323" s="2" t="s">
        <v>652</v>
      </c>
      <c r="C323" s="2" t="s">
        <v>290</v>
      </c>
      <c r="D323" s="3">
        <v>786.51</v>
      </c>
    </row>
    <row r="324" spans="1:4" ht="12.75" customHeight="1">
      <c r="A324" s="1" t="s">
        <v>653</v>
      </c>
      <c r="B324" s="2" t="s">
        <v>654</v>
      </c>
      <c r="C324" s="2" t="s">
        <v>290</v>
      </c>
      <c r="D324" s="3">
        <v>55.05</v>
      </c>
    </row>
    <row r="325" spans="1:4" ht="12.75" customHeight="1">
      <c r="A325" s="1" t="s">
        <v>655</v>
      </c>
      <c r="B325" s="2" t="s">
        <v>656</v>
      </c>
      <c r="C325" s="2" t="s">
        <v>290</v>
      </c>
      <c r="D325" s="3">
        <v>39.32</v>
      </c>
    </row>
    <row r="326" spans="1:4" ht="12.75" customHeight="1">
      <c r="A326" s="1" t="s">
        <v>657</v>
      </c>
      <c r="B326" s="2" t="s">
        <v>658</v>
      </c>
      <c r="C326" s="2" t="s">
        <v>290</v>
      </c>
      <c r="D326" s="3">
        <v>39.32</v>
      </c>
    </row>
    <row r="327" spans="1:4" ht="12.75" customHeight="1">
      <c r="A327" s="1" t="s">
        <v>659</v>
      </c>
      <c r="B327" s="2" t="s">
        <v>660</v>
      </c>
      <c r="C327" s="2" t="s">
        <v>2</v>
      </c>
      <c r="D327" s="3">
        <v>46.97</v>
      </c>
    </row>
    <row r="328" spans="1:4" ht="12.75" customHeight="1">
      <c r="A328" s="1" t="s">
        <v>661</v>
      </c>
      <c r="B328" s="2" t="s">
        <v>662</v>
      </c>
      <c r="C328" s="2" t="s">
        <v>2</v>
      </c>
      <c r="D328" s="3">
        <v>32.85</v>
      </c>
    </row>
    <row r="329" spans="1:4" ht="12.75" customHeight="1">
      <c r="A329" s="1" t="s">
        <v>663</v>
      </c>
      <c r="B329" s="2" t="s">
        <v>664</v>
      </c>
      <c r="C329" s="2" t="s">
        <v>2</v>
      </c>
      <c r="D329" s="3">
        <v>69.81</v>
      </c>
    </row>
    <row r="330" spans="1:4" ht="12.75" customHeight="1">
      <c r="A330" s="1" t="s">
        <v>665</v>
      </c>
      <c r="B330" s="2" t="s">
        <v>666</v>
      </c>
      <c r="C330" s="2" t="s">
        <v>2</v>
      </c>
      <c r="D330" s="3">
        <v>54.02</v>
      </c>
    </row>
    <row r="331" spans="1:4" ht="12.75" customHeight="1">
      <c r="A331" s="1" t="s">
        <v>667</v>
      </c>
      <c r="B331" s="2" t="s">
        <v>668</v>
      </c>
      <c r="C331" s="2" t="s">
        <v>2</v>
      </c>
      <c r="D331" s="3">
        <v>126.15</v>
      </c>
    </row>
    <row r="332" spans="1:4" ht="12.75" customHeight="1">
      <c r="A332" s="1" t="s">
        <v>669</v>
      </c>
      <c r="B332" s="2" t="s">
        <v>670</v>
      </c>
      <c r="C332" s="2" t="s">
        <v>2</v>
      </c>
      <c r="D332" s="3">
        <v>90.32</v>
      </c>
    </row>
    <row r="333" spans="1:4" ht="12.75" customHeight="1">
      <c r="A333" s="1" t="s">
        <v>671</v>
      </c>
      <c r="B333" s="2" t="s">
        <v>672</v>
      </c>
      <c r="C333" s="2" t="s">
        <v>2</v>
      </c>
      <c r="D333" s="3">
        <v>162.55000000000001</v>
      </c>
    </row>
    <row r="334" spans="1:4" ht="12.75" customHeight="1">
      <c r="A334" s="1" t="s">
        <v>673</v>
      </c>
      <c r="B334" s="2" t="s">
        <v>674</v>
      </c>
      <c r="C334" s="2" t="s">
        <v>2</v>
      </c>
      <c r="D334" s="3">
        <v>137.99</v>
      </c>
    </row>
    <row r="335" spans="1:4" ht="12.75" customHeight="1">
      <c r="A335" s="1" t="s">
        <v>675</v>
      </c>
      <c r="B335" s="2" t="s">
        <v>676</v>
      </c>
      <c r="C335" s="2" t="s">
        <v>293</v>
      </c>
      <c r="D335" s="3">
        <v>19.79</v>
      </c>
    </row>
    <row r="336" spans="1:4" ht="12.75" customHeight="1">
      <c r="A336" s="1" t="s">
        <v>677</v>
      </c>
      <c r="B336" s="2" t="s">
        <v>678</v>
      </c>
      <c r="C336" s="2" t="s">
        <v>296</v>
      </c>
      <c r="D336" s="3">
        <v>3482.33</v>
      </c>
    </row>
    <row r="337" spans="1:4" ht="12.75" customHeight="1">
      <c r="A337" s="1" t="s">
        <v>679</v>
      </c>
      <c r="B337" s="2" t="s">
        <v>680</v>
      </c>
      <c r="C337" s="2" t="s">
        <v>293</v>
      </c>
      <c r="D337" s="3">
        <v>110.74</v>
      </c>
    </row>
    <row r="338" spans="1:4" ht="12.75" customHeight="1">
      <c r="A338" s="1" t="s">
        <v>681</v>
      </c>
      <c r="B338" s="2" t="s">
        <v>682</v>
      </c>
      <c r="C338" s="2" t="s">
        <v>296</v>
      </c>
      <c r="D338" s="3">
        <v>19482.78</v>
      </c>
    </row>
    <row r="339" spans="1:4" ht="12.75" customHeight="1">
      <c r="A339" s="1" t="s">
        <v>683</v>
      </c>
      <c r="B339" s="2" t="s">
        <v>684</v>
      </c>
      <c r="C339" s="2" t="s">
        <v>293</v>
      </c>
      <c r="D339" s="3">
        <v>117.31</v>
      </c>
    </row>
    <row r="340" spans="1:4" ht="12.75" customHeight="1">
      <c r="A340" s="1" t="s">
        <v>685</v>
      </c>
      <c r="B340" s="2" t="s">
        <v>686</v>
      </c>
      <c r="C340" s="2" t="s">
        <v>296</v>
      </c>
      <c r="D340" s="3">
        <v>20640.13</v>
      </c>
    </row>
    <row r="341" spans="1:4" ht="12.75" customHeight="1">
      <c r="A341" s="1" t="s">
        <v>687</v>
      </c>
      <c r="B341" s="2" t="s">
        <v>688</v>
      </c>
      <c r="C341" s="2" t="s">
        <v>293</v>
      </c>
      <c r="D341" s="3">
        <v>122.94</v>
      </c>
    </row>
    <row r="342" spans="1:4" ht="12.75" customHeight="1">
      <c r="A342" s="1" t="s">
        <v>689</v>
      </c>
      <c r="B342" s="2" t="s">
        <v>690</v>
      </c>
      <c r="C342" s="2" t="s">
        <v>296</v>
      </c>
      <c r="D342" s="3">
        <v>21631.52</v>
      </c>
    </row>
    <row r="343" spans="1:4" ht="12.75" customHeight="1">
      <c r="A343" s="1" t="s">
        <v>691</v>
      </c>
      <c r="B343" s="2" t="s">
        <v>692</v>
      </c>
      <c r="C343" s="2" t="s">
        <v>2</v>
      </c>
      <c r="D343" s="3">
        <v>1.79</v>
      </c>
    </row>
    <row r="344" spans="1:4" ht="12.75" customHeight="1">
      <c r="A344" s="1" t="s">
        <v>693</v>
      </c>
      <c r="B344" s="2" t="s">
        <v>694</v>
      </c>
      <c r="C344" s="2" t="s">
        <v>2</v>
      </c>
      <c r="D344" s="3">
        <v>1.62</v>
      </c>
    </row>
    <row r="345" spans="1:4" ht="12.75" customHeight="1">
      <c r="A345" s="1" t="s">
        <v>695</v>
      </c>
      <c r="B345" s="2" t="s">
        <v>696</v>
      </c>
      <c r="C345" s="2" t="s">
        <v>2</v>
      </c>
      <c r="D345" s="3">
        <v>1.81</v>
      </c>
    </row>
    <row r="346" spans="1:4" ht="12.75" customHeight="1">
      <c r="A346" s="1" t="s">
        <v>697</v>
      </c>
      <c r="B346" s="2" t="s">
        <v>698</v>
      </c>
      <c r="C346" s="2" t="s">
        <v>2</v>
      </c>
      <c r="D346" s="3">
        <v>0.49</v>
      </c>
    </row>
    <row r="347" spans="1:4" ht="12.75" customHeight="1">
      <c r="A347" s="1" t="s">
        <v>699</v>
      </c>
      <c r="B347" s="2" t="s">
        <v>700</v>
      </c>
      <c r="C347" s="2" t="s">
        <v>2</v>
      </c>
      <c r="D347" s="3">
        <v>0.91</v>
      </c>
    </row>
    <row r="348" spans="1:4" ht="12.75" customHeight="1">
      <c r="A348" s="1" t="s">
        <v>701</v>
      </c>
      <c r="B348" s="2" t="s">
        <v>702</v>
      </c>
      <c r="C348" s="2" t="s">
        <v>2</v>
      </c>
      <c r="D348" s="3">
        <v>3.35</v>
      </c>
    </row>
    <row r="349" spans="1:4" ht="12.75" customHeight="1">
      <c r="A349" s="1" t="s">
        <v>703</v>
      </c>
      <c r="B349" s="2" t="s">
        <v>704</v>
      </c>
      <c r="C349" s="2" t="s">
        <v>2</v>
      </c>
      <c r="D349" s="3">
        <v>2.36</v>
      </c>
    </row>
    <row r="350" spans="1:4" ht="12.75" customHeight="1">
      <c r="A350" s="1" t="s">
        <v>705</v>
      </c>
      <c r="B350" s="2" t="s">
        <v>706</v>
      </c>
      <c r="C350" s="2" t="s">
        <v>2</v>
      </c>
      <c r="D350" s="3">
        <v>0.57999999999999996</v>
      </c>
    </row>
    <row r="351" spans="1:4" ht="12.75" customHeight="1">
      <c r="A351" s="1" t="s">
        <v>707</v>
      </c>
      <c r="B351" s="2" t="s">
        <v>708</v>
      </c>
      <c r="C351" s="2" t="s">
        <v>2</v>
      </c>
      <c r="D351" s="3">
        <v>0.91</v>
      </c>
    </row>
    <row r="352" spans="1:4" ht="12.75" customHeight="1">
      <c r="A352" s="1" t="s">
        <v>709</v>
      </c>
      <c r="B352" s="2" t="s">
        <v>710</v>
      </c>
      <c r="C352" s="2" t="s">
        <v>2</v>
      </c>
      <c r="D352" s="3">
        <v>6.1</v>
      </c>
    </row>
    <row r="353" spans="1:4" ht="12.75" customHeight="1">
      <c r="A353" s="1" t="s">
        <v>711</v>
      </c>
      <c r="B353" s="2" t="s">
        <v>712</v>
      </c>
      <c r="C353" s="2" t="s">
        <v>2</v>
      </c>
      <c r="D353" s="3">
        <v>8.51</v>
      </c>
    </row>
    <row r="354" spans="1:4" ht="12.75" customHeight="1">
      <c r="A354" s="1" t="s">
        <v>713</v>
      </c>
      <c r="B354" s="2" t="s">
        <v>714</v>
      </c>
      <c r="C354" s="2" t="s">
        <v>2</v>
      </c>
      <c r="D354" s="3">
        <v>1.56</v>
      </c>
    </row>
    <row r="355" spans="1:4" ht="12.75" customHeight="1">
      <c r="A355" s="1" t="s">
        <v>715</v>
      </c>
      <c r="B355" s="2" t="s">
        <v>716</v>
      </c>
      <c r="C355" s="2" t="s">
        <v>2</v>
      </c>
      <c r="D355" s="3">
        <v>1.57</v>
      </c>
    </row>
    <row r="356" spans="1:4" ht="12.75" customHeight="1">
      <c r="A356" s="1" t="s">
        <v>717</v>
      </c>
      <c r="B356" s="2" t="s">
        <v>718</v>
      </c>
      <c r="C356" s="2" t="s">
        <v>96</v>
      </c>
      <c r="D356" s="3">
        <v>22.19</v>
      </c>
    </row>
    <row r="357" spans="1:4" ht="12.75" customHeight="1">
      <c r="A357" s="1" t="s">
        <v>719</v>
      </c>
      <c r="B357" s="2" t="s">
        <v>720</v>
      </c>
      <c r="C357" s="2" t="s">
        <v>96</v>
      </c>
      <c r="D357" s="3">
        <v>26.29</v>
      </c>
    </row>
    <row r="358" spans="1:4" ht="12.75" customHeight="1">
      <c r="A358" s="1" t="s">
        <v>721</v>
      </c>
      <c r="B358" s="2" t="s">
        <v>722</v>
      </c>
      <c r="C358" s="2" t="s">
        <v>96</v>
      </c>
      <c r="D358" s="3">
        <v>29.5</v>
      </c>
    </row>
    <row r="359" spans="1:4" ht="12.75" customHeight="1">
      <c r="A359" s="1" t="s">
        <v>723</v>
      </c>
      <c r="B359" s="2" t="s">
        <v>724</v>
      </c>
      <c r="C359" s="2" t="s">
        <v>293</v>
      </c>
      <c r="D359" s="3">
        <v>9.99</v>
      </c>
    </row>
    <row r="360" spans="1:4" ht="12.75" customHeight="1">
      <c r="A360" s="1" t="s">
        <v>725</v>
      </c>
      <c r="B360" s="2" t="s">
        <v>726</v>
      </c>
      <c r="C360" s="2" t="s">
        <v>296</v>
      </c>
      <c r="D360" s="3">
        <v>1760.41</v>
      </c>
    </row>
    <row r="361" spans="1:4" ht="12.75" customHeight="1">
      <c r="A361" s="1" t="s">
        <v>727</v>
      </c>
      <c r="B361" s="2" t="s">
        <v>728</v>
      </c>
      <c r="C361" s="2" t="s">
        <v>2</v>
      </c>
      <c r="D361" s="3">
        <v>85.18</v>
      </c>
    </row>
    <row r="362" spans="1:4" ht="12.75" customHeight="1">
      <c r="A362" s="1" t="s">
        <v>729</v>
      </c>
      <c r="B362" s="2" t="s">
        <v>730</v>
      </c>
      <c r="C362" s="2" t="s">
        <v>2</v>
      </c>
      <c r="D362" s="3">
        <v>40.03</v>
      </c>
    </row>
    <row r="363" spans="1:4" ht="12.75" customHeight="1">
      <c r="A363" s="1" t="s">
        <v>731</v>
      </c>
      <c r="B363" s="2" t="s">
        <v>732</v>
      </c>
      <c r="C363" s="2" t="s">
        <v>2</v>
      </c>
      <c r="D363" s="3">
        <v>53.95</v>
      </c>
    </row>
    <row r="364" spans="1:4" ht="12.75" customHeight="1">
      <c r="A364" s="1" t="s">
        <v>733</v>
      </c>
      <c r="B364" s="2" t="s">
        <v>734</v>
      </c>
      <c r="C364" s="2" t="s">
        <v>293</v>
      </c>
      <c r="D364" s="3">
        <v>14.72</v>
      </c>
    </row>
    <row r="365" spans="1:4" ht="12.75" customHeight="1">
      <c r="A365" s="1" t="s">
        <v>735</v>
      </c>
      <c r="B365" s="2" t="s">
        <v>736</v>
      </c>
      <c r="C365" s="2" t="s">
        <v>296</v>
      </c>
      <c r="D365" s="3">
        <v>2591.02</v>
      </c>
    </row>
    <row r="366" spans="1:4" ht="12.75" customHeight="1">
      <c r="A366" s="1" t="s">
        <v>737</v>
      </c>
      <c r="B366" s="2" t="s">
        <v>738</v>
      </c>
      <c r="C366" s="2" t="s">
        <v>293</v>
      </c>
      <c r="D366" s="3">
        <v>15.94</v>
      </c>
    </row>
    <row r="367" spans="1:4" ht="12.75" customHeight="1">
      <c r="A367" s="1" t="s">
        <v>739</v>
      </c>
      <c r="B367" s="2" t="s">
        <v>740</v>
      </c>
      <c r="C367" s="2" t="s">
        <v>296</v>
      </c>
      <c r="D367" s="3">
        <v>2806.93</v>
      </c>
    </row>
    <row r="368" spans="1:4" ht="12.75" customHeight="1">
      <c r="A368" s="1" t="s">
        <v>741</v>
      </c>
      <c r="B368" s="2" t="s">
        <v>742</v>
      </c>
      <c r="C368" s="2" t="s">
        <v>293</v>
      </c>
      <c r="D368" s="3">
        <v>15.38</v>
      </c>
    </row>
    <row r="369" spans="1:4" ht="12.75" customHeight="1">
      <c r="A369" s="1" t="s">
        <v>743</v>
      </c>
      <c r="B369" s="2" t="s">
        <v>744</v>
      </c>
      <c r="C369" s="2" t="s">
        <v>296</v>
      </c>
      <c r="D369" s="3">
        <v>2709.26</v>
      </c>
    </row>
    <row r="370" spans="1:4" ht="12.75" customHeight="1">
      <c r="A370" s="1" t="s">
        <v>745</v>
      </c>
      <c r="B370" s="2" t="s">
        <v>746</v>
      </c>
      <c r="C370" s="2" t="s">
        <v>293</v>
      </c>
      <c r="D370" s="3">
        <v>24.73</v>
      </c>
    </row>
    <row r="371" spans="1:4" ht="12.75" customHeight="1">
      <c r="A371" s="1" t="s">
        <v>747</v>
      </c>
      <c r="B371" s="2" t="s">
        <v>748</v>
      </c>
      <c r="C371" s="2" t="s">
        <v>296</v>
      </c>
      <c r="D371" s="3">
        <v>4352.91</v>
      </c>
    </row>
    <row r="372" spans="1:4" ht="12.75" customHeight="1">
      <c r="A372" s="1" t="s">
        <v>749</v>
      </c>
      <c r="B372" s="2" t="s">
        <v>750</v>
      </c>
      <c r="C372" s="2" t="s">
        <v>293</v>
      </c>
      <c r="D372" s="3">
        <v>15.94</v>
      </c>
    </row>
    <row r="373" spans="1:4" ht="12.75" customHeight="1">
      <c r="A373" s="1" t="s">
        <v>751</v>
      </c>
      <c r="B373" s="2" t="s">
        <v>752</v>
      </c>
      <c r="C373" s="2" t="s">
        <v>296</v>
      </c>
      <c r="D373" s="3">
        <v>2806.93</v>
      </c>
    </row>
    <row r="374" spans="1:4" ht="12.75" customHeight="1">
      <c r="A374" s="1" t="s">
        <v>753</v>
      </c>
      <c r="B374" s="2" t="s">
        <v>754</v>
      </c>
      <c r="C374" s="2" t="s">
        <v>293</v>
      </c>
      <c r="D374" s="3">
        <v>15.94</v>
      </c>
    </row>
    <row r="375" spans="1:4" ht="12.75" customHeight="1">
      <c r="A375" s="1" t="s">
        <v>755</v>
      </c>
      <c r="B375" s="2" t="s">
        <v>756</v>
      </c>
      <c r="C375" s="2" t="s">
        <v>296</v>
      </c>
      <c r="D375" s="3">
        <v>2806.93</v>
      </c>
    </row>
    <row r="376" spans="1:4" ht="12.75" customHeight="1">
      <c r="A376" s="1" t="s">
        <v>757</v>
      </c>
      <c r="B376" s="2" t="s">
        <v>758</v>
      </c>
      <c r="C376" s="2" t="s">
        <v>293</v>
      </c>
      <c r="D376" s="3">
        <v>14.74</v>
      </c>
    </row>
    <row r="377" spans="1:4" ht="12.75" customHeight="1">
      <c r="A377" s="1" t="s">
        <v>759</v>
      </c>
      <c r="B377" s="2" t="s">
        <v>760</v>
      </c>
      <c r="C377" s="2" t="s">
        <v>296</v>
      </c>
      <c r="D377" s="3">
        <v>2594.46</v>
      </c>
    </row>
    <row r="378" spans="1:4" ht="12.75" customHeight="1">
      <c r="A378" s="1" t="s">
        <v>761</v>
      </c>
      <c r="B378" s="2" t="s">
        <v>762</v>
      </c>
      <c r="C378" s="2" t="s">
        <v>293</v>
      </c>
      <c r="D378" s="3">
        <v>8.89</v>
      </c>
    </row>
    <row r="379" spans="1:4" ht="12.75" customHeight="1">
      <c r="A379" s="1" t="s">
        <v>763</v>
      </c>
      <c r="B379" s="2" t="s">
        <v>764</v>
      </c>
      <c r="C379" s="2" t="s">
        <v>296</v>
      </c>
      <c r="D379" s="3">
        <v>1567.14</v>
      </c>
    </row>
    <row r="380" spans="1:4" ht="12.75" customHeight="1">
      <c r="A380" s="1" t="s">
        <v>765</v>
      </c>
      <c r="B380" s="2" t="s">
        <v>766</v>
      </c>
      <c r="C380" s="2" t="s">
        <v>293</v>
      </c>
      <c r="D380" s="3">
        <v>24.86</v>
      </c>
    </row>
    <row r="381" spans="1:4" ht="12.75" customHeight="1">
      <c r="A381" s="1" t="s">
        <v>767</v>
      </c>
      <c r="B381" s="2" t="s">
        <v>768</v>
      </c>
      <c r="C381" s="2" t="s">
        <v>296</v>
      </c>
      <c r="D381" s="3">
        <v>4377.34</v>
      </c>
    </row>
    <row r="382" spans="1:4" ht="12.75" customHeight="1">
      <c r="A382" s="1" t="s">
        <v>769</v>
      </c>
      <c r="B382" s="2" t="s">
        <v>770</v>
      </c>
      <c r="C382" s="2" t="s">
        <v>2</v>
      </c>
      <c r="D382" s="3">
        <v>52.33</v>
      </c>
    </row>
    <row r="383" spans="1:4" ht="12.75" customHeight="1">
      <c r="A383" s="1" t="s">
        <v>771</v>
      </c>
      <c r="B383" s="2" t="s">
        <v>772</v>
      </c>
      <c r="C383" s="2" t="s">
        <v>293</v>
      </c>
      <c r="D383" s="3">
        <v>19.79</v>
      </c>
    </row>
    <row r="384" spans="1:4" ht="12.75" customHeight="1">
      <c r="A384" s="1" t="s">
        <v>773</v>
      </c>
      <c r="B384" s="2" t="s">
        <v>774</v>
      </c>
      <c r="C384" s="2" t="s">
        <v>296</v>
      </c>
      <c r="D384" s="3">
        <v>3482.33</v>
      </c>
    </row>
    <row r="385" spans="1:4" ht="12.75" customHeight="1">
      <c r="A385" s="1" t="s">
        <v>775</v>
      </c>
      <c r="B385" s="2" t="s">
        <v>776</v>
      </c>
      <c r="C385" s="2" t="s">
        <v>2</v>
      </c>
      <c r="D385" s="3">
        <v>395.09</v>
      </c>
    </row>
    <row r="386" spans="1:4" ht="12.75" customHeight="1">
      <c r="A386" s="1" t="s">
        <v>777</v>
      </c>
      <c r="B386" s="2" t="s">
        <v>778</v>
      </c>
      <c r="C386" s="2" t="s">
        <v>2</v>
      </c>
      <c r="D386" s="3">
        <v>546.9</v>
      </c>
    </row>
    <row r="387" spans="1:4" ht="12.75" customHeight="1">
      <c r="A387" s="1" t="s">
        <v>779</v>
      </c>
      <c r="B387" s="2" t="s">
        <v>780</v>
      </c>
      <c r="C387" s="2" t="s">
        <v>2</v>
      </c>
      <c r="D387" s="3">
        <v>664.97</v>
      </c>
    </row>
    <row r="388" spans="1:4" ht="12.75" customHeight="1">
      <c r="A388" s="1" t="s">
        <v>781</v>
      </c>
      <c r="B388" s="2" t="s">
        <v>782</v>
      </c>
      <c r="C388" s="2" t="s">
        <v>2</v>
      </c>
      <c r="D388" s="3">
        <v>595.85</v>
      </c>
    </row>
    <row r="389" spans="1:4" ht="12.75" customHeight="1">
      <c r="A389" s="1" t="s">
        <v>783</v>
      </c>
      <c r="B389" s="2" t="s">
        <v>784</v>
      </c>
      <c r="C389" s="2" t="s">
        <v>2</v>
      </c>
      <c r="D389" s="3">
        <v>211.37</v>
      </c>
    </row>
    <row r="390" spans="1:4" ht="12.75" customHeight="1">
      <c r="A390" s="1" t="s">
        <v>785</v>
      </c>
      <c r="B390" s="2" t="s">
        <v>786</v>
      </c>
      <c r="C390" s="2" t="s">
        <v>2</v>
      </c>
      <c r="D390" s="3">
        <v>232.27</v>
      </c>
    </row>
    <row r="391" spans="1:4" ht="12.75" customHeight="1">
      <c r="A391" s="1" t="s">
        <v>787</v>
      </c>
      <c r="B391" s="2" t="s">
        <v>788</v>
      </c>
      <c r="C391" s="2" t="s">
        <v>2</v>
      </c>
      <c r="D391" s="3">
        <v>468.34</v>
      </c>
    </row>
    <row r="392" spans="1:4" ht="12.75" customHeight="1">
      <c r="A392" s="1" t="s">
        <v>789</v>
      </c>
      <c r="B392" s="2" t="s">
        <v>790</v>
      </c>
      <c r="C392" s="2" t="s">
        <v>2</v>
      </c>
      <c r="D392" s="3">
        <v>7.4</v>
      </c>
    </row>
    <row r="393" spans="1:4" ht="12.75" customHeight="1">
      <c r="A393" s="1" t="s">
        <v>791</v>
      </c>
      <c r="B393" s="2" t="s">
        <v>792</v>
      </c>
      <c r="C393" s="2" t="s">
        <v>2</v>
      </c>
      <c r="D393" s="3">
        <v>224.95</v>
      </c>
    </row>
    <row r="394" spans="1:4" ht="12.75" customHeight="1">
      <c r="A394" s="1" t="s">
        <v>793</v>
      </c>
      <c r="B394" s="2" t="s">
        <v>794</v>
      </c>
      <c r="C394" s="2" t="s">
        <v>2</v>
      </c>
      <c r="D394" s="3">
        <v>281.97000000000003</v>
      </c>
    </row>
    <row r="395" spans="1:4" ht="12.75" customHeight="1">
      <c r="A395" s="1" t="s">
        <v>795</v>
      </c>
      <c r="B395" s="2" t="s">
        <v>796</v>
      </c>
      <c r="C395" s="2" t="s">
        <v>2</v>
      </c>
      <c r="D395" s="3">
        <v>635.42999999999995</v>
      </c>
    </row>
    <row r="396" spans="1:4" ht="12.75" customHeight="1">
      <c r="A396" s="1" t="s">
        <v>797</v>
      </c>
      <c r="B396" s="2" t="s">
        <v>798</v>
      </c>
      <c r="C396" s="2" t="s">
        <v>2</v>
      </c>
      <c r="D396" s="3">
        <v>876.31</v>
      </c>
    </row>
    <row r="397" spans="1:4" ht="12.75" customHeight="1">
      <c r="A397" s="1" t="s">
        <v>799</v>
      </c>
      <c r="B397" s="2" t="s">
        <v>800</v>
      </c>
      <c r="C397" s="2" t="s">
        <v>801</v>
      </c>
      <c r="D397" s="3">
        <v>481.13</v>
      </c>
    </row>
    <row r="398" spans="1:4" ht="12.75" customHeight="1">
      <c r="A398" s="1" t="s">
        <v>802</v>
      </c>
      <c r="B398" s="2" t="s">
        <v>803</v>
      </c>
      <c r="C398" s="2" t="s">
        <v>2</v>
      </c>
      <c r="D398" s="3">
        <v>279.7</v>
      </c>
    </row>
    <row r="399" spans="1:4" ht="12.75" customHeight="1">
      <c r="A399" s="1" t="s">
        <v>804</v>
      </c>
      <c r="B399" s="2" t="s">
        <v>805</v>
      </c>
      <c r="C399" s="2" t="s">
        <v>2</v>
      </c>
      <c r="D399" s="3">
        <v>371.93</v>
      </c>
    </row>
    <row r="400" spans="1:4" ht="12.75" customHeight="1">
      <c r="A400" s="1" t="s">
        <v>806</v>
      </c>
      <c r="B400" s="2" t="s">
        <v>807</v>
      </c>
      <c r="C400" s="2" t="s">
        <v>2</v>
      </c>
      <c r="D400" s="3">
        <v>538.86</v>
      </c>
    </row>
    <row r="401" spans="1:4" ht="12.75" customHeight="1">
      <c r="A401" s="1" t="s">
        <v>808</v>
      </c>
      <c r="B401" s="2" t="s">
        <v>809</v>
      </c>
      <c r="C401" s="2" t="s">
        <v>2</v>
      </c>
      <c r="D401" s="3">
        <v>273.41000000000003</v>
      </c>
    </row>
    <row r="402" spans="1:4" ht="12.75" customHeight="1">
      <c r="A402" s="1" t="s">
        <v>810</v>
      </c>
      <c r="B402" s="2" t="s">
        <v>811</v>
      </c>
      <c r="C402" s="2" t="s">
        <v>2</v>
      </c>
      <c r="D402" s="3">
        <v>325.11</v>
      </c>
    </row>
    <row r="403" spans="1:4" ht="12.75" customHeight="1">
      <c r="A403" s="1" t="s">
        <v>812</v>
      </c>
      <c r="B403" s="2" t="s">
        <v>813</v>
      </c>
      <c r="C403" s="2" t="s">
        <v>2</v>
      </c>
      <c r="D403" s="3">
        <v>759.75</v>
      </c>
    </row>
    <row r="404" spans="1:4" ht="12.75" customHeight="1">
      <c r="A404" s="1" t="s">
        <v>814</v>
      </c>
      <c r="B404" s="2" t="s">
        <v>815</v>
      </c>
      <c r="C404" s="2" t="s">
        <v>89</v>
      </c>
      <c r="D404" s="3">
        <v>1210.51</v>
      </c>
    </row>
    <row r="405" spans="1:4" ht="12.75" customHeight="1">
      <c r="A405" s="1" t="s">
        <v>816</v>
      </c>
      <c r="B405" s="2" t="s">
        <v>817</v>
      </c>
      <c r="C405" s="2" t="s">
        <v>89</v>
      </c>
      <c r="D405" s="3">
        <v>1516.7</v>
      </c>
    </row>
    <row r="406" spans="1:4" ht="12.75" customHeight="1">
      <c r="A406" s="1" t="s">
        <v>818</v>
      </c>
      <c r="B406" s="2" t="s">
        <v>819</v>
      </c>
      <c r="C406" s="2" t="s">
        <v>801</v>
      </c>
      <c r="D406" s="3">
        <v>249.42</v>
      </c>
    </row>
    <row r="407" spans="1:4" ht="12.75" customHeight="1">
      <c r="A407" s="1" t="s">
        <v>820</v>
      </c>
      <c r="B407" s="2" t="s">
        <v>821</v>
      </c>
      <c r="C407" s="2" t="s">
        <v>2</v>
      </c>
      <c r="D407" s="3">
        <v>952.7</v>
      </c>
    </row>
    <row r="408" spans="1:4" ht="12.75" customHeight="1">
      <c r="A408" s="1" t="s">
        <v>822</v>
      </c>
      <c r="B408" s="2" t="s">
        <v>823</v>
      </c>
      <c r="C408" s="2" t="s">
        <v>2</v>
      </c>
      <c r="D408" s="3">
        <v>1207.8399999999999</v>
      </c>
    </row>
    <row r="409" spans="1:4" ht="12.75" customHeight="1">
      <c r="A409" s="1" t="s">
        <v>824</v>
      </c>
      <c r="B409" s="2" t="s">
        <v>825</v>
      </c>
      <c r="C409" s="2" t="s">
        <v>2</v>
      </c>
      <c r="D409" s="3">
        <v>11.87</v>
      </c>
    </row>
    <row r="410" spans="1:4" ht="12.75" customHeight="1">
      <c r="A410" s="1" t="s">
        <v>826</v>
      </c>
      <c r="B410" s="2" t="s">
        <v>827</v>
      </c>
      <c r="C410" s="2" t="s">
        <v>828</v>
      </c>
      <c r="D410" s="3">
        <v>1276.6300000000001</v>
      </c>
    </row>
    <row r="411" spans="1:4" ht="12.75" customHeight="1">
      <c r="A411" s="1" t="s">
        <v>829</v>
      </c>
      <c r="B411" s="2" t="s">
        <v>830</v>
      </c>
      <c r="C411" s="2" t="s">
        <v>828</v>
      </c>
      <c r="D411" s="3">
        <v>1408.27</v>
      </c>
    </row>
    <row r="412" spans="1:4" ht="12.75" customHeight="1">
      <c r="A412" s="1" t="s">
        <v>831</v>
      </c>
      <c r="B412" s="2" t="s">
        <v>832</v>
      </c>
      <c r="C412" s="2" t="s">
        <v>2</v>
      </c>
      <c r="D412" s="3">
        <v>569.07000000000005</v>
      </c>
    </row>
    <row r="413" spans="1:4" ht="12.75" customHeight="1">
      <c r="A413" s="1" t="s">
        <v>833</v>
      </c>
      <c r="B413" s="2" t="s">
        <v>834</v>
      </c>
      <c r="C413" s="2" t="s">
        <v>2</v>
      </c>
      <c r="D413" s="3">
        <v>869.12</v>
      </c>
    </row>
    <row r="414" spans="1:4" ht="12.75" customHeight="1">
      <c r="A414" s="1" t="s">
        <v>835</v>
      </c>
      <c r="B414" s="2" t="s">
        <v>836</v>
      </c>
      <c r="C414" s="2" t="s">
        <v>2</v>
      </c>
      <c r="D414" s="3">
        <v>930.91</v>
      </c>
    </row>
    <row r="415" spans="1:4" ht="12.75" customHeight="1">
      <c r="A415" s="1" t="s">
        <v>837</v>
      </c>
      <c r="B415" s="2" t="s">
        <v>838</v>
      </c>
      <c r="C415" s="2" t="s">
        <v>96</v>
      </c>
      <c r="D415" s="3">
        <v>8.56</v>
      </c>
    </row>
    <row r="416" spans="1:4" ht="12.75" customHeight="1">
      <c r="A416" s="1" t="s">
        <v>839</v>
      </c>
      <c r="B416" s="2" t="s">
        <v>840</v>
      </c>
      <c r="C416" s="2" t="s">
        <v>89</v>
      </c>
      <c r="D416" s="3">
        <v>4.0599999999999996</v>
      </c>
    </row>
    <row r="417" spans="1:4" ht="12.75" customHeight="1">
      <c r="A417" s="1" t="s">
        <v>841</v>
      </c>
      <c r="B417" s="2" t="s">
        <v>842</v>
      </c>
      <c r="C417" s="2" t="s">
        <v>89</v>
      </c>
      <c r="D417" s="3">
        <v>14.8</v>
      </c>
    </row>
    <row r="418" spans="1:4" ht="12.75" customHeight="1">
      <c r="A418" s="1" t="s">
        <v>843</v>
      </c>
      <c r="B418" s="2" t="s">
        <v>844</v>
      </c>
      <c r="C418" s="2" t="s">
        <v>89</v>
      </c>
      <c r="D418" s="3">
        <v>10.49</v>
      </c>
    </row>
    <row r="419" spans="1:4" ht="12.75" customHeight="1">
      <c r="A419" s="1" t="s">
        <v>845</v>
      </c>
      <c r="B419" s="2" t="s">
        <v>846</v>
      </c>
      <c r="C419" s="2" t="s">
        <v>89</v>
      </c>
      <c r="D419" s="3">
        <v>32.93</v>
      </c>
    </row>
    <row r="420" spans="1:4" ht="12.75" customHeight="1">
      <c r="A420" s="1" t="s">
        <v>847</v>
      </c>
      <c r="B420" s="2" t="s">
        <v>848</v>
      </c>
      <c r="C420" s="2" t="s">
        <v>89</v>
      </c>
      <c r="D420" s="3">
        <v>16.34</v>
      </c>
    </row>
    <row r="421" spans="1:4" ht="12.75" customHeight="1">
      <c r="A421" s="1" t="s">
        <v>849</v>
      </c>
      <c r="B421" s="2" t="s">
        <v>850</v>
      </c>
      <c r="C421" s="2" t="s">
        <v>89</v>
      </c>
      <c r="D421" s="3">
        <v>24.55</v>
      </c>
    </row>
    <row r="422" spans="1:4" ht="12.75" customHeight="1">
      <c r="A422" s="1" t="s">
        <v>851</v>
      </c>
      <c r="B422" s="2" t="s">
        <v>852</v>
      </c>
      <c r="C422" s="2" t="s">
        <v>89</v>
      </c>
      <c r="D422" s="3">
        <v>44.19</v>
      </c>
    </row>
    <row r="423" spans="1:4" ht="12.75" customHeight="1">
      <c r="A423" s="1" t="s">
        <v>853</v>
      </c>
      <c r="B423" s="2" t="s">
        <v>854</v>
      </c>
      <c r="C423" s="2" t="s">
        <v>89</v>
      </c>
      <c r="D423" s="3">
        <v>87.51</v>
      </c>
    </row>
    <row r="424" spans="1:4" ht="12.75" customHeight="1">
      <c r="A424" s="1" t="s">
        <v>855</v>
      </c>
      <c r="B424" s="2" t="s">
        <v>856</v>
      </c>
      <c r="C424" s="2" t="s">
        <v>89</v>
      </c>
      <c r="D424" s="3">
        <v>21.87</v>
      </c>
    </row>
    <row r="425" spans="1:4" ht="12.75" customHeight="1">
      <c r="A425" s="1" t="s">
        <v>857</v>
      </c>
      <c r="B425" s="2" t="s">
        <v>858</v>
      </c>
      <c r="C425" s="2" t="s">
        <v>89</v>
      </c>
      <c r="D425" s="3">
        <v>27.37</v>
      </c>
    </row>
    <row r="426" spans="1:4" ht="12.75" customHeight="1">
      <c r="A426" s="1" t="s">
        <v>859</v>
      </c>
      <c r="B426" s="2" t="s">
        <v>860</v>
      </c>
      <c r="C426" s="2" t="s">
        <v>89</v>
      </c>
      <c r="D426" s="3">
        <v>32.770000000000003</v>
      </c>
    </row>
    <row r="427" spans="1:4" ht="12.75" customHeight="1">
      <c r="A427" s="1" t="s">
        <v>861</v>
      </c>
      <c r="B427" s="2" t="s">
        <v>862</v>
      </c>
      <c r="C427" s="2" t="s">
        <v>2</v>
      </c>
      <c r="D427" s="3">
        <v>421.98</v>
      </c>
    </row>
    <row r="428" spans="1:4" ht="12.75" customHeight="1">
      <c r="A428" s="1" t="s">
        <v>863</v>
      </c>
      <c r="B428" s="2" t="s">
        <v>864</v>
      </c>
      <c r="C428" s="2" t="s">
        <v>2</v>
      </c>
      <c r="D428" s="3">
        <v>484.29</v>
      </c>
    </row>
    <row r="429" spans="1:4" ht="12.75" customHeight="1">
      <c r="A429" s="1" t="s">
        <v>865</v>
      </c>
      <c r="B429" s="2" t="s">
        <v>866</v>
      </c>
      <c r="C429" s="2" t="s">
        <v>2</v>
      </c>
      <c r="D429" s="3">
        <v>523.98</v>
      </c>
    </row>
    <row r="430" spans="1:4" ht="12.75" customHeight="1">
      <c r="A430" s="1" t="s">
        <v>867</v>
      </c>
      <c r="B430" s="2" t="s">
        <v>868</v>
      </c>
      <c r="C430" s="2" t="s">
        <v>2</v>
      </c>
      <c r="D430" s="3">
        <v>185.78</v>
      </c>
    </row>
    <row r="431" spans="1:4" ht="12.75" customHeight="1">
      <c r="A431" s="1" t="s">
        <v>869</v>
      </c>
      <c r="B431" s="2" t="s">
        <v>870</v>
      </c>
      <c r="C431" s="2" t="s">
        <v>2</v>
      </c>
      <c r="D431" s="3">
        <v>206.33</v>
      </c>
    </row>
    <row r="432" spans="1:4" ht="12.75" customHeight="1">
      <c r="A432" s="1" t="s">
        <v>871</v>
      </c>
      <c r="B432" s="2" t="s">
        <v>872</v>
      </c>
      <c r="C432" s="2" t="s">
        <v>2</v>
      </c>
      <c r="D432" s="3">
        <v>220</v>
      </c>
    </row>
    <row r="433" spans="1:4" ht="12.75" customHeight="1">
      <c r="A433" s="1" t="s">
        <v>873</v>
      </c>
      <c r="B433" s="2" t="s">
        <v>874</v>
      </c>
      <c r="C433" s="2" t="s">
        <v>2</v>
      </c>
      <c r="D433" s="3">
        <v>230.49</v>
      </c>
    </row>
    <row r="434" spans="1:4" ht="12.75" customHeight="1">
      <c r="A434" s="1" t="s">
        <v>875</v>
      </c>
      <c r="B434" s="2" t="s">
        <v>876</v>
      </c>
      <c r="C434" s="2" t="s">
        <v>2</v>
      </c>
      <c r="D434" s="3">
        <v>156</v>
      </c>
    </row>
    <row r="435" spans="1:4" ht="12.75" customHeight="1">
      <c r="A435" s="1" t="s">
        <v>877</v>
      </c>
      <c r="B435" s="2" t="s">
        <v>878</v>
      </c>
      <c r="C435" s="2" t="s">
        <v>2</v>
      </c>
      <c r="D435" s="3">
        <v>178.88</v>
      </c>
    </row>
    <row r="436" spans="1:4" ht="12.75" customHeight="1">
      <c r="A436" s="1" t="s">
        <v>879</v>
      </c>
      <c r="B436" s="2" t="s">
        <v>880</v>
      </c>
      <c r="C436" s="2" t="s">
        <v>2</v>
      </c>
      <c r="D436" s="3">
        <v>193.49</v>
      </c>
    </row>
    <row r="437" spans="1:4" ht="12.75" customHeight="1">
      <c r="A437" s="1" t="s">
        <v>881</v>
      </c>
      <c r="B437" s="2" t="s">
        <v>882</v>
      </c>
      <c r="C437" s="2" t="s">
        <v>2</v>
      </c>
      <c r="D437" s="3">
        <v>202.61</v>
      </c>
    </row>
    <row r="438" spans="1:4" ht="12.75" customHeight="1">
      <c r="A438" s="1" t="s">
        <v>883</v>
      </c>
      <c r="B438" s="2" t="s">
        <v>884</v>
      </c>
      <c r="C438" s="2" t="s">
        <v>2</v>
      </c>
      <c r="D438" s="3">
        <v>482.82</v>
      </c>
    </row>
    <row r="439" spans="1:4" ht="12.75" customHeight="1">
      <c r="A439" s="1" t="s">
        <v>885</v>
      </c>
      <c r="B439" s="2" t="s">
        <v>886</v>
      </c>
      <c r="C439" s="2" t="s">
        <v>2</v>
      </c>
      <c r="D439" s="3">
        <v>62.42</v>
      </c>
    </row>
    <row r="440" spans="1:4" ht="12.75" customHeight="1">
      <c r="A440" s="1" t="s">
        <v>887</v>
      </c>
      <c r="B440" s="2" t="s">
        <v>888</v>
      </c>
      <c r="C440" s="2" t="s">
        <v>2</v>
      </c>
      <c r="D440" s="3">
        <v>68.459999999999994</v>
      </c>
    </row>
    <row r="441" spans="1:4" ht="12.75" customHeight="1">
      <c r="A441" s="1" t="s">
        <v>889</v>
      </c>
      <c r="B441" s="2" t="s">
        <v>890</v>
      </c>
      <c r="C441" s="2" t="s">
        <v>2</v>
      </c>
      <c r="D441" s="3">
        <v>22.35</v>
      </c>
    </row>
    <row r="442" spans="1:4" ht="12.75" customHeight="1">
      <c r="A442" s="1" t="s">
        <v>891</v>
      </c>
      <c r="B442" s="2" t="s">
        <v>892</v>
      </c>
      <c r="C442" s="2" t="s">
        <v>2</v>
      </c>
      <c r="D442" s="3">
        <v>6.66</v>
      </c>
    </row>
    <row r="443" spans="1:4" ht="12.75" customHeight="1">
      <c r="A443" s="1" t="s">
        <v>893</v>
      </c>
      <c r="B443" s="2" t="s">
        <v>894</v>
      </c>
      <c r="C443" s="2" t="s">
        <v>2</v>
      </c>
      <c r="D443" s="3">
        <v>632675.78</v>
      </c>
    </row>
    <row r="444" spans="1:4" ht="12.75" customHeight="1">
      <c r="A444" s="1" t="s">
        <v>895</v>
      </c>
      <c r="B444" s="2" t="s">
        <v>896</v>
      </c>
      <c r="C444" s="2" t="s">
        <v>897</v>
      </c>
      <c r="D444" s="3">
        <v>248.38</v>
      </c>
    </row>
    <row r="445" spans="1:4" ht="12.75" customHeight="1">
      <c r="A445" s="1" t="s">
        <v>898</v>
      </c>
      <c r="B445" s="2" t="s">
        <v>899</v>
      </c>
      <c r="C445" s="2" t="s">
        <v>897</v>
      </c>
      <c r="D445" s="3">
        <v>153.83000000000001</v>
      </c>
    </row>
    <row r="446" spans="1:4" ht="12.75" customHeight="1">
      <c r="A446" s="1" t="s">
        <v>900</v>
      </c>
      <c r="B446" s="2" t="s">
        <v>901</v>
      </c>
      <c r="C446" s="2" t="s">
        <v>897</v>
      </c>
      <c r="D446" s="3">
        <v>331.7</v>
      </c>
    </row>
    <row r="447" spans="1:4" ht="12.75" customHeight="1">
      <c r="A447" s="1" t="s">
        <v>902</v>
      </c>
      <c r="B447" s="2" t="s">
        <v>903</v>
      </c>
      <c r="C447" s="2" t="s">
        <v>897</v>
      </c>
      <c r="D447" s="3">
        <v>192.29</v>
      </c>
    </row>
    <row r="448" spans="1:4" ht="12.75" customHeight="1">
      <c r="A448" s="1" t="s">
        <v>904</v>
      </c>
      <c r="B448" s="2" t="s">
        <v>905</v>
      </c>
      <c r="C448" s="2" t="s">
        <v>897</v>
      </c>
      <c r="D448" s="3">
        <v>588.46</v>
      </c>
    </row>
    <row r="449" spans="1:4" ht="12.75" customHeight="1">
      <c r="A449" s="1" t="s">
        <v>906</v>
      </c>
      <c r="B449" s="2" t="s">
        <v>907</v>
      </c>
      <c r="C449" s="2" t="s">
        <v>96</v>
      </c>
      <c r="D449" s="3">
        <v>1.66</v>
      </c>
    </row>
    <row r="450" spans="1:4" ht="12.75" customHeight="1">
      <c r="A450" s="1" t="s">
        <v>908</v>
      </c>
      <c r="B450" s="2" t="s">
        <v>909</v>
      </c>
      <c r="C450" s="2" t="s">
        <v>2</v>
      </c>
      <c r="D450" s="3">
        <v>5094</v>
      </c>
    </row>
    <row r="451" spans="1:4" ht="12.75" customHeight="1">
      <c r="A451" s="1" t="s">
        <v>910</v>
      </c>
      <c r="B451" s="2" t="s">
        <v>911</v>
      </c>
      <c r="C451" s="2" t="s">
        <v>2</v>
      </c>
      <c r="D451" s="3">
        <v>6946.83</v>
      </c>
    </row>
    <row r="452" spans="1:4" ht="12.75" customHeight="1">
      <c r="A452" s="1" t="s">
        <v>912</v>
      </c>
      <c r="B452" s="2" t="s">
        <v>913</v>
      </c>
      <c r="C452" s="2" t="s">
        <v>2</v>
      </c>
      <c r="D452" s="3">
        <v>6371.81</v>
      </c>
    </row>
    <row r="453" spans="1:4" ht="12.75" customHeight="1">
      <c r="A453" s="1" t="s">
        <v>914</v>
      </c>
      <c r="B453" s="2" t="s">
        <v>915</v>
      </c>
      <c r="C453" s="2" t="s">
        <v>2</v>
      </c>
      <c r="D453" s="3">
        <v>27714.81</v>
      </c>
    </row>
    <row r="454" spans="1:4" ht="12.75" customHeight="1">
      <c r="A454" s="1" t="s">
        <v>916</v>
      </c>
      <c r="B454" s="2" t="s">
        <v>917</v>
      </c>
      <c r="C454" s="2" t="s">
        <v>2</v>
      </c>
      <c r="D454" s="3">
        <v>5827.88</v>
      </c>
    </row>
    <row r="455" spans="1:4" ht="12.75" customHeight="1">
      <c r="A455" s="1" t="s">
        <v>918</v>
      </c>
      <c r="B455" s="2" t="s">
        <v>919</v>
      </c>
      <c r="C455" s="2" t="s">
        <v>2</v>
      </c>
      <c r="D455" s="3">
        <v>20721.349999999999</v>
      </c>
    </row>
    <row r="456" spans="1:4" ht="12.75" customHeight="1">
      <c r="A456" s="1" t="s">
        <v>920</v>
      </c>
      <c r="B456" s="2" t="s">
        <v>921</v>
      </c>
      <c r="C456" s="2" t="s">
        <v>2</v>
      </c>
      <c r="D456" s="3">
        <v>25185.08</v>
      </c>
    </row>
    <row r="457" spans="1:4" ht="12.75" customHeight="1">
      <c r="A457" s="1" t="s">
        <v>922</v>
      </c>
      <c r="B457" s="2" t="s">
        <v>923</v>
      </c>
      <c r="C457" s="2" t="s">
        <v>293</v>
      </c>
      <c r="D457" s="3">
        <v>14.06</v>
      </c>
    </row>
    <row r="458" spans="1:4" ht="12.75" customHeight="1">
      <c r="A458" s="1" t="s">
        <v>924</v>
      </c>
      <c r="B458" s="2" t="s">
        <v>925</v>
      </c>
      <c r="C458" s="2" t="s">
        <v>296</v>
      </c>
      <c r="D458" s="3">
        <v>2475.65</v>
      </c>
    </row>
    <row r="459" spans="1:4" ht="12.75" customHeight="1">
      <c r="A459" s="1" t="s">
        <v>926</v>
      </c>
      <c r="B459" s="2" t="s">
        <v>927</v>
      </c>
      <c r="C459" s="2" t="s">
        <v>2</v>
      </c>
      <c r="D459" s="3">
        <v>33.89</v>
      </c>
    </row>
    <row r="460" spans="1:4" ht="12.75" customHeight="1">
      <c r="A460" s="1" t="s">
        <v>928</v>
      </c>
      <c r="B460" s="2" t="s">
        <v>929</v>
      </c>
      <c r="C460" s="2" t="s">
        <v>2</v>
      </c>
      <c r="D460" s="3">
        <v>38.32</v>
      </c>
    </row>
    <row r="461" spans="1:4" ht="12.75" customHeight="1">
      <c r="A461" s="1" t="s">
        <v>930</v>
      </c>
      <c r="B461" s="2" t="s">
        <v>931</v>
      </c>
      <c r="C461" s="2" t="s">
        <v>2</v>
      </c>
      <c r="D461" s="3">
        <v>1.38</v>
      </c>
    </row>
    <row r="462" spans="1:4" ht="12.75" customHeight="1">
      <c r="A462" s="1" t="s">
        <v>932</v>
      </c>
      <c r="B462" s="2" t="s">
        <v>933</v>
      </c>
      <c r="C462" s="2" t="s">
        <v>2</v>
      </c>
      <c r="D462" s="3">
        <v>3.38</v>
      </c>
    </row>
    <row r="463" spans="1:4" ht="12.75" customHeight="1">
      <c r="A463" s="1" t="s">
        <v>934</v>
      </c>
      <c r="B463" s="2" t="s">
        <v>935</v>
      </c>
      <c r="C463" s="2" t="s">
        <v>2</v>
      </c>
      <c r="D463" s="3">
        <v>4.21</v>
      </c>
    </row>
    <row r="464" spans="1:4" ht="12.75" customHeight="1">
      <c r="A464" s="1" t="s">
        <v>936</v>
      </c>
      <c r="B464" s="2" t="s">
        <v>937</v>
      </c>
      <c r="C464" s="2" t="s">
        <v>2</v>
      </c>
      <c r="D464" s="3">
        <v>2.66</v>
      </c>
    </row>
    <row r="465" spans="1:4" ht="12.75" customHeight="1">
      <c r="A465" s="1" t="s">
        <v>938</v>
      </c>
      <c r="B465" s="2" t="s">
        <v>939</v>
      </c>
      <c r="C465" s="2" t="s">
        <v>2</v>
      </c>
      <c r="D465" s="3">
        <v>1.19</v>
      </c>
    </row>
    <row r="466" spans="1:4" ht="12.75" customHeight="1">
      <c r="A466" s="1" t="s">
        <v>940</v>
      </c>
      <c r="B466" s="2" t="s">
        <v>941</v>
      </c>
      <c r="C466" s="2" t="s">
        <v>2</v>
      </c>
      <c r="D466" s="3">
        <v>0.93</v>
      </c>
    </row>
    <row r="467" spans="1:4" ht="12.75" customHeight="1">
      <c r="A467" s="1" t="s">
        <v>942</v>
      </c>
      <c r="B467" s="2" t="s">
        <v>943</v>
      </c>
      <c r="C467" s="2" t="s">
        <v>2</v>
      </c>
      <c r="D467" s="3">
        <v>1.03</v>
      </c>
    </row>
    <row r="468" spans="1:4" ht="12.75" customHeight="1">
      <c r="A468" s="1" t="s">
        <v>944</v>
      </c>
      <c r="B468" s="2" t="s">
        <v>945</v>
      </c>
      <c r="C468" s="2" t="s">
        <v>2</v>
      </c>
      <c r="D468" s="3">
        <v>1.43</v>
      </c>
    </row>
    <row r="469" spans="1:4" ht="12.75" customHeight="1">
      <c r="A469" s="1" t="s">
        <v>946</v>
      </c>
      <c r="B469" s="2" t="s">
        <v>947</v>
      </c>
      <c r="C469" s="2" t="s">
        <v>801</v>
      </c>
      <c r="D469" s="3">
        <v>127.65</v>
      </c>
    </row>
    <row r="470" spans="1:4" ht="12.75" customHeight="1">
      <c r="A470" s="1" t="s">
        <v>948</v>
      </c>
      <c r="B470" s="2" t="s">
        <v>949</v>
      </c>
      <c r="C470" s="2" t="s">
        <v>801</v>
      </c>
      <c r="D470" s="3">
        <v>75.45</v>
      </c>
    </row>
    <row r="471" spans="1:4" ht="12.75" customHeight="1">
      <c r="A471" s="1" t="s">
        <v>950</v>
      </c>
      <c r="B471" s="2" t="s">
        <v>951</v>
      </c>
      <c r="C471" s="2" t="s">
        <v>2</v>
      </c>
      <c r="D471" s="3">
        <v>5.05</v>
      </c>
    </row>
    <row r="472" spans="1:4" ht="12.75" customHeight="1">
      <c r="A472" s="1" t="s">
        <v>952</v>
      </c>
      <c r="B472" s="2" t="s">
        <v>953</v>
      </c>
      <c r="C472" s="2" t="s">
        <v>2</v>
      </c>
      <c r="D472" s="3">
        <v>5.14</v>
      </c>
    </row>
    <row r="473" spans="1:4" ht="12.75" customHeight="1">
      <c r="A473" s="1" t="s">
        <v>954</v>
      </c>
      <c r="B473" s="2" t="s">
        <v>955</v>
      </c>
      <c r="C473" s="2" t="s">
        <v>2</v>
      </c>
      <c r="D473" s="3">
        <v>5.38</v>
      </c>
    </row>
    <row r="474" spans="1:4" ht="12.75" customHeight="1">
      <c r="A474" s="1" t="s">
        <v>956</v>
      </c>
      <c r="B474" s="2" t="s">
        <v>957</v>
      </c>
      <c r="C474" s="2" t="s">
        <v>2</v>
      </c>
      <c r="D474" s="3">
        <v>5.69</v>
      </c>
    </row>
    <row r="475" spans="1:4" ht="12.75" customHeight="1">
      <c r="A475" s="1" t="s">
        <v>958</v>
      </c>
      <c r="B475" s="2" t="s">
        <v>959</v>
      </c>
      <c r="C475" s="2" t="s">
        <v>2</v>
      </c>
      <c r="D475" s="3">
        <v>4.21</v>
      </c>
    </row>
    <row r="476" spans="1:4" ht="12.75" customHeight="1">
      <c r="A476" s="1" t="s">
        <v>960</v>
      </c>
      <c r="B476" s="2" t="s">
        <v>961</v>
      </c>
      <c r="C476" s="2" t="s">
        <v>2</v>
      </c>
      <c r="D476" s="3">
        <v>4.42</v>
      </c>
    </row>
    <row r="477" spans="1:4" ht="12.75" customHeight="1">
      <c r="A477" s="1" t="s">
        <v>962</v>
      </c>
      <c r="B477" s="2" t="s">
        <v>963</v>
      </c>
      <c r="C477" s="2" t="s">
        <v>2</v>
      </c>
      <c r="D477" s="3">
        <v>4.6900000000000004</v>
      </c>
    </row>
    <row r="478" spans="1:4" ht="12.75" customHeight="1">
      <c r="A478" s="1" t="s">
        <v>964</v>
      </c>
      <c r="B478" s="2" t="s">
        <v>965</v>
      </c>
      <c r="C478" s="2" t="s">
        <v>2</v>
      </c>
      <c r="D478" s="3">
        <v>4.25</v>
      </c>
    </row>
    <row r="479" spans="1:4" ht="12.75" customHeight="1">
      <c r="A479" s="1" t="s">
        <v>966</v>
      </c>
      <c r="B479" s="2" t="s">
        <v>967</v>
      </c>
      <c r="C479" s="2" t="s">
        <v>2</v>
      </c>
      <c r="D479" s="3">
        <v>5.54</v>
      </c>
    </row>
    <row r="480" spans="1:4" ht="12.75" customHeight="1">
      <c r="A480" s="1" t="s">
        <v>968</v>
      </c>
      <c r="B480" s="2" t="s">
        <v>969</v>
      </c>
      <c r="C480" s="2" t="s">
        <v>2</v>
      </c>
      <c r="D480" s="3">
        <v>5.69</v>
      </c>
    </row>
    <row r="481" spans="1:4" ht="12.75" customHeight="1">
      <c r="A481" s="1" t="s">
        <v>970</v>
      </c>
      <c r="B481" s="2" t="s">
        <v>971</v>
      </c>
      <c r="C481" s="2" t="s">
        <v>2</v>
      </c>
      <c r="D481" s="3">
        <v>6.18</v>
      </c>
    </row>
    <row r="482" spans="1:4" ht="12.75" customHeight="1">
      <c r="A482" s="1" t="s">
        <v>972</v>
      </c>
      <c r="B482" s="2" t="s">
        <v>973</v>
      </c>
      <c r="C482" s="2" t="s">
        <v>2</v>
      </c>
      <c r="D482" s="3">
        <v>4.6500000000000004</v>
      </c>
    </row>
    <row r="483" spans="1:4" ht="12.75" customHeight="1">
      <c r="A483" s="1" t="s">
        <v>974</v>
      </c>
      <c r="B483" s="2" t="s">
        <v>975</v>
      </c>
      <c r="C483" s="2" t="s">
        <v>2</v>
      </c>
      <c r="D483" s="3">
        <v>4.7</v>
      </c>
    </row>
    <row r="484" spans="1:4" ht="12.75" customHeight="1">
      <c r="A484" s="1" t="s">
        <v>976</v>
      </c>
      <c r="B484" s="2" t="s">
        <v>977</v>
      </c>
      <c r="C484" s="2" t="s">
        <v>2</v>
      </c>
      <c r="D484" s="3">
        <v>4.9400000000000004</v>
      </c>
    </row>
    <row r="485" spans="1:4" ht="12.75" customHeight="1">
      <c r="A485" s="1" t="s">
        <v>978</v>
      </c>
      <c r="B485" s="2" t="s">
        <v>979</v>
      </c>
      <c r="C485" s="2" t="s">
        <v>2</v>
      </c>
      <c r="D485" s="3">
        <v>6.53</v>
      </c>
    </row>
    <row r="486" spans="1:4" ht="12.75" customHeight="1">
      <c r="A486" s="1" t="s">
        <v>980</v>
      </c>
      <c r="B486" s="2" t="s">
        <v>981</v>
      </c>
      <c r="C486" s="2" t="s">
        <v>2</v>
      </c>
      <c r="D486" s="3">
        <v>7.2</v>
      </c>
    </row>
    <row r="487" spans="1:4" ht="12.75" customHeight="1">
      <c r="A487" s="1" t="s">
        <v>982</v>
      </c>
      <c r="B487" s="2" t="s">
        <v>983</v>
      </c>
      <c r="C487" s="2" t="s">
        <v>2</v>
      </c>
      <c r="D487" s="3">
        <v>7.51</v>
      </c>
    </row>
    <row r="488" spans="1:4" ht="12.75" customHeight="1">
      <c r="A488" s="1" t="s">
        <v>984</v>
      </c>
      <c r="B488" s="2" t="s">
        <v>985</v>
      </c>
      <c r="C488" s="2" t="s">
        <v>2</v>
      </c>
      <c r="D488" s="3">
        <v>8.15</v>
      </c>
    </row>
    <row r="489" spans="1:4" ht="12.75" customHeight="1">
      <c r="A489" s="1" t="s">
        <v>986</v>
      </c>
      <c r="B489" s="2" t="s">
        <v>987</v>
      </c>
      <c r="C489" s="2" t="s">
        <v>2</v>
      </c>
      <c r="D489" s="3">
        <v>8.69</v>
      </c>
    </row>
    <row r="490" spans="1:4" ht="12.75" customHeight="1">
      <c r="A490" s="1" t="s">
        <v>988</v>
      </c>
      <c r="B490" s="2" t="s">
        <v>989</v>
      </c>
      <c r="C490" s="2" t="s">
        <v>2</v>
      </c>
      <c r="D490" s="3">
        <v>5.82</v>
      </c>
    </row>
    <row r="491" spans="1:4" ht="12.75" customHeight="1">
      <c r="A491" s="1" t="s">
        <v>990</v>
      </c>
      <c r="B491" s="2" t="s">
        <v>991</v>
      </c>
      <c r="C491" s="2" t="s">
        <v>2</v>
      </c>
      <c r="D491" s="3">
        <v>6.49</v>
      </c>
    </row>
    <row r="492" spans="1:4" ht="12.75" customHeight="1">
      <c r="A492" s="1" t="s">
        <v>992</v>
      </c>
      <c r="B492" s="2" t="s">
        <v>993</v>
      </c>
      <c r="C492" s="2" t="s">
        <v>2</v>
      </c>
      <c r="D492" s="3">
        <v>3.23</v>
      </c>
    </row>
    <row r="493" spans="1:4" ht="12.75" customHeight="1">
      <c r="A493" s="1" t="s">
        <v>994</v>
      </c>
      <c r="B493" s="2" t="s">
        <v>995</v>
      </c>
      <c r="C493" s="2" t="s">
        <v>2</v>
      </c>
      <c r="D493" s="3">
        <v>19</v>
      </c>
    </row>
    <row r="494" spans="1:4" ht="12.75" customHeight="1">
      <c r="A494" s="1" t="s">
        <v>996</v>
      </c>
      <c r="B494" s="2" t="s">
        <v>997</v>
      </c>
      <c r="C494" s="2" t="s">
        <v>2</v>
      </c>
      <c r="D494" s="3">
        <v>9.91</v>
      </c>
    </row>
    <row r="495" spans="1:4" ht="12.75" customHeight="1">
      <c r="A495" s="1" t="s">
        <v>998</v>
      </c>
      <c r="B495" s="2" t="s">
        <v>999</v>
      </c>
      <c r="C495" s="2" t="s">
        <v>801</v>
      </c>
      <c r="D495" s="3">
        <v>69.94</v>
      </c>
    </row>
    <row r="496" spans="1:4" ht="12.75" customHeight="1">
      <c r="A496" s="1" t="s">
        <v>1000</v>
      </c>
      <c r="B496" s="2" t="s">
        <v>1001</v>
      </c>
      <c r="C496" s="2" t="s">
        <v>801</v>
      </c>
      <c r="D496" s="3">
        <v>51.29</v>
      </c>
    </row>
    <row r="497" spans="1:4" ht="12.75" customHeight="1">
      <c r="A497" s="1" t="s">
        <v>1002</v>
      </c>
      <c r="B497" s="2" t="s">
        <v>1003</v>
      </c>
      <c r="C497" s="2" t="s">
        <v>801</v>
      </c>
      <c r="D497" s="3">
        <v>733.61</v>
      </c>
    </row>
    <row r="498" spans="1:4" ht="12.75" customHeight="1">
      <c r="A498" s="1" t="s">
        <v>1004</v>
      </c>
      <c r="B498" s="2" t="s">
        <v>1005</v>
      </c>
      <c r="C498" s="2" t="s">
        <v>2</v>
      </c>
      <c r="D498" s="3">
        <v>3.32</v>
      </c>
    </row>
    <row r="499" spans="1:4" ht="12.75" customHeight="1">
      <c r="A499" s="1" t="s">
        <v>1006</v>
      </c>
      <c r="B499" s="2" t="s">
        <v>1007</v>
      </c>
      <c r="C499" s="2" t="s">
        <v>2</v>
      </c>
      <c r="D499" s="3">
        <v>3.7</v>
      </c>
    </row>
    <row r="500" spans="1:4" ht="12.75" customHeight="1">
      <c r="A500" s="1" t="s">
        <v>1008</v>
      </c>
      <c r="B500" s="2" t="s">
        <v>1009</v>
      </c>
      <c r="C500" s="2" t="s">
        <v>2</v>
      </c>
      <c r="D500" s="3">
        <v>4.2300000000000004</v>
      </c>
    </row>
    <row r="501" spans="1:4" ht="12.75" customHeight="1">
      <c r="A501" s="1" t="s">
        <v>1010</v>
      </c>
      <c r="B501" s="2" t="s">
        <v>1011</v>
      </c>
      <c r="C501" s="2" t="s">
        <v>2</v>
      </c>
      <c r="D501" s="3">
        <v>5.37</v>
      </c>
    </row>
    <row r="502" spans="1:4" ht="12.75" customHeight="1">
      <c r="A502" s="1" t="s">
        <v>1012</v>
      </c>
      <c r="B502" s="2" t="s">
        <v>1013</v>
      </c>
      <c r="C502" s="2" t="s">
        <v>801</v>
      </c>
      <c r="D502" s="3">
        <v>90.96</v>
      </c>
    </row>
    <row r="503" spans="1:4" ht="12.75" customHeight="1">
      <c r="A503" s="1" t="s">
        <v>1014</v>
      </c>
      <c r="B503" s="2" t="s">
        <v>1015</v>
      </c>
      <c r="C503" s="2" t="s">
        <v>801</v>
      </c>
      <c r="D503" s="3">
        <v>133.6</v>
      </c>
    </row>
    <row r="504" spans="1:4" ht="12.75" customHeight="1">
      <c r="A504" s="1" t="s">
        <v>1016</v>
      </c>
      <c r="B504" s="2" t="s">
        <v>1017</v>
      </c>
      <c r="C504" s="2" t="s">
        <v>801</v>
      </c>
      <c r="D504" s="3">
        <v>204.66</v>
      </c>
    </row>
    <row r="505" spans="1:4" ht="12.75" customHeight="1">
      <c r="A505" s="1" t="s">
        <v>1018</v>
      </c>
      <c r="B505" s="2" t="s">
        <v>1019</v>
      </c>
      <c r="C505" s="2" t="s">
        <v>2</v>
      </c>
      <c r="D505" s="3">
        <v>4.08</v>
      </c>
    </row>
    <row r="506" spans="1:4" ht="12.75" customHeight="1">
      <c r="A506" s="1" t="s">
        <v>1020</v>
      </c>
      <c r="B506" s="2" t="s">
        <v>1021</v>
      </c>
      <c r="C506" s="2" t="s">
        <v>2</v>
      </c>
      <c r="D506" s="3">
        <v>5.05</v>
      </c>
    </row>
    <row r="507" spans="1:4" ht="12.75" customHeight="1">
      <c r="A507" s="1" t="s">
        <v>1022</v>
      </c>
      <c r="B507" s="2" t="s">
        <v>1023</v>
      </c>
      <c r="C507" s="2" t="s">
        <v>2</v>
      </c>
      <c r="D507" s="3">
        <v>3.26</v>
      </c>
    </row>
    <row r="508" spans="1:4" ht="12.75" customHeight="1">
      <c r="A508" s="1" t="s">
        <v>1024</v>
      </c>
      <c r="B508" s="2" t="s">
        <v>1025</v>
      </c>
      <c r="C508" s="2" t="s">
        <v>2</v>
      </c>
      <c r="D508" s="3">
        <v>33.49</v>
      </c>
    </row>
    <row r="509" spans="1:4" ht="12.75" customHeight="1">
      <c r="A509" s="1" t="s">
        <v>1026</v>
      </c>
      <c r="B509" s="2" t="s">
        <v>1027</v>
      </c>
      <c r="C509" s="2" t="s">
        <v>2</v>
      </c>
      <c r="D509" s="3">
        <v>32.53</v>
      </c>
    </row>
    <row r="510" spans="1:4" ht="12.75" customHeight="1">
      <c r="A510" s="1" t="s">
        <v>1028</v>
      </c>
      <c r="B510" s="2" t="s">
        <v>1029</v>
      </c>
      <c r="C510" s="2" t="s">
        <v>2</v>
      </c>
      <c r="D510" s="3">
        <v>2.89</v>
      </c>
    </row>
    <row r="511" spans="1:4" ht="12.75" customHeight="1">
      <c r="A511" s="1" t="s">
        <v>1030</v>
      </c>
      <c r="B511" s="2" t="s">
        <v>1031</v>
      </c>
      <c r="C511" s="2" t="s">
        <v>2</v>
      </c>
      <c r="D511" s="3">
        <v>3.5</v>
      </c>
    </row>
    <row r="512" spans="1:4" ht="12.75" customHeight="1">
      <c r="A512" s="1" t="s">
        <v>1032</v>
      </c>
      <c r="B512" s="2" t="s">
        <v>1033</v>
      </c>
      <c r="C512" s="2" t="s">
        <v>2</v>
      </c>
      <c r="D512" s="3">
        <v>3.78</v>
      </c>
    </row>
    <row r="513" spans="1:4" ht="12.75" customHeight="1">
      <c r="A513" s="1" t="s">
        <v>1034</v>
      </c>
      <c r="B513" s="2" t="s">
        <v>1035</v>
      </c>
      <c r="C513" s="2" t="s">
        <v>2</v>
      </c>
      <c r="D513" s="3">
        <v>3.45</v>
      </c>
    </row>
    <row r="514" spans="1:4" ht="12.75" customHeight="1">
      <c r="A514" s="1" t="s">
        <v>1036</v>
      </c>
      <c r="B514" s="2" t="s">
        <v>1037</v>
      </c>
      <c r="C514" s="2" t="s">
        <v>2</v>
      </c>
      <c r="D514" s="3">
        <v>4.67</v>
      </c>
    </row>
    <row r="515" spans="1:4" ht="12.75" customHeight="1">
      <c r="A515" s="1" t="s">
        <v>1038</v>
      </c>
      <c r="B515" s="2" t="s">
        <v>1039</v>
      </c>
      <c r="C515" s="2" t="s">
        <v>801</v>
      </c>
      <c r="D515" s="3">
        <v>71.31</v>
      </c>
    </row>
    <row r="516" spans="1:4" ht="12.75" customHeight="1">
      <c r="A516" s="1" t="s">
        <v>1040</v>
      </c>
      <c r="B516" s="2" t="s">
        <v>1041</v>
      </c>
      <c r="C516" s="2" t="s">
        <v>801</v>
      </c>
      <c r="D516" s="3">
        <v>160.44999999999999</v>
      </c>
    </row>
    <row r="517" spans="1:4" ht="12.75" customHeight="1">
      <c r="A517" s="1" t="s">
        <v>1042</v>
      </c>
      <c r="B517" s="2" t="s">
        <v>1043</v>
      </c>
      <c r="C517" s="2" t="s">
        <v>801</v>
      </c>
      <c r="D517" s="3">
        <v>102.51</v>
      </c>
    </row>
    <row r="518" spans="1:4" ht="12.75" customHeight="1">
      <c r="A518" s="1" t="s">
        <v>1044</v>
      </c>
      <c r="B518" s="2" t="s">
        <v>1045</v>
      </c>
      <c r="C518" s="2" t="s">
        <v>801</v>
      </c>
      <c r="D518" s="3">
        <v>85.05</v>
      </c>
    </row>
    <row r="519" spans="1:4" ht="12.75" customHeight="1">
      <c r="A519" s="1" t="s">
        <v>1046</v>
      </c>
      <c r="B519" s="2" t="s">
        <v>1047</v>
      </c>
      <c r="C519" s="2" t="s">
        <v>801</v>
      </c>
      <c r="D519" s="3">
        <v>100.28</v>
      </c>
    </row>
    <row r="520" spans="1:4" ht="12.75" customHeight="1">
      <c r="A520" s="1" t="s">
        <v>1048</v>
      </c>
      <c r="B520" s="2" t="s">
        <v>1049</v>
      </c>
      <c r="C520" s="2" t="s">
        <v>801</v>
      </c>
      <c r="D520" s="3">
        <v>77.989999999999995</v>
      </c>
    </row>
    <row r="521" spans="1:4" ht="12.75" customHeight="1">
      <c r="A521" s="1" t="s">
        <v>1050</v>
      </c>
      <c r="B521" s="2" t="s">
        <v>1051</v>
      </c>
      <c r="C521" s="2" t="s">
        <v>801</v>
      </c>
      <c r="D521" s="3">
        <v>67.33</v>
      </c>
    </row>
    <row r="522" spans="1:4" ht="12.75" customHeight="1">
      <c r="A522" s="1" t="s">
        <v>1052</v>
      </c>
      <c r="B522" s="2" t="s">
        <v>1053</v>
      </c>
      <c r="C522" s="2" t="s">
        <v>801</v>
      </c>
      <c r="D522" s="3">
        <v>93.59</v>
      </c>
    </row>
    <row r="523" spans="1:4" ht="12.75" customHeight="1">
      <c r="A523" s="1" t="s">
        <v>1054</v>
      </c>
      <c r="B523" s="2" t="s">
        <v>1055</v>
      </c>
      <c r="C523" s="2" t="s">
        <v>801</v>
      </c>
      <c r="D523" s="3">
        <v>68.739999999999995</v>
      </c>
    </row>
    <row r="524" spans="1:4" ht="12.75" customHeight="1">
      <c r="A524" s="1" t="s">
        <v>1056</v>
      </c>
      <c r="B524" s="2" t="s">
        <v>1057</v>
      </c>
      <c r="C524" s="2" t="s">
        <v>801</v>
      </c>
      <c r="D524" s="3">
        <v>102.51</v>
      </c>
    </row>
    <row r="525" spans="1:4" ht="12.75" customHeight="1">
      <c r="A525" s="1" t="s">
        <v>1058</v>
      </c>
      <c r="B525" s="2" t="s">
        <v>1059</v>
      </c>
      <c r="C525" s="2" t="s">
        <v>801</v>
      </c>
      <c r="D525" s="3">
        <v>67.81</v>
      </c>
    </row>
    <row r="526" spans="1:4" ht="12.75" customHeight="1">
      <c r="A526" s="1" t="s">
        <v>1060</v>
      </c>
      <c r="B526" s="2" t="s">
        <v>1061</v>
      </c>
      <c r="C526" s="2" t="s">
        <v>801</v>
      </c>
      <c r="D526" s="3">
        <v>85.41</v>
      </c>
    </row>
    <row r="527" spans="1:4" ht="12.75" customHeight="1">
      <c r="A527" s="1" t="s">
        <v>1062</v>
      </c>
      <c r="B527" s="2" t="s">
        <v>1063</v>
      </c>
      <c r="C527" s="2" t="s">
        <v>2</v>
      </c>
      <c r="D527" s="3">
        <v>48.87</v>
      </c>
    </row>
    <row r="528" spans="1:4" ht="12.75" customHeight="1">
      <c r="A528" s="1" t="s">
        <v>1064</v>
      </c>
      <c r="B528" s="2" t="s">
        <v>1065</v>
      </c>
      <c r="C528" s="2" t="s">
        <v>2</v>
      </c>
      <c r="D528" s="3">
        <v>3.91</v>
      </c>
    </row>
    <row r="529" spans="1:4" ht="12.75" customHeight="1">
      <c r="A529" s="1" t="s">
        <v>1066</v>
      </c>
      <c r="B529" s="2" t="s">
        <v>1067</v>
      </c>
      <c r="C529" s="2" t="s">
        <v>2</v>
      </c>
      <c r="D529" s="3">
        <v>384.95</v>
      </c>
    </row>
    <row r="530" spans="1:4" ht="12.75" customHeight="1">
      <c r="A530" s="1" t="s">
        <v>1068</v>
      </c>
      <c r="B530" s="2" t="s">
        <v>1069</v>
      </c>
      <c r="C530" s="2" t="s">
        <v>2</v>
      </c>
      <c r="D530" s="3">
        <v>2239.94</v>
      </c>
    </row>
    <row r="531" spans="1:4" ht="12.75" customHeight="1">
      <c r="A531" s="1" t="s">
        <v>1070</v>
      </c>
      <c r="B531" s="2" t="s">
        <v>1071</v>
      </c>
      <c r="C531" s="2" t="s">
        <v>2</v>
      </c>
      <c r="D531" s="3">
        <v>1883.38</v>
      </c>
    </row>
    <row r="532" spans="1:4" ht="12.75" customHeight="1">
      <c r="A532" s="1" t="s">
        <v>1072</v>
      </c>
      <c r="B532" s="2" t="s">
        <v>1073</v>
      </c>
      <c r="C532" s="2" t="s">
        <v>2</v>
      </c>
      <c r="D532" s="3">
        <v>767.5</v>
      </c>
    </row>
    <row r="533" spans="1:4" ht="12.75" customHeight="1">
      <c r="A533" s="1" t="s">
        <v>1074</v>
      </c>
      <c r="B533" s="2" t="s">
        <v>1075</v>
      </c>
      <c r="C533" s="2" t="s">
        <v>2</v>
      </c>
      <c r="D533" s="3">
        <v>11090.3</v>
      </c>
    </row>
    <row r="534" spans="1:4" ht="12.75" customHeight="1">
      <c r="A534" s="1" t="s">
        <v>1076</v>
      </c>
      <c r="B534" s="2" t="s">
        <v>1077</v>
      </c>
      <c r="C534" s="2" t="s">
        <v>2</v>
      </c>
      <c r="D534" s="3">
        <v>746.96</v>
      </c>
    </row>
    <row r="535" spans="1:4" ht="12.75" customHeight="1">
      <c r="A535" s="1" t="s">
        <v>1078</v>
      </c>
      <c r="B535" s="2" t="s">
        <v>1079</v>
      </c>
      <c r="C535" s="2" t="s">
        <v>2</v>
      </c>
      <c r="D535" s="3">
        <v>1165.69</v>
      </c>
    </row>
    <row r="536" spans="1:4" ht="12.75" customHeight="1">
      <c r="A536" s="1" t="s">
        <v>1080</v>
      </c>
      <c r="B536" s="2" t="s">
        <v>1081</v>
      </c>
      <c r="C536" s="2" t="s">
        <v>2</v>
      </c>
      <c r="D536" s="3">
        <v>1276.3</v>
      </c>
    </row>
    <row r="537" spans="1:4" ht="12.75" customHeight="1">
      <c r="A537" s="1" t="s">
        <v>1082</v>
      </c>
      <c r="B537" s="2" t="s">
        <v>1083</v>
      </c>
      <c r="C537" s="2" t="s">
        <v>2</v>
      </c>
      <c r="D537" s="3">
        <v>1259.1400000000001</v>
      </c>
    </row>
    <row r="538" spans="1:4" ht="12.75" customHeight="1">
      <c r="A538" s="1" t="s">
        <v>1084</v>
      </c>
      <c r="B538" s="2" t="s">
        <v>1085</v>
      </c>
      <c r="C538" s="2" t="s">
        <v>2</v>
      </c>
      <c r="D538" s="3">
        <v>7060.87</v>
      </c>
    </row>
    <row r="539" spans="1:4" ht="12.75" customHeight="1">
      <c r="A539" s="1" t="s">
        <v>1086</v>
      </c>
      <c r="B539" s="2" t="s">
        <v>1087</v>
      </c>
      <c r="C539" s="2" t="s">
        <v>2</v>
      </c>
      <c r="D539" s="3">
        <v>3274.07</v>
      </c>
    </row>
    <row r="540" spans="1:4" ht="12.75" customHeight="1">
      <c r="A540" s="1" t="s">
        <v>1088</v>
      </c>
      <c r="B540" s="2" t="s">
        <v>1089</v>
      </c>
      <c r="C540" s="2" t="s">
        <v>2</v>
      </c>
      <c r="D540" s="3">
        <v>6642.42</v>
      </c>
    </row>
    <row r="541" spans="1:4" ht="12.75" customHeight="1">
      <c r="A541" s="1" t="s">
        <v>1090</v>
      </c>
      <c r="B541" s="2" t="s">
        <v>1091</v>
      </c>
      <c r="C541" s="2" t="s">
        <v>2</v>
      </c>
      <c r="D541" s="3">
        <v>1349.79</v>
      </c>
    </row>
    <row r="542" spans="1:4" ht="12.75" customHeight="1">
      <c r="A542" s="1" t="s">
        <v>1092</v>
      </c>
      <c r="B542" s="2" t="s">
        <v>1093</v>
      </c>
      <c r="C542" s="2" t="s">
        <v>2</v>
      </c>
      <c r="D542" s="3">
        <v>62097.41</v>
      </c>
    </row>
    <row r="543" spans="1:4" ht="12.75" customHeight="1">
      <c r="A543" s="1" t="s">
        <v>1094</v>
      </c>
      <c r="B543" s="2" t="s">
        <v>1095</v>
      </c>
      <c r="C543" s="2" t="s">
        <v>2</v>
      </c>
      <c r="D543" s="3">
        <v>66529.679999999993</v>
      </c>
    </row>
    <row r="544" spans="1:4" ht="12.75" customHeight="1">
      <c r="A544" s="1" t="s">
        <v>1096</v>
      </c>
      <c r="B544" s="2" t="s">
        <v>1097</v>
      </c>
      <c r="C544" s="2" t="s">
        <v>2</v>
      </c>
      <c r="D544" s="3">
        <v>2929.61</v>
      </c>
    </row>
    <row r="545" spans="1:4" ht="12.75" customHeight="1">
      <c r="A545" s="1" t="s">
        <v>1098</v>
      </c>
      <c r="B545" s="2" t="s">
        <v>1099</v>
      </c>
      <c r="C545" s="2" t="s">
        <v>2</v>
      </c>
      <c r="D545" s="3">
        <v>4212.2</v>
      </c>
    </row>
    <row r="546" spans="1:4" ht="12.75" customHeight="1">
      <c r="A546" s="1" t="s">
        <v>1100</v>
      </c>
      <c r="B546" s="2" t="s">
        <v>1101</v>
      </c>
      <c r="C546" s="2" t="s">
        <v>2</v>
      </c>
      <c r="D546" s="3">
        <v>7140.04</v>
      </c>
    </row>
    <row r="547" spans="1:4" ht="12.75" customHeight="1">
      <c r="A547" s="1" t="s">
        <v>1102</v>
      </c>
      <c r="B547" s="2" t="s">
        <v>1103</v>
      </c>
      <c r="C547" s="2" t="s">
        <v>2</v>
      </c>
      <c r="D547" s="3">
        <v>6778.9</v>
      </c>
    </row>
    <row r="548" spans="1:4" ht="12.75" customHeight="1">
      <c r="A548" s="1" t="s">
        <v>1104</v>
      </c>
      <c r="B548" s="2" t="s">
        <v>1105</v>
      </c>
      <c r="C548" s="2" t="s">
        <v>2</v>
      </c>
      <c r="D548" s="3">
        <v>27817.32</v>
      </c>
    </row>
    <row r="549" spans="1:4" ht="12.75" customHeight="1">
      <c r="A549" s="1" t="s">
        <v>1106</v>
      </c>
      <c r="B549" s="2" t="s">
        <v>1107</v>
      </c>
      <c r="C549" s="2" t="s">
        <v>2</v>
      </c>
      <c r="D549" s="3">
        <v>10230.69</v>
      </c>
    </row>
    <row r="550" spans="1:4" ht="12.75" customHeight="1">
      <c r="A550" s="1" t="s">
        <v>1108</v>
      </c>
      <c r="B550" s="2" t="s">
        <v>1109</v>
      </c>
      <c r="C550" s="2" t="s">
        <v>2</v>
      </c>
      <c r="D550" s="3">
        <v>30338.51</v>
      </c>
    </row>
    <row r="551" spans="1:4" ht="12.75" customHeight="1">
      <c r="A551" s="1" t="s">
        <v>1110</v>
      </c>
      <c r="B551" s="2" t="s">
        <v>1111</v>
      </c>
      <c r="C551" s="2" t="s">
        <v>2</v>
      </c>
      <c r="D551" s="3">
        <v>13775.62</v>
      </c>
    </row>
    <row r="552" spans="1:4" ht="12.75" customHeight="1">
      <c r="A552" s="1" t="s">
        <v>1112</v>
      </c>
      <c r="B552" s="2" t="s">
        <v>1113</v>
      </c>
      <c r="C552" s="2" t="s">
        <v>2</v>
      </c>
      <c r="D552" s="3">
        <v>3041.31</v>
      </c>
    </row>
    <row r="553" spans="1:4" ht="12.75" customHeight="1">
      <c r="A553" s="1" t="s">
        <v>1114</v>
      </c>
      <c r="B553" s="2" t="s">
        <v>1115</v>
      </c>
      <c r="C553" s="2" t="s">
        <v>2</v>
      </c>
      <c r="D553" s="3">
        <v>3673.5</v>
      </c>
    </row>
    <row r="554" spans="1:4" ht="12.75" customHeight="1">
      <c r="A554" s="1" t="s">
        <v>1116</v>
      </c>
      <c r="B554" s="2" t="s">
        <v>1117</v>
      </c>
      <c r="C554" s="2" t="s">
        <v>2</v>
      </c>
      <c r="D554" s="3">
        <v>4935.1099999999997</v>
      </c>
    </row>
    <row r="555" spans="1:4" ht="12.75" customHeight="1">
      <c r="A555" s="1" t="s">
        <v>1118</v>
      </c>
      <c r="B555" s="2" t="s">
        <v>1119</v>
      </c>
      <c r="C555" s="2" t="s">
        <v>2</v>
      </c>
      <c r="D555" s="3">
        <v>27551.25</v>
      </c>
    </row>
    <row r="556" spans="1:4" ht="12.75" customHeight="1">
      <c r="A556" s="1" t="s">
        <v>1120</v>
      </c>
      <c r="B556" s="2" t="s">
        <v>1121</v>
      </c>
      <c r="C556" s="2" t="s">
        <v>2</v>
      </c>
      <c r="D556" s="3">
        <v>4339.32</v>
      </c>
    </row>
    <row r="557" spans="1:4" ht="12.75" customHeight="1">
      <c r="A557" s="1" t="s">
        <v>1122</v>
      </c>
      <c r="B557" s="2" t="s">
        <v>1123</v>
      </c>
      <c r="C557" s="2" t="s">
        <v>2</v>
      </c>
      <c r="D557" s="3">
        <v>6887.81</v>
      </c>
    </row>
    <row r="558" spans="1:4" ht="12.75" customHeight="1">
      <c r="A558" s="1" t="s">
        <v>1124</v>
      </c>
      <c r="B558" s="2" t="s">
        <v>1125</v>
      </c>
      <c r="C558" s="2" t="s">
        <v>2</v>
      </c>
      <c r="D558" s="3">
        <v>190800.15</v>
      </c>
    </row>
    <row r="559" spans="1:4" ht="12.75" customHeight="1">
      <c r="A559" s="1" t="s">
        <v>1126</v>
      </c>
      <c r="B559" s="2" t="s">
        <v>1127</v>
      </c>
      <c r="C559" s="2" t="s">
        <v>2</v>
      </c>
      <c r="D559" s="3">
        <v>95386.11</v>
      </c>
    </row>
    <row r="560" spans="1:4" ht="12.75" customHeight="1">
      <c r="A560" s="1" t="s">
        <v>1128</v>
      </c>
      <c r="B560" s="2" t="s">
        <v>1129</v>
      </c>
      <c r="C560" s="2" t="s">
        <v>828</v>
      </c>
      <c r="D560" s="3">
        <v>31.22</v>
      </c>
    </row>
    <row r="561" spans="1:4" ht="12.75" customHeight="1">
      <c r="A561" s="1" t="s">
        <v>1130</v>
      </c>
      <c r="B561" s="2" t="s">
        <v>1131</v>
      </c>
      <c r="C561" s="2" t="s">
        <v>828</v>
      </c>
      <c r="D561" s="3">
        <v>50.74</v>
      </c>
    </row>
    <row r="562" spans="1:4" ht="12.75" customHeight="1">
      <c r="A562" s="1" t="s">
        <v>1132</v>
      </c>
      <c r="B562" s="2" t="s">
        <v>1133</v>
      </c>
      <c r="C562" s="2" t="s">
        <v>828</v>
      </c>
      <c r="D562" s="3">
        <v>84.57</v>
      </c>
    </row>
    <row r="563" spans="1:4" ht="12.75" customHeight="1">
      <c r="A563" s="1" t="s">
        <v>1134</v>
      </c>
      <c r="B563" s="2" t="s">
        <v>1135</v>
      </c>
      <c r="C563" s="2" t="s">
        <v>2</v>
      </c>
      <c r="D563" s="3">
        <v>29.55</v>
      </c>
    </row>
    <row r="564" spans="1:4" ht="12.75" customHeight="1">
      <c r="A564" s="1" t="s">
        <v>1136</v>
      </c>
      <c r="B564" s="2" t="s">
        <v>1137</v>
      </c>
      <c r="C564" s="2" t="s">
        <v>2</v>
      </c>
      <c r="D564" s="3">
        <v>16.920000000000002</v>
      </c>
    </row>
    <row r="565" spans="1:4" ht="12.75" customHeight="1">
      <c r="A565" s="1" t="s">
        <v>1138</v>
      </c>
      <c r="B565" s="2" t="s">
        <v>1139</v>
      </c>
      <c r="C565" s="2" t="s">
        <v>2</v>
      </c>
      <c r="D565" s="3">
        <v>22.94</v>
      </c>
    </row>
    <row r="566" spans="1:4" ht="12.75" customHeight="1">
      <c r="A566" s="1" t="s">
        <v>1140</v>
      </c>
      <c r="B566" s="2" t="s">
        <v>1141</v>
      </c>
      <c r="C566" s="2" t="s">
        <v>2</v>
      </c>
      <c r="D566" s="3">
        <v>42.97</v>
      </c>
    </row>
    <row r="567" spans="1:4" ht="12.75" customHeight="1">
      <c r="A567" s="1" t="s">
        <v>1142</v>
      </c>
      <c r="B567" s="2" t="s">
        <v>1143</v>
      </c>
      <c r="C567" s="2" t="s">
        <v>2</v>
      </c>
      <c r="D567" s="3">
        <v>0.37</v>
      </c>
    </row>
    <row r="568" spans="1:4" ht="12.75" customHeight="1">
      <c r="A568" s="1" t="s">
        <v>1144</v>
      </c>
      <c r="B568" s="2" t="s">
        <v>1145</v>
      </c>
      <c r="C568" s="2" t="s">
        <v>2</v>
      </c>
      <c r="D568" s="3">
        <v>0.61</v>
      </c>
    </row>
    <row r="569" spans="1:4" ht="12.75" customHeight="1">
      <c r="A569" s="1" t="s">
        <v>1146</v>
      </c>
      <c r="B569" s="2" t="s">
        <v>1147</v>
      </c>
      <c r="C569" s="2" t="s">
        <v>2</v>
      </c>
      <c r="D569" s="3">
        <v>0.93</v>
      </c>
    </row>
    <row r="570" spans="1:4" ht="12.75" customHeight="1">
      <c r="A570" s="1" t="s">
        <v>1148</v>
      </c>
      <c r="B570" s="2" t="s">
        <v>1149</v>
      </c>
      <c r="C570" s="2" t="s">
        <v>2</v>
      </c>
      <c r="D570" s="3">
        <v>0.06</v>
      </c>
    </row>
    <row r="571" spans="1:4" ht="12.75" customHeight="1">
      <c r="A571" s="1" t="s">
        <v>1150</v>
      </c>
      <c r="B571" s="2" t="s">
        <v>1151</v>
      </c>
      <c r="C571" s="2" t="s">
        <v>2</v>
      </c>
      <c r="D571" s="3">
        <v>0.06</v>
      </c>
    </row>
    <row r="572" spans="1:4" ht="12.75" customHeight="1">
      <c r="A572" s="1" t="s">
        <v>1152</v>
      </c>
      <c r="B572" s="2" t="s">
        <v>1153</v>
      </c>
      <c r="C572" s="2" t="s">
        <v>2</v>
      </c>
      <c r="D572" s="3">
        <v>0.1</v>
      </c>
    </row>
    <row r="573" spans="1:4" ht="12.75" customHeight="1">
      <c r="A573" s="1" t="s">
        <v>1154</v>
      </c>
      <c r="B573" s="2" t="s">
        <v>1155</v>
      </c>
      <c r="C573" s="2" t="s">
        <v>2</v>
      </c>
      <c r="D573" s="3">
        <v>0.2</v>
      </c>
    </row>
    <row r="574" spans="1:4" ht="12.75" customHeight="1">
      <c r="A574" s="1" t="s">
        <v>1156</v>
      </c>
      <c r="B574" s="2" t="s">
        <v>1157</v>
      </c>
      <c r="C574" s="2" t="s">
        <v>2</v>
      </c>
      <c r="D574" s="3">
        <v>0.19</v>
      </c>
    </row>
    <row r="575" spans="1:4" ht="12.75" customHeight="1">
      <c r="A575" s="1" t="s">
        <v>1158</v>
      </c>
      <c r="B575" s="2" t="s">
        <v>1159</v>
      </c>
      <c r="C575" s="2" t="s">
        <v>2</v>
      </c>
      <c r="D575" s="3">
        <v>0.41</v>
      </c>
    </row>
    <row r="576" spans="1:4" ht="12.75" customHeight="1">
      <c r="A576" s="1" t="s">
        <v>1160</v>
      </c>
      <c r="B576" s="2" t="s">
        <v>1161</v>
      </c>
      <c r="C576" s="2" t="s">
        <v>2</v>
      </c>
      <c r="D576" s="3">
        <v>0.67</v>
      </c>
    </row>
    <row r="577" spans="1:4" ht="12.75" customHeight="1">
      <c r="A577" s="1" t="s">
        <v>1162</v>
      </c>
      <c r="B577" s="2" t="s">
        <v>1163</v>
      </c>
      <c r="C577" s="2" t="s">
        <v>2</v>
      </c>
      <c r="D577" s="3">
        <v>30.16</v>
      </c>
    </row>
    <row r="578" spans="1:4" ht="12.75" customHeight="1">
      <c r="A578" s="1" t="s">
        <v>1164</v>
      </c>
      <c r="B578" s="2" t="s">
        <v>1165</v>
      </c>
      <c r="C578" s="2" t="s">
        <v>2</v>
      </c>
      <c r="D578" s="3">
        <v>5.64</v>
      </c>
    </row>
    <row r="579" spans="1:4" ht="12.75" customHeight="1">
      <c r="A579" s="1" t="s">
        <v>1166</v>
      </c>
      <c r="B579" s="2" t="s">
        <v>1167</v>
      </c>
      <c r="C579" s="2" t="s">
        <v>2</v>
      </c>
      <c r="D579" s="3">
        <v>8.4600000000000009</v>
      </c>
    </row>
    <row r="580" spans="1:4" ht="12.75" customHeight="1">
      <c r="A580" s="1" t="s">
        <v>1168</v>
      </c>
      <c r="B580" s="2" t="s">
        <v>1169</v>
      </c>
      <c r="C580" s="2" t="s">
        <v>2</v>
      </c>
      <c r="D580" s="3">
        <v>19.36</v>
      </c>
    </row>
    <row r="581" spans="1:4" ht="12.75" customHeight="1">
      <c r="A581" s="1" t="s">
        <v>1170</v>
      </c>
      <c r="B581" s="2" t="s">
        <v>1171</v>
      </c>
      <c r="C581" s="2" t="s">
        <v>2</v>
      </c>
      <c r="D581" s="3">
        <v>33.04</v>
      </c>
    </row>
    <row r="582" spans="1:4" ht="12.75" customHeight="1">
      <c r="A582" s="1" t="s">
        <v>1172</v>
      </c>
      <c r="B582" s="2" t="s">
        <v>1173</v>
      </c>
      <c r="C582" s="2" t="s">
        <v>2</v>
      </c>
      <c r="D582" s="3">
        <v>46.59</v>
      </c>
    </row>
    <row r="583" spans="1:4" ht="12.75" customHeight="1">
      <c r="A583" s="1" t="s">
        <v>1174</v>
      </c>
      <c r="B583" s="2" t="s">
        <v>1175</v>
      </c>
      <c r="C583" s="2" t="s">
        <v>2</v>
      </c>
      <c r="D583" s="3">
        <v>145.22999999999999</v>
      </c>
    </row>
    <row r="584" spans="1:4" ht="12.75" customHeight="1">
      <c r="A584" s="1" t="s">
        <v>1176</v>
      </c>
      <c r="B584" s="2" t="s">
        <v>1177</v>
      </c>
      <c r="C584" s="2" t="s">
        <v>2</v>
      </c>
      <c r="D584" s="3">
        <v>16.8</v>
      </c>
    </row>
    <row r="585" spans="1:4" ht="12.75" customHeight="1">
      <c r="A585" s="1" t="s">
        <v>1178</v>
      </c>
      <c r="B585" s="2" t="s">
        <v>1179</v>
      </c>
      <c r="C585" s="2" t="s">
        <v>2</v>
      </c>
      <c r="D585" s="3">
        <v>16.8</v>
      </c>
    </row>
    <row r="586" spans="1:4" ht="12.75" customHeight="1">
      <c r="A586" s="1" t="s">
        <v>1180</v>
      </c>
      <c r="B586" s="2" t="s">
        <v>1181</v>
      </c>
      <c r="C586" s="2" t="s">
        <v>2</v>
      </c>
      <c r="D586" s="3">
        <v>16.8</v>
      </c>
    </row>
    <row r="587" spans="1:4" ht="12.75" customHeight="1">
      <c r="A587" s="1" t="s">
        <v>1182</v>
      </c>
      <c r="B587" s="2" t="s">
        <v>1183</v>
      </c>
      <c r="C587" s="2" t="s">
        <v>2</v>
      </c>
      <c r="D587" s="3">
        <v>16.8</v>
      </c>
    </row>
    <row r="588" spans="1:4" ht="12.75" customHeight="1">
      <c r="A588" s="1" t="s">
        <v>1184</v>
      </c>
      <c r="B588" s="2" t="s">
        <v>1185</v>
      </c>
      <c r="C588" s="2" t="s">
        <v>2</v>
      </c>
      <c r="D588" s="3">
        <v>13.19</v>
      </c>
    </row>
    <row r="589" spans="1:4" ht="12.75" customHeight="1">
      <c r="A589" s="1" t="s">
        <v>1186</v>
      </c>
      <c r="B589" s="2" t="s">
        <v>1187</v>
      </c>
      <c r="C589" s="2" t="s">
        <v>2</v>
      </c>
      <c r="D589" s="3">
        <v>12.91</v>
      </c>
    </row>
    <row r="590" spans="1:4" ht="12.75" customHeight="1">
      <c r="A590" s="1" t="s">
        <v>1188</v>
      </c>
      <c r="B590" s="2" t="s">
        <v>1189</v>
      </c>
      <c r="C590" s="2" t="s">
        <v>2</v>
      </c>
      <c r="D590" s="3">
        <v>13.19</v>
      </c>
    </row>
    <row r="591" spans="1:4" ht="12.75" customHeight="1">
      <c r="A591" s="1" t="s">
        <v>1190</v>
      </c>
      <c r="B591" s="2" t="s">
        <v>1191</v>
      </c>
      <c r="C591" s="2" t="s">
        <v>2</v>
      </c>
      <c r="D591" s="3">
        <v>4.6500000000000004</v>
      </c>
    </row>
    <row r="592" spans="1:4" ht="12.75" customHeight="1">
      <c r="A592" s="1" t="s">
        <v>1192</v>
      </c>
      <c r="B592" s="2" t="s">
        <v>1193</v>
      </c>
      <c r="C592" s="2" t="s">
        <v>2</v>
      </c>
      <c r="D592" s="3">
        <v>4.6500000000000004</v>
      </c>
    </row>
    <row r="593" spans="1:4" ht="12.75" customHeight="1">
      <c r="A593" s="1" t="s">
        <v>1194</v>
      </c>
      <c r="B593" s="2" t="s">
        <v>1195</v>
      </c>
      <c r="C593" s="2" t="s">
        <v>2</v>
      </c>
      <c r="D593" s="3">
        <v>8.1199999999999992</v>
      </c>
    </row>
    <row r="594" spans="1:4" ht="12.75" customHeight="1">
      <c r="A594" s="1" t="s">
        <v>1196</v>
      </c>
      <c r="B594" s="2" t="s">
        <v>1197</v>
      </c>
      <c r="C594" s="2" t="s">
        <v>2</v>
      </c>
      <c r="D594" s="3">
        <v>8.1199999999999992</v>
      </c>
    </row>
    <row r="595" spans="1:4" ht="12.75" customHeight="1">
      <c r="A595" s="1" t="s">
        <v>1198</v>
      </c>
      <c r="B595" s="2" t="s">
        <v>1199</v>
      </c>
      <c r="C595" s="2" t="s">
        <v>2</v>
      </c>
      <c r="D595" s="3">
        <v>36.270000000000003</v>
      </c>
    </row>
    <row r="596" spans="1:4" ht="12.75" customHeight="1">
      <c r="A596" s="1" t="s">
        <v>1200</v>
      </c>
      <c r="B596" s="2" t="s">
        <v>1201</v>
      </c>
      <c r="C596" s="2" t="s">
        <v>2</v>
      </c>
      <c r="D596" s="3">
        <v>36.270000000000003</v>
      </c>
    </row>
    <row r="597" spans="1:4" ht="12.75" customHeight="1">
      <c r="A597" s="1" t="s">
        <v>1202</v>
      </c>
      <c r="B597" s="2" t="s">
        <v>1203</v>
      </c>
      <c r="C597" s="2" t="s">
        <v>2</v>
      </c>
      <c r="D597" s="3">
        <v>36.270000000000003</v>
      </c>
    </row>
    <row r="598" spans="1:4" ht="12.75" customHeight="1">
      <c r="A598" s="1" t="s">
        <v>1204</v>
      </c>
      <c r="B598" s="2" t="s">
        <v>1205</v>
      </c>
      <c r="C598" s="2" t="s">
        <v>2</v>
      </c>
      <c r="D598" s="3">
        <v>36.270000000000003</v>
      </c>
    </row>
    <row r="599" spans="1:4" ht="12.75" customHeight="1">
      <c r="A599" s="1" t="s">
        <v>1206</v>
      </c>
      <c r="B599" s="2" t="s">
        <v>1207</v>
      </c>
      <c r="C599" s="2" t="s">
        <v>2</v>
      </c>
      <c r="D599" s="3">
        <v>22.54</v>
      </c>
    </row>
    <row r="600" spans="1:4" ht="12.75" customHeight="1">
      <c r="A600" s="1" t="s">
        <v>1208</v>
      </c>
      <c r="B600" s="2" t="s">
        <v>1209</v>
      </c>
      <c r="C600" s="2" t="s">
        <v>2</v>
      </c>
      <c r="D600" s="3">
        <v>22.54</v>
      </c>
    </row>
    <row r="601" spans="1:4" ht="12.75" customHeight="1">
      <c r="A601" s="1" t="s">
        <v>1210</v>
      </c>
      <c r="B601" s="2" t="s">
        <v>1211</v>
      </c>
      <c r="C601" s="2" t="s">
        <v>2</v>
      </c>
      <c r="D601" s="3">
        <v>22.54</v>
      </c>
    </row>
    <row r="602" spans="1:4" ht="12.75" customHeight="1">
      <c r="A602" s="1" t="s">
        <v>1212</v>
      </c>
      <c r="B602" s="2" t="s">
        <v>1213</v>
      </c>
      <c r="C602" s="2" t="s">
        <v>2</v>
      </c>
      <c r="D602" s="3">
        <v>5.6</v>
      </c>
    </row>
    <row r="603" spans="1:4" ht="12.75" customHeight="1">
      <c r="A603" s="1" t="s">
        <v>1214</v>
      </c>
      <c r="B603" s="2" t="s">
        <v>1215</v>
      </c>
      <c r="C603" s="2" t="s">
        <v>2</v>
      </c>
      <c r="D603" s="3">
        <v>53.47</v>
      </c>
    </row>
    <row r="604" spans="1:4" ht="12.75" customHeight="1">
      <c r="A604" s="1" t="s">
        <v>1216</v>
      </c>
      <c r="B604" s="2" t="s">
        <v>1217</v>
      </c>
      <c r="C604" s="2" t="s">
        <v>2</v>
      </c>
      <c r="D604" s="3">
        <v>51.98</v>
      </c>
    </row>
    <row r="605" spans="1:4" ht="12.75" customHeight="1">
      <c r="A605" s="1" t="s">
        <v>1218</v>
      </c>
      <c r="B605" s="2" t="s">
        <v>1219</v>
      </c>
      <c r="C605" s="2" t="s">
        <v>2</v>
      </c>
      <c r="D605" s="3">
        <v>52.24</v>
      </c>
    </row>
    <row r="606" spans="1:4" ht="12.75" customHeight="1">
      <c r="A606" s="1" t="s">
        <v>1220</v>
      </c>
      <c r="B606" s="2" t="s">
        <v>1221</v>
      </c>
      <c r="C606" s="2" t="s">
        <v>2</v>
      </c>
      <c r="D606" s="3">
        <v>53.47</v>
      </c>
    </row>
    <row r="607" spans="1:4" ht="12.75" customHeight="1">
      <c r="A607" s="1" t="s">
        <v>1222</v>
      </c>
      <c r="B607" s="2" t="s">
        <v>1223</v>
      </c>
      <c r="C607" s="2" t="s">
        <v>2</v>
      </c>
      <c r="D607" s="3">
        <v>98.79</v>
      </c>
    </row>
    <row r="608" spans="1:4" ht="12.75" customHeight="1">
      <c r="A608" s="1" t="s">
        <v>1224</v>
      </c>
      <c r="B608" s="2" t="s">
        <v>1225</v>
      </c>
      <c r="C608" s="2" t="s">
        <v>2</v>
      </c>
      <c r="D608" s="3">
        <v>98.79</v>
      </c>
    </row>
    <row r="609" spans="1:4" ht="12.75" customHeight="1">
      <c r="A609" s="1" t="s">
        <v>1226</v>
      </c>
      <c r="B609" s="2" t="s">
        <v>1227</v>
      </c>
      <c r="C609" s="2" t="s">
        <v>2</v>
      </c>
      <c r="D609" s="3">
        <v>98.79</v>
      </c>
    </row>
    <row r="610" spans="1:4" ht="12.75" customHeight="1">
      <c r="A610" s="1" t="s">
        <v>1228</v>
      </c>
      <c r="B610" s="2" t="s">
        <v>1229</v>
      </c>
      <c r="C610" s="2" t="s">
        <v>2</v>
      </c>
      <c r="D610" s="3">
        <v>270.38</v>
      </c>
    </row>
    <row r="611" spans="1:4" ht="12.75" customHeight="1">
      <c r="A611" s="1" t="s">
        <v>1230</v>
      </c>
      <c r="B611" s="2" t="s">
        <v>1231</v>
      </c>
      <c r="C611" s="2" t="s">
        <v>2</v>
      </c>
      <c r="D611" s="3">
        <v>285.69</v>
      </c>
    </row>
    <row r="612" spans="1:4" ht="12.75" customHeight="1">
      <c r="A612" s="1" t="s">
        <v>1232</v>
      </c>
      <c r="B612" s="2" t="s">
        <v>1233</v>
      </c>
      <c r="C612" s="2" t="s">
        <v>2</v>
      </c>
      <c r="D612" s="3">
        <v>306.47000000000003</v>
      </c>
    </row>
    <row r="613" spans="1:4" ht="12.75" customHeight="1">
      <c r="A613" s="1" t="s">
        <v>1234</v>
      </c>
      <c r="B613" s="2" t="s">
        <v>1235</v>
      </c>
      <c r="C613" s="2" t="s">
        <v>2</v>
      </c>
      <c r="D613" s="3">
        <v>0.55000000000000004</v>
      </c>
    </row>
    <row r="614" spans="1:4" ht="12.75" customHeight="1">
      <c r="A614" s="1" t="s">
        <v>1236</v>
      </c>
      <c r="B614" s="2" t="s">
        <v>1237</v>
      </c>
      <c r="C614" s="2" t="s">
        <v>2</v>
      </c>
      <c r="D614" s="3">
        <v>0.89</v>
      </c>
    </row>
    <row r="615" spans="1:4" ht="12.75" customHeight="1">
      <c r="A615" s="1" t="s">
        <v>1238</v>
      </c>
      <c r="B615" s="2" t="s">
        <v>1239</v>
      </c>
      <c r="C615" s="2" t="s">
        <v>2</v>
      </c>
      <c r="D615" s="3">
        <v>1.96</v>
      </c>
    </row>
    <row r="616" spans="1:4" ht="12.75" customHeight="1">
      <c r="A616" s="1" t="s">
        <v>1240</v>
      </c>
      <c r="B616" s="2" t="s">
        <v>1241</v>
      </c>
      <c r="C616" s="2" t="s">
        <v>2</v>
      </c>
      <c r="D616" s="3">
        <v>3.4</v>
      </c>
    </row>
    <row r="617" spans="1:4" ht="12.75" customHeight="1">
      <c r="A617" s="1" t="s">
        <v>1242</v>
      </c>
      <c r="B617" s="2" t="s">
        <v>1243</v>
      </c>
      <c r="C617" s="2" t="s">
        <v>2</v>
      </c>
      <c r="D617" s="3">
        <v>6.35</v>
      </c>
    </row>
    <row r="618" spans="1:4" ht="12.75" customHeight="1">
      <c r="A618" s="1" t="s">
        <v>1244</v>
      </c>
      <c r="B618" s="2" t="s">
        <v>1245</v>
      </c>
      <c r="C618" s="2" t="s">
        <v>2</v>
      </c>
      <c r="D618" s="3">
        <v>2.62</v>
      </c>
    </row>
    <row r="619" spans="1:4" ht="12.75" customHeight="1">
      <c r="A619" s="1" t="s">
        <v>1246</v>
      </c>
      <c r="B619" s="2" t="s">
        <v>1247</v>
      </c>
      <c r="C619" s="2" t="s">
        <v>2</v>
      </c>
      <c r="D619" s="3">
        <v>3.4</v>
      </c>
    </row>
    <row r="620" spans="1:4" ht="12.75" customHeight="1">
      <c r="A620" s="1" t="s">
        <v>1248</v>
      </c>
      <c r="B620" s="2" t="s">
        <v>1249</v>
      </c>
      <c r="C620" s="2" t="s">
        <v>2</v>
      </c>
      <c r="D620" s="3">
        <v>3.95</v>
      </c>
    </row>
    <row r="621" spans="1:4" ht="12.75" customHeight="1">
      <c r="A621" s="1" t="s">
        <v>1250</v>
      </c>
      <c r="B621" s="2" t="s">
        <v>1251</v>
      </c>
      <c r="C621" s="2" t="s">
        <v>2</v>
      </c>
      <c r="D621" s="3">
        <v>5.32</v>
      </c>
    </row>
    <row r="622" spans="1:4" ht="12.75" customHeight="1">
      <c r="A622" s="1" t="s">
        <v>1252</v>
      </c>
      <c r="B622" s="2" t="s">
        <v>1253</v>
      </c>
      <c r="C622" s="2" t="s">
        <v>2</v>
      </c>
      <c r="D622" s="3">
        <v>9.48</v>
      </c>
    </row>
    <row r="623" spans="1:4" ht="12.75" customHeight="1">
      <c r="A623" s="1" t="s">
        <v>1254</v>
      </c>
      <c r="B623" s="2" t="s">
        <v>1255</v>
      </c>
      <c r="C623" s="2" t="s">
        <v>2</v>
      </c>
      <c r="D623" s="3">
        <v>11.78</v>
      </c>
    </row>
    <row r="624" spans="1:4" ht="12.75" customHeight="1">
      <c r="A624" s="1" t="s">
        <v>1256</v>
      </c>
      <c r="B624" s="2" t="s">
        <v>1257</v>
      </c>
      <c r="C624" s="2" t="s">
        <v>2</v>
      </c>
      <c r="D624" s="3">
        <v>15.38</v>
      </c>
    </row>
    <row r="625" spans="1:4" ht="12.75" customHeight="1">
      <c r="A625" s="1" t="s">
        <v>1258</v>
      </c>
      <c r="B625" s="2" t="s">
        <v>1259</v>
      </c>
      <c r="C625" s="2" t="s">
        <v>2</v>
      </c>
      <c r="D625" s="3">
        <v>17.59</v>
      </c>
    </row>
    <row r="626" spans="1:4" ht="12.75" customHeight="1">
      <c r="A626" s="1" t="s">
        <v>1260</v>
      </c>
      <c r="B626" s="2" t="s">
        <v>1261</v>
      </c>
      <c r="C626" s="2" t="s">
        <v>2</v>
      </c>
      <c r="D626" s="3">
        <v>2.79</v>
      </c>
    </row>
    <row r="627" spans="1:4" ht="12.75" customHeight="1">
      <c r="A627" s="1" t="s">
        <v>1262</v>
      </c>
      <c r="B627" s="2" t="s">
        <v>1263</v>
      </c>
      <c r="C627" s="2" t="s">
        <v>2</v>
      </c>
      <c r="D627" s="3">
        <v>19.010000000000002</v>
      </c>
    </row>
    <row r="628" spans="1:4" ht="12.75" customHeight="1">
      <c r="A628" s="1" t="s">
        <v>1264</v>
      </c>
      <c r="B628" s="2" t="s">
        <v>1265</v>
      </c>
      <c r="C628" s="2" t="s">
        <v>2</v>
      </c>
      <c r="D628" s="3">
        <v>19.86</v>
      </c>
    </row>
    <row r="629" spans="1:4" ht="12.75" customHeight="1">
      <c r="A629" s="1" t="s">
        <v>1266</v>
      </c>
      <c r="B629" s="2" t="s">
        <v>1267</v>
      </c>
      <c r="C629" s="2" t="s">
        <v>2</v>
      </c>
      <c r="D629" s="3">
        <v>21.02</v>
      </c>
    </row>
    <row r="630" spans="1:4" ht="12.75" customHeight="1">
      <c r="A630" s="1" t="s">
        <v>1268</v>
      </c>
      <c r="B630" s="2" t="s">
        <v>1269</v>
      </c>
      <c r="C630" s="2" t="s">
        <v>2</v>
      </c>
      <c r="D630" s="3">
        <v>18.809999999999999</v>
      </c>
    </row>
    <row r="631" spans="1:4" ht="12.75" customHeight="1">
      <c r="A631" s="1" t="s">
        <v>1270</v>
      </c>
      <c r="B631" s="2" t="s">
        <v>1271</v>
      </c>
      <c r="C631" s="2" t="s">
        <v>2</v>
      </c>
      <c r="D631" s="3">
        <v>15.47</v>
      </c>
    </row>
    <row r="632" spans="1:4" ht="12.75" customHeight="1">
      <c r="A632" s="1" t="s">
        <v>1272</v>
      </c>
      <c r="B632" s="2" t="s">
        <v>1273</v>
      </c>
      <c r="C632" s="2" t="s">
        <v>2</v>
      </c>
      <c r="D632" s="3">
        <v>16.22</v>
      </c>
    </row>
    <row r="633" spans="1:4" ht="12.75" customHeight="1">
      <c r="A633" s="1" t="s">
        <v>1274</v>
      </c>
      <c r="B633" s="2" t="s">
        <v>1275</v>
      </c>
      <c r="C633" s="2" t="s">
        <v>2</v>
      </c>
      <c r="D633" s="3">
        <v>6.1</v>
      </c>
    </row>
    <row r="634" spans="1:4" ht="12.75" customHeight="1">
      <c r="A634" s="1" t="s">
        <v>1276</v>
      </c>
      <c r="B634" s="2" t="s">
        <v>1277</v>
      </c>
      <c r="C634" s="2" t="s">
        <v>2</v>
      </c>
      <c r="D634" s="3">
        <v>5.56</v>
      </c>
    </row>
    <row r="635" spans="1:4" ht="12.75" customHeight="1">
      <c r="A635" s="1" t="s">
        <v>1278</v>
      </c>
      <c r="B635" s="2" t="s">
        <v>1279</v>
      </c>
      <c r="C635" s="2" t="s">
        <v>2</v>
      </c>
      <c r="D635" s="3">
        <v>62.38</v>
      </c>
    </row>
    <row r="636" spans="1:4" ht="12.75" customHeight="1">
      <c r="A636" s="1" t="s">
        <v>1280</v>
      </c>
      <c r="B636" s="2" t="s">
        <v>1281</v>
      </c>
      <c r="C636" s="2" t="s">
        <v>2</v>
      </c>
      <c r="D636" s="3">
        <v>65.16</v>
      </c>
    </row>
    <row r="637" spans="1:4" ht="12.75" customHeight="1">
      <c r="A637" s="1" t="s">
        <v>1282</v>
      </c>
      <c r="B637" s="2" t="s">
        <v>1283</v>
      </c>
      <c r="C637" s="2" t="s">
        <v>2</v>
      </c>
      <c r="D637" s="3">
        <v>67.2</v>
      </c>
    </row>
    <row r="638" spans="1:4" ht="12.75" customHeight="1">
      <c r="A638" s="1" t="s">
        <v>1284</v>
      </c>
      <c r="B638" s="2" t="s">
        <v>1285</v>
      </c>
      <c r="C638" s="2" t="s">
        <v>2</v>
      </c>
      <c r="D638" s="3">
        <v>60.03</v>
      </c>
    </row>
    <row r="639" spans="1:4" ht="12.75" customHeight="1">
      <c r="A639" s="1" t="s">
        <v>1286</v>
      </c>
      <c r="B639" s="2" t="s">
        <v>1287</v>
      </c>
      <c r="C639" s="2" t="s">
        <v>2</v>
      </c>
      <c r="D639" s="3">
        <v>34.65</v>
      </c>
    </row>
    <row r="640" spans="1:4" ht="12.75" customHeight="1">
      <c r="A640" s="1" t="s">
        <v>1288</v>
      </c>
      <c r="B640" s="2" t="s">
        <v>1289</v>
      </c>
      <c r="C640" s="2" t="s">
        <v>2</v>
      </c>
      <c r="D640" s="3">
        <v>37.08</v>
      </c>
    </row>
    <row r="641" spans="1:4" ht="12.75" customHeight="1">
      <c r="A641" s="1" t="s">
        <v>1290</v>
      </c>
      <c r="B641" s="2" t="s">
        <v>1291</v>
      </c>
      <c r="C641" s="2" t="s">
        <v>2</v>
      </c>
      <c r="D641" s="3">
        <v>40.64</v>
      </c>
    </row>
    <row r="642" spans="1:4" ht="12.75" customHeight="1">
      <c r="A642" s="1" t="s">
        <v>1292</v>
      </c>
      <c r="B642" s="2" t="s">
        <v>1293</v>
      </c>
      <c r="C642" s="2" t="s">
        <v>2</v>
      </c>
      <c r="D642" s="3">
        <v>42.28</v>
      </c>
    </row>
    <row r="643" spans="1:4" ht="12.75" customHeight="1">
      <c r="A643" s="1" t="s">
        <v>1294</v>
      </c>
      <c r="B643" s="2" t="s">
        <v>1295</v>
      </c>
      <c r="C643" s="2" t="s">
        <v>2</v>
      </c>
      <c r="D643" s="3">
        <v>5.12</v>
      </c>
    </row>
    <row r="644" spans="1:4" ht="12.75" customHeight="1">
      <c r="A644" s="1" t="s">
        <v>1296</v>
      </c>
      <c r="B644" s="2" t="s">
        <v>1297</v>
      </c>
      <c r="C644" s="2" t="s">
        <v>2</v>
      </c>
      <c r="D644" s="3">
        <v>74.58</v>
      </c>
    </row>
    <row r="645" spans="1:4" ht="12.75" customHeight="1">
      <c r="A645" s="1" t="s">
        <v>1298</v>
      </c>
      <c r="B645" s="2" t="s">
        <v>1299</v>
      </c>
      <c r="C645" s="2" t="s">
        <v>2</v>
      </c>
      <c r="D645" s="3">
        <v>75.180000000000007</v>
      </c>
    </row>
    <row r="646" spans="1:4" ht="12.75" customHeight="1">
      <c r="A646" s="1" t="s">
        <v>1300</v>
      </c>
      <c r="B646" s="2" t="s">
        <v>1301</v>
      </c>
      <c r="C646" s="2" t="s">
        <v>2</v>
      </c>
      <c r="D646" s="3">
        <v>60.7</v>
      </c>
    </row>
    <row r="647" spans="1:4" ht="12.75" customHeight="1">
      <c r="A647" s="1" t="s">
        <v>1302</v>
      </c>
      <c r="B647" s="2" t="s">
        <v>1303</v>
      </c>
      <c r="C647" s="2" t="s">
        <v>2</v>
      </c>
      <c r="D647" s="3">
        <v>71.31</v>
      </c>
    </row>
    <row r="648" spans="1:4" ht="12.75" customHeight="1">
      <c r="A648" s="1" t="s">
        <v>1304</v>
      </c>
      <c r="B648" s="2" t="s">
        <v>1305</v>
      </c>
      <c r="C648" s="2" t="s">
        <v>2</v>
      </c>
      <c r="D648" s="3">
        <v>118.97</v>
      </c>
    </row>
    <row r="649" spans="1:4" ht="12.75" customHeight="1">
      <c r="A649" s="1" t="s">
        <v>1306</v>
      </c>
      <c r="B649" s="2" t="s">
        <v>1307</v>
      </c>
      <c r="C649" s="2" t="s">
        <v>2</v>
      </c>
      <c r="D649" s="3">
        <v>121.85</v>
      </c>
    </row>
    <row r="650" spans="1:4" ht="12.75" customHeight="1">
      <c r="A650" s="1" t="s">
        <v>1308</v>
      </c>
      <c r="B650" s="2" t="s">
        <v>1309</v>
      </c>
      <c r="C650" s="2" t="s">
        <v>2</v>
      </c>
      <c r="D650" s="3">
        <v>115.6</v>
      </c>
    </row>
    <row r="651" spans="1:4" ht="12.75" customHeight="1">
      <c r="A651" s="1" t="s">
        <v>1310</v>
      </c>
      <c r="B651" s="2" t="s">
        <v>1311</v>
      </c>
      <c r="C651" s="2" t="s">
        <v>2</v>
      </c>
      <c r="D651" s="3">
        <v>1.0900000000000001</v>
      </c>
    </row>
    <row r="652" spans="1:4" ht="12.75" customHeight="1">
      <c r="A652" s="1" t="s">
        <v>1312</v>
      </c>
      <c r="B652" s="2" t="s">
        <v>1313</v>
      </c>
      <c r="C652" s="2" t="s">
        <v>2</v>
      </c>
      <c r="D652" s="3">
        <v>7.96</v>
      </c>
    </row>
    <row r="653" spans="1:4" ht="12.75" customHeight="1">
      <c r="A653" s="1" t="s">
        <v>1314</v>
      </c>
      <c r="B653" s="2" t="s">
        <v>1315</v>
      </c>
      <c r="C653" s="2" t="s">
        <v>2</v>
      </c>
      <c r="D653" s="3">
        <v>6.76</v>
      </c>
    </row>
    <row r="654" spans="1:4" ht="12.75" customHeight="1">
      <c r="A654" s="1" t="s">
        <v>1316</v>
      </c>
      <c r="B654" s="2" t="s">
        <v>1317</v>
      </c>
      <c r="C654" s="2" t="s">
        <v>2</v>
      </c>
      <c r="D654" s="3">
        <v>3.27</v>
      </c>
    </row>
    <row r="655" spans="1:4" ht="12.75" customHeight="1">
      <c r="A655" s="1" t="s">
        <v>1318</v>
      </c>
      <c r="B655" s="2" t="s">
        <v>1319</v>
      </c>
      <c r="C655" s="2" t="s">
        <v>2</v>
      </c>
      <c r="D655" s="3">
        <v>3.17</v>
      </c>
    </row>
    <row r="656" spans="1:4" ht="12.75" customHeight="1">
      <c r="A656" s="1" t="s">
        <v>1320</v>
      </c>
      <c r="B656" s="2" t="s">
        <v>1321</v>
      </c>
      <c r="C656" s="2" t="s">
        <v>2</v>
      </c>
      <c r="D656" s="3">
        <v>1.1200000000000001</v>
      </c>
    </row>
    <row r="657" spans="1:4" ht="12.75" customHeight="1">
      <c r="A657" s="1" t="s">
        <v>1322</v>
      </c>
      <c r="B657" s="2" t="s">
        <v>1323</v>
      </c>
      <c r="C657" s="2" t="s">
        <v>2</v>
      </c>
      <c r="D657" s="3">
        <v>3.89</v>
      </c>
    </row>
    <row r="658" spans="1:4" ht="12.75" customHeight="1">
      <c r="A658" s="1" t="s">
        <v>1324</v>
      </c>
      <c r="B658" s="2" t="s">
        <v>1325</v>
      </c>
      <c r="C658" s="2" t="s">
        <v>2</v>
      </c>
      <c r="D658" s="3">
        <v>26.59</v>
      </c>
    </row>
    <row r="659" spans="1:4" ht="12.75" customHeight="1">
      <c r="A659" s="1" t="s">
        <v>1326</v>
      </c>
      <c r="B659" s="2" t="s">
        <v>1327</v>
      </c>
      <c r="C659" s="2" t="s">
        <v>2</v>
      </c>
      <c r="D659" s="3">
        <v>30.58</v>
      </c>
    </row>
    <row r="660" spans="1:4" ht="12.75" customHeight="1">
      <c r="A660" s="1" t="s">
        <v>1328</v>
      </c>
      <c r="B660" s="2" t="s">
        <v>1329</v>
      </c>
      <c r="C660" s="2" t="s">
        <v>2</v>
      </c>
      <c r="D660" s="3">
        <v>54.9</v>
      </c>
    </row>
    <row r="661" spans="1:4" ht="12.75" customHeight="1">
      <c r="A661" s="1" t="s">
        <v>1330</v>
      </c>
      <c r="B661" s="2" t="s">
        <v>1331</v>
      </c>
      <c r="C661" s="2" t="s">
        <v>2</v>
      </c>
      <c r="D661" s="3">
        <v>3.75</v>
      </c>
    </row>
    <row r="662" spans="1:4" ht="12.75" customHeight="1">
      <c r="A662" s="1" t="s">
        <v>1332</v>
      </c>
      <c r="B662" s="2" t="s">
        <v>1333</v>
      </c>
      <c r="C662" s="2" t="s">
        <v>2</v>
      </c>
      <c r="D662" s="3">
        <v>4.5599999999999996</v>
      </c>
    </row>
    <row r="663" spans="1:4" ht="12.75" customHeight="1">
      <c r="A663" s="1" t="s">
        <v>1334</v>
      </c>
      <c r="B663" s="2" t="s">
        <v>1335</v>
      </c>
      <c r="C663" s="2" t="s">
        <v>2</v>
      </c>
      <c r="D663" s="3">
        <v>11.85</v>
      </c>
    </row>
    <row r="664" spans="1:4" ht="12.75" customHeight="1">
      <c r="A664" s="1" t="s">
        <v>1336</v>
      </c>
      <c r="B664" s="2" t="s">
        <v>1337</v>
      </c>
      <c r="C664" s="2" t="s">
        <v>2</v>
      </c>
      <c r="D664" s="3">
        <v>20.68</v>
      </c>
    </row>
    <row r="665" spans="1:4" ht="12.75" customHeight="1">
      <c r="A665" s="1" t="s">
        <v>1338</v>
      </c>
      <c r="B665" s="2" t="s">
        <v>1339</v>
      </c>
      <c r="C665" s="2" t="s">
        <v>2</v>
      </c>
      <c r="D665" s="3">
        <v>15.45</v>
      </c>
    </row>
    <row r="666" spans="1:4" ht="12.75" customHeight="1">
      <c r="A666" s="1" t="s">
        <v>1340</v>
      </c>
      <c r="B666" s="2" t="s">
        <v>1341</v>
      </c>
      <c r="C666" s="2" t="s">
        <v>2</v>
      </c>
      <c r="D666" s="3">
        <v>4.8</v>
      </c>
    </row>
    <row r="667" spans="1:4" ht="12.75" customHeight="1">
      <c r="A667" s="1" t="s">
        <v>1342</v>
      </c>
      <c r="B667" s="2" t="s">
        <v>1343</v>
      </c>
      <c r="C667" s="2" t="s">
        <v>2</v>
      </c>
      <c r="D667" s="3">
        <v>2.0499999999999998</v>
      </c>
    </row>
    <row r="668" spans="1:4" ht="12.75" customHeight="1">
      <c r="A668" s="1" t="s">
        <v>1344</v>
      </c>
      <c r="B668" s="2" t="s">
        <v>1345</v>
      </c>
      <c r="C668" s="2" t="s">
        <v>2</v>
      </c>
      <c r="D668" s="3">
        <v>1.86</v>
      </c>
    </row>
    <row r="669" spans="1:4" ht="12.75" customHeight="1">
      <c r="A669" s="1" t="s">
        <v>1346</v>
      </c>
      <c r="B669" s="2" t="s">
        <v>1347</v>
      </c>
      <c r="C669" s="2" t="s">
        <v>2</v>
      </c>
      <c r="D669" s="3">
        <v>0.93</v>
      </c>
    </row>
    <row r="670" spans="1:4" ht="12.75" customHeight="1">
      <c r="A670" s="1" t="s">
        <v>1348</v>
      </c>
      <c r="B670" s="2" t="s">
        <v>1349</v>
      </c>
      <c r="C670" s="2" t="s">
        <v>2</v>
      </c>
      <c r="D670" s="3">
        <v>1.22</v>
      </c>
    </row>
    <row r="671" spans="1:4" ht="12.75" customHeight="1">
      <c r="A671" s="1" t="s">
        <v>1350</v>
      </c>
      <c r="B671" s="2" t="s">
        <v>1351</v>
      </c>
      <c r="C671" s="2" t="s">
        <v>2</v>
      </c>
      <c r="D671" s="3">
        <v>5.58</v>
      </c>
    </row>
    <row r="672" spans="1:4" ht="12.75" customHeight="1">
      <c r="A672" s="1" t="s">
        <v>1352</v>
      </c>
      <c r="B672" s="2" t="s">
        <v>1353</v>
      </c>
      <c r="C672" s="2" t="s">
        <v>2</v>
      </c>
      <c r="D672" s="3">
        <v>4.9400000000000004</v>
      </c>
    </row>
    <row r="673" spans="1:4" ht="12.75" customHeight="1">
      <c r="A673" s="1" t="s">
        <v>1354</v>
      </c>
      <c r="B673" s="2" t="s">
        <v>1355</v>
      </c>
      <c r="C673" s="2" t="s">
        <v>2</v>
      </c>
      <c r="D673" s="3">
        <v>1.1299999999999999</v>
      </c>
    </row>
    <row r="674" spans="1:4" ht="12.75" customHeight="1">
      <c r="A674" s="1" t="s">
        <v>1356</v>
      </c>
      <c r="B674" s="2" t="s">
        <v>1357</v>
      </c>
      <c r="C674" s="2" t="s">
        <v>2</v>
      </c>
      <c r="D674" s="3">
        <v>0.87</v>
      </c>
    </row>
    <row r="675" spans="1:4" ht="12.75" customHeight="1">
      <c r="A675" s="1" t="s">
        <v>1358</v>
      </c>
      <c r="B675" s="2" t="s">
        <v>1359</v>
      </c>
      <c r="C675" s="2" t="s">
        <v>2</v>
      </c>
      <c r="D675" s="3">
        <v>7.49</v>
      </c>
    </row>
    <row r="676" spans="1:4" ht="12.75" customHeight="1">
      <c r="A676" s="1" t="s">
        <v>1360</v>
      </c>
      <c r="B676" s="2" t="s">
        <v>1361</v>
      </c>
      <c r="C676" s="2" t="s">
        <v>2</v>
      </c>
      <c r="D676" s="3">
        <v>10.53</v>
      </c>
    </row>
    <row r="677" spans="1:4" ht="12.75" customHeight="1">
      <c r="A677" s="1" t="s">
        <v>1362</v>
      </c>
      <c r="B677" s="2" t="s">
        <v>1363</v>
      </c>
      <c r="C677" s="2" t="s">
        <v>2</v>
      </c>
      <c r="D677" s="3">
        <v>14.82</v>
      </c>
    </row>
    <row r="678" spans="1:4" ht="12.75" customHeight="1">
      <c r="A678" s="1" t="s">
        <v>1364</v>
      </c>
      <c r="B678" s="2" t="s">
        <v>1365</v>
      </c>
      <c r="C678" s="2" t="s">
        <v>2</v>
      </c>
      <c r="D678" s="3">
        <v>8.81</v>
      </c>
    </row>
    <row r="679" spans="1:4" ht="12.75" customHeight="1">
      <c r="A679" s="1" t="s">
        <v>1366</v>
      </c>
      <c r="B679" s="2" t="s">
        <v>1367</v>
      </c>
      <c r="C679" s="2" t="s">
        <v>2</v>
      </c>
      <c r="D679" s="3">
        <v>6.74</v>
      </c>
    </row>
    <row r="680" spans="1:4" ht="12.75" customHeight="1">
      <c r="A680" s="1" t="s">
        <v>1368</v>
      </c>
      <c r="B680" s="2" t="s">
        <v>1369</v>
      </c>
      <c r="C680" s="2" t="s">
        <v>2</v>
      </c>
      <c r="D680" s="3">
        <v>2.72</v>
      </c>
    </row>
    <row r="681" spans="1:4" ht="12.75" customHeight="1">
      <c r="A681" s="1" t="s">
        <v>1370</v>
      </c>
      <c r="B681" s="2" t="s">
        <v>1371</v>
      </c>
      <c r="C681" s="2" t="s">
        <v>2</v>
      </c>
      <c r="D681" s="3">
        <v>4.6100000000000003</v>
      </c>
    </row>
    <row r="682" spans="1:4" ht="12.75" customHeight="1">
      <c r="A682" s="1" t="s">
        <v>1372</v>
      </c>
      <c r="B682" s="2" t="s">
        <v>1373</v>
      </c>
      <c r="C682" s="2" t="s">
        <v>2</v>
      </c>
      <c r="D682" s="3">
        <v>29.07</v>
      </c>
    </row>
    <row r="683" spans="1:4" ht="12.75" customHeight="1">
      <c r="A683" s="1" t="s">
        <v>1374</v>
      </c>
      <c r="B683" s="2" t="s">
        <v>1375</v>
      </c>
      <c r="C683" s="2" t="s">
        <v>2</v>
      </c>
      <c r="D683" s="3">
        <v>15</v>
      </c>
    </row>
    <row r="684" spans="1:4" ht="12.75" customHeight="1">
      <c r="A684" s="1" t="s">
        <v>1376</v>
      </c>
      <c r="B684" s="2" t="s">
        <v>1377</v>
      </c>
      <c r="C684" s="2" t="s">
        <v>2</v>
      </c>
      <c r="D684" s="3">
        <v>57.94</v>
      </c>
    </row>
    <row r="685" spans="1:4" ht="12.75" customHeight="1">
      <c r="A685" s="1" t="s">
        <v>1378</v>
      </c>
      <c r="B685" s="2" t="s">
        <v>1379</v>
      </c>
      <c r="C685" s="2" t="s">
        <v>2</v>
      </c>
      <c r="D685" s="3">
        <v>3.6</v>
      </c>
    </row>
    <row r="686" spans="1:4" ht="12.75" customHeight="1">
      <c r="A686" s="1" t="s">
        <v>1380</v>
      </c>
      <c r="B686" s="2" t="s">
        <v>1381</v>
      </c>
      <c r="C686" s="2" t="s">
        <v>2</v>
      </c>
      <c r="D686" s="3">
        <v>43.35</v>
      </c>
    </row>
    <row r="687" spans="1:4" ht="12.75" customHeight="1">
      <c r="A687" s="1" t="s">
        <v>1382</v>
      </c>
      <c r="B687" s="2" t="s">
        <v>1383</v>
      </c>
      <c r="C687" s="2" t="s">
        <v>2</v>
      </c>
      <c r="D687" s="3">
        <v>63.01</v>
      </c>
    </row>
    <row r="688" spans="1:4" ht="12.75" customHeight="1">
      <c r="A688" s="1" t="s">
        <v>1384</v>
      </c>
      <c r="B688" s="2" t="s">
        <v>1385</v>
      </c>
      <c r="C688" s="2" t="s">
        <v>2</v>
      </c>
      <c r="D688" s="3">
        <v>20.36</v>
      </c>
    </row>
    <row r="689" spans="1:4" ht="12.75" customHeight="1">
      <c r="A689" s="1" t="s">
        <v>1386</v>
      </c>
      <c r="B689" s="2" t="s">
        <v>1387</v>
      </c>
      <c r="C689" s="2" t="s">
        <v>89</v>
      </c>
      <c r="D689" s="3">
        <v>19.68</v>
      </c>
    </row>
    <row r="690" spans="1:4" ht="12.75" customHeight="1">
      <c r="A690" s="1" t="s">
        <v>1388</v>
      </c>
      <c r="B690" s="2" t="s">
        <v>1389</v>
      </c>
      <c r="C690" s="2" t="s">
        <v>89</v>
      </c>
      <c r="D690" s="3">
        <v>1.76</v>
      </c>
    </row>
    <row r="691" spans="1:4" ht="12.75" customHeight="1">
      <c r="A691" s="1" t="s">
        <v>1390</v>
      </c>
      <c r="B691" s="2" t="s">
        <v>1391</v>
      </c>
      <c r="C691" s="2" t="s">
        <v>89</v>
      </c>
      <c r="D691" s="3">
        <v>1.83</v>
      </c>
    </row>
    <row r="692" spans="1:4" ht="12.75" customHeight="1">
      <c r="A692" s="1" t="s">
        <v>1392</v>
      </c>
      <c r="B692" s="2" t="s">
        <v>1393</v>
      </c>
      <c r="C692" s="2" t="s">
        <v>96</v>
      </c>
      <c r="D692" s="3">
        <v>85.34</v>
      </c>
    </row>
    <row r="693" spans="1:4" ht="12.75" customHeight="1">
      <c r="A693" s="1" t="s">
        <v>1394</v>
      </c>
      <c r="B693" s="2" t="s">
        <v>1395</v>
      </c>
      <c r="C693" s="2" t="s">
        <v>96</v>
      </c>
      <c r="D693" s="3">
        <v>81.44</v>
      </c>
    </row>
    <row r="694" spans="1:4" ht="12.75" customHeight="1">
      <c r="A694" s="1" t="s">
        <v>1396</v>
      </c>
      <c r="B694" s="2" t="s">
        <v>1397</v>
      </c>
      <c r="C694" s="2" t="s">
        <v>96</v>
      </c>
      <c r="D694" s="3">
        <v>80.67</v>
      </c>
    </row>
    <row r="695" spans="1:4" ht="12.75" customHeight="1">
      <c r="A695" s="1" t="s">
        <v>1398</v>
      </c>
      <c r="B695" s="2" t="s">
        <v>1399</v>
      </c>
      <c r="C695" s="2" t="s">
        <v>96</v>
      </c>
      <c r="D695" s="3">
        <v>43.98</v>
      </c>
    </row>
    <row r="696" spans="1:4" ht="12.75" customHeight="1">
      <c r="A696" s="1" t="s">
        <v>1400</v>
      </c>
      <c r="B696" s="2" t="s">
        <v>1401</v>
      </c>
      <c r="C696" s="2" t="s">
        <v>96</v>
      </c>
      <c r="D696" s="3">
        <v>43.98</v>
      </c>
    </row>
    <row r="697" spans="1:4" ht="12.75" customHeight="1">
      <c r="A697" s="1" t="s">
        <v>1402</v>
      </c>
      <c r="B697" s="2" t="s">
        <v>1403</v>
      </c>
      <c r="C697" s="2" t="s">
        <v>96</v>
      </c>
      <c r="D697" s="3">
        <v>43.98</v>
      </c>
    </row>
    <row r="698" spans="1:4" ht="12.75" customHeight="1">
      <c r="A698" s="1" t="s">
        <v>1404</v>
      </c>
      <c r="B698" s="2" t="s">
        <v>1405</v>
      </c>
      <c r="C698" s="2" t="s">
        <v>96</v>
      </c>
      <c r="D698" s="3">
        <v>44.52</v>
      </c>
    </row>
    <row r="699" spans="1:4" ht="12.75" customHeight="1">
      <c r="A699" s="1" t="s">
        <v>1406</v>
      </c>
      <c r="B699" s="2" t="s">
        <v>1407</v>
      </c>
      <c r="C699" s="2" t="s">
        <v>96</v>
      </c>
      <c r="D699" s="3">
        <v>48.26</v>
      </c>
    </row>
    <row r="700" spans="1:4" ht="12.75" customHeight="1">
      <c r="A700" s="1" t="s">
        <v>1408</v>
      </c>
      <c r="B700" s="2" t="s">
        <v>1409</v>
      </c>
      <c r="C700" s="2" t="s">
        <v>96</v>
      </c>
      <c r="D700" s="3">
        <v>48.99</v>
      </c>
    </row>
    <row r="701" spans="1:4" ht="12.75" customHeight="1">
      <c r="A701" s="1" t="s">
        <v>1410</v>
      </c>
      <c r="B701" s="2" t="s">
        <v>1411</v>
      </c>
      <c r="C701" s="2" t="s">
        <v>96</v>
      </c>
      <c r="D701" s="3">
        <v>48.26</v>
      </c>
    </row>
    <row r="702" spans="1:4" ht="12.75" customHeight="1">
      <c r="A702" s="1" t="s">
        <v>1412</v>
      </c>
      <c r="B702" s="2" t="s">
        <v>1413</v>
      </c>
      <c r="C702" s="2" t="s">
        <v>96</v>
      </c>
      <c r="D702" s="3">
        <v>48.95</v>
      </c>
    </row>
    <row r="703" spans="1:4" ht="12.75" customHeight="1">
      <c r="A703" s="1" t="s">
        <v>1414</v>
      </c>
      <c r="B703" s="2" t="s">
        <v>1415</v>
      </c>
      <c r="C703" s="2" t="s">
        <v>89</v>
      </c>
      <c r="D703" s="3">
        <v>104.31</v>
      </c>
    </row>
    <row r="704" spans="1:4" ht="12.75" customHeight="1">
      <c r="A704" s="1" t="s">
        <v>1416</v>
      </c>
      <c r="B704" s="2" t="s">
        <v>1417</v>
      </c>
      <c r="C704" s="2" t="s">
        <v>89</v>
      </c>
      <c r="D704" s="3">
        <v>2.2599999999999998</v>
      </c>
    </row>
    <row r="705" spans="1:4" ht="12.75" customHeight="1">
      <c r="A705" s="1" t="s">
        <v>1418</v>
      </c>
      <c r="B705" s="2" t="s">
        <v>1419</v>
      </c>
      <c r="C705" s="2" t="s">
        <v>89</v>
      </c>
      <c r="D705" s="3">
        <v>207.69</v>
      </c>
    </row>
    <row r="706" spans="1:4" ht="12.75" customHeight="1">
      <c r="A706" s="1" t="s">
        <v>1420</v>
      </c>
      <c r="B706" s="2" t="s">
        <v>1421</v>
      </c>
      <c r="C706" s="2" t="s">
        <v>89</v>
      </c>
      <c r="D706" s="3">
        <v>44</v>
      </c>
    </row>
    <row r="707" spans="1:4" ht="12.75" customHeight="1">
      <c r="A707" s="1" t="s">
        <v>1422</v>
      </c>
      <c r="B707" s="2" t="s">
        <v>1423</v>
      </c>
      <c r="C707" s="2" t="s">
        <v>89</v>
      </c>
      <c r="D707" s="3">
        <v>5.19</v>
      </c>
    </row>
    <row r="708" spans="1:4" ht="12.75" customHeight="1">
      <c r="A708" s="1" t="s">
        <v>1424</v>
      </c>
      <c r="B708" s="2" t="s">
        <v>1425</v>
      </c>
      <c r="C708" s="2" t="s">
        <v>89</v>
      </c>
      <c r="D708" s="3">
        <v>9.52</v>
      </c>
    </row>
    <row r="709" spans="1:4" ht="12.75" customHeight="1">
      <c r="A709" s="1" t="s">
        <v>1426</v>
      </c>
      <c r="B709" s="2" t="s">
        <v>1427</v>
      </c>
      <c r="C709" s="2" t="s">
        <v>89</v>
      </c>
      <c r="D709" s="3">
        <v>120.94</v>
      </c>
    </row>
    <row r="710" spans="1:4" ht="12.75" customHeight="1">
      <c r="A710" s="1" t="s">
        <v>1428</v>
      </c>
      <c r="B710" s="2" t="s">
        <v>1429</v>
      </c>
      <c r="C710" s="2" t="s">
        <v>89</v>
      </c>
      <c r="D710" s="3">
        <v>146.38999999999999</v>
      </c>
    </row>
    <row r="711" spans="1:4" ht="12.75" customHeight="1">
      <c r="A711" s="1" t="s">
        <v>1430</v>
      </c>
      <c r="B711" s="2" t="s">
        <v>1431</v>
      </c>
      <c r="C711" s="2" t="s">
        <v>89</v>
      </c>
      <c r="D711" s="3">
        <v>15.92</v>
      </c>
    </row>
    <row r="712" spans="1:4" ht="12.75" customHeight="1">
      <c r="A712" s="1" t="s">
        <v>1432</v>
      </c>
      <c r="B712" s="2" t="s">
        <v>1433</v>
      </c>
      <c r="C712" s="2" t="s">
        <v>89</v>
      </c>
      <c r="D712" s="3">
        <v>169.38</v>
      </c>
    </row>
    <row r="713" spans="1:4" ht="12.75" customHeight="1">
      <c r="A713" s="1" t="s">
        <v>1434</v>
      </c>
      <c r="B713" s="2" t="s">
        <v>1435</v>
      </c>
      <c r="C713" s="2" t="s">
        <v>89</v>
      </c>
      <c r="D713" s="3">
        <v>22.69</v>
      </c>
    </row>
    <row r="714" spans="1:4" ht="12.75" customHeight="1">
      <c r="A714" s="1" t="s">
        <v>1436</v>
      </c>
      <c r="B714" s="2" t="s">
        <v>1437</v>
      </c>
      <c r="C714" s="2" t="s">
        <v>89</v>
      </c>
      <c r="D714" s="3">
        <v>33.42</v>
      </c>
    </row>
    <row r="715" spans="1:4" ht="12.75" customHeight="1">
      <c r="A715" s="1" t="s">
        <v>1438</v>
      </c>
      <c r="B715" s="2" t="s">
        <v>1439</v>
      </c>
      <c r="C715" s="2" t="s">
        <v>89</v>
      </c>
      <c r="D715" s="3">
        <v>47.61</v>
      </c>
    </row>
    <row r="716" spans="1:4" ht="12.75" customHeight="1">
      <c r="A716" s="1" t="s">
        <v>1440</v>
      </c>
      <c r="B716" s="2" t="s">
        <v>1441</v>
      </c>
      <c r="C716" s="2" t="s">
        <v>89</v>
      </c>
      <c r="D716" s="3">
        <v>62.88</v>
      </c>
    </row>
    <row r="717" spans="1:4" ht="12.75" customHeight="1">
      <c r="A717" s="1" t="s">
        <v>1442</v>
      </c>
      <c r="B717" s="2" t="s">
        <v>1443</v>
      </c>
      <c r="C717" s="2" t="s">
        <v>89</v>
      </c>
      <c r="D717" s="3">
        <v>90.45</v>
      </c>
    </row>
    <row r="718" spans="1:4" ht="12.75" customHeight="1">
      <c r="A718" s="1" t="s">
        <v>1444</v>
      </c>
      <c r="B718" s="2" t="s">
        <v>1445</v>
      </c>
      <c r="C718" s="2" t="s">
        <v>89</v>
      </c>
      <c r="D718" s="3">
        <v>1.72</v>
      </c>
    </row>
    <row r="719" spans="1:4" ht="12.75" customHeight="1">
      <c r="A719" s="1" t="s">
        <v>1446</v>
      </c>
      <c r="B719" s="2" t="s">
        <v>1447</v>
      </c>
      <c r="C719" s="2" t="s">
        <v>89</v>
      </c>
      <c r="D719" s="3">
        <v>8.77</v>
      </c>
    </row>
    <row r="720" spans="1:4" ht="12.75" customHeight="1">
      <c r="A720" s="1" t="s">
        <v>1448</v>
      </c>
      <c r="B720" s="2" t="s">
        <v>1449</v>
      </c>
      <c r="C720" s="2" t="s">
        <v>89</v>
      </c>
      <c r="D720" s="3">
        <v>107.54</v>
      </c>
    </row>
    <row r="721" spans="1:4" ht="12.75" customHeight="1">
      <c r="A721" s="1" t="s">
        <v>1450</v>
      </c>
      <c r="B721" s="2" t="s">
        <v>1451</v>
      </c>
      <c r="C721" s="2" t="s">
        <v>89</v>
      </c>
      <c r="D721" s="3">
        <v>130.29</v>
      </c>
    </row>
    <row r="722" spans="1:4" ht="12.75" customHeight="1">
      <c r="A722" s="1" t="s">
        <v>1452</v>
      </c>
      <c r="B722" s="2" t="s">
        <v>1453</v>
      </c>
      <c r="C722" s="2" t="s">
        <v>89</v>
      </c>
      <c r="D722" s="3">
        <v>13.97</v>
      </c>
    </row>
    <row r="723" spans="1:4" ht="12.75" customHeight="1">
      <c r="A723" s="1" t="s">
        <v>1454</v>
      </c>
      <c r="B723" s="2" t="s">
        <v>1455</v>
      </c>
      <c r="C723" s="2" t="s">
        <v>89</v>
      </c>
      <c r="D723" s="3">
        <v>160.04</v>
      </c>
    </row>
    <row r="724" spans="1:4" ht="12.75" customHeight="1">
      <c r="A724" s="1" t="s">
        <v>1456</v>
      </c>
      <c r="B724" s="2" t="s">
        <v>1457</v>
      </c>
      <c r="C724" s="2" t="s">
        <v>89</v>
      </c>
      <c r="D724" s="3">
        <v>2.4</v>
      </c>
    </row>
    <row r="725" spans="1:4" ht="12.75" customHeight="1">
      <c r="A725" s="1" t="s">
        <v>1458</v>
      </c>
      <c r="B725" s="2" t="s">
        <v>1459</v>
      </c>
      <c r="C725" s="2" t="s">
        <v>89</v>
      </c>
      <c r="D725" s="3">
        <v>212.67</v>
      </c>
    </row>
    <row r="726" spans="1:4" ht="12.75" customHeight="1">
      <c r="A726" s="1" t="s">
        <v>1460</v>
      </c>
      <c r="B726" s="2" t="s">
        <v>1461</v>
      </c>
      <c r="C726" s="2" t="s">
        <v>89</v>
      </c>
      <c r="D726" s="3">
        <v>21.67</v>
      </c>
    </row>
    <row r="727" spans="1:4" ht="12.75" customHeight="1">
      <c r="A727" s="1" t="s">
        <v>1462</v>
      </c>
      <c r="B727" s="2" t="s">
        <v>1463</v>
      </c>
      <c r="C727" s="2" t="s">
        <v>89</v>
      </c>
      <c r="D727" s="3">
        <v>275.94</v>
      </c>
    </row>
    <row r="728" spans="1:4" ht="12.75" customHeight="1">
      <c r="A728" s="1" t="s">
        <v>1464</v>
      </c>
      <c r="B728" s="2" t="s">
        <v>1465</v>
      </c>
      <c r="C728" s="2" t="s">
        <v>89</v>
      </c>
      <c r="D728" s="3">
        <v>30.62</v>
      </c>
    </row>
    <row r="729" spans="1:4" ht="12.75" customHeight="1">
      <c r="A729" s="1" t="s">
        <v>1466</v>
      </c>
      <c r="B729" s="2" t="s">
        <v>1467</v>
      </c>
      <c r="C729" s="2" t="s">
        <v>89</v>
      </c>
      <c r="D729" s="3">
        <v>3.68</v>
      </c>
    </row>
    <row r="730" spans="1:4" ht="12.75" customHeight="1">
      <c r="A730" s="1" t="s">
        <v>1468</v>
      </c>
      <c r="B730" s="2" t="s">
        <v>1469</v>
      </c>
      <c r="C730" s="2" t="s">
        <v>89</v>
      </c>
      <c r="D730" s="3">
        <v>371.02</v>
      </c>
    </row>
    <row r="731" spans="1:4" ht="12.75" customHeight="1">
      <c r="A731" s="1" t="s">
        <v>1470</v>
      </c>
      <c r="B731" s="2" t="s">
        <v>1471</v>
      </c>
      <c r="C731" s="2" t="s">
        <v>89</v>
      </c>
      <c r="D731" s="3">
        <v>45.28</v>
      </c>
    </row>
    <row r="732" spans="1:4" ht="12.75" customHeight="1">
      <c r="A732" s="1" t="s">
        <v>1472</v>
      </c>
      <c r="B732" s="2" t="s">
        <v>1473</v>
      </c>
      <c r="C732" s="2" t="s">
        <v>89</v>
      </c>
      <c r="D732" s="3">
        <v>443.82</v>
      </c>
    </row>
    <row r="733" spans="1:4" ht="12.75" customHeight="1">
      <c r="A733" s="1" t="s">
        <v>1474</v>
      </c>
      <c r="B733" s="2" t="s">
        <v>1475</v>
      </c>
      <c r="C733" s="2" t="s">
        <v>89</v>
      </c>
      <c r="D733" s="3">
        <v>5.35</v>
      </c>
    </row>
    <row r="734" spans="1:4" ht="12.75" customHeight="1">
      <c r="A734" s="1" t="s">
        <v>1476</v>
      </c>
      <c r="B734" s="2" t="s">
        <v>1477</v>
      </c>
      <c r="C734" s="2" t="s">
        <v>89</v>
      </c>
      <c r="D734" s="3">
        <v>63.34</v>
      </c>
    </row>
    <row r="735" spans="1:4" ht="12.75" customHeight="1">
      <c r="A735" s="1" t="s">
        <v>1478</v>
      </c>
      <c r="B735" s="2" t="s">
        <v>1479</v>
      </c>
      <c r="C735" s="2" t="s">
        <v>89</v>
      </c>
      <c r="D735" s="3">
        <v>82.24</v>
      </c>
    </row>
    <row r="736" spans="1:4" ht="12.75" customHeight="1">
      <c r="A736" s="1" t="s">
        <v>1480</v>
      </c>
      <c r="B736" s="2" t="s">
        <v>1481</v>
      </c>
      <c r="C736" s="2" t="s">
        <v>89</v>
      </c>
      <c r="D736" s="3">
        <v>0.59</v>
      </c>
    </row>
    <row r="737" spans="1:4" ht="12.75" customHeight="1">
      <c r="A737" s="1" t="s">
        <v>1482</v>
      </c>
      <c r="B737" s="2" t="s">
        <v>1483</v>
      </c>
      <c r="C737" s="2" t="s">
        <v>89</v>
      </c>
      <c r="D737" s="3">
        <v>0.81</v>
      </c>
    </row>
    <row r="738" spans="1:4" ht="12.75" customHeight="1">
      <c r="A738" s="1" t="s">
        <v>1484</v>
      </c>
      <c r="B738" s="2" t="s">
        <v>1485</v>
      </c>
      <c r="C738" s="2" t="s">
        <v>89</v>
      </c>
      <c r="D738" s="3">
        <v>1.06</v>
      </c>
    </row>
    <row r="739" spans="1:4" ht="12.75" customHeight="1">
      <c r="A739" s="1" t="s">
        <v>1486</v>
      </c>
      <c r="B739" s="2" t="s">
        <v>1487</v>
      </c>
      <c r="C739" s="2" t="s">
        <v>89</v>
      </c>
      <c r="D739" s="3">
        <v>1.27</v>
      </c>
    </row>
    <row r="740" spans="1:4" ht="12.75" customHeight="1">
      <c r="A740" s="1" t="s">
        <v>1488</v>
      </c>
      <c r="B740" s="2" t="s">
        <v>1489</v>
      </c>
      <c r="C740" s="2" t="s">
        <v>89</v>
      </c>
      <c r="D740" s="3">
        <v>9.1999999999999993</v>
      </c>
    </row>
    <row r="741" spans="1:4" ht="12.75" customHeight="1">
      <c r="A741" s="1" t="s">
        <v>1490</v>
      </c>
      <c r="B741" s="2" t="s">
        <v>1491</v>
      </c>
      <c r="C741" s="2" t="s">
        <v>89</v>
      </c>
      <c r="D741" s="3">
        <v>97.91</v>
      </c>
    </row>
    <row r="742" spans="1:4" ht="12.75" customHeight="1">
      <c r="A742" s="1" t="s">
        <v>1492</v>
      </c>
      <c r="B742" s="2" t="s">
        <v>1493</v>
      </c>
      <c r="C742" s="2" t="s">
        <v>89</v>
      </c>
      <c r="D742" s="3">
        <v>123.48</v>
      </c>
    </row>
    <row r="743" spans="1:4" ht="12.75" customHeight="1">
      <c r="A743" s="1" t="s">
        <v>1494</v>
      </c>
      <c r="B743" s="2" t="s">
        <v>1495</v>
      </c>
      <c r="C743" s="2" t="s">
        <v>89</v>
      </c>
      <c r="D743" s="3">
        <v>13.15</v>
      </c>
    </row>
    <row r="744" spans="1:4" ht="12.75" customHeight="1">
      <c r="A744" s="1" t="s">
        <v>1496</v>
      </c>
      <c r="B744" s="2" t="s">
        <v>1497</v>
      </c>
      <c r="C744" s="2" t="s">
        <v>89</v>
      </c>
      <c r="D744" s="3">
        <v>149.18</v>
      </c>
    </row>
    <row r="745" spans="1:4" ht="12.75" customHeight="1">
      <c r="A745" s="1" t="s">
        <v>1498</v>
      </c>
      <c r="B745" s="2" t="s">
        <v>1499</v>
      </c>
      <c r="C745" s="2" t="s">
        <v>89</v>
      </c>
      <c r="D745" s="3">
        <v>2.02</v>
      </c>
    </row>
    <row r="746" spans="1:4" ht="12.75" customHeight="1">
      <c r="A746" s="1" t="s">
        <v>1500</v>
      </c>
      <c r="B746" s="2" t="s">
        <v>1501</v>
      </c>
      <c r="C746" s="2" t="s">
        <v>89</v>
      </c>
      <c r="D746" s="3">
        <v>196.21</v>
      </c>
    </row>
    <row r="747" spans="1:4" ht="12.75" customHeight="1">
      <c r="A747" s="1" t="s">
        <v>1502</v>
      </c>
      <c r="B747" s="2" t="s">
        <v>1503</v>
      </c>
      <c r="C747" s="2" t="s">
        <v>89</v>
      </c>
      <c r="D747" s="3">
        <v>20.59</v>
      </c>
    </row>
    <row r="748" spans="1:4" ht="12.75" customHeight="1">
      <c r="A748" s="1" t="s">
        <v>1504</v>
      </c>
      <c r="B748" s="2" t="s">
        <v>1505</v>
      </c>
      <c r="C748" s="2" t="s">
        <v>89</v>
      </c>
      <c r="D748" s="3">
        <v>30.01</v>
      </c>
    </row>
    <row r="749" spans="1:4" ht="12.75" customHeight="1">
      <c r="A749" s="1" t="s">
        <v>1506</v>
      </c>
      <c r="B749" s="2" t="s">
        <v>1507</v>
      </c>
      <c r="C749" s="2" t="s">
        <v>89</v>
      </c>
      <c r="D749" s="3">
        <v>3.35</v>
      </c>
    </row>
    <row r="750" spans="1:4" ht="12.75" customHeight="1">
      <c r="A750" s="1" t="s">
        <v>1508</v>
      </c>
      <c r="B750" s="2" t="s">
        <v>1509</v>
      </c>
      <c r="C750" s="2" t="s">
        <v>89</v>
      </c>
      <c r="D750" s="3">
        <v>41.78</v>
      </c>
    </row>
    <row r="751" spans="1:4" ht="12.75" customHeight="1">
      <c r="A751" s="1" t="s">
        <v>1510</v>
      </c>
      <c r="B751" s="2" t="s">
        <v>1511</v>
      </c>
      <c r="C751" s="2" t="s">
        <v>89</v>
      </c>
      <c r="D751" s="3">
        <v>4.8099999999999996</v>
      </c>
    </row>
    <row r="752" spans="1:4" ht="12.75" customHeight="1">
      <c r="A752" s="1" t="s">
        <v>1512</v>
      </c>
      <c r="B752" s="2" t="s">
        <v>1513</v>
      </c>
      <c r="C752" s="2" t="s">
        <v>89</v>
      </c>
      <c r="D752" s="3">
        <v>61.62</v>
      </c>
    </row>
    <row r="753" spans="1:4" ht="12.75" customHeight="1">
      <c r="A753" s="1" t="s">
        <v>1514</v>
      </c>
      <c r="B753" s="2" t="s">
        <v>1515</v>
      </c>
      <c r="C753" s="2" t="s">
        <v>89</v>
      </c>
      <c r="D753" s="3">
        <v>81.66</v>
      </c>
    </row>
    <row r="754" spans="1:4" ht="12.75" customHeight="1">
      <c r="A754" s="1" t="s">
        <v>1516</v>
      </c>
      <c r="B754" s="2" t="s">
        <v>1517</v>
      </c>
      <c r="C754" s="2" t="s">
        <v>89</v>
      </c>
      <c r="D754" s="3">
        <v>144.9</v>
      </c>
    </row>
    <row r="755" spans="1:4" ht="12.75" customHeight="1">
      <c r="A755" s="1" t="s">
        <v>1518</v>
      </c>
      <c r="B755" s="2" t="s">
        <v>1519</v>
      </c>
      <c r="C755" s="2" t="s">
        <v>89</v>
      </c>
      <c r="D755" s="3">
        <v>14.26</v>
      </c>
    </row>
    <row r="756" spans="1:4" ht="12.75" customHeight="1">
      <c r="A756" s="1" t="s">
        <v>1520</v>
      </c>
      <c r="B756" s="2" t="s">
        <v>1521</v>
      </c>
      <c r="C756" s="2" t="s">
        <v>89</v>
      </c>
      <c r="D756" s="3">
        <v>180.41</v>
      </c>
    </row>
    <row r="757" spans="1:4" ht="12.75" customHeight="1">
      <c r="A757" s="1" t="s">
        <v>1522</v>
      </c>
      <c r="B757" s="2" t="s">
        <v>1523</v>
      </c>
      <c r="C757" s="2" t="s">
        <v>89</v>
      </c>
      <c r="D757" s="3">
        <v>236.3</v>
      </c>
    </row>
    <row r="758" spans="1:4" ht="12.75" customHeight="1">
      <c r="A758" s="1" t="s">
        <v>1524</v>
      </c>
      <c r="B758" s="2" t="s">
        <v>1525</v>
      </c>
      <c r="C758" s="2" t="s">
        <v>89</v>
      </c>
      <c r="D758" s="3">
        <v>22.54</v>
      </c>
    </row>
    <row r="759" spans="1:4" ht="12.75" customHeight="1">
      <c r="A759" s="1" t="s">
        <v>1526</v>
      </c>
      <c r="B759" s="2" t="s">
        <v>1527</v>
      </c>
      <c r="C759" s="2" t="s">
        <v>89</v>
      </c>
      <c r="D759" s="3">
        <v>30.85</v>
      </c>
    </row>
    <row r="760" spans="1:4" ht="12.75" customHeight="1">
      <c r="A760" s="1" t="s">
        <v>1528</v>
      </c>
      <c r="B760" s="2" t="s">
        <v>1529</v>
      </c>
      <c r="C760" s="2" t="s">
        <v>89</v>
      </c>
      <c r="D760" s="3">
        <v>42.71</v>
      </c>
    </row>
    <row r="761" spans="1:4" ht="12.75" customHeight="1">
      <c r="A761" s="1" t="s">
        <v>1530</v>
      </c>
      <c r="B761" s="2" t="s">
        <v>1531</v>
      </c>
      <c r="C761" s="2" t="s">
        <v>89</v>
      </c>
      <c r="D761" s="3">
        <v>5.42</v>
      </c>
    </row>
    <row r="762" spans="1:4" ht="12.75" customHeight="1">
      <c r="A762" s="1" t="s">
        <v>1532</v>
      </c>
      <c r="B762" s="2" t="s">
        <v>1533</v>
      </c>
      <c r="C762" s="2" t="s">
        <v>89</v>
      </c>
      <c r="D762" s="3">
        <v>58.89</v>
      </c>
    </row>
    <row r="763" spans="1:4" ht="12.75" customHeight="1">
      <c r="A763" s="1" t="s">
        <v>1534</v>
      </c>
      <c r="B763" s="2" t="s">
        <v>1535</v>
      </c>
      <c r="C763" s="2" t="s">
        <v>89</v>
      </c>
      <c r="D763" s="3">
        <v>81.28</v>
      </c>
    </row>
    <row r="764" spans="1:4" ht="12.75" customHeight="1">
      <c r="A764" s="1" t="s">
        <v>1536</v>
      </c>
      <c r="B764" s="2" t="s">
        <v>1537</v>
      </c>
      <c r="C764" s="2" t="s">
        <v>89</v>
      </c>
      <c r="D764" s="3">
        <v>108.97</v>
      </c>
    </row>
    <row r="765" spans="1:4" ht="12.75" customHeight="1">
      <c r="A765" s="1" t="s">
        <v>1538</v>
      </c>
      <c r="B765" s="2" t="s">
        <v>1539</v>
      </c>
      <c r="C765" s="2" t="s">
        <v>89</v>
      </c>
      <c r="D765" s="3">
        <v>3.76</v>
      </c>
    </row>
    <row r="766" spans="1:4" ht="12.75" customHeight="1">
      <c r="A766" s="1" t="s">
        <v>1540</v>
      </c>
      <c r="B766" s="2" t="s">
        <v>1541</v>
      </c>
      <c r="C766" s="2" t="s">
        <v>89</v>
      </c>
      <c r="D766" s="3">
        <v>2.87</v>
      </c>
    </row>
    <row r="767" spans="1:4" ht="12.75" customHeight="1">
      <c r="A767" s="1" t="s">
        <v>1542</v>
      </c>
      <c r="B767" s="2" t="s">
        <v>1543</v>
      </c>
      <c r="C767" s="2" t="s">
        <v>89</v>
      </c>
      <c r="D767" s="3">
        <v>5.32</v>
      </c>
    </row>
    <row r="768" spans="1:4" ht="12.75" customHeight="1">
      <c r="A768" s="1" t="s">
        <v>1544</v>
      </c>
      <c r="B768" s="2" t="s">
        <v>1545</v>
      </c>
      <c r="C768" s="2" t="s">
        <v>89</v>
      </c>
      <c r="D768" s="3">
        <v>3.93</v>
      </c>
    </row>
    <row r="769" spans="1:4" ht="12.75" customHeight="1">
      <c r="A769" s="1" t="s">
        <v>1546</v>
      </c>
      <c r="B769" s="2" t="s">
        <v>1547</v>
      </c>
      <c r="C769" s="2" t="s">
        <v>89</v>
      </c>
      <c r="D769" s="3">
        <v>7.65</v>
      </c>
    </row>
    <row r="770" spans="1:4" ht="12.75" customHeight="1">
      <c r="A770" s="1" t="s">
        <v>1548</v>
      </c>
      <c r="B770" s="2" t="s">
        <v>1549</v>
      </c>
      <c r="C770" s="2" t="s">
        <v>89</v>
      </c>
      <c r="D770" s="3">
        <v>20.16</v>
      </c>
    </row>
    <row r="771" spans="1:4" ht="12.75" customHeight="1">
      <c r="A771" s="1" t="s">
        <v>1550</v>
      </c>
      <c r="B771" s="2" t="s">
        <v>1551</v>
      </c>
      <c r="C771" s="2" t="s">
        <v>89</v>
      </c>
      <c r="D771" s="3">
        <v>3.73</v>
      </c>
    </row>
    <row r="772" spans="1:4" ht="12.75" customHeight="1">
      <c r="A772" s="1" t="s">
        <v>1552</v>
      </c>
      <c r="B772" s="2" t="s">
        <v>1553</v>
      </c>
      <c r="C772" s="2" t="s">
        <v>89</v>
      </c>
      <c r="D772" s="3">
        <v>9.1300000000000008</v>
      </c>
    </row>
    <row r="773" spans="1:4" ht="12.75" customHeight="1">
      <c r="A773" s="1" t="s">
        <v>1554</v>
      </c>
      <c r="B773" s="2" t="s">
        <v>1555</v>
      </c>
      <c r="C773" s="2" t="s">
        <v>89</v>
      </c>
      <c r="D773" s="3">
        <v>13.29</v>
      </c>
    </row>
    <row r="774" spans="1:4" ht="12.75" customHeight="1">
      <c r="A774" s="1" t="s">
        <v>1556</v>
      </c>
      <c r="B774" s="2" t="s">
        <v>1557</v>
      </c>
      <c r="C774" s="2" t="s">
        <v>89</v>
      </c>
      <c r="D774" s="3">
        <v>5.08</v>
      </c>
    </row>
    <row r="775" spans="1:4" ht="12.75" customHeight="1">
      <c r="A775" s="1" t="s">
        <v>1558</v>
      </c>
      <c r="B775" s="2" t="s">
        <v>1559</v>
      </c>
      <c r="C775" s="2" t="s">
        <v>89</v>
      </c>
      <c r="D775" s="3">
        <v>12.6</v>
      </c>
    </row>
    <row r="776" spans="1:4" ht="12.75" customHeight="1">
      <c r="A776" s="1" t="s">
        <v>1560</v>
      </c>
      <c r="B776" s="2" t="s">
        <v>1561</v>
      </c>
      <c r="C776" s="2" t="s">
        <v>89</v>
      </c>
      <c r="D776" s="3">
        <v>18.71</v>
      </c>
    </row>
    <row r="777" spans="1:4" ht="12.75" customHeight="1">
      <c r="A777" s="1" t="s">
        <v>1562</v>
      </c>
      <c r="B777" s="2" t="s">
        <v>1563</v>
      </c>
      <c r="C777" s="2" t="s">
        <v>89</v>
      </c>
      <c r="D777" s="3">
        <v>6.79</v>
      </c>
    </row>
    <row r="778" spans="1:4" ht="12.75" customHeight="1">
      <c r="A778" s="1" t="s">
        <v>1564</v>
      </c>
      <c r="B778" s="2" t="s">
        <v>1565</v>
      </c>
      <c r="C778" s="2" t="s">
        <v>89</v>
      </c>
      <c r="D778" s="3">
        <v>16.36</v>
      </c>
    </row>
    <row r="779" spans="1:4" ht="12.75" customHeight="1">
      <c r="A779" s="1" t="s">
        <v>1566</v>
      </c>
      <c r="B779" s="2" t="s">
        <v>1567</v>
      </c>
      <c r="C779" s="2" t="s">
        <v>89</v>
      </c>
      <c r="D779" s="3">
        <v>25</v>
      </c>
    </row>
    <row r="780" spans="1:4" ht="12.75" customHeight="1">
      <c r="A780" s="1" t="s">
        <v>1568</v>
      </c>
      <c r="B780" s="2" t="s">
        <v>1569</v>
      </c>
      <c r="C780" s="2" t="s">
        <v>89</v>
      </c>
      <c r="D780" s="3">
        <v>5.09</v>
      </c>
    </row>
    <row r="781" spans="1:4" ht="12.75" customHeight="1">
      <c r="A781" s="1" t="s">
        <v>1570</v>
      </c>
      <c r="B781" s="2" t="s">
        <v>1571</v>
      </c>
      <c r="C781" s="2" t="s">
        <v>89</v>
      </c>
      <c r="D781" s="3">
        <v>29.13</v>
      </c>
    </row>
    <row r="782" spans="1:4" ht="12.75" customHeight="1">
      <c r="A782" s="1" t="s">
        <v>1572</v>
      </c>
      <c r="B782" s="2" t="s">
        <v>1573</v>
      </c>
      <c r="C782" s="2" t="s">
        <v>89</v>
      </c>
      <c r="D782" s="3">
        <v>455.33</v>
      </c>
    </row>
    <row r="783" spans="1:4" ht="12.75" customHeight="1">
      <c r="A783" s="1" t="s">
        <v>1574</v>
      </c>
      <c r="B783" s="2" t="s">
        <v>1575</v>
      </c>
      <c r="C783" s="2" t="s">
        <v>89</v>
      </c>
      <c r="D783" s="3">
        <v>46.39</v>
      </c>
    </row>
    <row r="784" spans="1:4" ht="12.75" customHeight="1">
      <c r="A784" s="1" t="s">
        <v>1576</v>
      </c>
      <c r="B784" s="2" t="s">
        <v>1577</v>
      </c>
      <c r="C784" s="2" t="s">
        <v>89</v>
      </c>
      <c r="D784" s="3">
        <v>7.67</v>
      </c>
    </row>
    <row r="785" spans="1:4" ht="12.75" customHeight="1">
      <c r="A785" s="1" t="s">
        <v>1578</v>
      </c>
      <c r="B785" s="2" t="s">
        <v>1579</v>
      </c>
      <c r="C785" s="2" t="s">
        <v>89</v>
      </c>
      <c r="D785" s="3">
        <v>80.209999999999994</v>
      </c>
    </row>
    <row r="786" spans="1:4" ht="12.75" customHeight="1">
      <c r="A786" s="1" t="s">
        <v>1580</v>
      </c>
      <c r="B786" s="2" t="s">
        <v>1581</v>
      </c>
      <c r="C786" s="2" t="s">
        <v>89</v>
      </c>
      <c r="D786" s="3">
        <v>111.12</v>
      </c>
    </row>
    <row r="787" spans="1:4" ht="12.75" customHeight="1">
      <c r="A787" s="1" t="s">
        <v>1582</v>
      </c>
      <c r="B787" s="2" t="s">
        <v>1583</v>
      </c>
      <c r="C787" s="2" t="s">
        <v>89</v>
      </c>
      <c r="D787" s="3">
        <v>11.81</v>
      </c>
    </row>
    <row r="788" spans="1:4" ht="12.75" customHeight="1">
      <c r="A788" s="1" t="s">
        <v>1584</v>
      </c>
      <c r="B788" s="2" t="s">
        <v>1585</v>
      </c>
      <c r="C788" s="2" t="s">
        <v>89</v>
      </c>
      <c r="D788" s="3">
        <v>150.86000000000001</v>
      </c>
    </row>
    <row r="789" spans="1:4" ht="12.75" customHeight="1">
      <c r="A789" s="1" t="s">
        <v>1586</v>
      </c>
      <c r="B789" s="2" t="s">
        <v>1587</v>
      </c>
      <c r="C789" s="2" t="s">
        <v>89</v>
      </c>
      <c r="D789" s="3">
        <v>18.079999999999998</v>
      </c>
    </row>
    <row r="790" spans="1:4" ht="12.75" customHeight="1">
      <c r="A790" s="1" t="s">
        <v>1588</v>
      </c>
      <c r="B790" s="2" t="s">
        <v>1589</v>
      </c>
      <c r="C790" s="2" t="s">
        <v>89</v>
      </c>
      <c r="D790" s="3">
        <v>227.65</v>
      </c>
    </row>
    <row r="791" spans="1:4" ht="12.75" customHeight="1">
      <c r="A791" s="1" t="s">
        <v>1590</v>
      </c>
      <c r="B791" s="2" t="s">
        <v>1591</v>
      </c>
      <c r="C791" s="2" t="s">
        <v>89</v>
      </c>
      <c r="D791" s="3">
        <v>284.62</v>
      </c>
    </row>
    <row r="792" spans="1:4" ht="12.75" customHeight="1">
      <c r="A792" s="1" t="s">
        <v>1592</v>
      </c>
      <c r="B792" s="2" t="s">
        <v>1593</v>
      </c>
      <c r="C792" s="2" t="s">
        <v>89</v>
      </c>
      <c r="D792" s="3">
        <v>0.69</v>
      </c>
    </row>
    <row r="793" spans="1:4" ht="12.75" customHeight="1">
      <c r="A793" s="1" t="s">
        <v>1594</v>
      </c>
      <c r="B793" s="2" t="s">
        <v>1595</v>
      </c>
      <c r="C793" s="2" t="s">
        <v>89</v>
      </c>
      <c r="D793" s="3">
        <v>1.32</v>
      </c>
    </row>
    <row r="794" spans="1:4" ht="12.75" customHeight="1">
      <c r="A794" s="1" t="s">
        <v>1596</v>
      </c>
      <c r="B794" s="2" t="s">
        <v>1597</v>
      </c>
      <c r="C794" s="2" t="s">
        <v>89</v>
      </c>
      <c r="D794" s="3">
        <v>1.39</v>
      </c>
    </row>
    <row r="795" spans="1:4" ht="12.75" customHeight="1">
      <c r="A795" s="1" t="s">
        <v>1598</v>
      </c>
      <c r="B795" s="2" t="s">
        <v>1599</v>
      </c>
      <c r="C795" s="2" t="s">
        <v>89</v>
      </c>
      <c r="D795" s="3">
        <v>2.12</v>
      </c>
    </row>
    <row r="796" spans="1:4" ht="12.75" customHeight="1">
      <c r="A796" s="1" t="s">
        <v>1600</v>
      </c>
      <c r="B796" s="2" t="s">
        <v>1601</v>
      </c>
      <c r="C796" s="2" t="s">
        <v>89</v>
      </c>
      <c r="D796" s="3">
        <v>2.58</v>
      </c>
    </row>
    <row r="797" spans="1:4" ht="12.75" customHeight="1">
      <c r="A797" s="1" t="s">
        <v>1602</v>
      </c>
      <c r="B797" s="2" t="s">
        <v>1603</v>
      </c>
      <c r="C797" s="2" t="s">
        <v>89</v>
      </c>
      <c r="D797" s="3">
        <v>3.28</v>
      </c>
    </row>
    <row r="798" spans="1:4" ht="12.75" customHeight="1">
      <c r="A798" s="1" t="s">
        <v>1604</v>
      </c>
      <c r="B798" s="2" t="s">
        <v>1605</v>
      </c>
      <c r="C798" s="2" t="s">
        <v>89</v>
      </c>
      <c r="D798" s="3">
        <v>6.02</v>
      </c>
    </row>
    <row r="799" spans="1:4" ht="12.75" customHeight="1">
      <c r="A799" s="1" t="s">
        <v>1606</v>
      </c>
      <c r="B799" s="2" t="s">
        <v>1607</v>
      </c>
      <c r="C799" s="2" t="s">
        <v>89</v>
      </c>
      <c r="D799" s="3">
        <v>11.44</v>
      </c>
    </row>
    <row r="800" spans="1:4" ht="12.75" customHeight="1">
      <c r="A800" s="1" t="s">
        <v>1608</v>
      </c>
      <c r="B800" s="2" t="s">
        <v>1609</v>
      </c>
      <c r="C800" s="2" t="s">
        <v>89</v>
      </c>
      <c r="D800" s="3">
        <v>96.02</v>
      </c>
    </row>
    <row r="801" spans="1:4" ht="12.75" customHeight="1">
      <c r="A801" s="1" t="s">
        <v>1610</v>
      </c>
      <c r="B801" s="2" t="s">
        <v>1611</v>
      </c>
      <c r="C801" s="2" t="s">
        <v>89</v>
      </c>
      <c r="D801" s="3">
        <v>16.73</v>
      </c>
    </row>
    <row r="802" spans="1:4" ht="12.75" customHeight="1">
      <c r="A802" s="1" t="s">
        <v>1612</v>
      </c>
      <c r="B802" s="2" t="s">
        <v>1613</v>
      </c>
      <c r="C802" s="2" t="s">
        <v>89</v>
      </c>
      <c r="D802" s="3">
        <v>27.06</v>
      </c>
    </row>
    <row r="803" spans="1:4" ht="12.75" customHeight="1">
      <c r="A803" s="1" t="s">
        <v>1614</v>
      </c>
      <c r="B803" s="2" t="s">
        <v>1615</v>
      </c>
      <c r="C803" s="2" t="s">
        <v>89</v>
      </c>
      <c r="D803" s="3">
        <v>39.61</v>
      </c>
    </row>
    <row r="804" spans="1:4" ht="12.75" customHeight="1">
      <c r="A804" s="1" t="s">
        <v>1616</v>
      </c>
      <c r="B804" s="2" t="s">
        <v>1617</v>
      </c>
      <c r="C804" s="2" t="s">
        <v>89</v>
      </c>
      <c r="D804" s="3">
        <v>8.24</v>
      </c>
    </row>
    <row r="805" spans="1:4" ht="12.75" customHeight="1">
      <c r="A805" s="1" t="s">
        <v>1618</v>
      </c>
      <c r="B805" s="2" t="s">
        <v>1619</v>
      </c>
      <c r="C805" s="2" t="s">
        <v>89</v>
      </c>
      <c r="D805" s="3">
        <v>59.35</v>
      </c>
    </row>
    <row r="806" spans="1:4" ht="12.75" customHeight="1">
      <c r="A806" s="1" t="s">
        <v>1620</v>
      </c>
      <c r="B806" s="2" t="s">
        <v>1621</v>
      </c>
      <c r="C806" s="2" t="s">
        <v>89</v>
      </c>
      <c r="D806" s="3">
        <v>14.51</v>
      </c>
    </row>
    <row r="807" spans="1:4" ht="12.75" customHeight="1">
      <c r="A807" s="1" t="s">
        <v>1622</v>
      </c>
      <c r="B807" s="2" t="s">
        <v>1623</v>
      </c>
      <c r="C807" s="2" t="s">
        <v>89</v>
      </c>
      <c r="D807" s="3">
        <v>17.21</v>
      </c>
    </row>
    <row r="808" spans="1:4" ht="12.75" customHeight="1">
      <c r="A808" s="1" t="s">
        <v>1624</v>
      </c>
      <c r="B808" s="2" t="s">
        <v>1625</v>
      </c>
      <c r="C808" s="2" t="s">
        <v>2</v>
      </c>
      <c r="D808" s="3">
        <v>73298.23</v>
      </c>
    </row>
    <row r="809" spans="1:4" ht="12.75" customHeight="1">
      <c r="A809" s="1" t="s">
        <v>1626</v>
      </c>
      <c r="B809" s="2" t="s">
        <v>1627</v>
      </c>
      <c r="C809" s="2" t="s">
        <v>2</v>
      </c>
      <c r="D809" s="3">
        <v>83234.61</v>
      </c>
    </row>
    <row r="810" spans="1:4" ht="12.75" customHeight="1">
      <c r="A810" s="1" t="s">
        <v>1628</v>
      </c>
      <c r="B810" s="2" t="s">
        <v>1629</v>
      </c>
      <c r="C810" s="2" t="s">
        <v>2</v>
      </c>
      <c r="D810" s="3">
        <v>54958.74</v>
      </c>
    </row>
    <row r="811" spans="1:4" ht="12.75" customHeight="1">
      <c r="A811" s="1" t="s">
        <v>1630</v>
      </c>
      <c r="B811" s="2" t="s">
        <v>1631</v>
      </c>
      <c r="C811" s="2" t="s">
        <v>2</v>
      </c>
      <c r="D811" s="3">
        <v>66225.279999999999</v>
      </c>
    </row>
    <row r="812" spans="1:4" ht="12.75" customHeight="1">
      <c r="A812" s="1" t="s">
        <v>1632</v>
      </c>
      <c r="B812" s="2" t="s">
        <v>1633</v>
      </c>
      <c r="C812" s="2" t="s">
        <v>2</v>
      </c>
      <c r="D812" s="3">
        <v>22.92</v>
      </c>
    </row>
    <row r="813" spans="1:4" ht="12.75" customHeight="1">
      <c r="A813" s="1" t="s">
        <v>1634</v>
      </c>
      <c r="B813" s="2" t="s">
        <v>1635</v>
      </c>
      <c r="C813" s="2" t="s">
        <v>2</v>
      </c>
      <c r="D813" s="3">
        <v>34.119999999999997</v>
      </c>
    </row>
    <row r="814" spans="1:4" ht="12.75" customHeight="1">
      <c r="A814" s="1" t="s">
        <v>1636</v>
      </c>
      <c r="B814" s="2" t="s">
        <v>1637</v>
      </c>
      <c r="C814" s="2" t="s">
        <v>2</v>
      </c>
      <c r="D814" s="3">
        <v>48.75</v>
      </c>
    </row>
    <row r="815" spans="1:4" ht="12.75" customHeight="1">
      <c r="A815" s="1" t="s">
        <v>1638</v>
      </c>
      <c r="B815" s="2" t="s">
        <v>1639</v>
      </c>
      <c r="C815" s="2" t="s">
        <v>2</v>
      </c>
      <c r="D815" s="3">
        <v>1272.07</v>
      </c>
    </row>
    <row r="816" spans="1:4" ht="12.75" customHeight="1">
      <c r="A816" s="1" t="s">
        <v>1640</v>
      </c>
      <c r="B816" s="2" t="s">
        <v>1641</v>
      </c>
      <c r="C816" s="2" t="s">
        <v>89</v>
      </c>
      <c r="D816" s="3">
        <v>20.079999999999998</v>
      </c>
    </row>
    <row r="817" spans="1:4" ht="12.75" customHeight="1">
      <c r="A817" s="1" t="s">
        <v>1642</v>
      </c>
      <c r="B817" s="2" t="s">
        <v>1643</v>
      </c>
      <c r="C817" s="2" t="s">
        <v>89</v>
      </c>
      <c r="D817" s="3">
        <v>23.98</v>
      </c>
    </row>
    <row r="818" spans="1:4" ht="12.75" customHeight="1">
      <c r="A818" s="1" t="s">
        <v>1644</v>
      </c>
      <c r="B818" s="2" t="s">
        <v>1645</v>
      </c>
      <c r="C818" s="2" t="s">
        <v>89</v>
      </c>
      <c r="D818" s="3">
        <v>11.75</v>
      </c>
    </row>
    <row r="819" spans="1:4" ht="12.75" customHeight="1">
      <c r="A819" s="1" t="s">
        <v>1646</v>
      </c>
      <c r="B819" s="2" t="s">
        <v>1647</v>
      </c>
      <c r="C819" s="2" t="s">
        <v>89</v>
      </c>
      <c r="D819" s="3">
        <v>22.97</v>
      </c>
    </row>
    <row r="820" spans="1:4" ht="12.75" customHeight="1">
      <c r="A820" s="1" t="s">
        <v>1648</v>
      </c>
      <c r="B820" s="2" t="s">
        <v>1649</v>
      </c>
      <c r="C820" s="2" t="s">
        <v>89</v>
      </c>
      <c r="D820" s="3">
        <v>18.7</v>
      </c>
    </row>
    <row r="821" spans="1:4" ht="12.75" customHeight="1">
      <c r="A821" s="1" t="s">
        <v>1650</v>
      </c>
      <c r="B821" s="2" t="s">
        <v>1651</v>
      </c>
      <c r="C821" s="2" t="s">
        <v>2</v>
      </c>
      <c r="D821" s="3">
        <v>34.950000000000003</v>
      </c>
    </row>
    <row r="822" spans="1:4" ht="12.75" customHeight="1">
      <c r="A822" s="1" t="s">
        <v>1652</v>
      </c>
      <c r="B822" s="2" t="s">
        <v>1653</v>
      </c>
      <c r="C822" s="2" t="s">
        <v>89</v>
      </c>
      <c r="D822" s="3">
        <v>7.88</v>
      </c>
    </row>
    <row r="823" spans="1:4" ht="12.75" customHeight="1">
      <c r="A823" s="1" t="s">
        <v>1654</v>
      </c>
      <c r="B823" s="2" t="s">
        <v>1655</v>
      </c>
      <c r="C823" s="2" t="s">
        <v>2</v>
      </c>
      <c r="D823" s="3">
        <v>4496.3999999999996</v>
      </c>
    </row>
    <row r="824" spans="1:4" ht="12.75" customHeight="1">
      <c r="A824" s="1" t="s">
        <v>1656</v>
      </c>
      <c r="B824" s="2" t="s">
        <v>1657</v>
      </c>
      <c r="C824" s="2" t="s">
        <v>2</v>
      </c>
      <c r="D824" s="3">
        <v>899.28</v>
      </c>
    </row>
    <row r="825" spans="1:4" ht="12.75" customHeight="1">
      <c r="A825" s="1" t="s">
        <v>1658</v>
      </c>
      <c r="B825" s="2" t="s">
        <v>1659</v>
      </c>
      <c r="C825" s="2" t="s">
        <v>2</v>
      </c>
      <c r="D825" s="3">
        <v>6776.03</v>
      </c>
    </row>
    <row r="826" spans="1:4" ht="12.75" customHeight="1">
      <c r="A826" s="1" t="s">
        <v>1660</v>
      </c>
      <c r="B826" s="2" t="s">
        <v>1661</v>
      </c>
      <c r="C826" s="2" t="s">
        <v>2</v>
      </c>
      <c r="D826" s="3">
        <v>1128.6099999999999</v>
      </c>
    </row>
    <row r="827" spans="1:4" ht="12.75" customHeight="1">
      <c r="A827" s="1" t="s">
        <v>1662</v>
      </c>
      <c r="B827" s="2" t="s">
        <v>1663</v>
      </c>
      <c r="C827" s="2" t="s">
        <v>2</v>
      </c>
      <c r="D827" s="3">
        <v>10704.42</v>
      </c>
    </row>
    <row r="828" spans="1:4" ht="12.75" customHeight="1">
      <c r="A828" s="1" t="s">
        <v>1664</v>
      </c>
      <c r="B828" s="2" t="s">
        <v>1665</v>
      </c>
      <c r="C828" s="2" t="s">
        <v>2</v>
      </c>
      <c r="D828" s="3">
        <v>1672.58</v>
      </c>
    </row>
    <row r="829" spans="1:4" ht="12.75" customHeight="1">
      <c r="A829" s="1" t="s">
        <v>1666</v>
      </c>
      <c r="B829" s="2" t="s">
        <v>1667</v>
      </c>
      <c r="C829" s="2" t="s">
        <v>2</v>
      </c>
      <c r="D829" s="3">
        <v>419.2</v>
      </c>
    </row>
    <row r="830" spans="1:4" ht="12.75" customHeight="1">
      <c r="A830" s="1" t="s">
        <v>1668</v>
      </c>
      <c r="B830" s="2" t="s">
        <v>1669</v>
      </c>
      <c r="C830" s="2" t="s">
        <v>2</v>
      </c>
      <c r="D830" s="3">
        <v>2579.31</v>
      </c>
    </row>
    <row r="831" spans="1:4" ht="12.75" customHeight="1">
      <c r="A831" s="1" t="s">
        <v>1670</v>
      </c>
      <c r="B831" s="2" t="s">
        <v>1671</v>
      </c>
      <c r="C831" s="2" t="s">
        <v>2</v>
      </c>
      <c r="D831" s="3">
        <v>3212.26</v>
      </c>
    </row>
    <row r="832" spans="1:4" ht="12.75" customHeight="1">
      <c r="A832" s="1" t="s">
        <v>1672</v>
      </c>
      <c r="B832" s="2" t="s">
        <v>1673</v>
      </c>
      <c r="C832" s="2" t="s">
        <v>2</v>
      </c>
      <c r="D832" s="3">
        <v>603.54999999999995</v>
      </c>
    </row>
    <row r="833" spans="1:4" ht="12.75" customHeight="1">
      <c r="A833" s="1" t="s">
        <v>1674</v>
      </c>
      <c r="B833" s="2" t="s">
        <v>1675</v>
      </c>
      <c r="C833" s="2" t="s">
        <v>2</v>
      </c>
      <c r="D833" s="3">
        <v>583.69000000000005</v>
      </c>
    </row>
    <row r="834" spans="1:4" ht="12.75" customHeight="1">
      <c r="A834" s="1" t="s">
        <v>1676</v>
      </c>
      <c r="B834" s="2" t="s">
        <v>1677</v>
      </c>
      <c r="C834" s="2" t="s">
        <v>2</v>
      </c>
      <c r="D834" s="3">
        <v>414.5</v>
      </c>
    </row>
    <row r="835" spans="1:4" ht="12.75" customHeight="1">
      <c r="A835" s="1" t="s">
        <v>1678</v>
      </c>
      <c r="B835" s="2" t="s">
        <v>1679</v>
      </c>
      <c r="C835" s="2" t="s">
        <v>2</v>
      </c>
      <c r="D835" s="3">
        <v>956.74</v>
      </c>
    </row>
    <row r="836" spans="1:4" ht="12.75" customHeight="1">
      <c r="A836" s="1" t="s">
        <v>1680</v>
      </c>
      <c r="B836" s="2" t="s">
        <v>1681</v>
      </c>
      <c r="C836" s="2" t="s">
        <v>2</v>
      </c>
      <c r="D836" s="3">
        <v>1085.27</v>
      </c>
    </row>
    <row r="837" spans="1:4" ht="12.75" customHeight="1">
      <c r="A837" s="1" t="s">
        <v>1682</v>
      </c>
      <c r="B837" s="2" t="s">
        <v>1683</v>
      </c>
      <c r="C837" s="2" t="s">
        <v>2</v>
      </c>
      <c r="D837" s="3">
        <v>1870.94</v>
      </c>
    </row>
    <row r="838" spans="1:4" ht="12.75" customHeight="1">
      <c r="A838" s="1" t="s">
        <v>1684</v>
      </c>
      <c r="B838" s="2" t="s">
        <v>1685</v>
      </c>
      <c r="C838" s="2" t="s">
        <v>2</v>
      </c>
      <c r="D838" s="3">
        <v>250.66</v>
      </c>
    </row>
    <row r="839" spans="1:4" ht="12.75" customHeight="1">
      <c r="A839" s="1" t="s">
        <v>1686</v>
      </c>
      <c r="B839" s="2" t="s">
        <v>1687</v>
      </c>
      <c r="C839" s="2" t="s">
        <v>2</v>
      </c>
      <c r="D839" s="3">
        <v>387.73</v>
      </c>
    </row>
    <row r="840" spans="1:4" ht="12.75" customHeight="1">
      <c r="A840" s="1" t="s">
        <v>1688</v>
      </c>
      <c r="B840" s="2" t="s">
        <v>1689</v>
      </c>
      <c r="C840" s="2" t="s">
        <v>2</v>
      </c>
      <c r="D840" s="3">
        <v>114.1</v>
      </c>
    </row>
    <row r="841" spans="1:4" ht="12.75" customHeight="1">
      <c r="A841" s="1" t="s">
        <v>1690</v>
      </c>
      <c r="B841" s="2" t="s">
        <v>1691</v>
      </c>
      <c r="C841" s="2" t="s">
        <v>2</v>
      </c>
      <c r="D841" s="3">
        <v>123.36</v>
      </c>
    </row>
    <row r="842" spans="1:4" ht="12.75" customHeight="1">
      <c r="A842" s="1" t="s">
        <v>1692</v>
      </c>
      <c r="B842" s="2" t="s">
        <v>1693</v>
      </c>
      <c r="C842" s="2" t="s">
        <v>2</v>
      </c>
      <c r="D842" s="3">
        <v>226.16</v>
      </c>
    </row>
    <row r="843" spans="1:4" ht="12.75" customHeight="1">
      <c r="A843" s="1" t="s">
        <v>1694</v>
      </c>
      <c r="B843" s="2" t="s">
        <v>1695</v>
      </c>
      <c r="C843" s="2" t="s">
        <v>2</v>
      </c>
      <c r="D843" s="3">
        <v>395.78</v>
      </c>
    </row>
    <row r="844" spans="1:4" ht="12.75" customHeight="1">
      <c r="A844" s="1" t="s">
        <v>1696</v>
      </c>
      <c r="B844" s="2" t="s">
        <v>1697</v>
      </c>
      <c r="C844" s="2" t="s">
        <v>2</v>
      </c>
      <c r="D844" s="3">
        <v>717.56</v>
      </c>
    </row>
    <row r="845" spans="1:4" ht="12.75" customHeight="1">
      <c r="A845" s="1" t="s">
        <v>1698</v>
      </c>
      <c r="B845" s="2" t="s">
        <v>1699</v>
      </c>
      <c r="C845" s="2" t="s">
        <v>2</v>
      </c>
      <c r="D845" s="3">
        <v>1285.03</v>
      </c>
    </row>
    <row r="846" spans="1:4" ht="12.75" customHeight="1">
      <c r="A846" s="1" t="s">
        <v>1700</v>
      </c>
      <c r="B846" s="2" t="s">
        <v>1701</v>
      </c>
      <c r="C846" s="2" t="s">
        <v>2</v>
      </c>
      <c r="D846" s="3">
        <v>190.18</v>
      </c>
    </row>
    <row r="847" spans="1:4" ht="12.75" customHeight="1">
      <c r="A847" s="1" t="s">
        <v>1702</v>
      </c>
      <c r="B847" s="2" t="s">
        <v>1703</v>
      </c>
      <c r="C847" s="2" t="s">
        <v>2</v>
      </c>
      <c r="D847" s="3">
        <v>349.52</v>
      </c>
    </row>
    <row r="848" spans="1:4" ht="12.75" customHeight="1">
      <c r="A848" s="1" t="s">
        <v>1704</v>
      </c>
      <c r="B848" s="2" t="s">
        <v>1705</v>
      </c>
      <c r="C848" s="2" t="s">
        <v>2</v>
      </c>
      <c r="D848" s="3">
        <v>444.1</v>
      </c>
    </row>
    <row r="849" spans="1:4" ht="12.75" customHeight="1">
      <c r="A849" s="1" t="s">
        <v>1706</v>
      </c>
      <c r="B849" s="2" t="s">
        <v>1707</v>
      </c>
      <c r="C849" s="2" t="s">
        <v>2</v>
      </c>
      <c r="D849" s="3">
        <v>98.4</v>
      </c>
    </row>
    <row r="850" spans="1:4" ht="12.75" customHeight="1">
      <c r="A850" s="1" t="s">
        <v>1708</v>
      </c>
      <c r="B850" s="2" t="s">
        <v>1709</v>
      </c>
      <c r="C850" s="2" t="s">
        <v>2</v>
      </c>
      <c r="D850" s="3">
        <v>163.44999999999999</v>
      </c>
    </row>
    <row r="851" spans="1:4" ht="12.75" customHeight="1">
      <c r="A851" s="1" t="s">
        <v>1710</v>
      </c>
      <c r="B851" s="2" t="s">
        <v>1711</v>
      </c>
      <c r="C851" s="2" t="s">
        <v>2</v>
      </c>
      <c r="D851" s="3">
        <v>316.63</v>
      </c>
    </row>
    <row r="852" spans="1:4" ht="12.75" customHeight="1">
      <c r="A852" s="1" t="s">
        <v>1712</v>
      </c>
      <c r="B852" s="2" t="s">
        <v>1713</v>
      </c>
      <c r="C852" s="2" t="s">
        <v>2</v>
      </c>
      <c r="D852" s="3">
        <v>657.93</v>
      </c>
    </row>
    <row r="853" spans="1:4" ht="12.75" customHeight="1">
      <c r="A853" s="1" t="s">
        <v>1714</v>
      </c>
      <c r="B853" s="2" t="s">
        <v>1715</v>
      </c>
      <c r="C853" s="2" t="s">
        <v>2</v>
      </c>
      <c r="D853" s="3">
        <v>1037.27</v>
      </c>
    </row>
    <row r="854" spans="1:4" ht="12.75" customHeight="1">
      <c r="A854" s="1" t="s">
        <v>1716</v>
      </c>
      <c r="B854" s="2" t="s">
        <v>1717</v>
      </c>
      <c r="C854" s="2" t="s">
        <v>2</v>
      </c>
      <c r="D854" s="3">
        <v>297.48</v>
      </c>
    </row>
    <row r="855" spans="1:4" ht="12.75" customHeight="1">
      <c r="A855" s="1" t="s">
        <v>1718</v>
      </c>
      <c r="B855" s="2" t="s">
        <v>1719</v>
      </c>
      <c r="C855" s="2" t="s">
        <v>2</v>
      </c>
      <c r="D855" s="3">
        <v>316.13</v>
      </c>
    </row>
    <row r="856" spans="1:4" ht="12.75" customHeight="1">
      <c r="A856" s="1" t="s">
        <v>1720</v>
      </c>
      <c r="B856" s="2" t="s">
        <v>1721</v>
      </c>
      <c r="C856" s="2" t="s">
        <v>2</v>
      </c>
      <c r="D856" s="3">
        <v>993.63</v>
      </c>
    </row>
    <row r="857" spans="1:4" ht="12.75" customHeight="1">
      <c r="A857" s="1" t="s">
        <v>1722</v>
      </c>
      <c r="B857" s="2" t="s">
        <v>1723</v>
      </c>
      <c r="C857" s="2" t="s">
        <v>2</v>
      </c>
      <c r="D857" s="3">
        <v>44.95</v>
      </c>
    </row>
    <row r="858" spans="1:4" ht="12.75" customHeight="1">
      <c r="A858" s="1" t="s">
        <v>1724</v>
      </c>
      <c r="B858" s="2" t="s">
        <v>1725</v>
      </c>
      <c r="C858" s="2" t="s">
        <v>2</v>
      </c>
      <c r="D858" s="3">
        <v>174.76</v>
      </c>
    </row>
    <row r="859" spans="1:4" ht="12.75" customHeight="1">
      <c r="A859" s="1" t="s">
        <v>1726</v>
      </c>
      <c r="B859" s="2" t="s">
        <v>1727</v>
      </c>
      <c r="C859" s="2" t="s">
        <v>2</v>
      </c>
      <c r="D859" s="3">
        <v>362.93</v>
      </c>
    </row>
    <row r="860" spans="1:4" ht="12.75" customHeight="1">
      <c r="A860" s="1" t="s">
        <v>1728</v>
      </c>
      <c r="B860" s="2" t="s">
        <v>1729</v>
      </c>
      <c r="C860" s="2" t="s">
        <v>2</v>
      </c>
      <c r="D860" s="3">
        <v>272.97000000000003</v>
      </c>
    </row>
    <row r="861" spans="1:4" ht="12.75" customHeight="1">
      <c r="A861" s="1" t="s">
        <v>1730</v>
      </c>
      <c r="B861" s="2" t="s">
        <v>1731</v>
      </c>
      <c r="C861" s="2" t="s">
        <v>2</v>
      </c>
      <c r="D861" s="3">
        <v>345.27</v>
      </c>
    </row>
    <row r="862" spans="1:4" ht="12.75" customHeight="1">
      <c r="A862" s="1" t="s">
        <v>1732</v>
      </c>
      <c r="B862" s="2" t="s">
        <v>1733</v>
      </c>
      <c r="C862" s="2" t="s">
        <v>2</v>
      </c>
      <c r="D862" s="3">
        <v>285.97000000000003</v>
      </c>
    </row>
    <row r="863" spans="1:4" ht="12.75" customHeight="1">
      <c r="A863" s="1" t="s">
        <v>1734</v>
      </c>
      <c r="B863" s="2" t="s">
        <v>1735</v>
      </c>
      <c r="C863" s="2" t="s">
        <v>2</v>
      </c>
      <c r="D863" s="3">
        <v>349.33</v>
      </c>
    </row>
    <row r="864" spans="1:4" ht="12.75" customHeight="1">
      <c r="A864" s="1" t="s">
        <v>1736</v>
      </c>
      <c r="B864" s="2" t="s">
        <v>1737</v>
      </c>
      <c r="C864" s="2" t="s">
        <v>2</v>
      </c>
      <c r="D864" s="3">
        <v>41.8</v>
      </c>
    </row>
    <row r="865" spans="1:4" ht="12.75" customHeight="1">
      <c r="A865" s="1" t="s">
        <v>1738</v>
      </c>
      <c r="B865" s="2" t="s">
        <v>1739</v>
      </c>
      <c r="C865" s="2" t="s">
        <v>2</v>
      </c>
      <c r="D865" s="3">
        <v>48.46</v>
      </c>
    </row>
    <row r="866" spans="1:4" ht="12.75" customHeight="1">
      <c r="A866" s="1" t="s">
        <v>1740</v>
      </c>
      <c r="B866" s="2" t="s">
        <v>1741</v>
      </c>
      <c r="C866" s="2" t="s">
        <v>2</v>
      </c>
      <c r="D866" s="3">
        <v>77.41</v>
      </c>
    </row>
    <row r="867" spans="1:4" ht="12.75" customHeight="1">
      <c r="A867" s="1" t="s">
        <v>1742</v>
      </c>
      <c r="B867" s="2" t="s">
        <v>1743</v>
      </c>
      <c r="C867" s="2" t="s">
        <v>2</v>
      </c>
      <c r="D867" s="3">
        <v>66.05</v>
      </c>
    </row>
    <row r="868" spans="1:4" ht="12.75" customHeight="1">
      <c r="A868" s="1" t="s">
        <v>1744</v>
      </c>
      <c r="B868" s="2" t="s">
        <v>1745</v>
      </c>
      <c r="C868" s="2" t="s">
        <v>2</v>
      </c>
      <c r="D868" s="3">
        <v>144.63</v>
      </c>
    </row>
    <row r="869" spans="1:4" ht="12.75" customHeight="1">
      <c r="A869" s="1" t="s">
        <v>1746</v>
      </c>
      <c r="B869" s="2" t="s">
        <v>1747</v>
      </c>
      <c r="C869" s="2" t="s">
        <v>2</v>
      </c>
      <c r="D869" s="3">
        <v>1.94</v>
      </c>
    </row>
    <row r="870" spans="1:4" ht="12.75" customHeight="1">
      <c r="A870" s="1" t="s">
        <v>1748</v>
      </c>
      <c r="B870" s="2" t="s">
        <v>1749</v>
      </c>
      <c r="C870" s="2" t="s">
        <v>2</v>
      </c>
      <c r="D870" s="3">
        <v>2</v>
      </c>
    </row>
    <row r="871" spans="1:4" ht="12.75" customHeight="1">
      <c r="A871" s="1" t="s">
        <v>1750</v>
      </c>
      <c r="B871" s="2" t="s">
        <v>1751</v>
      </c>
      <c r="C871" s="2" t="s">
        <v>2</v>
      </c>
      <c r="D871" s="3">
        <v>4.24</v>
      </c>
    </row>
    <row r="872" spans="1:4" ht="12.75" customHeight="1">
      <c r="A872" s="1" t="s">
        <v>1752</v>
      </c>
      <c r="B872" s="2" t="s">
        <v>1753</v>
      </c>
      <c r="C872" s="2" t="s">
        <v>2</v>
      </c>
      <c r="D872" s="3">
        <v>4.24</v>
      </c>
    </row>
    <row r="873" spans="1:4" ht="12.75" customHeight="1">
      <c r="A873" s="1" t="s">
        <v>1754</v>
      </c>
      <c r="B873" s="2" t="s">
        <v>1755</v>
      </c>
      <c r="C873" s="2" t="s">
        <v>2</v>
      </c>
      <c r="D873" s="3">
        <v>40.14</v>
      </c>
    </row>
    <row r="874" spans="1:4" ht="12.75" customHeight="1">
      <c r="A874" s="1" t="s">
        <v>1756</v>
      </c>
      <c r="B874" s="2" t="s">
        <v>1757</v>
      </c>
      <c r="C874" s="2" t="s">
        <v>2</v>
      </c>
      <c r="D874" s="3">
        <v>49.1</v>
      </c>
    </row>
    <row r="875" spans="1:4" ht="12.75" customHeight="1">
      <c r="A875" s="1" t="s">
        <v>1758</v>
      </c>
      <c r="B875" s="2" t="s">
        <v>1759</v>
      </c>
      <c r="C875" s="2" t="s">
        <v>2</v>
      </c>
      <c r="D875" s="3">
        <v>80.739999999999995</v>
      </c>
    </row>
    <row r="876" spans="1:4" ht="12.75" customHeight="1">
      <c r="A876" s="1" t="s">
        <v>1760</v>
      </c>
      <c r="B876" s="2" t="s">
        <v>1761</v>
      </c>
      <c r="C876" s="2" t="s">
        <v>2</v>
      </c>
      <c r="D876" s="3">
        <v>267.63</v>
      </c>
    </row>
    <row r="877" spans="1:4" ht="12.75" customHeight="1">
      <c r="A877" s="1" t="s">
        <v>1762</v>
      </c>
      <c r="B877" s="2" t="s">
        <v>1763</v>
      </c>
      <c r="C877" s="2" t="s">
        <v>2</v>
      </c>
      <c r="D877" s="3">
        <v>162.74</v>
      </c>
    </row>
    <row r="878" spans="1:4" ht="12.75" customHeight="1">
      <c r="A878" s="1" t="s">
        <v>1764</v>
      </c>
      <c r="B878" s="2" t="s">
        <v>1765</v>
      </c>
      <c r="C878" s="2" t="s">
        <v>2</v>
      </c>
      <c r="D878" s="3">
        <v>239.63</v>
      </c>
    </row>
    <row r="879" spans="1:4" ht="12.75" customHeight="1">
      <c r="A879" s="1" t="s">
        <v>1766</v>
      </c>
      <c r="B879" s="2" t="s">
        <v>1767</v>
      </c>
      <c r="C879" s="2" t="s">
        <v>2</v>
      </c>
      <c r="D879" s="3">
        <v>90.66</v>
      </c>
    </row>
    <row r="880" spans="1:4" ht="12.75" customHeight="1">
      <c r="A880" s="1" t="s">
        <v>1768</v>
      </c>
      <c r="B880" s="2" t="s">
        <v>1769</v>
      </c>
      <c r="C880" s="2" t="s">
        <v>2</v>
      </c>
      <c r="D880" s="3">
        <v>53.71</v>
      </c>
    </row>
    <row r="881" spans="1:4" ht="12.75" customHeight="1">
      <c r="A881" s="1" t="s">
        <v>1770</v>
      </c>
      <c r="B881" s="2" t="s">
        <v>1771</v>
      </c>
      <c r="C881" s="2" t="s">
        <v>2</v>
      </c>
      <c r="D881" s="3">
        <v>635.33000000000004</v>
      </c>
    </row>
    <row r="882" spans="1:4" ht="12.75" customHeight="1">
      <c r="A882" s="1" t="s">
        <v>1772</v>
      </c>
      <c r="B882" s="2" t="s">
        <v>1773</v>
      </c>
      <c r="C882" s="2" t="s">
        <v>2</v>
      </c>
      <c r="D882" s="3">
        <v>40.72</v>
      </c>
    </row>
    <row r="883" spans="1:4" ht="12.75" customHeight="1">
      <c r="A883" s="1" t="s">
        <v>1774</v>
      </c>
      <c r="B883" s="2" t="s">
        <v>1775</v>
      </c>
      <c r="C883" s="2" t="s">
        <v>2</v>
      </c>
      <c r="D883" s="3">
        <v>80.040000000000006</v>
      </c>
    </row>
    <row r="884" spans="1:4" ht="12.75" customHeight="1">
      <c r="A884" s="1" t="s">
        <v>1776</v>
      </c>
      <c r="B884" s="2" t="s">
        <v>1777</v>
      </c>
      <c r="C884" s="2" t="s">
        <v>2</v>
      </c>
      <c r="D884" s="3">
        <v>128.65</v>
      </c>
    </row>
    <row r="885" spans="1:4" ht="12.75" customHeight="1">
      <c r="A885" s="1" t="s">
        <v>1778</v>
      </c>
      <c r="B885" s="2" t="s">
        <v>1779</v>
      </c>
      <c r="C885" s="2" t="s">
        <v>2</v>
      </c>
      <c r="D885" s="3">
        <v>192.43</v>
      </c>
    </row>
    <row r="886" spans="1:4" ht="12.75" customHeight="1">
      <c r="A886" s="1" t="s">
        <v>1780</v>
      </c>
      <c r="B886" s="2" t="s">
        <v>1781</v>
      </c>
      <c r="C886" s="2" t="s">
        <v>2</v>
      </c>
      <c r="D886" s="3">
        <v>256.83</v>
      </c>
    </row>
    <row r="887" spans="1:4" ht="12.75" customHeight="1">
      <c r="A887" s="1" t="s">
        <v>1782</v>
      </c>
      <c r="B887" s="2" t="s">
        <v>1783</v>
      </c>
      <c r="C887" s="2" t="s">
        <v>2</v>
      </c>
      <c r="D887" s="3">
        <v>310.38</v>
      </c>
    </row>
    <row r="888" spans="1:4" ht="12.75" customHeight="1">
      <c r="A888" s="1" t="s">
        <v>1784</v>
      </c>
      <c r="B888" s="2" t="s">
        <v>1785</v>
      </c>
      <c r="C888" s="2" t="s">
        <v>2</v>
      </c>
      <c r="D888" s="3">
        <v>393.4</v>
      </c>
    </row>
    <row r="889" spans="1:4" ht="12.75" customHeight="1">
      <c r="A889" s="1" t="s">
        <v>1786</v>
      </c>
      <c r="B889" s="2" t="s">
        <v>1787</v>
      </c>
      <c r="C889" s="2" t="s">
        <v>2</v>
      </c>
      <c r="D889" s="3">
        <v>28.55</v>
      </c>
    </row>
    <row r="890" spans="1:4" ht="12.75" customHeight="1">
      <c r="A890" s="1" t="s">
        <v>1788</v>
      </c>
      <c r="B890" s="2" t="s">
        <v>1789</v>
      </c>
      <c r="C890" s="2" t="s">
        <v>2</v>
      </c>
      <c r="D890" s="3">
        <v>93.76</v>
      </c>
    </row>
    <row r="891" spans="1:4" ht="12.75" customHeight="1">
      <c r="A891" s="1" t="s">
        <v>1790</v>
      </c>
      <c r="B891" s="2" t="s">
        <v>1791</v>
      </c>
      <c r="C891" s="2" t="s">
        <v>2</v>
      </c>
      <c r="D891" s="3">
        <v>1802.96</v>
      </c>
    </row>
    <row r="892" spans="1:4" ht="12.75" customHeight="1">
      <c r="A892" s="1" t="s">
        <v>1792</v>
      </c>
      <c r="B892" s="2" t="s">
        <v>1793</v>
      </c>
      <c r="C892" s="2" t="s">
        <v>2</v>
      </c>
      <c r="D892" s="3">
        <v>77.62</v>
      </c>
    </row>
    <row r="893" spans="1:4" ht="12.75" customHeight="1">
      <c r="A893" s="1" t="s">
        <v>1794</v>
      </c>
      <c r="B893" s="2" t="s">
        <v>1795</v>
      </c>
      <c r="C893" s="2" t="s">
        <v>2</v>
      </c>
      <c r="D893" s="3">
        <v>3521.81</v>
      </c>
    </row>
    <row r="894" spans="1:4" ht="12.75" customHeight="1">
      <c r="A894" s="1" t="s">
        <v>1796</v>
      </c>
      <c r="B894" s="2" t="s">
        <v>1797</v>
      </c>
      <c r="C894" s="2" t="s">
        <v>2</v>
      </c>
      <c r="D894" s="3">
        <v>171.93</v>
      </c>
    </row>
    <row r="895" spans="1:4" ht="12.75" customHeight="1">
      <c r="A895" s="1" t="s">
        <v>1798</v>
      </c>
      <c r="B895" s="2" t="s">
        <v>1799</v>
      </c>
      <c r="C895" s="2" t="s">
        <v>2</v>
      </c>
      <c r="D895" s="3">
        <v>284.91000000000003</v>
      </c>
    </row>
    <row r="896" spans="1:4" ht="12.75" customHeight="1">
      <c r="A896" s="1" t="s">
        <v>1800</v>
      </c>
      <c r="B896" s="2" t="s">
        <v>1801</v>
      </c>
      <c r="C896" s="2" t="s">
        <v>2</v>
      </c>
      <c r="D896" s="3">
        <v>425.93</v>
      </c>
    </row>
    <row r="897" spans="1:4" ht="12.75" customHeight="1">
      <c r="A897" s="1" t="s">
        <v>1802</v>
      </c>
      <c r="B897" s="2" t="s">
        <v>1803</v>
      </c>
      <c r="C897" s="2" t="s">
        <v>2</v>
      </c>
      <c r="D897" s="3">
        <v>856.83</v>
      </c>
    </row>
    <row r="898" spans="1:4" ht="12.75" customHeight="1">
      <c r="A898" s="1" t="s">
        <v>1804</v>
      </c>
      <c r="B898" s="2" t="s">
        <v>1805</v>
      </c>
      <c r="C898" s="2" t="s">
        <v>2</v>
      </c>
      <c r="D898" s="3">
        <v>533.53</v>
      </c>
    </row>
    <row r="899" spans="1:4" ht="12.75" customHeight="1">
      <c r="A899" s="1" t="s">
        <v>1806</v>
      </c>
      <c r="B899" s="2" t="s">
        <v>1807</v>
      </c>
      <c r="C899" s="2" t="s">
        <v>2</v>
      </c>
      <c r="D899" s="3">
        <v>2.76</v>
      </c>
    </row>
    <row r="900" spans="1:4" ht="12.75" customHeight="1">
      <c r="A900" s="1" t="s">
        <v>1808</v>
      </c>
      <c r="B900" s="2" t="s">
        <v>1809</v>
      </c>
      <c r="C900" s="2" t="s">
        <v>2</v>
      </c>
      <c r="D900" s="3">
        <v>5.49</v>
      </c>
    </row>
    <row r="901" spans="1:4" ht="12.75" customHeight="1">
      <c r="A901" s="1" t="s">
        <v>1810</v>
      </c>
      <c r="B901" s="2" t="s">
        <v>1811</v>
      </c>
      <c r="C901" s="2" t="s">
        <v>2</v>
      </c>
      <c r="D901" s="3">
        <v>3350.8</v>
      </c>
    </row>
    <row r="902" spans="1:4" ht="12.75" customHeight="1">
      <c r="A902" s="1" t="s">
        <v>1812</v>
      </c>
      <c r="B902" s="2" t="s">
        <v>1813</v>
      </c>
      <c r="C902" s="2" t="s">
        <v>2</v>
      </c>
      <c r="D902" s="3">
        <v>1072.18</v>
      </c>
    </row>
    <row r="903" spans="1:4" ht="12.75" customHeight="1">
      <c r="A903" s="1" t="s">
        <v>1814</v>
      </c>
      <c r="B903" s="2" t="s">
        <v>1815</v>
      </c>
      <c r="C903" s="2" t="s">
        <v>2</v>
      </c>
      <c r="D903" s="3">
        <v>339.79</v>
      </c>
    </row>
    <row r="904" spans="1:4" ht="12.75" customHeight="1">
      <c r="A904" s="1" t="s">
        <v>1816</v>
      </c>
      <c r="B904" s="2" t="s">
        <v>1817</v>
      </c>
      <c r="C904" s="2" t="s">
        <v>2</v>
      </c>
      <c r="D904" s="3">
        <v>550.19000000000005</v>
      </c>
    </row>
    <row r="905" spans="1:4" ht="12.75" customHeight="1">
      <c r="A905" s="1" t="s">
        <v>1818</v>
      </c>
      <c r="B905" s="2" t="s">
        <v>1819</v>
      </c>
      <c r="C905" s="2" t="s">
        <v>2</v>
      </c>
      <c r="D905" s="3">
        <v>176.36</v>
      </c>
    </row>
    <row r="906" spans="1:4" ht="12.75" customHeight="1">
      <c r="A906" s="1" t="s">
        <v>1820</v>
      </c>
      <c r="B906" s="2" t="s">
        <v>1821</v>
      </c>
      <c r="C906" s="2" t="s">
        <v>2</v>
      </c>
      <c r="D906" s="3">
        <v>4.9400000000000004</v>
      </c>
    </row>
    <row r="907" spans="1:4" ht="12.75" customHeight="1">
      <c r="A907" s="1" t="s">
        <v>1822</v>
      </c>
      <c r="B907" s="2" t="s">
        <v>1823</v>
      </c>
      <c r="C907" s="2" t="s">
        <v>2</v>
      </c>
      <c r="D907" s="3">
        <v>7.14</v>
      </c>
    </row>
    <row r="908" spans="1:4" ht="12.75" customHeight="1">
      <c r="A908" s="1" t="s">
        <v>1824</v>
      </c>
      <c r="B908" s="2" t="s">
        <v>1825</v>
      </c>
      <c r="C908" s="2" t="s">
        <v>2</v>
      </c>
      <c r="D908" s="3">
        <v>125.41</v>
      </c>
    </row>
    <row r="909" spans="1:4" ht="12.75" customHeight="1">
      <c r="A909" s="1" t="s">
        <v>1826</v>
      </c>
      <c r="B909" s="2" t="s">
        <v>1827</v>
      </c>
      <c r="C909" s="2" t="s">
        <v>2</v>
      </c>
      <c r="D909" s="3">
        <v>2241.2800000000002</v>
      </c>
    </row>
    <row r="910" spans="1:4" ht="12.75" customHeight="1">
      <c r="A910" s="1" t="s">
        <v>1828</v>
      </c>
      <c r="B910" s="2" t="s">
        <v>1829</v>
      </c>
      <c r="C910" s="2" t="s">
        <v>2</v>
      </c>
      <c r="D910" s="3">
        <v>3760.13</v>
      </c>
    </row>
    <row r="911" spans="1:4" ht="12.75" customHeight="1">
      <c r="A911" s="1" t="s">
        <v>1830</v>
      </c>
      <c r="B911" s="2" t="s">
        <v>1831</v>
      </c>
      <c r="C911" s="2" t="s">
        <v>2</v>
      </c>
      <c r="D911" s="3">
        <v>4729.1899999999996</v>
      </c>
    </row>
    <row r="912" spans="1:4" ht="12.75" customHeight="1">
      <c r="A912" s="1" t="s">
        <v>1832</v>
      </c>
      <c r="B912" s="2" t="s">
        <v>1833</v>
      </c>
      <c r="C912" s="2" t="s">
        <v>2</v>
      </c>
      <c r="D912" s="3">
        <v>92.07</v>
      </c>
    </row>
    <row r="913" spans="1:4" ht="12.75" customHeight="1">
      <c r="A913" s="1" t="s">
        <v>1834</v>
      </c>
      <c r="B913" s="2" t="s">
        <v>1835</v>
      </c>
      <c r="C913" s="2" t="s">
        <v>2</v>
      </c>
      <c r="D913" s="3">
        <v>218.38</v>
      </c>
    </row>
    <row r="914" spans="1:4" ht="12.75" customHeight="1">
      <c r="A914" s="1" t="s">
        <v>1836</v>
      </c>
      <c r="B914" s="2" t="s">
        <v>1837</v>
      </c>
      <c r="C914" s="2" t="s">
        <v>2</v>
      </c>
      <c r="D914" s="3">
        <v>575.69000000000005</v>
      </c>
    </row>
    <row r="915" spans="1:4" ht="12.75" customHeight="1">
      <c r="A915" s="1" t="s">
        <v>1838</v>
      </c>
      <c r="B915" s="2" t="s">
        <v>1839</v>
      </c>
      <c r="C915" s="2" t="s">
        <v>2</v>
      </c>
      <c r="D915" s="3">
        <v>22.97</v>
      </c>
    </row>
    <row r="916" spans="1:4" ht="12.75" customHeight="1">
      <c r="A916" s="1" t="s">
        <v>1840</v>
      </c>
      <c r="B916" s="2" t="s">
        <v>1841</v>
      </c>
      <c r="C916" s="2" t="s">
        <v>2</v>
      </c>
      <c r="D916" s="3">
        <v>96.64</v>
      </c>
    </row>
    <row r="917" spans="1:4" ht="12.75" customHeight="1">
      <c r="A917" s="1" t="s">
        <v>1842</v>
      </c>
      <c r="B917" s="2" t="s">
        <v>1843</v>
      </c>
      <c r="C917" s="2" t="s">
        <v>2</v>
      </c>
      <c r="D917" s="3">
        <v>65.83</v>
      </c>
    </row>
    <row r="918" spans="1:4" ht="12.75" customHeight="1">
      <c r="A918" s="1" t="s">
        <v>1844</v>
      </c>
      <c r="B918" s="2" t="s">
        <v>1845</v>
      </c>
      <c r="C918" s="2" t="s">
        <v>2</v>
      </c>
      <c r="D918" s="3">
        <v>42.99</v>
      </c>
    </row>
    <row r="919" spans="1:4" ht="12.75" customHeight="1">
      <c r="A919" s="1" t="s">
        <v>1846</v>
      </c>
      <c r="B919" s="2" t="s">
        <v>1847</v>
      </c>
      <c r="C919" s="2" t="s">
        <v>2</v>
      </c>
      <c r="D919" s="3">
        <v>51.82</v>
      </c>
    </row>
    <row r="920" spans="1:4" ht="12.75" customHeight="1">
      <c r="A920" s="1" t="s">
        <v>1848</v>
      </c>
      <c r="B920" s="2" t="s">
        <v>1849</v>
      </c>
      <c r="C920" s="2" t="s">
        <v>96</v>
      </c>
      <c r="D920" s="3">
        <v>1</v>
      </c>
    </row>
    <row r="921" spans="1:4" ht="12.75" customHeight="1">
      <c r="A921" s="1" t="s">
        <v>1850</v>
      </c>
      <c r="B921" s="2" t="s">
        <v>1851</v>
      </c>
      <c r="C921" s="2" t="s">
        <v>96</v>
      </c>
      <c r="D921" s="3">
        <v>1.67</v>
      </c>
    </row>
    <row r="922" spans="1:4" ht="12.75" customHeight="1">
      <c r="A922" s="1" t="s">
        <v>1852</v>
      </c>
      <c r="B922" s="2" t="s">
        <v>1853</v>
      </c>
      <c r="C922" s="2" t="s">
        <v>96</v>
      </c>
      <c r="D922" s="3">
        <v>0.85</v>
      </c>
    </row>
    <row r="923" spans="1:4" ht="12.75" customHeight="1">
      <c r="A923" s="1" t="s">
        <v>1854</v>
      </c>
      <c r="B923" s="2" t="s">
        <v>1855</v>
      </c>
      <c r="C923" s="2" t="s">
        <v>96</v>
      </c>
      <c r="D923" s="3">
        <v>0.23</v>
      </c>
    </row>
    <row r="924" spans="1:4" ht="12.75" customHeight="1">
      <c r="A924" s="1" t="s">
        <v>1856</v>
      </c>
      <c r="B924" s="2" t="s">
        <v>1857</v>
      </c>
      <c r="C924" s="2" t="s">
        <v>293</v>
      </c>
      <c r="D924" s="3">
        <v>17.91</v>
      </c>
    </row>
    <row r="925" spans="1:4" ht="12.75" customHeight="1">
      <c r="A925" s="1" t="s">
        <v>1858</v>
      </c>
      <c r="B925" s="2" t="s">
        <v>1859</v>
      </c>
      <c r="C925" s="2" t="s">
        <v>296</v>
      </c>
      <c r="D925" s="3">
        <v>3154.07</v>
      </c>
    </row>
    <row r="926" spans="1:4" ht="12.75" customHeight="1">
      <c r="A926" s="1" t="s">
        <v>1860</v>
      </c>
      <c r="B926" s="2" t="s">
        <v>1861</v>
      </c>
      <c r="C926" s="2" t="s">
        <v>2</v>
      </c>
      <c r="D926" s="3">
        <v>151.25</v>
      </c>
    </row>
    <row r="927" spans="1:4" ht="12.75" customHeight="1">
      <c r="A927" s="1" t="s">
        <v>1862</v>
      </c>
      <c r="B927" s="2" t="s">
        <v>1863</v>
      </c>
      <c r="C927" s="2" t="s">
        <v>89</v>
      </c>
      <c r="D927" s="3">
        <v>36.549999999999997</v>
      </c>
    </row>
    <row r="928" spans="1:4" ht="12.75" customHeight="1">
      <c r="A928" s="1" t="s">
        <v>1864</v>
      </c>
      <c r="B928" s="2" t="s">
        <v>1865</v>
      </c>
      <c r="C928" s="2" t="s">
        <v>89</v>
      </c>
      <c r="D928" s="3">
        <v>36.840000000000003</v>
      </c>
    </row>
    <row r="929" spans="1:4" ht="12.75" customHeight="1">
      <c r="A929" s="1" t="s">
        <v>1866</v>
      </c>
      <c r="B929" s="2" t="s">
        <v>1867</v>
      </c>
      <c r="C929" s="2" t="s">
        <v>89</v>
      </c>
      <c r="D929" s="3">
        <v>43.54</v>
      </c>
    </row>
    <row r="930" spans="1:4" ht="12.75" customHeight="1">
      <c r="A930" s="1" t="s">
        <v>1868</v>
      </c>
      <c r="B930" s="2" t="s">
        <v>1869</v>
      </c>
      <c r="C930" s="2" t="s">
        <v>89</v>
      </c>
      <c r="D930" s="3">
        <v>43.54</v>
      </c>
    </row>
    <row r="931" spans="1:4" ht="12.75" customHeight="1">
      <c r="A931" s="1" t="s">
        <v>1870</v>
      </c>
      <c r="B931" s="2" t="s">
        <v>1871</v>
      </c>
      <c r="C931" s="2" t="s">
        <v>89</v>
      </c>
      <c r="D931" s="3">
        <v>120.09</v>
      </c>
    </row>
    <row r="932" spans="1:4" ht="12.75" customHeight="1">
      <c r="A932" s="1" t="s">
        <v>1872</v>
      </c>
      <c r="B932" s="2" t="s">
        <v>1873</v>
      </c>
      <c r="C932" s="2" t="s">
        <v>89</v>
      </c>
      <c r="D932" s="3">
        <v>47.12</v>
      </c>
    </row>
    <row r="933" spans="1:4" ht="12.75" customHeight="1">
      <c r="A933" s="1" t="s">
        <v>1874</v>
      </c>
      <c r="B933" s="2" t="s">
        <v>1875</v>
      </c>
      <c r="C933" s="2" t="s">
        <v>89</v>
      </c>
      <c r="D933" s="3">
        <v>61.39</v>
      </c>
    </row>
    <row r="934" spans="1:4" ht="12.75" customHeight="1">
      <c r="A934" s="1" t="s">
        <v>1876</v>
      </c>
      <c r="B934" s="2" t="s">
        <v>1877</v>
      </c>
      <c r="C934" s="2" t="s">
        <v>89</v>
      </c>
      <c r="D934" s="3">
        <v>36.549999999999997</v>
      </c>
    </row>
    <row r="935" spans="1:4" ht="12.75" customHeight="1">
      <c r="A935" s="1" t="s">
        <v>1878</v>
      </c>
      <c r="B935" s="2" t="s">
        <v>1879</v>
      </c>
      <c r="C935" s="2" t="s">
        <v>89</v>
      </c>
      <c r="D935" s="3">
        <v>23.56</v>
      </c>
    </row>
    <row r="936" spans="1:4" ht="12.75" customHeight="1">
      <c r="A936" s="1" t="s">
        <v>1880</v>
      </c>
      <c r="B936" s="2" t="s">
        <v>1881</v>
      </c>
      <c r="C936" s="2" t="s">
        <v>89</v>
      </c>
      <c r="D936" s="3">
        <v>25.13</v>
      </c>
    </row>
    <row r="937" spans="1:4" ht="12.75" customHeight="1">
      <c r="A937" s="1" t="s">
        <v>1882</v>
      </c>
      <c r="B937" s="2" t="s">
        <v>1883</v>
      </c>
      <c r="C937" s="2" t="s">
        <v>89</v>
      </c>
      <c r="D937" s="3">
        <v>30.71</v>
      </c>
    </row>
    <row r="938" spans="1:4" ht="12.75" customHeight="1">
      <c r="A938" s="1" t="s">
        <v>1884</v>
      </c>
      <c r="B938" s="2" t="s">
        <v>1885</v>
      </c>
      <c r="C938" s="2" t="s">
        <v>89</v>
      </c>
      <c r="D938" s="3">
        <v>40.159999999999997</v>
      </c>
    </row>
    <row r="939" spans="1:4" ht="12.75" customHeight="1">
      <c r="A939" s="1" t="s">
        <v>1886</v>
      </c>
      <c r="B939" s="2" t="s">
        <v>1887</v>
      </c>
      <c r="C939" s="2" t="s">
        <v>89</v>
      </c>
      <c r="D939" s="3">
        <v>65.16</v>
      </c>
    </row>
    <row r="940" spans="1:4" ht="12.75" customHeight="1">
      <c r="A940" s="1" t="s">
        <v>1888</v>
      </c>
      <c r="B940" s="2" t="s">
        <v>1889</v>
      </c>
      <c r="C940" s="2" t="s">
        <v>89</v>
      </c>
      <c r="D940" s="3">
        <v>84.28</v>
      </c>
    </row>
    <row r="941" spans="1:4" ht="12.75" customHeight="1">
      <c r="A941" s="1" t="s">
        <v>1890</v>
      </c>
      <c r="B941" s="2" t="s">
        <v>1891</v>
      </c>
      <c r="C941" s="2" t="s">
        <v>89</v>
      </c>
      <c r="D941" s="3">
        <v>157.51</v>
      </c>
    </row>
    <row r="942" spans="1:4" ht="12.75" customHeight="1">
      <c r="A942" s="1" t="s">
        <v>1892</v>
      </c>
      <c r="B942" s="2" t="s">
        <v>1893</v>
      </c>
      <c r="C942" s="2" t="s">
        <v>801</v>
      </c>
      <c r="D942" s="3">
        <v>2.36</v>
      </c>
    </row>
    <row r="943" spans="1:4" ht="12.75" customHeight="1">
      <c r="A943" s="1" t="s">
        <v>1894</v>
      </c>
      <c r="B943" s="2" t="s">
        <v>1895</v>
      </c>
      <c r="C943" s="2" t="s">
        <v>2</v>
      </c>
      <c r="D943" s="3">
        <v>460973.89</v>
      </c>
    </row>
    <row r="944" spans="1:4" ht="12.75" customHeight="1">
      <c r="A944" s="1" t="s">
        <v>1896</v>
      </c>
      <c r="B944" s="2" t="s">
        <v>1897</v>
      </c>
      <c r="C944" s="2" t="s">
        <v>2</v>
      </c>
      <c r="D944" s="3">
        <v>492001</v>
      </c>
    </row>
    <row r="945" spans="1:4" ht="12.75" customHeight="1">
      <c r="A945" s="1" t="s">
        <v>1898</v>
      </c>
      <c r="B945" s="2" t="s">
        <v>1899</v>
      </c>
      <c r="C945" s="2" t="s">
        <v>2</v>
      </c>
      <c r="D945" s="3">
        <v>508666.99</v>
      </c>
    </row>
    <row r="946" spans="1:4" ht="12.75" customHeight="1">
      <c r="A946" s="1" t="s">
        <v>1900</v>
      </c>
      <c r="B946" s="2" t="s">
        <v>1901</v>
      </c>
      <c r="C946" s="2" t="s">
        <v>2</v>
      </c>
      <c r="D946" s="3">
        <v>567352.52</v>
      </c>
    </row>
    <row r="947" spans="1:4" ht="12.75" customHeight="1">
      <c r="A947" s="1" t="s">
        <v>1902</v>
      </c>
      <c r="B947" s="2" t="s">
        <v>1903</v>
      </c>
      <c r="C947" s="2" t="s">
        <v>2</v>
      </c>
      <c r="D947" s="3">
        <v>536325.41</v>
      </c>
    </row>
    <row r="948" spans="1:4" ht="12.75" customHeight="1">
      <c r="A948" s="1" t="s">
        <v>1904</v>
      </c>
      <c r="B948" s="2" t="s">
        <v>1905</v>
      </c>
      <c r="C948" s="2" t="s">
        <v>2</v>
      </c>
      <c r="D948" s="3">
        <v>558487.6</v>
      </c>
    </row>
    <row r="949" spans="1:4" ht="12.75" customHeight="1">
      <c r="A949" s="1" t="s">
        <v>1906</v>
      </c>
      <c r="B949" s="2" t="s">
        <v>1907</v>
      </c>
      <c r="C949" s="2" t="s">
        <v>2</v>
      </c>
      <c r="D949" s="3">
        <v>441471.16</v>
      </c>
    </row>
    <row r="950" spans="1:4" ht="12.75" customHeight="1">
      <c r="A950" s="1" t="s">
        <v>1908</v>
      </c>
      <c r="B950" s="2" t="s">
        <v>1909</v>
      </c>
      <c r="C950" s="2" t="s">
        <v>2</v>
      </c>
      <c r="D950" s="3">
        <v>442357.65</v>
      </c>
    </row>
    <row r="951" spans="1:4" ht="12.75" customHeight="1">
      <c r="A951" s="1" t="s">
        <v>1910</v>
      </c>
      <c r="B951" s="2" t="s">
        <v>1911</v>
      </c>
      <c r="C951" s="2" t="s">
        <v>2</v>
      </c>
      <c r="D951" s="3">
        <v>703871.68</v>
      </c>
    </row>
    <row r="952" spans="1:4" ht="12.75" customHeight="1">
      <c r="A952" s="1" t="s">
        <v>1912</v>
      </c>
      <c r="B952" s="2" t="s">
        <v>1913</v>
      </c>
      <c r="C952" s="2" t="s">
        <v>2</v>
      </c>
      <c r="D952" s="3">
        <v>680823.01</v>
      </c>
    </row>
    <row r="953" spans="1:4" ht="12.75" customHeight="1">
      <c r="A953" s="1" t="s">
        <v>1914</v>
      </c>
      <c r="B953" s="2" t="s">
        <v>1915</v>
      </c>
      <c r="C953" s="2" t="s">
        <v>2</v>
      </c>
      <c r="D953" s="3">
        <v>726920.4</v>
      </c>
    </row>
    <row r="954" spans="1:4" ht="12.75" customHeight="1">
      <c r="A954" s="1" t="s">
        <v>1916</v>
      </c>
      <c r="B954" s="2" t="s">
        <v>1917</v>
      </c>
      <c r="C954" s="2" t="s">
        <v>2</v>
      </c>
      <c r="D954" s="3">
        <v>667525.69999999995</v>
      </c>
    </row>
    <row r="955" spans="1:4" ht="12.75" customHeight="1">
      <c r="A955" s="1" t="s">
        <v>1918</v>
      </c>
      <c r="B955" s="2" t="s">
        <v>1919</v>
      </c>
      <c r="C955" s="2" t="s">
        <v>2</v>
      </c>
      <c r="D955" s="3">
        <v>280598.33</v>
      </c>
    </row>
    <row r="956" spans="1:4" ht="12.75" customHeight="1">
      <c r="A956" s="1" t="s">
        <v>1920</v>
      </c>
      <c r="B956" s="2" t="s">
        <v>1921</v>
      </c>
      <c r="C956" s="2" t="s">
        <v>2</v>
      </c>
      <c r="D956" s="3">
        <v>128.59</v>
      </c>
    </row>
    <row r="957" spans="1:4" ht="12.75" customHeight="1">
      <c r="A957" s="1" t="s">
        <v>1922</v>
      </c>
      <c r="B957" s="2" t="s">
        <v>1923</v>
      </c>
      <c r="C957" s="2" t="s">
        <v>2</v>
      </c>
      <c r="D957" s="3">
        <v>17.47</v>
      </c>
    </row>
    <row r="958" spans="1:4" ht="12.75" customHeight="1">
      <c r="A958" s="1" t="s">
        <v>1924</v>
      </c>
      <c r="B958" s="2" t="s">
        <v>1925</v>
      </c>
      <c r="C958" s="2" t="s">
        <v>2</v>
      </c>
      <c r="D958" s="3">
        <v>20.64</v>
      </c>
    </row>
    <row r="959" spans="1:4" ht="12.75" customHeight="1">
      <c r="A959" s="1" t="s">
        <v>1926</v>
      </c>
      <c r="B959" s="2" t="s">
        <v>1927</v>
      </c>
      <c r="C959" s="2" t="s">
        <v>2</v>
      </c>
      <c r="D959" s="3">
        <v>6.27</v>
      </c>
    </row>
    <row r="960" spans="1:4" ht="12.75" customHeight="1">
      <c r="A960" s="1" t="s">
        <v>1928</v>
      </c>
      <c r="B960" s="2" t="s">
        <v>1929</v>
      </c>
      <c r="C960" s="2" t="s">
        <v>2</v>
      </c>
      <c r="D960" s="3">
        <v>5.21</v>
      </c>
    </row>
    <row r="961" spans="1:4" ht="12.75" customHeight="1">
      <c r="A961" s="1" t="s">
        <v>1930</v>
      </c>
      <c r="B961" s="2" t="s">
        <v>1931</v>
      </c>
      <c r="C961" s="2" t="s">
        <v>2</v>
      </c>
      <c r="D961" s="3">
        <v>6.65</v>
      </c>
    </row>
    <row r="962" spans="1:4" ht="12.75" customHeight="1">
      <c r="A962" s="1" t="s">
        <v>1932</v>
      </c>
      <c r="B962" s="2" t="s">
        <v>1933</v>
      </c>
      <c r="C962" s="2" t="s">
        <v>2</v>
      </c>
      <c r="D962" s="3">
        <v>5.24</v>
      </c>
    </row>
    <row r="963" spans="1:4" ht="12.75" customHeight="1">
      <c r="A963" s="1" t="s">
        <v>1934</v>
      </c>
      <c r="B963" s="2" t="s">
        <v>1935</v>
      </c>
      <c r="C963" s="2" t="s">
        <v>2</v>
      </c>
      <c r="D963" s="3">
        <v>3.01</v>
      </c>
    </row>
    <row r="964" spans="1:4" ht="12.75" customHeight="1">
      <c r="A964" s="1" t="s">
        <v>1936</v>
      </c>
      <c r="B964" s="2" t="s">
        <v>1937</v>
      </c>
      <c r="C964" s="2" t="s">
        <v>2</v>
      </c>
      <c r="D964" s="3">
        <v>3.61</v>
      </c>
    </row>
    <row r="965" spans="1:4" ht="12.75" customHeight="1">
      <c r="A965" s="1" t="s">
        <v>1938</v>
      </c>
      <c r="B965" s="2" t="s">
        <v>1939</v>
      </c>
      <c r="C965" s="2" t="s">
        <v>2</v>
      </c>
      <c r="D965" s="3">
        <v>2.04</v>
      </c>
    </row>
    <row r="966" spans="1:4" ht="12.75" customHeight="1">
      <c r="A966" s="1" t="s">
        <v>1940</v>
      </c>
      <c r="B966" s="2" t="s">
        <v>1941</v>
      </c>
      <c r="C966" s="2" t="s">
        <v>2</v>
      </c>
      <c r="D966" s="3">
        <v>2.5099999999999998</v>
      </c>
    </row>
    <row r="967" spans="1:4" ht="12.75" customHeight="1">
      <c r="A967" s="1" t="s">
        <v>1942</v>
      </c>
      <c r="B967" s="2" t="s">
        <v>1943</v>
      </c>
      <c r="C967" s="2" t="s">
        <v>2</v>
      </c>
      <c r="D967" s="3">
        <v>3.39</v>
      </c>
    </row>
    <row r="968" spans="1:4" ht="12.75" customHeight="1">
      <c r="A968" s="1" t="s">
        <v>1944</v>
      </c>
      <c r="B968" s="2" t="s">
        <v>1945</v>
      </c>
      <c r="C968" s="2" t="s">
        <v>2</v>
      </c>
      <c r="D968" s="3">
        <v>4.51</v>
      </c>
    </row>
    <row r="969" spans="1:4" ht="12.75" customHeight="1">
      <c r="A969" s="1" t="s">
        <v>1946</v>
      </c>
      <c r="B969" s="2" t="s">
        <v>1947</v>
      </c>
      <c r="C969" s="2" t="s">
        <v>2</v>
      </c>
      <c r="D969" s="3">
        <v>8.1</v>
      </c>
    </row>
    <row r="970" spans="1:4" ht="12.75" customHeight="1">
      <c r="A970" s="1" t="s">
        <v>1948</v>
      </c>
      <c r="B970" s="2" t="s">
        <v>1949</v>
      </c>
      <c r="C970" s="2" t="s">
        <v>89</v>
      </c>
      <c r="D970" s="3">
        <v>10.86</v>
      </c>
    </row>
    <row r="971" spans="1:4" ht="12.75" customHeight="1">
      <c r="A971" s="1" t="s">
        <v>1950</v>
      </c>
      <c r="B971" s="2" t="s">
        <v>1951</v>
      </c>
      <c r="C971" s="2" t="s">
        <v>89</v>
      </c>
      <c r="D971" s="3">
        <v>28.54</v>
      </c>
    </row>
    <row r="972" spans="1:4" ht="12.75" customHeight="1">
      <c r="A972" s="1" t="s">
        <v>1952</v>
      </c>
      <c r="B972" s="2" t="s">
        <v>1953</v>
      </c>
      <c r="C972" s="2" t="s">
        <v>89</v>
      </c>
      <c r="D972" s="3">
        <v>60.13</v>
      </c>
    </row>
    <row r="973" spans="1:4" ht="12.75" customHeight="1">
      <c r="A973" s="1" t="s">
        <v>1954</v>
      </c>
      <c r="B973" s="2" t="s">
        <v>1955</v>
      </c>
      <c r="C973" s="2" t="s">
        <v>96</v>
      </c>
      <c r="D973" s="3">
        <v>8.02</v>
      </c>
    </row>
    <row r="974" spans="1:4" ht="12.75" customHeight="1">
      <c r="A974" s="1" t="s">
        <v>1956</v>
      </c>
      <c r="B974" s="2" t="s">
        <v>1957</v>
      </c>
      <c r="C974" s="2" t="s">
        <v>96</v>
      </c>
      <c r="D974" s="3">
        <v>31.34</v>
      </c>
    </row>
    <row r="975" spans="1:4" ht="12.75" customHeight="1">
      <c r="A975" s="1" t="s">
        <v>1958</v>
      </c>
      <c r="B975" s="2" t="s">
        <v>1959</v>
      </c>
      <c r="C975" s="2" t="s">
        <v>89</v>
      </c>
      <c r="D975" s="3">
        <v>18.420000000000002</v>
      </c>
    </row>
    <row r="976" spans="1:4" ht="12.75" customHeight="1">
      <c r="A976" s="1" t="s">
        <v>1960</v>
      </c>
      <c r="B976" s="2" t="s">
        <v>1961</v>
      </c>
      <c r="C976" s="2" t="s">
        <v>89</v>
      </c>
      <c r="D976" s="3">
        <v>29.14</v>
      </c>
    </row>
    <row r="977" spans="1:4" ht="12.75" customHeight="1">
      <c r="A977" s="1" t="s">
        <v>1962</v>
      </c>
      <c r="B977" s="2" t="s">
        <v>1963</v>
      </c>
      <c r="C977" s="2" t="s">
        <v>96</v>
      </c>
      <c r="D977" s="3">
        <v>29.25</v>
      </c>
    </row>
    <row r="978" spans="1:4" ht="12.75" customHeight="1">
      <c r="A978" s="1" t="s">
        <v>1964</v>
      </c>
      <c r="B978" s="2" t="s">
        <v>1965</v>
      </c>
      <c r="C978" s="2" t="s">
        <v>89</v>
      </c>
      <c r="D978" s="3">
        <v>31.13</v>
      </c>
    </row>
    <row r="979" spans="1:4" ht="12.75" customHeight="1">
      <c r="A979" s="1" t="s">
        <v>1966</v>
      </c>
      <c r="B979" s="2" t="s">
        <v>1967</v>
      </c>
      <c r="C979" s="2" t="s">
        <v>89</v>
      </c>
      <c r="D979" s="3">
        <v>49.26</v>
      </c>
    </row>
    <row r="980" spans="1:4" ht="12.75" customHeight="1">
      <c r="A980" s="1" t="s">
        <v>1968</v>
      </c>
      <c r="B980" s="2" t="s">
        <v>1969</v>
      </c>
      <c r="C980" s="2" t="s">
        <v>2</v>
      </c>
      <c r="D980" s="3">
        <v>15.57</v>
      </c>
    </row>
    <row r="981" spans="1:4" ht="12.75" customHeight="1">
      <c r="A981" s="1" t="s">
        <v>1970</v>
      </c>
      <c r="B981" s="2" t="s">
        <v>1971</v>
      </c>
      <c r="C981" s="2" t="s">
        <v>2</v>
      </c>
      <c r="D981" s="3">
        <v>12.61</v>
      </c>
    </row>
    <row r="982" spans="1:4" ht="12.75" customHeight="1">
      <c r="A982" s="1" t="s">
        <v>1972</v>
      </c>
      <c r="B982" s="2" t="s">
        <v>1973</v>
      </c>
      <c r="C982" s="2" t="s">
        <v>2</v>
      </c>
      <c r="D982" s="3">
        <v>4.38</v>
      </c>
    </row>
    <row r="983" spans="1:4" ht="12.75" customHeight="1">
      <c r="A983" s="1" t="s">
        <v>1974</v>
      </c>
      <c r="B983" s="2" t="s">
        <v>1975</v>
      </c>
      <c r="C983" s="2" t="s">
        <v>2</v>
      </c>
      <c r="D983" s="3">
        <v>4.26</v>
      </c>
    </row>
    <row r="984" spans="1:4" ht="12.75" customHeight="1">
      <c r="A984" s="1" t="s">
        <v>1976</v>
      </c>
      <c r="B984" s="2" t="s">
        <v>1977</v>
      </c>
      <c r="C984" s="2" t="s">
        <v>2</v>
      </c>
      <c r="D984" s="3">
        <v>8.26</v>
      </c>
    </row>
    <row r="985" spans="1:4" ht="12.75" customHeight="1">
      <c r="A985" s="1" t="s">
        <v>1978</v>
      </c>
      <c r="B985" s="2" t="s">
        <v>1979</v>
      </c>
      <c r="C985" s="2" t="s">
        <v>2</v>
      </c>
      <c r="D985" s="3">
        <v>40.56</v>
      </c>
    </row>
    <row r="986" spans="1:4" ht="12.75" customHeight="1">
      <c r="A986" s="1" t="s">
        <v>1980</v>
      </c>
      <c r="B986" s="2" t="s">
        <v>1981</v>
      </c>
      <c r="C986" s="2" t="s">
        <v>2</v>
      </c>
      <c r="D986" s="3">
        <v>22.49</v>
      </c>
    </row>
    <row r="987" spans="1:4" ht="12.75" customHeight="1">
      <c r="A987" s="1" t="s">
        <v>1982</v>
      </c>
      <c r="B987" s="2" t="s">
        <v>1983</v>
      </c>
      <c r="C987" s="2" t="s">
        <v>2</v>
      </c>
      <c r="D987" s="3">
        <v>5.67</v>
      </c>
    </row>
    <row r="988" spans="1:4" ht="12.75" customHeight="1">
      <c r="A988" s="1" t="s">
        <v>1984</v>
      </c>
      <c r="B988" s="2" t="s">
        <v>1985</v>
      </c>
      <c r="C988" s="2" t="s">
        <v>2</v>
      </c>
      <c r="D988" s="3">
        <v>4.26</v>
      </c>
    </row>
    <row r="989" spans="1:4" ht="12.75" customHeight="1">
      <c r="A989" s="1" t="s">
        <v>1986</v>
      </c>
      <c r="B989" s="2" t="s">
        <v>1987</v>
      </c>
      <c r="C989" s="2" t="s">
        <v>2</v>
      </c>
      <c r="D989" s="3">
        <v>57.83</v>
      </c>
    </row>
    <row r="990" spans="1:4" ht="12.75" customHeight="1">
      <c r="A990" s="1" t="s">
        <v>1988</v>
      </c>
      <c r="B990" s="2" t="s">
        <v>1989</v>
      </c>
      <c r="C990" s="2" t="s">
        <v>2</v>
      </c>
      <c r="D990" s="3">
        <v>96.73</v>
      </c>
    </row>
    <row r="991" spans="1:4" ht="12.75" customHeight="1">
      <c r="A991" s="1" t="s">
        <v>1990</v>
      </c>
      <c r="B991" s="2" t="s">
        <v>1991</v>
      </c>
      <c r="C991" s="2" t="s">
        <v>2</v>
      </c>
      <c r="D991" s="3">
        <v>2.21</v>
      </c>
    </row>
    <row r="992" spans="1:4" ht="12.75" customHeight="1">
      <c r="A992" s="1" t="s">
        <v>1992</v>
      </c>
      <c r="B992" s="2" t="s">
        <v>1993</v>
      </c>
      <c r="C992" s="2" t="s">
        <v>2</v>
      </c>
      <c r="D992" s="3">
        <v>3.32</v>
      </c>
    </row>
    <row r="993" spans="1:4" ht="12.75" customHeight="1">
      <c r="A993" s="1" t="s">
        <v>1994</v>
      </c>
      <c r="B993" s="2" t="s">
        <v>1995</v>
      </c>
      <c r="C993" s="2" t="s">
        <v>2</v>
      </c>
      <c r="D993" s="3">
        <v>1.63</v>
      </c>
    </row>
    <row r="994" spans="1:4" ht="12.75" customHeight="1">
      <c r="A994" s="1" t="s">
        <v>1996</v>
      </c>
      <c r="B994" s="2" t="s">
        <v>1997</v>
      </c>
      <c r="C994" s="2" t="s">
        <v>2</v>
      </c>
      <c r="D994" s="3">
        <v>4.63</v>
      </c>
    </row>
    <row r="995" spans="1:4" ht="12.75" customHeight="1">
      <c r="A995" s="1" t="s">
        <v>1998</v>
      </c>
      <c r="B995" s="2" t="s">
        <v>1999</v>
      </c>
      <c r="C995" s="2" t="s">
        <v>2</v>
      </c>
      <c r="D995" s="3">
        <v>2.14</v>
      </c>
    </row>
    <row r="996" spans="1:4" ht="12.75" customHeight="1">
      <c r="A996" s="1" t="s">
        <v>2000</v>
      </c>
      <c r="B996" s="2" t="s">
        <v>2001</v>
      </c>
      <c r="C996" s="2" t="s">
        <v>2</v>
      </c>
      <c r="D996" s="3">
        <v>11.64</v>
      </c>
    </row>
    <row r="997" spans="1:4" ht="12.75" customHeight="1">
      <c r="A997" s="1" t="s">
        <v>2002</v>
      </c>
      <c r="B997" s="2" t="s">
        <v>2003</v>
      </c>
      <c r="C997" s="2" t="s">
        <v>2</v>
      </c>
      <c r="D997" s="3">
        <v>57.05</v>
      </c>
    </row>
    <row r="998" spans="1:4" ht="12.75" customHeight="1">
      <c r="A998" s="1" t="s">
        <v>2004</v>
      </c>
      <c r="B998" s="2" t="s">
        <v>2005</v>
      </c>
      <c r="C998" s="2" t="s">
        <v>2</v>
      </c>
      <c r="D998" s="3">
        <v>9.6300000000000008</v>
      </c>
    </row>
    <row r="999" spans="1:4" ht="12.75" customHeight="1">
      <c r="A999" s="1" t="s">
        <v>2006</v>
      </c>
      <c r="B999" s="2" t="s">
        <v>2007</v>
      </c>
      <c r="C999" s="2" t="s">
        <v>2</v>
      </c>
      <c r="D999" s="3">
        <v>8.74</v>
      </c>
    </row>
    <row r="1000" spans="1:4" ht="12.75" customHeight="1">
      <c r="A1000" s="1" t="s">
        <v>2008</v>
      </c>
      <c r="B1000" s="2" t="s">
        <v>2009</v>
      </c>
      <c r="C1000" s="2" t="s">
        <v>2</v>
      </c>
      <c r="D1000" s="3">
        <v>4.0599999999999996</v>
      </c>
    </row>
    <row r="1001" spans="1:4" ht="12.75" customHeight="1">
      <c r="A1001" s="1" t="s">
        <v>2010</v>
      </c>
      <c r="B1001" s="2" t="s">
        <v>2011</v>
      </c>
      <c r="C1001" s="2" t="s">
        <v>2</v>
      </c>
      <c r="D1001" s="3">
        <v>7.29</v>
      </c>
    </row>
    <row r="1002" spans="1:4" ht="12.75" customHeight="1">
      <c r="A1002" s="1" t="s">
        <v>2012</v>
      </c>
      <c r="B1002" s="2" t="s">
        <v>2013</v>
      </c>
      <c r="C1002" s="2" t="s">
        <v>2</v>
      </c>
      <c r="D1002" s="3">
        <v>1.1599999999999999</v>
      </c>
    </row>
    <row r="1003" spans="1:4" ht="12.75" customHeight="1">
      <c r="A1003" s="1" t="s">
        <v>2014</v>
      </c>
      <c r="B1003" s="2" t="s">
        <v>2015</v>
      </c>
      <c r="C1003" s="2" t="s">
        <v>2</v>
      </c>
      <c r="D1003" s="3">
        <v>1.1599999999999999</v>
      </c>
    </row>
    <row r="1004" spans="1:4" ht="12.75" customHeight="1">
      <c r="A1004" s="1" t="s">
        <v>2016</v>
      </c>
      <c r="B1004" s="2" t="s">
        <v>2017</v>
      </c>
      <c r="C1004" s="2" t="s">
        <v>2</v>
      </c>
      <c r="D1004" s="3">
        <v>1.9</v>
      </c>
    </row>
    <row r="1005" spans="1:4" ht="12.75" customHeight="1">
      <c r="A1005" s="1" t="s">
        <v>2018</v>
      </c>
      <c r="B1005" s="2" t="s">
        <v>2019</v>
      </c>
      <c r="C1005" s="2" t="s">
        <v>2</v>
      </c>
      <c r="D1005" s="3">
        <v>3.66</v>
      </c>
    </row>
    <row r="1006" spans="1:4" ht="12.75" customHeight="1">
      <c r="A1006" s="1" t="s">
        <v>2020</v>
      </c>
      <c r="B1006" s="2" t="s">
        <v>2021</v>
      </c>
      <c r="C1006" s="2" t="s">
        <v>2</v>
      </c>
      <c r="D1006" s="3">
        <v>6.61</v>
      </c>
    </row>
    <row r="1007" spans="1:4" ht="12.75" customHeight="1">
      <c r="A1007" s="1" t="s">
        <v>2022</v>
      </c>
      <c r="B1007" s="2" t="s">
        <v>2023</v>
      </c>
      <c r="C1007" s="2" t="s">
        <v>2</v>
      </c>
      <c r="D1007" s="3">
        <v>11.13</v>
      </c>
    </row>
    <row r="1008" spans="1:4" ht="12.75" customHeight="1">
      <c r="A1008" s="1" t="s">
        <v>2024</v>
      </c>
      <c r="B1008" s="2" t="s">
        <v>2025</v>
      </c>
      <c r="C1008" s="2" t="s">
        <v>2</v>
      </c>
      <c r="D1008" s="3">
        <v>19.46</v>
      </c>
    </row>
    <row r="1009" spans="1:4" ht="12.75" customHeight="1">
      <c r="A1009" s="1" t="s">
        <v>2026</v>
      </c>
      <c r="B1009" s="2" t="s">
        <v>2027</v>
      </c>
      <c r="C1009" s="2" t="s">
        <v>2</v>
      </c>
      <c r="D1009" s="3">
        <v>29.45</v>
      </c>
    </row>
    <row r="1010" spans="1:4" ht="12.75" customHeight="1">
      <c r="A1010" s="1" t="s">
        <v>2028</v>
      </c>
      <c r="B1010" s="2" t="s">
        <v>2029</v>
      </c>
      <c r="C1010" s="2" t="s">
        <v>2</v>
      </c>
      <c r="D1010" s="3">
        <v>7.38</v>
      </c>
    </row>
    <row r="1011" spans="1:4" ht="12.75" customHeight="1">
      <c r="A1011" s="1" t="s">
        <v>2030</v>
      </c>
      <c r="B1011" s="2" t="s">
        <v>2031</v>
      </c>
      <c r="C1011" s="2" t="s">
        <v>2</v>
      </c>
      <c r="D1011" s="3">
        <v>19.23</v>
      </c>
    </row>
    <row r="1012" spans="1:4" ht="12.75" customHeight="1">
      <c r="A1012" s="1" t="s">
        <v>2032</v>
      </c>
      <c r="B1012" s="2" t="s">
        <v>2033</v>
      </c>
      <c r="C1012" s="2" t="s">
        <v>2</v>
      </c>
      <c r="D1012" s="3">
        <v>59.12</v>
      </c>
    </row>
    <row r="1013" spans="1:4" ht="12.75" customHeight="1">
      <c r="A1013" s="1" t="s">
        <v>2034</v>
      </c>
      <c r="B1013" s="2" t="s">
        <v>2035</v>
      </c>
      <c r="C1013" s="2" t="s">
        <v>2</v>
      </c>
      <c r="D1013" s="3">
        <v>65.11</v>
      </c>
    </row>
    <row r="1014" spans="1:4" ht="12.75" customHeight="1">
      <c r="A1014" s="1" t="s">
        <v>2036</v>
      </c>
      <c r="B1014" s="2" t="s">
        <v>2037</v>
      </c>
      <c r="C1014" s="2" t="s">
        <v>2</v>
      </c>
      <c r="D1014" s="3">
        <v>22.9</v>
      </c>
    </row>
    <row r="1015" spans="1:4" ht="12.75" customHeight="1">
      <c r="A1015" s="1" t="s">
        <v>2038</v>
      </c>
      <c r="B1015" s="2" t="s">
        <v>2039</v>
      </c>
      <c r="C1015" s="2" t="s">
        <v>2</v>
      </c>
      <c r="D1015" s="3">
        <v>17.62</v>
      </c>
    </row>
    <row r="1016" spans="1:4" ht="12.75" customHeight="1">
      <c r="A1016" s="1" t="s">
        <v>2040</v>
      </c>
      <c r="B1016" s="2" t="s">
        <v>2041</v>
      </c>
      <c r="C1016" s="2" t="s">
        <v>2</v>
      </c>
      <c r="D1016" s="3">
        <v>148.44</v>
      </c>
    </row>
    <row r="1017" spans="1:4" ht="12.75" customHeight="1">
      <c r="A1017" s="1" t="s">
        <v>2042</v>
      </c>
      <c r="B1017" s="2" t="s">
        <v>2043</v>
      </c>
      <c r="C1017" s="2" t="s">
        <v>2</v>
      </c>
      <c r="D1017" s="3">
        <v>252.21</v>
      </c>
    </row>
    <row r="1018" spans="1:4" ht="12.75" customHeight="1">
      <c r="A1018" s="1" t="s">
        <v>2044</v>
      </c>
      <c r="B1018" s="2" t="s">
        <v>2045</v>
      </c>
      <c r="C1018" s="2" t="s">
        <v>96</v>
      </c>
      <c r="D1018" s="3">
        <v>52.57</v>
      </c>
    </row>
    <row r="1019" spans="1:4" ht="12.75" customHeight="1">
      <c r="A1019" s="1" t="s">
        <v>2046</v>
      </c>
      <c r="B1019" s="2" t="s">
        <v>2047</v>
      </c>
      <c r="C1019" s="2" t="s">
        <v>2</v>
      </c>
      <c r="D1019" s="3">
        <v>88.22</v>
      </c>
    </row>
    <row r="1020" spans="1:4" ht="12.75" customHeight="1">
      <c r="A1020" s="1" t="s">
        <v>2048</v>
      </c>
      <c r="B1020" s="2" t="s">
        <v>2049</v>
      </c>
      <c r="C1020" s="2" t="s">
        <v>2</v>
      </c>
      <c r="D1020" s="3">
        <v>79.98</v>
      </c>
    </row>
    <row r="1021" spans="1:4" ht="12.75" customHeight="1">
      <c r="A1021" s="1" t="s">
        <v>2050</v>
      </c>
      <c r="B1021" s="2" t="s">
        <v>2051</v>
      </c>
      <c r="C1021" s="2" t="s">
        <v>2</v>
      </c>
      <c r="D1021" s="3">
        <v>154.69999999999999</v>
      </c>
    </row>
    <row r="1022" spans="1:4" ht="12.75" customHeight="1">
      <c r="A1022" s="1" t="s">
        <v>2052</v>
      </c>
      <c r="B1022" s="2" t="s">
        <v>2053</v>
      </c>
      <c r="C1022" s="2" t="s">
        <v>2</v>
      </c>
      <c r="D1022" s="3">
        <v>139.19999999999999</v>
      </c>
    </row>
    <row r="1023" spans="1:4" ht="12.75" customHeight="1">
      <c r="A1023" s="1" t="s">
        <v>2054</v>
      </c>
      <c r="B1023" s="2" t="s">
        <v>2055</v>
      </c>
      <c r="C1023" s="2" t="s">
        <v>2</v>
      </c>
      <c r="D1023" s="3">
        <v>33.65</v>
      </c>
    </row>
    <row r="1024" spans="1:4" ht="12.75" customHeight="1">
      <c r="A1024" s="1" t="s">
        <v>2056</v>
      </c>
      <c r="B1024" s="2" t="s">
        <v>2057</v>
      </c>
      <c r="C1024" s="2" t="s">
        <v>2</v>
      </c>
      <c r="D1024" s="3">
        <v>33.65</v>
      </c>
    </row>
    <row r="1025" spans="1:4" ht="12.75" customHeight="1">
      <c r="A1025" s="1" t="s">
        <v>2058</v>
      </c>
      <c r="B1025" s="2" t="s">
        <v>2059</v>
      </c>
      <c r="C1025" s="2" t="s">
        <v>801</v>
      </c>
      <c r="D1025" s="3">
        <v>165.02</v>
      </c>
    </row>
    <row r="1026" spans="1:4" ht="12.75" customHeight="1">
      <c r="A1026" s="1" t="s">
        <v>2060</v>
      </c>
      <c r="B1026" s="2" t="s">
        <v>2061</v>
      </c>
      <c r="C1026" s="2" t="s">
        <v>801</v>
      </c>
      <c r="D1026" s="3">
        <v>202.73</v>
      </c>
    </row>
    <row r="1027" spans="1:4" ht="12.75" customHeight="1">
      <c r="A1027" s="1" t="s">
        <v>2062</v>
      </c>
      <c r="B1027" s="2" t="s">
        <v>2063</v>
      </c>
      <c r="C1027" s="2" t="s">
        <v>801</v>
      </c>
      <c r="D1027" s="3">
        <v>207.02</v>
      </c>
    </row>
    <row r="1028" spans="1:4" ht="12.75" customHeight="1">
      <c r="A1028" s="1" t="s">
        <v>2064</v>
      </c>
      <c r="B1028" s="2" t="s">
        <v>2065</v>
      </c>
      <c r="C1028" s="2" t="s">
        <v>801</v>
      </c>
      <c r="D1028" s="3">
        <v>63.88</v>
      </c>
    </row>
    <row r="1029" spans="1:4" ht="12.75" customHeight="1">
      <c r="A1029" s="1" t="s">
        <v>2066</v>
      </c>
      <c r="B1029" s="2" t="s">
        <v>2067</v>
      </c>
      <c r="C1029" s="2" t="s">
        <v>801</v>
      </c>
      <c r="D1029" s="3">
        <v>108.76</v>
      </c>
    </row>
    <row r="1030" spans="1:4" ht="12.75" customHeight="1">
      <c r="A1030" s="1" t="s">
        <v>2068</v>
      </c>
      <c r="B1030" s="2" t="s">
        <v>2069</v>
      </c>
      <c r="C1030" s="2" t="s">
        <v>293</v>
      </c>
      <c r="D1030" s="3">
        <v>15.94</v>
      </c>
    </row>
    <row r="1031" spans="1:4" ht="12.75" customHeight="1">
      <c r="A1031" s="1" t="s">
        <v>2070</v>
      </c>
      <c r="B1031" s="2" t="s">
        <v>2071</v>
      </c>
      <c r="C1031" s="2" t="s">
        <v>296</v>
      </c>
      <c r="D1031" s="3">
        <v>2806.93</v>
      </c>
    </row>
    <row r="1032" spans="1:4" ht="12.75" customHeight="1">
      <c r="A1032" s="1" t="s">
        <v>2072</v>
      </c>
      <c r="B1032" s="2" t="s">
        <v>2073</v>
      </c>
      <c r="C1032" s="2" t="s">
        <v>293</v>
      </c>
      <c r="D1032" s="3">
        <v>18.63</v>
      </c>
    </row>
    <row r="1033" spans="1:4" ht="12.75" customHeight="1">
      <c r="A1033" s="1" t="s">
        <v>2074</v>
      </c>
      <c r="B1033" s="2" t="s">
        <v>2075</v>
      </c>
      <c r="C1033" s="2" t="s">
        <v>296</v>
      </c>
      <c r="D1033" s="3">
        <v>3279.13</v>
      </c>
    </row>
    <row r="1034" spans="1:4" ht="12.75" customHeight="1">
      <c r="A1034" s="1" t="s">
        <v>2076</v>
      </c>
      <c r="B1034" s="2" t="s">
        <v>2077</v>
      </c>
      <c r="C1034" s="2" t="s">
        <v>293</v>
      </c>
      <c r="D1034" s="3">
        <v>19.79</v>
      </c>
    </row>
    <row r="1035" spans="1:4" ht="12.75" customHeight="1">
      <c r="A1035" s="1" t="s">
        <v>2078</v>
      </c>
      <c r="B1035" s="2" t="s">
        <v>2079</v>
      </c>
      <c r="C1035" s="2" t="s">
        <v>296</v>
      </c>
      <c r="D1035" s="3">
        <v>3482.33</v>
      </c>
    </row>
    <row r="1036" spans="1:4" ht="12.75" customHeight="1">
      <c r="A1036" s="1" t="s">
        <v>2080</v>
      </c>
      <c r="B1036" s="2" t="s">
        <v>2081</v>
      </c>
      <c r="C1036" s="2" t="s">
        <v>2</v>
      </c>
      <c r="D1036" s="3">
        <v>22.38</v>
      </c>
    </row>
    <row r="1037" spans="1:4" ht="12.75" customHeight="1">
      <c r="A1037" s="1" t="s">
        <v>2082</v>
      </c>
      <c r="B1037" s="2" t="s">
        <v>2083</v>
      </c>
      <c r="C1037" s="2" t="s">
        <v>2</v>
      </c>
      <c r="D1037" s="3">
        <v>3485.31</v>
      </c>
    </row>
    <row r="1038" spans="1:4" ht="12.75" customHeight="1">
      <c r="A1038" s="1" t="s">
        <v>2084</v>
      </c>
      <c r="B1038" s="2" t="s">
        <v>2085</v>
      </c>
      <c r="C1038" s="2" t="s">
        <v>2</v>
      </c>
      <c r="D1038" s="3">
        <v>311.52</v>
      </c>
    </row>
    <row r="1039" spans="1:4" ht="12.75" customHeight="1">
      <c r="A1039" s="1" t="s">
        <v>2086</v>
      </c>
      <c r="B1039" s="2" t="s">
        <v>2087</v>
      </c>
      <c r="C1039" s="2" t="s">
        <v>2</v>
      </c>
      <c r="D1039" s="3">
        <v>17085</v>
      </c>
    </row>
    <row r="1040" spans="1:4" ht="12.75" customHeight="1">
      <c r="A1040" s="1" t="s">
        <v>2088</v>
      </c>
      <c r="B1040" s="2" t="s">
        <v>2089</v>
      </c>
      <c r="C1040" s="2" t="s">
        <v>2</v>
      </c>
      <c r="D1040" s="3">
        <v>23178.25</v>
      </c>
    </row>
    <row r="1041" spans="1:4" ht="12.75" customHeight="1">
      <c r="A1041" s="1" t="s">
        <v>2090</v>
      </c>
      <c r="B1041" s="2" t="s">
        <v>2091</v>
      </c>
      <c r="C1041" s="2" t="s">
        <v>2</v>
      </c>
      <c r="D1041" s="3">
        <v>25089.86</v>
      </c>
    </row>
    <row r="1042" spans="1:4" ht="12.75" customHeight="1">
      <c r="A1042" s="1" t="s">
        <v>2092</v>
      </c>
      <c r="B1042" s="2" t="s">
        <v>2093</v>
      </c>
      <c r="C1042" s="2" t="s">
        <v>2</v>
      </c>
      <c r="D1042" s="3">
        <v>27001.46</v>
      </c>
    </row>
    <row r="1043" spans="1:4" ht="12.75" customHeight="1">
      <c r="A1043" s="1" t="s">
        <v>2094</v>
      </c>
      <c r="B1043" s="2" t="s">
        <v>2095</v>
      </c>
      <c r="C1043" s="2" t="s">
        <v>2</v>
      </c>
      <c r="D1043" s="3">
        <v>28913.07</v>
      </c>
    </row>
    <row r="1044" spans="1:4" ht="12.75" customHeight="1">
      <c r="A1044" s="1" t="s">
        <v>2096</v>
      </c>
      <c r="B1044" s="2" t="s">
        <v>2097</v>
      </c>
      <c r="C1044" s="2" t="s">
        <v>2</v>
      </c>
      <c r="D1044" s="3">
        <v>32975.24</v>
      </c>
    </row>
    <row r="1045" spans="1:4" ht="12.75" customHeight="1">
      <c r="A1045" s="1" t="s">
        <v>2098</v>
      </c>
      <c r="B1045" s="2" t="s">
        <v>2099</v>
      </c>
      <c r="C1045" s="2" t="s">
        <v>96</v>
      </c>
      <c r="D1045" s="3">
        <v>11.29</v>
      </c>
    </row>
    <row r="1046" spans="1:4" ht="12.75" customHeight="1">
      <c r="A1046" s="1" t="s">
        <v>2100</v>
      </c>
      <c r="B1046" s="2" t="s">
        <v>2101</v>
      </c>
      <c r="C1046" s="2" t="s">
        <v>2102</v>
      </c>
      <c r="D1046" s="3">
        <v>5080.2299999999996</v>
      </c>
    </row>
    <row r="1047" spans="1:4" ht="12.75" customHeight="1">
      <c r="A1047" s="1" t="s">
        <v>2103</v>
      </c>
      <c r="B1047" s="2" t="s">
        <v>2104</v>
      </c>
      <c r="C1047" s="2" t="s">
        <v>290</v>
      </c>
      <c r="D1047" s="3">
        <v>87</v>
      </c>
    </row>
    <row r="1048" spans="1:4" ht="12.75" customHeight="1">
      <c r="A1048" s="1" t="s">
        <v>2105</v>
      </c>
      <c r="B1048" s="2" t="s">
        <v>2106</v>
      </c>
      <c r="C1048" s="2" t="s">
        <v>290</v>
      </c>
      <c r="D1048" s="3">
        <v>139.21</v>
      </c>
    </row>
    <row r="1049" spans="1:4" ht="12.75" customHeight="1">
      <c r="A1049" s="1" t="s">
        <v>2107</v>
      </c>
      <c r="B1049" s="2" t="s">
        <v>2108</v>
      </c>
      <c r="C1049" s="2" t="s">
        <v>290</v>
      </c>
      <c r="D1049" s="3">
        <v>166.96</v>
      </c>
    </row>
    <row r="1050" spans="1:4" ht="12.75" customHeight="1">
      <c r="A1050" s="1" t="s">
        <v>2109</v>
      </c>
      <c r="B1050" s="2" t="s">
        <v>2110</v>
      </c>
      <c r="C1050" s="2" t="s">
        <v>2</v>
      </c>
      <c r="D1050" s="3">
        <v>8849.1299999999992</v>
      </c>
    </row>
    <row r="1051" spans="1:4" ht="12.75" customHeight="1">
      <c r="A1051" s="1" t="s">
        <v>2111</v>
      </c>
      <c r="B1051" s="2" t="s">
        <v>2112</v>
      </c>
      <c r="C1051" s="2" t="s">
        <v>2</v>
      </c>
      <c r="D1051" s="3">
        <v>861365.09</v>
      </c>
    </row>
    <row r="1052" spans="1:4" ht="12.75" customHeight="1">
      <c r="A1052" s="1" t="s">
        <v>2113</v>
      </c>
      <c r="B1052" s="2" t="s">
        <v>2114</v>
      </c>
      <c r="C1052" s="2" t="s">
        <v>2</v>
      </c>
      <c r="D1052" s="3">
        <v>738740.35</v>
      </c>
    </row>
    <row r="1053" spans="1:4" ht="12.75" customHeight="1">
      <c r="A1053" s="1" t="s">
        <v>2115</v>
      </c>
      <c r="B1053" s="2" t="s">
        <v>2116</v>
      </c>
      <c r="C1053" s="2" t="s">
        <v>2</v>
      </c>
      <c r="D1053" s="3">
        <v>747712.78</v>
      </c>
    </row>
    <row r="1054" spans="1:4" ht="12.75" customHeight="1">
      <c r="A1054" s="1" t="s">
        <v>2117</v>
      </c>
      <c r="B1054" s="2" t="s">
        <v>2118</v>
      </c>
      <c r="C1054" s="2" t="s">
        <v>2</v>
      </c>
      <c r="D1054" s="3">
        <v>850000</v>
      </c>
    </row>
    <row r="1055" spans="1:4" ht="12.75" customHeight="1">
      <c r="A1055" s="1" t="s">
        <v>2119</v>
      </c>
      <c r="B1055" s="2" t="s">
        <v>2120</v>
      </c>
      <c r="C1055" s="2" t="s">
        <v>2</v>
      </c>
      <c r="D1055" s="3">
        <v>1042311.65</v>
      </c>
    </row>
    <row r="1056" spans="1:4" ht="12.75" customHeight="1">
      <c r="A1056" s="1" t="s">
        <v>2121</v>
      </c>
      <c r="B1056" s="2" t="s">
        <v>2122</v>
      </c>
      <c r="C1056" s="2" t="s">
        <v>293</v>
      </c>
      <c r="D1056" s="3">
        <v>16.79</v>
      </c>
    </row>
    <row r="1057" spans="1:4" ht="12.75" customHeight="1">
      <c r="A1057" s="1" t="s">
        <v>2123</v>
      </c>
      <c r="B1057" s="2" t="s">
        <v>2124</v>
      </c>
      <c r="C1057" s="2" t="s">
        <v>296</v>
      </c>
      <c r="D1057" s="3">
        <v>2958.11</v>
      </c>
    </row>
    <row r="1058" spans="1:4" ht="12.75" customHeight="1">
      <c r="A1058" s="1" t="s">
        <v>2125</v>
      </c>
      <c r="B1058" s="2" t="s">
        <v>2126</v>
      </c>
      <c r="C1058" s="2" t="s">
        <v>2</v>
      </c>
      <c r="D1058" s="3">
        <v>7366.17</v>
      </c>
    </row>
    <row r="1059" spans="1:4" ht="12.75" customHeight="1">
      <c r="A1059" s="1" t="s">
        <v>2127</v>
      </c>
      <c r="B1059" s="2" t="s">
        <v>2128</v>
      </c>
      <c r="C1059" s="2" t="s">
        <v>2</v>
      </c>
      <c r="D1059" s="3">
        <v>9821.56</v>
      </c>
    </row>
    <row r="1060" spans="1:4" ht="12.75" customHeight="1">
      <c r="A1060" s="1" t="s">
        <v>2129</v>
      </c>
      <c r="B1060" s="2" t="s">
        <v>2130</v>
      </c>
      <c r="C1060" s="2" t="s">
        <v>2</v>
      </c>
      <c r="D1060" s="3">
        <v>1711.69</v>
      </c>
    </row>
    <row r="1061" spans="1:4" ht="12.75" customHeight="1">
      <c r="A1061" s="1" t="s">
        <v>2131</v>
      </c>
      <c r="B1061" s="2" t="s">
        <v>2132</v>
      </c>
      <c r="C1061" s="2" t="s">
        <v>2</v>
      </c>
      <c r="D1061" s="3">
        <v>3777.52</v>
      </c>
    </row>
    <row r="1062" spans="1:4" ht="12.75" customHeight="1">
      <c r="A1062" s="1" t="s">
        <v>2133</v>
      </c>
      <c r="B1062" s="2" t="s">
        <v>2134</v>
      </c>
      <c r="C1062" s="2" t="s">
        <v>99</v>
      </c>
      <c r="D1062" s="3">
        <v>20.32</v>
      </c>
    </row>
    <row r="1063" spans="1:4" ht="12.75" customHeight="1">
      <c r="A1063" s="1" t="s">
        <v>2135</v>
      </c>
      <c r="B1063" s="2" t="s">
        <v>2136</v>
      </c>
      <c r="C1063" s="2" t="s">
        <v>801</v>
      </c>
      <c r="D1063" s="3">
        <v>1626.45</v>
      </c>
    </row>
    <row r="1064" spans="1:4" ht="12.75" customHeight="1">
      <c r="A1064" s="1" t="s">
        <v>2137</v>
      </c>
      <c r="B1064" s="2" t="s">
        <v>2138</v>
      </c>
      <c r="C1064" s="2" t="s">
        <v>801</v>
      </c>
      <c r="D1064" s="3">
        <v>1084.28</v>
      </c>
    </row>
    <row r="1065" spans="1:4" ht="12.75" customHeight="1">
      <c r="A1065" s="1" t="s">
        <v>2139</v>
      </c>
      <c r="B1065" s="2" t="s">
        <v>2140</v>
      </c>
      <c r="C1065" s="2" t="s">
        <v>96</v>
      </c>
      <c r="D1065" s="3">
        <v>47.53</v>
      </c>
    </row>
    <row r="1066" spans="1:4" ht="12.75" customHeight="1">
      <c r="A1066" s="1" t="s">
        <v>2141</v>
      </c>
      <c r="B1066" s="2" t="s">
        <v>2142</v>
      </c>
      <c r="C1066" s="2" t="s">
        <v>96</v>
      </c>
      <c r="D1066" s="3">
        <v>12.07</v>
      </c>
    </row>
    <row r="1067" spans="1:4" ht="12.75" customHeight="1">
      <c r="A1067" s="1" t="s">
        <v>2143</v>
      </c>
      <c r="B1067" s="2" t="s">
        <v>2144</v>
      </c>
      <c r="C1067" s="2" t="s">
        <v>96</v>
      </c>
      <c r="D1067" s="3">
        <v>13.22</v>
      </c>
    </row>
    <row r="1068" spans="1:4" ht="12.75" customHeight="1">
      <c r="A1068" s="1" t="s">
        <v>2145</v>
      </c>
      <c r="B1068" s="2" t="s">
        <v>2146</v>
      </c>
      <c r="C1068" s="2" t="s">
        <v>96</v>
      </c>
      <c r="D1068" s="3">
        <v>14.08</v>
      </c>
    </row>
    <row r="1069" spans="1:4" ht="12.75" customHeight="1">
      <c r="A1069" s="1" t="s">
        <v>2147</v>
      </c>
      <c r="B1069" s="2" t="s">
        <v>2148</v>
      </c>
      <c r="C1069" s="2" t="s">
        <v>96</v>
      </c>
      <c r="D1069" s="3">
        <v>13.26</v>
      </c>
    </row>
    <row r="1070" spans="1:4" ht="12.75" customHeight="1">
      <c r="A1070" s="1" t="s">
        <v>2149</v>
      </c>
      <c r="B1070" s="2" t="s">
        <v>2150</v>
      </c>
      <c r="C1070" s="2" t="s">
        <v>96</v>
      </c>
      <c r="D1070" s="3">
        <v>12.28</v>
      </c>
    </row>
    <row r="1071" spans="1:4" ht="12.75" customHeight="1">
      <c r="A1071" s="1" t="s">
        <v>2151</v>
      </c>
      <c r="B1071" s="2" t="s">
        <v>2152</v>
      </c>
      <c r="C1071" s="2" t="s">
        <v>96</v>
      </c>
      <c r="D1071" s="3">
        <v>12.29</v>
      </c>
    </row>
    <row r="1072" spans="1:4" ht="12.75" customHeight="1">
      <c r="A1072" s="1" t="s">
        <v>2153</v>
      </c>
      <c r="B1072" s="2" t="s">
        <v>2154</v>
      </c>
      <c r="C1072" s="2" t="s">
        <v>96</v>
      </c>
      <c r="D1072" s="3">
        <v>12.98</v>
      </c>
    </row>
    <row r="1073" spans="1:4" ht="12.75" customHeight="1">
      <c r="A1073" s="1" t="s">
        <v>2155</v>
      </c>
      <c r="B1073" s="2" t="s">
        <v>2156</v>
      </c>
      <c r="C1073" s="2" t="s">
        <v>96</v>
      </c>
      <c r="D1073" s="3">
        <v>12.98</v>
      </c>
    </row>
    <row r="1074" spans="1:4" ht="12.75" customHeight="1">
      <c r="A1074" s="1" t="s">
        <v>2157</v>
      </c>
      <c r="B1074" s="2" t="s">
        <v>2158</v>
      </c>
      <c r="C1074" s="2" t="s">
        <v>96</v>
      </c>
      <c r="D1074" s="3">
        <v>10.94</v>
      </c>
    </row>
    <row r="1075" spans="1:4" ht="12.75" customHeight="1">
      <c r="A1075" s="1" t="s">
        <v>2159</v>
      </c>
      <c r="B1075" s="2" t="s">
        <v>2160</v>
      </c>
      <c r="C1075" s="2" t="s">
        <v>96</v>
      </c>
      <c r="D1075" s="3">
        <v>15.04</v>
      </c>
    </row>
    <row r="1076" spans="1:4" ht="12.75" customHeight="1">
      <c r="A1076" s="1" t="s">
        <v>2161</v>
      </c>
      <c r="B1076" s="2" t="s">
        <v>2162</v>
      </c>
      <c r="C1076" s="2" t="s">
        <v>96</v>
      </c>
      <c r="D1076" s="3">
        <v>15.66</v>
      </c>
    </row>
    <row r="1077" spans="1:4" ht="12.75" customHeight="1">
      <c r="A1077" s="1" t="s">
        <v>2163</v>
      </c>
      <c r="B1077" s="2" t="s">
        <v>2164</v>
      </c>
      <c r="C1077" s="2" t="s">
        <v>96</v>
      </c>
      <c r="D1077" s="3">
        <v>15</v>
      </c>
    </row>
    <row r="1078" spans="1:4" ht="12.75" customHeight="1">
      <c r="A1078" s="1" t="s">
        <v>2165</v>
      </c>
      <c r="B1078" s="2" t="s">
        <v>2166</v>
      </c>
      <c r="C1078" s="2" t="s">
        <v>96</v>
      </c>
      <c r="D1078" s="3">
        <v>16.350000000000001</v>
      </c>
    </row>
    <row r="1079" spans="1:4" ht="12.75" customHeight="1">
      <c r="A1079" s="1" t="s">
        <v>2167</v>
      </c>
      <c r="B1079" s="2" t="s">
        <v>2168</v>
      </c>
      <c r="C1079" s="2" t="s">
        <v>96</v>
      </c>
      <c r="D1079" s="3">
        <v>14.43</v>
      </c>
    </row>
    <row r="1080" spans="1:4" ht="12.75" customHeight="1">
      <c r="A1080" s="1" t="s">
        <v>2169</v>
      </c>
      <c r="B1080" s="2" t="s">
        <v>2170</v>
      </c>
      <c r="C1080" s="2" t="s">
        <v>96</v>
      </c>
      <c r="D1080" s="3">
        <v>15.63</v>
      </c>
    </row>
    <row r="1081" spans="1:4" ht="12.75" customHeight="1">
      <c r="A1081" s="1" t="s">
        <v>2171</v>
      </c>
      <c r="B1081" s="2" t="s">
        <v>2172</v>
      </c>
      <c r="C1081" s="2" t="s">
        <v>96</v>
      </c>
      <c r="D1081" s="3">
        <v>15.73</v>
      </c>
    </row>
    <row r="1082" spans="1:4" ht="12.75" customHeight="1">
      <c r="A1082" s="1" t="s">
        <v>2173</v>
      </c>
      <c r="B1082" s="2" t="s">
        <v>2174</v>
      </c>
      <c r="C1082" s="2" t="s">
        <v>96</v>
      </c>
      <c r="D1082" s="3">
        <v>16.41</v>
      </c>
    </row>
    <row r="1083" spans="1:4" ht="12.75" customHeight="1">
      <c r="A1083" s="1" t="s">
        <v>2175</v>
      </c>
      <c r="B1083" s="2" t="s">
        <v>2176</v>
      </c>
      <c r="C1083" s="2" t="s">
        <v>96</v>
      </c>
      <c r="D1083" s="3">
        <v>19.690000000000001</v>
      </c>
    </row>
    <row r="1084" spans="1:4" ht="12.75" customHeight="1">
      <c r="A1084" s="1" t="s">
        <v>2177</v>
      </c>
      <c r="B1084" s="2" t="s">
        <v>2178</v>
      </c>
      <c r="C1084" s="2" t="s">
        <v>96</v>
      </c>
      <c r="D1084" s="3">
        <v>14.31</v>
      </c>
    </row>
    <row r="1085" spans="1:4" ht="12.75" customHeight="1">
      <c r="A1085" s="1" t="s">
        <v>2179</v>
      </c>
      <c r="B1085" s="2" t="s">
        <v>2180</v>
      </c>
      <c r="C1085" s="2" t="s">
        <v>96</v>
      </c>
      <c r="D1085" s="3">
        <v>11.92</v>
      </c>
    </row>
    <row r="1086" spans="1:4" ht="12.75" customHeight="1">
      <c r="A1086" s="1" t="s">
        <v>2181</v>
      </c>
      <c r="B1086" s="2" t="s">
        <v>2182</v>
      </c>
      <c r="C1086" s="2" t="s">
        <v>96</v>
      </c>
      <c r="D1086" s="3">
        <v>11.81</v>
      </c>
    </row>
    <row r="1087" spans="1:4" ht="12.75" customHeight="1">
      <c r="A1087" s="1" t="s">
        <v>2183</v>
      </c>
      <c r="B1087" s="2" t="s">
        <v>2184</v>
      </c>
      <c r="C1087" s="2" t="s">
        <v>96</v>
      </c>
      <c r="D1087" s="3">
        <v>13.62</v>
      </c>
    </row>
    <row r="1088" spans="1:4" ht="12.75" customHeight="1">
      <c r="A1088" s="1" t="s">
        <v>2185</v>
      </c>
      <c r="B1088" s="2" t="s">
        <v>2186</v>
      </c>
      <c r="C1088" s="2" t="s">
        <v>96</v>
      </c>
      <c r="D1088" s="3">
        <v>12.11</v>
      </c>
    </row>
    <row r="1089" spans="1:4" ht="12.75" customHeight="1">
      <c r="A1089" s="1" t="s">
        <v>2187</v>
      </c>
      <c r="B1089" s="2" t="s">
        <v>2188</v>
      </c>
      <c r="C1089" s="2" t="s">
        <v>96</v>
      </c>
      <c r="D1089" s="3">
        <v>13.43</v>
      </c>
    </row>
    <row r="1090" spans="1:4" ht="12.75" customHeight="1">
      <c r="A1090" s="1" t="s">
        <v>2189</v>
      </c>
      <c r="B1090" s="2" t="s">
        <v>2190</v>
      </c>
      <c r="C1090" s="2" t="s">
        <v>96</v>
      </c>
      <c r="D1090" s="3">
        <v>13.87</v>
      </c>
    </row>
    <row r="1091" spans="1:4" ht="12.75" customHeight="1">
      <c r="A1091" s="1" t="s">
        <v>2191</v>
      </c>
      <c r="B1091" s="2" t="s">
        <v>2192</v>
      </c>
      <c r="C1091" s="2" t="s">
        <v>96</v>
      </c>
      <c r="D1091" s="3">
        <v>11.87</v>
      </c>
    </row>
    <row r="1092" spans="1:4" ht="12.75" customHeight="1">
      <c r="A1092" s="1" t="s">
        <v>2193</v>
      </c>
      <c r="B1092" s="2" t="s">
        <v>2194</v>
      </c>
      <c r="C1092" s="2" t="s">
        <v>96</v>
      </c>
      <c r="D1092" s="3">
        <v>13.62</v>
      </c>
    </row>
    <row r="1093" spans="1:4" ht="12.75" customHeight="1">
      <c r="A1093" s="1" t="s">
        <v>2195</v>
      </c>
      <c r="B1093" s="2" t="s">
        <v>2196</v>
      </c>
      <c r="C1093" s="2" t="s">
        <v>801</v>
      </c>
      <c r="D1093" s="3">
        <v>73.290000000000006</v>
      </c>
    </row>
    <row r="1094" spans="1:4" ht="12.75" customHeight="1">
      <c r="A1094" s="1" t="s">
        <v>2197</v>
      </c>
      <c r="B1094" s="2" t="s">
        <v>2198</v>
      </c>
      <c r="C1094" s="2" t="s">
        <v>801</v>
      </c>
      <c r="D1094" s="3">
        <v>84.73</v>
      </c>
    </row>
    <row r="1095" spans="1:4" ht="12.75" customHeight="1">
      <c r="A1095" s="1" t="s">
        <v>2199</v>
      </c>
      <c r="B1095" s="2" t="s">
        <v>2200</v>
      </c>
      <c r="C1095" s="2" t="s">
        <v>801</v>
      </c>
      <c r="D1095" s="3">
        <v>81.61</v>
      </c>
    </row>
    <row r="1096" spans="1:4" ht="12.75" customHeight="1">
      <c r="A1096" s="1" t="s">
        <v>2201</v>
      </c>
      <c r="B1096" s="2" t="s">
        <v>2202</v>
      </c>
      <c r="C1096" s="2" t="s">
        <v>801</v>
      </c>
      <c r="D1096" s="3">
        <v>35.49</v>
      </c>
    </row>
    <row r="1097" spans="1:4" ht="12.75" customHeight="1">
      <c r="A1097" s="1" t="s">
        <v>2203</v>
      </c>
      <c r="B1097" s="2" t="s">
        <v>2204</v>
      </c>
      <c r="C1097" s="2" t="s">
        <v>801</v>
      </c>
      <c r="D1097" s="3">
        <v>39.31</v>
      </c>
    </row>
    <row r="1098" spans="1:4" ht="12.75" customHeight="1">
      <c r="A1098" s="1" t="s">
        <v>2205</v>
      </c>
      <c r="B1098" s="2" t="s">
        <v>2206</v>
      </c>
      <c r="C1098" s="2" t="s">
        <v>801</v>
      </c>
      <c r="D1098" s="3">
        <v>49.89</v>
      </c>
    </row>
    <row r="1099" spans="1:4" ht="12.75" customHeight="1">
      <c r="A1099" s="1" t="s">
        <v>2207</v>
      </c>
      <c r="B1099" s="2" t="s">
        <v>2208</v>
      </c>
      <c r="C1099" s="2" t="s">
        <v>801</v>
      </c>
      <c r="D1099" s="3">
        <v>71.650000000000006</v>
      </c>
    </row>
    <row r="1100" spans="1:4" ht="12.75" customHeight="1">
      <c r="A1100" s="1" t="s">
        <v>2209</v>
      </c>
      <c r="B1100" s="2" t="s">
        <v>2210</v>
      </c>
      <c r="C1100" s="2" t="s">
        <v>801</v>
      </c>
      <c r="D1100" s="3">
        <v>25.94</v>
      </c>
    </row>
    <row r="1101" spans="1:4" ht="12.75" customHeight="1">
      <c r="A1101" s="1" t="s">
        <v>2211</v>
      </c>
      <c r="B1101" s="2" t="s">
        <v>2212</v>
      </c>
      <c r="C1101" s="2" t="s">
        <v>801</v>
      </c>
      <c r="D1101" s="3">
        <v>33.909999999999997</v>
      </c>
    </row>
    <row r="1102" spans="1:4" ht="12.75" customHeight="1">
      <c r="A1102" s="1" t="s">
        <v>2213</v>
      </c>
      <c r="B1102" s="2" t="s">
        <v>2214</v>
      </c>
      <c r="C1102" s="2" t="s">
        <v>801</v>
      </c>
      <c r="D1102" s="3">
        <v>37.31</v>
      </c>
    </row>
    <row r="1103" spans="1:4" ht="12.75" customHeight="1">
      <c r="A1103" s="1" t="s">
        <v>2215</v>
      </c>
      <c r="B1103" s="2" t="s">
        <v>2216</v>
      </c>
      <c r="C1103" s="2" t="s">
        <v>801</v>
      </c>
      <c r="D1103" s="3">
        <v>40.71</v>
      </c>
    </row>
    <row r="1104" spans="1:4" ht="12.75" customHeight="1">
      <c r="A1104" s="1" t="s">
        <v>2217</v>
      </c>
      <c r="B1104" s="2" t="s">
        <v>2218</v>
      </c>
      <c r="C1104" s="2" t="s">
        <v>801</v>
      </c>
      <c r="D1104" s="3">
        <v>50.54</v>
      </c>
    </row>
    <row r="1105" spans="1:4" ht="12.75" customHeight="1">
      <c r="A1105" s="1" t="s">
        <v>2219</v>
      </c>
      <c r="B1105" s="2" t="s">
        <v>2220</v>
      </c>
      <c r="C1105" s="2" t="s">
        <v>801</v>
      </c>
      <c r="D1105" s="3">
        <v>76.34</v>
      </c>
    </row>
    <row r="1106" spans="1:4" ht="12.75" customHeight="1">
      <c r="A1106" s="1" t="s">
        <v>2221</v>
      </c>
      <c r="B1106" s="2" t="s">
        <v>2222</v>
      </c>
      <c r="C1106" s="2" t="s">
        <v>801</v>
      </c>
      <c r="D1106" s="3">
        <v>27.99</v>
      </c>
    </row>
    <row r="1107" spans="1:4" ht="12.75" customHeight="1">
      <c r="A1107" s="1" t="s">
        <v>2223</v>
      </c>
      <c r="B1107" s="2" t="s">
        <v>2224</v>
      </c>
      <c r="C1107" s="2" t="s">
        <v>801</v>
      </c>
      <c r="D1107" s="3">
        <v>34.229999999999997</v>
      </c>
    </row>
    <row r="1108" spans="1:4" ht="12.75" customHeight="1">
      <c r="A1108" s="1" t="s">
        <v>2225</v>
      </c>
      <c r="B1108" s="2" t="s">
        <v>2226</v>
      </c>
      <c r="C1108" s="2" t="s">
        <v>801</v>
      </c>
      <c r="D1108" s="3">
        <v>28.57</v>
      </c>
    </row>
    <row r="1109" spans="1:4" ht="12.75" customHeight="1">
      <c r="A1109" s="1" t="s">
        <v>2227</v>
      </c>
      <c r="B1109" s="2" t="s">
        <v>2228</v>
      </c>
      <c r="C1109" s="2" t="s">
        <v>801</v>
      </c>
      <c r="D1109" s="3">
        <v>30.13</v>
      </c>
    </row>
    <row r="1110" spans="1:4" ht="12.75" customHeight="1">
      <c r="A1110" s="1" t="s">
        <v>2229</v>
      </c>
      <c r="B1110" s="2" t="s">
        <v>2230</v>
      </c>
      <c r="C1110" s="2" t="s">
        <v>801</v>
      </c>
      <c r="D1110" s="3">
        <v>36.770000000000003</v>
      </c>
    </row>
    <row r="1111" spans="1:4" ht="12.75" customHeight="1">
      <c r="A1111" s="1" t="s">
        <v>2231</v>
      </c>
      <c r="B1111" s="2" t="s">
        <v>2232</v>
      </c>
      <c r="C1111" s="2" t="s">
        <v>801</v>
      </c>
      <c r="D1111" s="3">
        <v>48.88</v>
      </c>
    </row>
    <row r="1112" spans="1:4" ht="12.75" customHeight="1">
      <c r="A1112" s="1" t="s">
        <v>2233</v>
      </c>
      <c r="B1112" s="2" t="s">
        <v>2234</v>
      </c>
      <c r="C1112" s="2" t="s">
        <v>801</v>
      </c>
      <c r="D1112" s="3">
        <v>59.6</v>
      </c>
    </row>
    <row r="1113" spans="1:4" ht="12.75" customHeight="1">
      <c r="A1113" s="1" t="s">
        <v>2235</v>
      </c>
      <c r="B1113" s="2" t="s">
        <v>2236</v>
      </c>
      <c r="C1113" s="2" t="s">
        <v>801</v>
      </c>
      <c r="D1113" s="3">
        <v>17.16</v>
      </c>
    </row>
    <row r="1114" spans="1:4" ht="12.75" customHeight="1">
      <c r="A1114" s="1" t="s">
        <v>2237</v>
      </c>
      <c r="B1114" s="2" t="s">
        <v>2238</v>
      </c>
      <c r="C1114" s="2" t="s">
        <v>801</v>
      </c>
      <c r="D1114" s="3">
        <v>23.07</v>
      </c>
    </row>
    <row r="1115" spans="1:4" ht="12.75" customHeight="1">
      <c r="A1115" s="1" t="s">
        <v>2239</v>
      </c>
      <c r="B1115" s="2" t="s">
        <v>2240</v>
      </c>
      <c r="C1115" s="2" t="s">
        <v>801</v>
      </c>
      <c r="D1115" s="3">
        <v>94.43</v>
      </c>
    </row>
    <row r="1116" spans="1:4" ht="12.75" customHeight="1">
      <c r="A1116" s="1" t="s">
        <v>2241</v>
      </c>
      <c r="B1116" s="2" t="s">
        <v>2242</v>
      </c>
      <c r="C1116" s="2" t="s">
        <v>801</v>
      </c>
      <c r="D1116" s="3">
        <v>110.26</v>
      </c>
    </row>
    <row r="1117" spans="1:4" ht="12.75" customHeight="1">
      <c r="A1117" s="1" t="s">
        <v>2243</v>
      </c>
      <c r="B1117" s="2" t="s">
        <v>2244</v>
      </c>
      <c r="C1117" s="2" t="s">
        <v>801</v>
      </c>
      <c r="D1117" s="3">
        <v>143</v>
      </c>
    </row>
    <row r="1118" spans="1:4" ht="12.75" customHeight="1">
      <c r="A1118" s="1" t="s">
        <v>2245</v>
      </c>
      <c r="B1118" s="2" t="s">
        <v>2246</v>
      </c>
      <c r="C1118" s="2" t="s">
        <v>828</v>
      </c>
      <c r="D1118" s="3">
        <v>132.57</v>
      </c>
    </row>
    <row r="1119" spans="1:4" ht="12.75" customHeight="1">
      <c r="A1119" s="1" t="s">
        <v>2247</v>
      </c>
      <c r="B1119" s="2" t="s">
        <v>2248</v>
      </c>
      <c r="C1119" s="2" t="s">
        <v>96</v>
      </c>
      <c r="D1119" s="3">
        <v>34.81</v>
      </c>
    </row>
    <row r="1120" spans="1:4" ht="12.75" customHeight="1">
      <c r="A1120" s="1" t="s">
        <v>2249</v>
      </c>
      <c r="B1120" s="2" t="s">
        <v>2250</v>
      </c>
      <c r="C1120" s="2" t="s">
        <v>801</v>
      </c>
      <c r="D1120" s="3">
        <v>107.73</v>
      </c>
    </row>
    <row r="1121" spans="1:4" ht="12.75" customHeight="1">
      <c r="A1121" s="1" t="s">
        <v>2251</v>
      </c>
      <c r="B1121" s="2" t="s">
        <v>2252</v>
      </c>
      <c r="C1121" s="2" t="s">
        <v>801</v>
      </c>
      <c r="D1121" s="3">
        <v>62.66</v>
      </c>
    </row>
    <row r="1122" spans="1:4" ht="12.75" customHeight="1">
      <c r="A1122" s="1" t="s">
        <v>2253</v>
      </c>
      <c r="B1122" s="2" t="s">
        <v>2254</v>
      </c>
      <c r="C1122" s="2" t="s">
        <v>801</v>
      </c>
      <c r="D1122" s="3">
        <v>77.650000000000006</v>
      </c>
    </row>
    <row r="1123" spans="1:4" ht="12.75" customHeight="1">
      <c r="A1123" s="1" t="s">
        <v>2255</v>
      </c>
      <c r="B1123" s="2" t="s">
        <v>2256</v>
      </c>
      <c r="C1123" s="2" t="s">
        <v>801</v>
      </c>
      <c r="D1123" s="3">
        <v>90.07</v>
      </c>
    </row>
    <row r="1124" spans="1:4" ht="12.75" customHeight="1">
      <c r="A1124" s="1" t="s">
        <v>2257</v>
      </c>
      <c r="B1124" s="2" t="s">
        <v>2258</v>
      </c>
      <c r="C1124" s="2" t="s">
        <v>801</v>
      </c>
      <c r="D1124" s="3">
        <v>129.75</v>
      </c>
    </row>
    <row r="1125" spans="1:4" ht="12.75" customHeight="1">
      <c r="A1125" s="1" t="s">
        <v>2259</v>
      </c>
      <c r="B1125" s="2" t="s">
        <v>2260</v>
      </c>
      <c r="C1125" s="2" t="s">
        <v>801</v>
      </c>
      <c r="D1125" s="3">
        <v>45.53</v>
      </c>
    </row>
    <row r="1126" spans="1:4" ht="12.75" customHeight="1">
      <c r="A1126" s="1" t="s">
        <v>2261</v>
      </c>
      <c r="B1126" s="2" t="s">
        <v>2262</v>
      </c>
      <c r="C1126" s="2" t="s">
        <v>801</v>
      </c>
      <c r="D1126" s="3">
        <v>51.82</v>
      </c>
    </row>
    <row r="1127" spans="1:4" ht="12.75" customHeight="1">
      <c r="A1127" s="1" t="s">
        <v>2263</v>
      </c>
      <c r="B1127" s="2" t="s">
        <v>2264</v>
      </c>
      <c r="C1127" s="2" t="s">
        <v>801</v>
      </c>
      <c r="D1127" s="3">
        <v>63.61</v>
      </c>
    </row>
    <row r="1128" spans="1:4" ht="12.75" customHeight="1">
      <c r="A1128" s="1" t="s">
        <v>2265</v>
      </c>
      <c r="B1128" s="2" t="s">
        <v>2266</v>
      </c>
      <c r="C1128" s="2" t="s">
        <v>801</v>
      </c>
      <c r="D1128" s="3">
        <v>40.08</v>
      </c>
    </row>
    <row r="1129" spans="1:4" ht="12.75" customHeight="1">
      <c r="A1129" s="1" t="s">
        <v>2267</v>
      </c>
      <c r="B1129" s="2" t="s">
        <v>2268</v>
      </c>
      <c r="C1129" s="2" t="s">
        <v>801</v>
      </c>
      <c r="D1129" s="3">
        <v>78.92</v>
      </c>
    </row>
    <row r="1130" spans="1:4" ht="12.75" customHeight="1">
      <c r="A1130" s="1" t="s">
        <v>2269</v>
      </c>
      <c r="B1130" s="2" t="s">
        <v>2270</v>
      </c>
      <c r="C1130" s="2" t="s">
        <v>801</v>
      </c>
      <c r="D1130" s="3">
        <v>24.19</v>
      </c>
    </row>
    <row r="1131" spans="1:4" ht="12.75" customHeight="1">
      <c r="A1131" s="1" t="s">
        <v>2271</v>
      </c>
      <c r="B1131" s="2" t="s">
        <v>2272</v>
      </c>
      <c r="C1131" s="2" t="s">
        <v>2</v>
      </c>
      <c r="D1131" s="3">
        <v>16.190000000000001</v>
      </c>
    </row>
    <row r="1132" spans="1:4" ht="12.75" customHeight="1">
      <c r="A1132" s="1" t="s">
        <v>2273</v>
      </c>
      <c r="B1132" s="2" t="s">
        <v>2274</v>
      </c>
      <c r="C1132" s="2" t="s">
        <v>2</v>
      </c>
      <c r="D1132" s="3">
        <v>86.5</v>
      </c>
    </row>
    <row r="1133" spans="1:4" ht="12.75" customHeight="1">
      <c r="A1133" s="1" t="s">
        <v>2275</v>
      </c>
      <c r="B1133" s="2" t="s">
        <v>2276</v>
      </c>
      <c r="C1133" s="2" t="s">
        <v>96</v>
      </c>
      <c r="D1133" s="3">
        <v>21.9</v>
      </c>
    </row>
    <row r="1134" spans="1:4" ht="12.75" customHeight="1">
      <c r="A1134" s="1" t="s">
        <v>2277</v>
      </c>
      <c r="B1134" s="2" t="s">
        <v>2278</v>
      </c>
      <c r="C1134" s="2" t="s">
        <v>2</v>
      </c>
      <c r="D1134" s="3">
        <v>11.35</v>
      </c>
    </row>
    <row r="1135" spans="1:4" ht="12.75" customHeight="1">
      <c r="A1135" s="1" t="s">
        <v>2279</v>
      </c>
      <c r="B1135" s="2" t="s">
        <v>2280</v>
      </c>
      <c r="C1135" s="2" t="s">
        <v>2</v>
      </c>
      <c r="D1135" s="3">
        <v>1.27</v>
      </c>
    </row>
    <row r="1136" spans="1:4" ht="12.75" customHeight="1">
      <c r="A1136" s="1" t="s">
        <v>2281</v>
      </c>
      <c r="B1136" s="2" t="s">
        <v>2282</v>
      </c>
      <c r="C1136" s="2" t="s">
        <v>2</v>
      </c>
      <c r="D1136" s="3">
        <v>24.87</v>
      </c>
    </row>
    <row r="1137" spans="1:4" ht="12.75" customHeight="1">
      <c r="A1137" s="1" t="s">
        <v>2283</v>
      </c>
      <c r="B1137" s="2" t="s">
        <v>2284</v>
      </c>
      <c r="C1137" s="2" t="s">
        <v>2</v>
      </c>
      <c r="D1137" s="3">
        <v>89.9</v>
      </c>
    </row>
    <row r="1138" spans="1:4" ht="12.75" customHeight="1">
      <c r="A1138" s="1" t="s">
        <v>2285</v>
      </c>
      <c r="B1138" s="2" t="s">
        <v>2286</v>
      </c>
      <c r="C1138" s="2" t="s">
        <v>2</v>
      </c>
      <c r="D1138" s="3">
        <v>290.8</v>
      </c>
    </row>
    <row r="1139" spans="1:4" ht="12.75" customHeight="1">
      <c r="A1139" s="1" t="s">
        <v>2287</v>
      </c>
      <c r="B1139" s="2" t="s">
        <v>2288</v>
      </c>
      <c r="C1139" s="2" t="s">
        <v>96</v>
      </c>
      <c r="D1139" s="3">
        <v>5.48</v>
      </c>
    </row>
    <row r="1140" spans="1:4" ht="12.75" customHeight="1">
      <c r="A1140" s="1" t="s">
        <v>2289</v>
      </c>
      <c r="B1140" s="2" t="s">
        <v>2290</v>
      </c>
      <c r="C1140" s="2" t="s">
        <v>96</v>
      </c>
      <c r="D1140" s="3">
        <v>17.12</v>
      </c>
    </row>
    <row r="1141" spans="1:4" ht="12.75" customHeight="1">
      <c r="A1141" s="1" t="s">
        <v>2291</v>
      </c>
      <c r="B1141" s="2" t="s">
        <v>2292</v>
      </c>
      <c r="C1141" s="2" t="s">
        <v>96</v>
      </c>
      <c r="D1141" s="3">
        <v>0.82</v>
      </c>
    </row>
    <row r="1142" spans="1:4" ht="12.75" customHeight="1">
      <c r="A1142" s="1" t="s">
        <v>2293</v>
      </c>
      <c r="B1142" s="2" t="s">
        <v>2294</v>
      </c>
      <c r="C1142" s="2" t="s">
        <v>96</v>
      </c>
      <c r="D1142" s="3">
        <v>0.74</v>
      </c>
    </row>
    <row r="1143" spans="1:4" ht="12.75" customHeight="1">
      <c r="A1143" s="1" t="s">
        <v>2295</v>
      </c>
      <c r="B1143" s="2" t="s">
        <v>2296</v>
      </c>
      <c r="C1143" s="2" t="s">
        <v>96</v>
      </c>
      <c r="D1143" s="3">
        <v>4.37</v>
      </c>
    </row>
    <row r="1144" spans="1:4" ht="12.75" customHeight="1">
      <c r="A1144" s="1" t="s">
        <v>2297</v>
      </c>
      <c r="B1144" s="2" t="s">
        <v>2298</v>
      </c>
      <c r="C1144" s="2" t="s">
        <v>96</v>
      </c>
      <c r="D1144" s="3">
        <v>0.79</v>
      </c>
    </row>
    <row r="1145" spans="1:4" ht="12.75" customHeight="1">
      <c r="A1145" s="1" t="s">
        <v>2299</v>
      </c>
      <c r="B1145" s="2" t="s">
        <v>2300</v>
      </c>
      <c r="C1145" s="2" t="s">
        <v>2</v>
      </c>
      <c r="D1145" s="3">
        <v>48.98</v>
      </c>
    </row>
    <row r="1146" spans="1:4" ht="12.75" customHeight="1">
      <c r="A1146" s="1" t="s">
        <v>2301</v>
      </c>
      <c r="B1146" s="2" t="s">
        <v>2302</v>
      </c>
      <c r="C1146" s="2" t="s">
        <v>2</v>
      </c>
      <c r="D1146" s="3">
        <v>58.35</v>
      </c>
    </row>
    <row r="1147" spans="1:4" ht="12.75" customHeight="1">
      <c r="A1147" s="1" t="s">
        <v>2303</v>
      </c>
      <c r="B1147" s="2" t="s">
        <v>2304</v>
      </c>
      <c r="C1147" s="2" t="s">
        <v>2</v>
      </c>
      <c r="D1147" s="3">
        <v>84.57</v>
      </c>
    </row>
    <row r="1148" spans="1:4" ht="12.75" customHeight="1">
      <c r="A1148" s="1" t="s">
        <v>2305</v>
      </c>
      <c r="B1148" s="2" t="s">
        <v>2306</v>
      </c>
      <c r="C1148" s="2" t="s">
        <v>96</v>
      </c>
      <c r="D1148" s="3">
        <v>115.08</v>
      </c>
    </row>
    <row r="1149" spans="1:4" ht="12.75" customHeight="1">
      <c r="A1149" s="1" t="s">
        <v>2307</v>
      </c>
      <c r="B1149" s="2" t="s">
        <v>2308</v>
      </c>
      <c r="C1149" s="2" t="s">
        <v>96</v>
      </c>
      <c r="D1149" s="3">
        <v>73.48</v>
      </c>
    </row>
    <row r="1150" spans="1:4" ht="12.75" customHeight="1">
      <c r="A1150" s="1" t="s">
        <v>2309</v>
      </c>
      <c r="B1150" s="2" t="s">
        <v>2310</v>
      </c>
      <c r="C1150" s="2" t="s">
        <v>96</v>
      </c>
      <c r="D1150" s="3">
        <v>22.74</v>
      </c>
    </row>
    <row r="1151" spans="1:4" ht="12.75" customHeight="1">
      <c r="A1151" s="1" t="s">
        <v>2311</v>
      </c>
      <c r="B1151" s="2" t="s">
        <v>2312</v>
      </c>
      <c r="C1151" s="2" t="s">
        <v>99</v>
      </c>
      <c r="D1151" s="3">
        <v>77.34</v>
      </c>
    </row>
    <row r="1152" spans="1:4" ht="12.75" customHeight="1">
      <c r="A1152" s="1" t="s">
        <v>2313</v>
      </c>
      <c r="B1152" s="2" t="s">
        <v>2314</v>
      </c>
      <c r="C1152" s="2" t="s">
        <v>2</v>
      </c>
      <c r="D1152" s="3">
        <v>16.71</v>
      </c>
    </row>
    <row r="1153" spans="1:4" ht="12.75" customHeight="1">
      <c r="A1153" s="1" t="s">
        <v>2315</v>
      </c>
      <c r="B1153" s="2" t="s">
        <v>2316</v>
      </c>
      <c r="C1153" s="2" t="s">
        <v>2</v>
      </c>
      <c r="D1153" s="3">
        <v>17.16</v>
      </c>
    </row>
    <row r="1154" spans="1:4" ht="12.75" customHeight="1">
      <c r="A1154" s="1" t="s">
        <v>2317</v>
      </c>
      <c r="B1154" s="2" t="s">
        <v>2318</v>
      </c>
      <c r="C1154" s="2" t="s">
        <v>2</v>
      </c>
      <c r="D1154" s="3">
        <v>17.32</v>
      </c>
    </row>
    <row r="1155" spans="1:4" ht="12.75" customHeight="1">
      <c r="A1155" s="1" t="s">
        <v>2319</v>
      </c>
      <c r="B1155" s="2" t="s">
        <v>2320</v>
      </c>
      <c r="C1155" s="2" t="s">
        <v>2</v>
      </c>
      <c r="D1155" s="3">
        <v>5.99</v>
      </c>
    </row>
    <row r="1156" spans="1:4" ht="12.75" customHeight="1">
      <c r="A1156" s="1" t="s">
        <v>2321</v>
      </c>
      <c r="B1156" s="2" t="s">
        <v>2322</v>
      </c>
      <c r="C1156" s="2" t="s">
        <v>2</v>
      </c>
      <c r="D1156" s="3">
        <v>7.71</v>
      </c>
    </row>
    <row r="1157" spans="1:4" ht="12.75" customHeight="1">
      <c r="A1157" s="1" t="s">
        <v>2323</v>
      </c>
      <c r="B1157" s="2" t="s">
        <v>2324</v>
      </c>
      <c r="C1157" s="2" t="s">
        <v>2</v>
      </c>
      <c r="D1157" s="3">
        <v>9.31</v>
      </c>
    </row>
    <row r="1158" spans="1:4" ht="12.75" customHeight="1">
      <c r="A1158" s="1" t="s">
        <v>2325</v>
      </c>
      <c r="B1158" s="2" t="s">
        <v>2326</v>
      </c>
      <c r="C1158" s="2" t="s">
        <v>2</v>
      </c>
      <c r="D1158" s="3">
        <v>9.11</v>
      </c>
    </row>
    <row r="1159" spans="1:4" ht="12.75" customHeight="1">
      <c r="A1159" s="1" t="s">
        <v>2327</v>
      </c>
      <c r="B1159" s="2" t="s">
        <v>2328</v>
      </c>
      <c r="C1159" s="2" t="s">
        <v>2</v>
      </c>
      <c r="D1159" s="3">
        <v>13.45</v>
      </c>
    </row>
    <row r="1160" spans="1:4" ht="12.75" customHeight="1">
      <c r="A1160" s="1" t="s">
        <v>2329</v>
      </c>
      <c r="B1160" s="2" t="s">
        <v>2330</v>
      </c>
      <c r="C1160" s="2" t="s">
        <v>2</v>
      </c>
      <c r="D1160" s="3">
        <v>11.4</v>
      </c>
    </row>
    <row r="1161" spans="1:4" ht="12.75" customHeight="1">
      <c r="A1161" s="1" t="s">
        <v>2331</v>
      </c>
      <c r="B1161" s="2" t="s">
        <v>2332</v>
      </c>
      <c r="C1161" s="2" t="s">
        <v>2</v>
      </c>
      <c r="D1161" s="3">
        <v>13.75</v>
      </c>
    </row>
    <row r="1162" spans="1:4" ht="12.75" customHeight="1">
      <c r="A1162" s="1" t="s">
        <v>2333</v>
      </c>
      <c r="B1162" s="2" t="s">
        <v>2334</v>
      </c>
      <c r="C1162" s="2" t="s">
        <v>2</v>
      </c>
      <c r="D1162" s="3">
        <v>11459.5</v>
      </c>
    </row>
    <row r="1163" spans="1:4" ht="12.75" customHeight="1">
      <c r="A1163" s="1" t="s">
        <v>2335</v>
      </c>
      <c r="B1163" s="2" t="s">
        <v>2336</v>
      </c>
      <c r="C1163" s="2" t="s">
        <v>2</v>
      </c>
      <c r="D1163" s="3">
        <v>9620.16</v>
      </c>
    </row>
    <row r="1164" spans="1:4" ht="12.75" customHeight="1">
      <c r="A1164" s="1" t="s">
        <v>2337</v>
      </c>
      <c r="B1164" s="2" t="s">
        <v>2338</v>
      </c>
      <c r="C1164" s="2" t="s">
        <v>2</v>
      </c>
      <c r="D1164" s="3">
        <v>8303.98</v>
      </c>
    </row>
    <row r="1165" spans="1:4" ht="12.75" customHeight="1">
      <c r="A1165" s="1" t="s">
        <v>2339</v>
      </c>
      <c r="B1165" s="2" t="s">
        <v>2340</v>
      </c>
      <c r="C1165" s="2" t="s">
        <v>2</v>
      </c>
      <c r="D1165" s="3">
        <v>6419.29</v>
      </c>
    </row>
    <row r="1166" spans="1:4" ht="12.75" customHeight="1">
      <c r="A1166" s="1" t="s">
        <v>2341</v>
      </c>
      <c r="B1166" s="2" t="s">
        <v>2342</v>
      </c>
      <c r="C1166" s="2" t="s">
        <v>2</v>
      </c>
      <c r="D1166" s="3">
        <v>113501.94</v>
      </c>
    </row>
    <row r="1167" spans="1:4" ht="12.75" customHeight="1">
      <c r="A1167" s="1" t="s">
        <v>2343</v>
      </c>
      <c r="B1167" s="2" t="s">
        <v>2344</v>
      </c>
      <c r="C1167" s="2" t="s">
        <v>2</v>
      </c>
      <c r="D1167" s="3">
        <v>14943.28</v>
      </c>
    </row>
    <row r="1168" spans="1:4" ht="12.75" customHeight="1">
      <c r="A1168" s="1" t="s">
        <v>2345</v>
      </c>
      <c r="B1168" s="2" t="s">
        <v>2346</v>
      </c>
      <c r="C1168" s="2" t="s">
        <v>2</v>
      </c>
      <c r="D1168" s="3">
        <v>14199.81</v>
      </c>
    </row>
    <row r="1169" spans="1:4" ht="12.75" customHeight="1">
      <c r="A1169" s="1" t="s">
        <v>2347</v>
      </c>
      <c r="B1169" s="2" t="s">
        <v>2348</v>
      </c>
      <c r="C1169" s="2" t="s">
        <v>801</v>
      </c>
      <c r="D1169" s="3">
        <v>89.27</v>
      </c>
    </row>
    <row r="1170" spans="1:4" ht="12.75" customHeight="1">
      <c r="A1170" s="1" t="s">
        <v>2349</v>
      </c>
      <c r="B1170" s="2" t="s">
        <v>2350</v>
      </c>
      <c r="C1170" s="2" t="s">
        <v>801</v>
      </c>
      <c r="D1170" s="3">
        <v>96.38</v>
      </c>
    </row>
    <row r="1171" spans="1:4" ht="12.75" customHeight="1">
      <c r="A1171" s="1" t="s">
        <v>2351</v>
      </c>
      <c r="B1171" s="2" t="s">
        <v>2352</v>
      </c>
      <c r="C1171" s="2" t="s">
        <v>801</v>
      </c>
      <c r="D1171" s="3">
        <v>110.36</v>
      </c>
    </row>
    <row r="1172" spans="1:4" ht="12.75" customHeight="1">
      <c r="A1172" s="1" t="s">
        <v>2353</v>
      </c>
      <c r="B1172" s="2" t="s">
        <v>2354</v>
      </c>
      <c r="C1172" s="2" t="s">
        <v>801</v>
      </c>
      <c r="D1172" s="3">
        <v>133.16</v>
      </c>
    </row>
    <row r="1173" spans="1:4" ht="12.75" customHeight="1">
      <c r="A1173" s="1" t="s">
        <v>2355</v>
      </c>
      <c r="B1173" s="2" t="s">
        <v>2356</v>
      </c>
      <c r="C1173" s="2" t="s">
        <v>801</v>
      </c>
      <c r="D1173" s="3">
        <v>151.24</v>
      </c>
    </row>
    <row r="1174" spans="1:4" ht="12.75" customHeight="1">
      <c r="A1174" s="1" t="s">
        <v>2357</v>
      </c>
      <c r="B1174" s="2" t="s">
        <v>2358</v>
      </c>
      <c r="C1174" s="2" t="s">
        <v>801</v>
      </c>
      <c r="D1174" s="3">
        <v>179.85</v>
      </c>
    </row>
    <row r="1175" spans="1:4" ht="12.75" customHeight="1">
      <c r="A1175" s="1" t="s">
        <v>2359</v>
      </c>
      <c r="B1175" s="2" t="s">
        <v>2360</v>
      </c>
      <c r="C1175" s="2" t="s">
        <v>801</v>
      </c>
      <c r="D1175" s="3">
        <v>49.05</v>
      </c>
    </row>
    <row r="1176" spans="1:4" ht="12.75" customHeight="1">
      <c r="A1176" s="1" t="s">
        <v>2361</v>
      </c>
      <c r="B1176" s="2" t="s">
        <v>2362</v>
      </c>
      <c r="C1176" s="2" t="s">
        <v>801</v>
      </c>
      <c r="D1176" s="3">
        <v>57.22</v>
      </c>
    </row>
    <row r="1177" spans="1:4" ht="12.75" customHeight="1">
      <c r="A1177" s="1" t="s">
        <v>2363</v>
      </c>
      <c r="B1177" s="2" t="s">
        <v>2364</v>
      </c>
      <c r="C1177" s="2" t="s">
        <v>2</v>
      </c>
      <c r="D1177" s="3">
        <v>191367</v>
      </c>
    </row>
    <row r="1178" spans="1:4" ht="12.75" customHeight="1">
      <c r="A1178" s="1" t="s">
        <v>2365</v>
      </c>
      <c r="B1178" s="2" t="s">
        <v>2366</v>
      </c>
      <c r="C1178" s="2" t="s">
        <v>2</v>
      </c>
      <c r="D1178" s="3">
        <v>154211.32</v>
      </c>
    </row>
    <row r="1179" spans="1:4" ht="12.75" customHeight="1">
      <c r="A1179" s="1" t="s">
        <v>2367</v>
      </c>
      <c r="B1179" s="2" t="s">
        <v>2368</v>
      </c>
      <c r="C1179" s="2" t="s">
        <v>2</v>
      </c>
      <c r="D1179" s="3">
        <v>330145.63</v>
      </c>
    </row>
    <row r="1180" spans="1:4" ht="12.75" customHeight="1">
      <c r="A1180" s="1" t="s">
        <v>2369</v>
      </c>
      <c r="B1180" s="2" t="s">
        <v>2370</v>
      </c>
      <c r="C1180" s="2" t="s">
        <v>2</v>
      </c>
      <c r="D1180" s="3">
        <v>358606.15</v>
      </c>
    </row>
    <row r="1181" spans="1:4" ht="12.75" customHeight="1">
      <c r="A1181" s="1" t="s">
        <v>2371</v>
      </c>
      <c r="B1181" s="2" t="s">
        <v>2372</v>
      </c>
      <c r="C1181" s="2" t="s">
        <v>2</v>
      </c>
      <c r="D1181" s="3">
        <v>83492.710000000006</v>
      </c>
    </row>
    <row r="1182" spans="1:4" ht="12.75" customHeight="1">
      <c r="A1182" s="1" t="s">
        <v>2373</v>
      </c>
      <c r="B1182" s="2" t="s">
        <v>2374</v>
      </c>
      <c r="C1182" s="2" t="s">
        <v>2</v>
      </c>
      <c r="D1182" s="3">
        <v>97101.03</v>
      </c>
    </row>
    <row r="1183" spans="1:4" ht="12.75" customHeight="1">
      <c r="A1183" s="1" t="s">
        <v>2375</v>
      </c>
      <c r="B1183" s="2" t="s">
        <v>2376</v>
      </c>
      <c r="C1183" s="2" t="s">
        <v>2</v>
      </c>
      <c r="D1183" s="3">
        <v>130040.95</v>
      </c>
    </row>
    <row r="1184" spans="1:4" ht="12.75" customHeight="1">
      <c r="A1184" s="1" t="s">
        <v>2377</v>
      </c>
      <c r="B1184" s="2" t="s">
        <v>2378</v>
      </c>
      <c r="C1184" s="2" t="s">
        <v>2</v>
      </c>
      <c r="D1184" s="3">
        <v>129668.86</v>
      </c>
    </row>
    <row r="1185" spans="1:4" ht="12.75" customHeight="1">
      <c r="A1185" s="1" t="s">
        <v>2379</v>
      </c>
      <c r="B1185" s="2" t="s">
        <v>2380</v>
      </c>
      <c r="C1185" s="2" t="s">
        <v>89</v>
      </c>
      <c r="D1185" s="3">
        <v>26.71</v>
      </c>
    </row>
    <row r="1186" spans="1:4" ht="12.75" customHeight="1">
      <c r="A1186" s="1" t="s">
        <v>2381</v>
      </c>
      <c r="B1186" s="2" t="s">
        <v>2382</v>
      </c>
      <c r="C1186" s="2" t="s">
        <v>89</v>
      </c>
      <c r="D1186" s="3">
        <v>19.09</v>
      </c>
    </row>
    <row r="1187" spans="1:4" ht="12.75" customHeight="1">
      <c r="A1187" s="1" t="s">
        <v>2383</v>
      </c>
      <c r="B1187" s="2" t="s">
        <v>2384</v>
      </c>
      <c r="C1187" s="2" t="s">
        <v>290</v>
      </c>
      <c r="D1187" s="3">
        <v>782.05</v>
      </c>
    </row>
    <row r="1188" spans="1:4" ht="12.75" customHeight="1">
      <c r="A1188" s="1" t="s">
        <v>2385</v>
      </c>
      <c r="B1188" s="2" t="s">
        <v>2386</v>
      </c>
      <c r="C1188" s="2" t="s">
        <v>290</v>
      </c>
      <c r="D1188" s="3">
        <v>812.65</v>
      </c>
    </row>
    <row r="1189" spans="1:4" ht="12.75" customHeight="1">
      <c r="A1189" s="1" t="s">
        <v>2387</v>
      </c>
      <c r="B1189" s="2" t="s">
        <v>2388</v>
      </c>
      <c r="C1189" s="2" t="s">
        <v>290</v>
      </c>
      <c r="D1189" s="3">
        <v>821.78</v>
      </c>
    </row>
    <row r="1190" spans="1:4" ht="12.75" customHeight="1">
      <c r="A1190" s="1" t="s">
        <v>2389</v>
      </c>
      <c r="B1190" s="2" t="s">
        <v>2390</v>
      </c>
      <c r="C1190" s="2" t="s">
        <v>290</v>
      </c>
      <c r="D1190" s="3">
        <v>845.59</v>
      </c>
    </row>
    <row r="1191" spans="1:4" ht="12.75" customHeight="1">
      <c r="A1191" s="1" t="s">
        <v>2391</v>
      </c>
      <c r="B1191" s="2" t="s">
        <v>2392</v>
      </c>
      <c r="C1191" s="2" t="s">
        <v>2102</v>
      </c>
      <c r="D1191" s="3">
        <v>504.17</v>
      </c>
    </row>
    <row r="1192" spans="1:4" ht="12.75" customHeight="1">
      <c r="A1192" s="1" t="s">
        <v>2393</v>
      </c>
      <c r="B1192" s="2" t="s">
        <v>2394</v>
      </c>
      <c r="C1192" s="2" t="s">
        <v>2102</v>
      </c>
      <c r="D1192" s="3">
        <v>514</v>
      </c>
    </row>
    <row r="1193" spans="1:4" ht="12.75" customHeight="1">
      <c r="A1193" s="1" t="s">
        <v>2395</v>
      </c>
      <c r="B1193" s="2" t="s">
        <v>2396</v>
      </c>
      <c r="C1193" s="2" t="s">
        <v>2102</v>
      </c>
      <c r="D1193" s="3">
        <v>450.69</v>
      </c>
    </row>
    <row r="1194" spans="1:4" ht="12.75" customHeight="1">
      <c r="A1194" s="1" t="s">
        <v>2397</v>
      </c>
      <c r="B1194" s="2" t="s">
        <v>2398</v>
      </c>
      <c r="C1194" s="2" t="s">
        <v>290</v>
      </c>
      <c r="D1194" s="3">
        <v>750.32</v>
      </c>
    </row>
    <row r="1195" spans="1:4" ht="12.75" customHeight="1">
      <c r="A1195" s="1" t="s">
        <v>2399</v>
      </c>
      <c r="B1195" s="2" t="s">
        <v>2400</v>
      </c>
      <c r="C1195" s="2" t="s">
        <v>290</v>
      </c>
      <c r="D1195" s="3">
        <v>695</v>
      </c>
    </row>
    <row r="1196" spans="1:4" ht="12.75" customHeight="1">
      <c r="A1196" s="1" t="s">
        <v>2401</v>
      </c>
      <c r="B1196" s="2" t="s">
        <v>2402</v>
      </c>
      <c r="C1196" s="2" t="s">
        <v>290</v>
      </c>
      <c r="D1196" s="3">
        <v>719.88</v>
      </c>
    </row>
    <row r="1197" spans="1:4" ht="12.75" customHeight="1">
      <c r="A1197" s="1" t="s">
        <v>2403</v>
      </c>
      <c r="B1197" s="2" t="s">
        <v>2404</v>
      </c>
      <c r="C1197" s="2" t="s">
        <v>290</v>
      </c>
      <c r="D1197" s="3">
        <v>824.99</v>
      </c>
    </row>
    <row r="1198" spans="1:4" ht="12.75" customHeight="1">
      <c r="A1198" s="1" t="s">
        <v>2405</v>
      </c>
      <c r="B1198" s="2" t="s">
        <v>2406</v>
      </c>
      <c r="C1198" s="2" t="s">
        <v>290</v>
      </c>
      <c r="D1198" s="3">
        <v>836.96</v>
      </c>
    </row>
    <row r="1199" spans="1:4" ht="12.75" customHeight="1">
      <c r="A1199" s="1" t="s">
        <v>2407</v>
      </c>
      <c r="B1199" s="2" t="s">
        <v>2408</v>
      </c>
      <c r="C1199" s="2" t="s">
        <v>290</v>
      </c>
      <c r="D1199" s="3">
        <v>774.14</v>
      </c>
    </row>
    <row r="1200" spans="1:4" ht="12.75" customHeight="1">
      <c r="A1200" s="1" t="s">
        <v>2409</v>
      </c>
      <c r="B1200" s="2" t="s">
        <v>2410</v>
      </c>
      <c r="C1200" s="2" t="s">
        <v>290</v>
      </c>
      <c r="D1200" s="3">
        <v>714.59</v>
      </c>
    </row>
    <row r="1201" spans="1:4" ht="12.75" customHeight="1">
      <c r="A1201" s="1" t="s">
        <v>2411</v>
      </c>
      <c r="B1201" s="2" t="s">
        <v>2412</v>
      </c>
      <c r="C1201" s="2" t="s">
        <v>290</v>
      </c>
      <c r="D1201" s="3">
        <v>742.09</v>
      </c>
    </row>
    <row r="1202" spans="1:4" ht="12.75" customHeight="1">
      <c r="A1202" s="1" t="s">
        <v>2413</v>
      </c>
      <c r="B1202" s="2" t="s">
        <v>2414</v>
      </c>
      <c r="C1202" s="2" t="s">
        <v>290</v>
      </c>
      <c r="D1202" s="3">
        <v>821.42</v>
      </c>
    </row>
    <row r="1203" spans="1:4" ht="12.75" customHeight="1">
      <c r="A1203" s="1" t="s">
        <v>2415</v>
      </c>
      <c r="B1203" s="2" t="s">
        <v>2416</v>
      </c>
      <c r="C1203" s="2" t="s">
        <v>290</v>
      </c>
      <c r="D1203" s="3">
        <v>797.95</v>
      </c>
    </row>
    <row r="1204" spans="1:4" ht="12.75" customHeight="1">
      <c r="A1204" s="1" t="s">
        <v>2417</v>
      </c>
      <c r="B1204" s="2" t="s">
        <v>2418</v>
      </c>
      <c r="C1204" s="2" t="s">
        <v>290</v>
      </c>
      <c r="D1204" s="3">
        <v>738.41</v>
      </c>
    </row>
    <row r="1205" spans="1:4" ht="12.75" customHeight="1">
      <c r="A1205" s="1" t="s">
        <v>2419</v>
      </c>
      <c r="B1205" s="2" t="s">
        <v>2420</v>
      </c>
      <c r="C1205" s="2" t="s">
        <v>290</v>
      </c>
      <c r="D1205" s="3">
        <v>783.59</v>
      </c>
    </row>
    <row r="1206" spans="1:4" ht="12.75" customHeight="1">
      <c r="A1206" s="1" t="s">
        <v>2421</v>
      </c>
      <c r="B1206" s="2" t="s">
        <v>2422</v>
      </c>
      <c r="C1206" s="2" t="s">
        <v>290</v>
      </c>
      <c r="D1206" s="3">
        <v>827.01</v>
      </c>
    </row>
    <row r="1207" spans="1:4" ht="12.75" customHeight="1">
      <c r="A1207" s="1" t="s">
        <v>2423</v>
      </c>
      <c r="B1207" s="2" t="s">
        <v>2424</v>
      </c>
      <c r="C1207" s="2" t="s">
        <v>290</v>
      </c>
      <c r="D1207" s="3">
        <v>862.34</v>
      </c>
    </row>
    <row r="1208" spans="1:4" ht="12.75" customHeight="1">
      <c r="A1208" s="1" t="s">
        <v>2425</v>
      </c>
      <c r="B1208" s="2" t="s">
        <v>2426</v>
      </c>
      <c r="C1208" s="2" t="s">
        <v>290</v>
      </c>
      <c r="D1208" s="3">
        <v>821.78</v>
      </c>
    </row>
    <row r="1209" spans="1:4" ht="12.75" customHeight="1">
      <c r="A1209" s="1" t="s">
        <v>2427</v>
      </c>
      <c r="B1209" s="2" t="s">
        <v>2428</v>
      </c>
      <c r="C1209" s="2" t="s">
        <v>290</v>
      </c>
      <c r="D1209" s="3">
        <v>762.22</v>
      </c>
    </row>
    <row r="1210" spans="1:4" ht="12.75" customHeight="1">
      <c r="A1210" s="1" t="s">
        <v>2429</v>
      </c>
      <c r="B1210" s="2" t="s">
        <v>2430</v>
      </c>
      <c r="C1210" s="2" t="s">
        <v>290</v>
      </c>
      <c r="D1210" s="3">
        <v>845.59</v>
      </c>
    </row>
    <row r="1211" spans="1:4" ht="12.75" customHeight="1">
      <c r="A1211" s="1" t="s">
        <v>2431</v>
      </c>
      <c r="B1211" s="2" t="s">
        <v>2432</v>
      </c>
      <c r="C1211" s="2" t="s">
        <v>290</v>
      </c>
      <c r="D1211" s="3">
        <v>795.13</v>
      </c>
    </row>
    <row r="1212" spans="1:4" ht="12.75" customHeight="1">
      <c r="A1212" s="1" t="s">
        <v>2433</v>
      </c>
      <c r="B1212" s="2" t="s">
        <v>2434</v>
      </c>
      <c r="C1212" s="2" t="s">
        <v>290</v>
      </c>
      <c r="D1212" s="3">
        <v>883.54</v>
      </c>
    </row>
    <row r="1213" spans="1:4" ht="12.75" customHeight="1">
      <c r="A1213" s="1" t="s">
        <v>2435</v>
      </c>
      <c r="B1213" s="2" t="s">
        <v>2436</v>
      </c>
      <c r="C1213" s="2" t="s">
        <v>290</v>
      </c>
      <c r="D1213" s="3">
        <v>944</v>
      </c>
    </row>
    <row r="1214" spans="1:4" ht="12.75" customHeight="1">
      <c r="A1214" s="1" t="s">
        <v>2437</v>
      </c>
      <c r="B1214" s="2" t="s">
        <v>2438</v>
      </c>
      <c r="C1214" s="2" t="s">
        <v>290</v>
      </c>
      <c r="D1214" s="3">
        <v>1009.51</v>
      </c>
    </row>
    <row r="1215" spans="1:4" ht="12.75" customHeight="1">
      <c r="A1215" s="1" t="s">
        <v>2439</v>
      </c>
      <c r="B1215" s="2" t="s">
        <v>2440</v>
      </c>
      <c r="C1215" s="2" t="s">
        <v>290</v>
      </c>
      <c r="D1215" s="3">
        <v>656.23</v>
      </c>
    </row>
    <row r="1216" spans="1:4" ht="12.75" customHeight="1">
      <c r="A1216" s="1" t="s">
        <v>2441</v>
      </c>
      <c r="B1216" s="2" t="s">
        <v>2442</v>
      </c>
      <c r="C1216" s="2" t="s">
        <v>290</v>
      </c>
      <c r="D1216" s="3">
        <v>666.95</v>
      </c>
    </row>
    <row r="1217" spans="1:4" ht="12.75" customHeight="1">
      <c r="A1217" s="1" t="s">
        <v>2443</v>
      </c>
      <c r="B1217" s="2" t="s">
        <v>2444</v>
      </c>
      <c r="C1217" s="2" t="s">
        <v>2</v>
      </c>
      <c r="D1217" s="3">
        <v>12.18</v>
      </c>
    </row>
    <row r="1218" spans="1:4" ht="12.75" customHeight="1">
      <c r="A1218" s="1" t="s">
        <v>2445</v>
      </c>
      <c r="B1218" s="2" t="s">
        <v>2446</v>
      </c>
      <c r="C1218" s="2" t="s">
        <v>2</v>
      </c>
      <c r="D1218" s="3">
        <v>15.83</v>
      </c>
    </row>
    <row r="1219" spans="1:4" ht="12.75" customHeight="1">
      <c r="A1219" s="1" t="s">
        <v>2447</v>
      </c>
      <c r="B1219" s="2" t="s">
        <v>2448</v>
      </c>
      <c r="C1219" s="2" t="s">
        <v>2</v>
      </c>
      <c r="D1219" s="3">
        <v>12.36</v>
      </c>
    </row>
    <row r="1220" spans="1:4" ht="12.75" customHeight="1">
      <c r="A1220" s="1" t="s">
        <v>2449</v>
      </c>
      <c r="B1220" s="2" t="s">
        <v>2450</v>
      </c>
      <c r="C1220" s="2" t="s">
        <v>2</v>
      </c>
      <c r="D1220" s="3">
        <v>9.3000000000000007</v>
      </c>
    </row>
    <row r="1221" spans="1:4" ht="12.75" customHeight="1">
      <c r="A1221" s="1" t="s">
        <v>2451</v>
      </c>
      <c r="B1221" s="2" t="s">
        <v>2452</v>
      </c>
      <c r="C1221" s="2" t="s">
        <v>2</v>
      </c>
      <c r="D1221" s="3">
        <v>16.38</v>
      </c>
    </row>
    <row r="1222" spans="1:4" ht="12.75" customHeight="1">
      <c r="A1222" s="1" t="s">
        <v>2453</v>
      </c>
      <c r="B1222" s="2" t="s">
        <v>2454</v>
      </c>
      <c r="C1222" s="2" t="s">
        <v>2</v>
      </c>
      <c r="D1222" s="3">
        <v>13.1</v>
      </c>
    </row>
    <row r="1223" spans="1:4" ht="12.75" customHeight="1">
      <c r="A1223" s="1" t="s">
        <v>2455</v>
      </c>
      <c r="B1223" s="2" t="s">
        <v>2456</v>
      </c>
      <c r="C1223" s="2" t="s">
        <v>2</v>
      </c>
      <c r="D1223" s="3">
        <v>217.17</v>
      </c>
    </row>
    <row r="1224" spans="1:4" ht="12.75" customHeight="1">
      <c r="A1224" s="1" t="s">
        <v>2457</v>
      </c>
      <c r="B1224" s="2" t="s">
        <v>2458</v>
      </c>
      <c r="C1224" s="2" t="s">
        <v>2</v>
      </c>
      <c r="D1224" s="3">
        <v>21.85</v>
      </c>
    </row>
    <row r="1225" spans="1:4" ht="12.75" customHeight="1">
      <c r="A1225" s="1" t="s">
        <v>2459</v>
      </c>
      <c r="B1225" s="2" t="s">
        <v>2460</v>
      </c>
      <c r="C1225" s="2" t="s">
        <v>2</v>
      </c>
      <c r="D1225" s="3">
        <v>29.05</v>
      </c>
    </row>
    <row r="1226" spans="1:4" ht="12.75" customHeight="1">
      <c r="A1226" s="1" t="s">
        <v>2461</v>
      </c>
      <c r="B1226" s="2" t="s">
        <v>2462</v>
      </c>
      <c r="C1226" s="2" t="s">
        <v>2</v>
      </c>
      <c r="D1226" s="3">
        <v>10.59</v>
      </c>
    </row>
    <row r="1227" spans="1:4" ht="12.75" customHeight="1">
      <c r="A1227" s="1" t="s">
        <v>2463</v>
      </c>
      <c r="B1227" s="2" t="s">
        <v>2464</v>
      </c>
      <c r="C1227" s="2" t="s">
        <v>2</v>
      </c>
      <c r="D1227" s="3">
        <v>17.82</v>
      </c>
    </row>
    <row r="1228" spans="1:4" ht="12.75" customHeight="1">
      <c r="A1228" s="1" t="s">
        <v>2465</v>
      </c>
      <c r="B1228" s="2" t="s">
        <v>2466</v>
      </c>
      <c r="C1228" s="2" t="s">
        <v>2</v>
      </c>
      <c r="D1228" s="3">
        <v>42.61</v>
      </c>
    </row>
    <row r="1229" spans="1:4" ht="12.75" customHeight="1">
      <c r="A1229" s="1" t="s">
        <v>2467</v>
      </c>
      <c r="B1229" s="2" t="s">
        <v>2468</v>
      </c>
      <c r="C1229" s="2" t="s">
        <v>2</v>
      </c>
      <c r="D1229" s="3">
        <v>10.61</v>
      </c>
    </row>
    <row r="1230" spans="1:4" ht="12.75" customHeight="1">
      <c r="A1230" s="1" t="s">
        <v>2469</v>
      </c>
      <c r="B1230" s="2" t="s">
        <v>2470</v>
      </c>
      <c r="C1230" s="2" t="s">
        <v>2</v>
      </c>
      <c r="D1230" s="3">
        <v>118.32</v>
      </c>
    </row>
    <row r="1231" spans="1:4" ht="12.75" customHeight="1">
      <c r="A1231" s="1" t="s">
        <v>2471</v>
      </c>
      <c r="B1231" s="2" t="s">
        <v>2472</v>
      </c>
      <c r="C1231" s="2" t="s">
        <v>2</v>
      </c>
      <c r="D1231" s="3">
        <v>197.11</v>
      </c>
    </row>
    <row r="1232" spans="1:4" ht="12.75" customHeight="1">
      <c r="A1232" s="1" t="s">
        <v>2473</v>
      </c>
      <c r="B1232" s="2" t="s">
        <v>2474</v>
      </c>
      <c r="C1232" s="2" t="s">
        <v>2</v>
      </c>
      <c r="D1232" s="3">
        <v>33.590000000000003</v>
      </c>
    </row>
    <row r="1233" spans="1:4" ht="12.75" customHeight="1">
      <c r="A1233" s="1" t="s">
        <v>2475</v>
      </c>
      <c r="B1233" s="2" t="s">
        <v>2476</v>
      </c>
      <c r="C1233" s="2" t="s">
        <v>2</v>
      </c>
      <c r="D1233" s="3">
        <v>26.68</v>
      </c>
    </row>
    <row r="1234" spans="1:4" ht="12.75" customHeight="1">
      <c r="A1234" s="1" t="s">
        <v>2477</v>
      </c>
      <c r="B1234" s="2" t="s">
        <v>2478</v>
      </c>
      <c r="C1234" s="2" t="s">
        <v>2</v>
      </c>
      <c r="D1234" s="3">
        <v>10.28</v>
      </c>
    </row>
    <row r="1235" spans="1:4" ht="12.75" customHeight="1">
      <c r="A1235" s="1" t="s">
        <v>2479</v>
      </c>
      <c r="B1235" s="2" t="s">
        <v>2480</v>
      </c>
      <c r="C1235" s="2" t="s">
        <v>2</v>
      </c>
      <c r="D1235" s="3">
        <v>17.23</v>
      </c>
    </row>
    <row r="1236" spans="1:4" ht="12.75" customHeight="1">
      <c r="A1236" s="1" t="s">
        <v>2481</v>
      </c>
      <c r="B1236" s="2" t="s">
        <v>2482</v>
      </c>
      <c r="C1236" s="2" t="s">
        <v>2</v>
      </c>
      <c r="D1236" s="3">
        <v>51.16</v>
      </c>
    </row>
    <row r="1237" spans="1:4" ht="12.75" customHeight="1">
      <c r="A1237" s="1" t="s">
        <v>2483</v>
      </c>
      <c r="B1237" s="2" t="s">
        <v>2484</v>
      </c>
      <c r="C1237" s="2" t="s">
        <v>2</v>
      </c>
      <c r="D1237" s="3">
        <v>10.96</v>
      </c>
    </row>
    <row r="1238" spans="1:4" ht="12.75" customHeight="1">
      <c r="A1238" s="1" t="s">
        <v>2485</v>
      </c>
      <c r="B1238" s="2" t="s">
        <v>2486</v>
      </c>
      <c r="C1238" s="2" t="s">
        <v>2</v>
      </c>
      <c r="D1238" s="3">
        <v>151.31</v>
      </c>
    </row>
    <row r="1239" spans="1:4" ht="12.75" customHeight="1">
      <c r="A1239" s="1" t="s">
        <v>2487</v>
      </c>
      <c r="B1239" s="2" t="s">
        <v>2488</v>
      </c>
      <c r="C1239" s="2" t="s">
        <v>2</v>
      </c>
      <c r="D1239" s="3">
        <v>236.07</v>
      </c>
    </row>
    <row r="1240" spans="1:4" ht="12.75" customHeight="1">
      <c r="A1240" s="1" t="s">
        <v>2489</v>
      </c>
      <c r="B1240" s="2" t="s">
        <v>2490</v>
      </c>
      <c r="C1240" s="2" t="s">
        <v>2</v>
      </c>
      <c r="D1240" s="3">
        <v>40.24</v>
      </c>
    </row>
    <row r="1241" spans="1:4" ht="12.75" customHeight="1">
      <c r="A1241" s="1" t="s">
        <v>2491</v>
      </c>
      <c r="B1241" s="2" t="s">
        <v>2492</v>
      </c>
      <c r="C1241" s="2" t="s">
        <v>2</v>
      </c>
      <c r="D1241" s="3">
        <v>30.25</v>
      </c>
    </row>
    <row r="1242" spans="1:4" ht="12.75" customHeight="1">
      <c r="A1242" s="1" t="s">
        <v>2493</v>
      </c>
      <c r="B1242" s="2" t="s">
        <v>2494</v>
      </c>
      <c r="C1242" s="2" t="s">
        <v>2</v>
      </c>
      <c r="D1242" s="3">
        <v>12.56</v>
      </c>
    </row>
    <row r="1243" spans="1:4" ht="12.75" customHeight="1">
      <c r="A1243" s="1" t="s">
        <v>2495</v>
      </c>
      <c r="B1243" s="2" t="s">
        <v>2496</v>
      </c>
      <c r="C1243" s="2" t="s">
        <v>2</v>
      </c>
      <c r="D1243" s="3">
        <v>20.36</v>
      </c>
    </row>
    <row r="1244" spans="1:4" ht="12.75" customHeight="1">
      <c r="A1244" s="1" t="s">
        <v>2497</v>
      </c>
      <c r="B1244" s="2" t="s">
        <v>2498</v>
      </c>
      <c r="C1244" s="2" t="s">
        <v>2</v>
      </c>
      <c r="D1244" s="3">
        <v>54.53</v>
      </c>
    </row>
    <row r="1245" spans="1:4" ht="12.75" customHeight="1">
      <c r="A1245" s="1" t="s">
        <v>2499</v>
      </c>
      <c r="B1245" s="2" t="s">
        <v>2500</v>
      </c>
      <c r="C1245" s="2" t="s">
        <v>2</v>
      </c>
      <c r="D1245" s="3">
        <v>12.64</v>
      </c>
    </row>
    <row r="1246" spans="1:4" ht="12.75" customHeight="1">
      <c r="A1246" s="1" t="s">
        <v>2501</v>
      </c>
      <c r="B1246" s="2" t="s">
        <v>2502</v>
      </c>
      <c r="C1246" s="2" t="s">
        <v>2</v>
      </c>
      <c r="D1246" s="3">
        <v>170.25</v>
      </c>
    </row>
    <row r="1247" spans="1:4" ht="12.75" customHeight="1">
      <c r="A1247" s="1" t="s">
        <v>2503</v>
      </c>
      <c r="B1247" s="2" t="s">
        <v>2504</v>
      </c>
      <c r="C1247" s="2" t="s">
        <v>2</v>
      </c>
      <c r="D1247" s="3">
        <v>233.62</v>
      </c>
    </row>
    <row r="1248" spans="1:4" ht="12.75" customHeight="1">
      <c r="A1248" s="1" t="s">
        <v>2505</v>
      </c>
      <c r="B1248" s="2" t="s">
        <v>2506</v>
      </c>
      <c r="C1248" s="2" t="s">
        <v>2</v>
      </c>
      <c r="D1248" s="3">
        <v>125.35</v>
      </c>
    </row>
    <row r="1249" spans="1:4" ht="12.75" customHeight="1">
      <c r="A1249" s="1" t="s">
        <v>2507</v>
      </c>
      <c r="B1249" s="2" t="s">
        <v>2508</v>
      </c>
      <c r="C1249" s="2" t="s">
        <v>2</v>
      </c>
      <c r="D1249" s="3">
        <v>37.33</v>
      </c>
    </row>
    <row r="1250" spans="1:4" ht="12.75" customHeight="1">
      <c r="A1250" s="1" t="s">
        <v>2509</v>
      </c>
      <c r="B1250" s="2" t="s">
        <v>2510</v>
      </c>
      <c r="C1250" s="2" t="s">
        <v>2</v>
      </c>
      <c r="D1250" s="3">
        <v>31.99</v>
      </c>
    </row>
    <row r="1251" spans="1:4" ht="12.75" customHeight="1">
      <c r="A1251" s="1" t="s">
        <v>2511</v>
      </c>
      <c r="B1251" s="2" t="s">
        <v>2512</v>
      </c>
      <c r="C1251" s="2" t="s">
        <v>2</v>
      </c>
      <c r="D1251" s="3">
        <v>15.23</v>
      </c>
    </row>
    <row r="1252" spans="1:4" ht="12.75" customHeight="1">
      <c r="A1252" s="1" t="s">
        <v>2513</v>
      </c>
      <c r="B1252" s="2" t="s">
        <v>2514</v>
      </c>
      <c r="C1252" s="2" t="s">
        <v>2</v>
      </c>
      <c r="D1252" s="3">
        <v>19.489999999999998</v>
      </c>
    </row>
    <row r="1253" spans="1:4" ht="12.75" customHeight="1">
      <c r="A1253" s="1" t="s">
        <v>2515</v>
      </c>
      <c r="B1253" s="2" t="s">
        <v>2516</v>
      </c>
      <c r="C1253" s="2" t="s">
        <v>2</v>
      </c>
      <c r="D1253" s="3">
        <v>57.64</v>
      </c>
    </row>
    <row r="1254" spans="1:4" ht="12.75" customHeight="1">
      <c r="A1254" s="1" t="s">
        <v>2517</v>
      </c>
      <c r="B1254" s="2" t="s">
        <v>2518</v>
      </c>
      <c r="C1254" s="2" t="s">
        <v>2</v>
      </c>
      <c r="D1254" s="3">
        <v>16.690000000000001</v>
      </c>
    </row>
    <row r="1255" spans="1:4" ht="12.75" customHeight="1">
      <c r="A1255" s="1" t="s">
        <v>2519</v>
      </c>
      <c r="B1255" s="2" t="s">
        <v>2520</v>
      </c>
      <c r="C1255" s="2" t="s">
        <v>2</v>
      </c>
      <c r="D1255" s="3">
        <v>140.19</v>
      </c>
    </row>
    <row r="1256" spans="1:4" ht="12.75" customHeight="1">
      <c r="A1256" s="1" t="s">
        <v>2521</v>
      </c>
      <c r="B1256" s="2" t="s">
        <v>2522</v>
      </c>
      <c r="C1256" s="2" t="s">
        <v>2</v>
      </c>
      <c r="D1256" s="3">
        <v>233.38</v>
      </c>
    </row>
    <row r="1257" spans="1:4" ht="12.75" customHeight="1">
      <c r="A1257" s="1" t="s">
        <v>2523</v>
      </c>
      <c r="B1257" s="2" t="s">
        <v>2524</v>
      </c>
      <c r="C1257" s="2" t="s">
        <v>2</v>
      </c>
      <c r="D1257" s="3">
        <v>11.61</v>
      </c>
    </row>
    <row r="1258" spans="1:4" ht="12.75" customHeight="1">
      <c r="A1258" s="1" t="s">
        <v>2525</v>
      </c>
      <c r="B1258" s="2" t="s">
        <v>2526</v>
      </c>
      <c r="C1258" s="2" t="s">
        <v>2</v>
      </c>
      <c r="D1258" s="3">
        <v>12.14</v>
      </c>
    </row>
    <row r="1259" spans="1:4" ht="12.75" customHeight="1">
      <c r="A1259" s="1" t="s">
        <v>2527</v>
      </c>
      <c r="B1259" s="2" t="s">
        <v>2528</v>
      </c>
      <c r="C1259" s="2" t="s">
        <v>2</v>
      </c>
      <c r="D1259" s="3">
        <v>12.77</v>
      </c>
    </row>
    <row r="1260" spans="1:4" ht="12.75" customHeight="1">
      <c r="A1260" s="1" t="s">
        <v>2529</v>
      </c>
      <c r="B1260" s="2" t="s">
        <v>2530</v>
      </c>
      <c r="C1260" s="2" t="s">
        <v>2</v>
      </c>
      <c r="D1260" s="3">
        <v>14.27</v>
      </c>
    </row>
    <row r="1261" spans="1:4" ht="12.75" customHeight="1">
      <c r="A1261" s="1" t="s">
        <v>2531</v>
      </c>
      <c r="B1261" s="2" t="s">
        <v>2532</v>
      </c>
      <c r="C1261" s="2" t="s">
        <v>2</v>
      </c>
      <c r="D1261" s="3">
        <v>11.36</v>
      </c>
    </row>
    <row r="1262" spans="1:4" ht="12.75" customHeight="1">
      <c r="A1262" s="1" t="s">
        <v>2533</v>
      </c>
      <c r="B1262" s="2" t="s">
        <v>2534</v>
      </c>
      <c r="C1262" s="2" t="s">
        <v>2</v>
      </c>
      <c r="D1262" s="3">
        <v>11.08</v>
      </c>
    </row>
    <row r="1263" spans="1:4" ht="12.75" customHeight="1">
      <c r="A1263" s="1" t="s">
        <v>2535</v>
      </c>
      <c r="B1263" s="2" t="s">
        <v>2536</v>
      </c>
      <c r="C1263" s="2" t="s">
        <v>2</v>
      </c>
      <c r="D1263" s="3">
        <v>12.82</v>
      </c>
    </row>
    <row r="1264" spans="1:4" ht="12.75" customHeight="1">
      <c r="A1264" s="1" t="s">
        <v>2537</v>
      </c>
      <c r="B1264" s="2" t="s">
        <v>2538</v>
      </c>
      <c r="C1264" s="2" t="s">
        <v>2</v>
      </c>
      <c r="D1264" s="3">
        <v>10.19</v>
      </c>
    </row>
    <row r="1265" spans="1:4" ht="12.75" customHeight="1">
      <c r="A1265" s="1" t="s">
        <v>2539</v>
      </c>
      <c r="B1265" s="2" t="s">
        <v>2540</v>
      </c>
      <c r="C1265" s="2" t="s">
        <v>2</v>
      </c>
      <c r="D1265" s="3">
        <v>12.79</v>
      </c>
    </row>
    <row r="1266" spans="1:4" ht="12.75" customHeight="1">
      <c r="A1266" s="1" t="s">
        <v>2541</v>
      </c>
      <c r="B1266" s="2" t="s">
        <v>2542</v>
      </c>
      <c r="C1266" s="2" t="s">
        <v>2</v>
      </c>
      <c r="D1266" s="3">
        <v>14.89</v>
      </c>
    </row>
    <row r="1267" spans="1:4" ht="12.75" customHeight="1">
      <c r="A1267" s="1" t="s">
        <v>2543</v>
      </c>
      <c r="B1267" s="2" t="s">
        <v>2544</v>
      </c>
      <c r="C1267" s="2" t="s">
        <v>2</v>
      </c>
      <c r="D1267" s="3">
        <v>12.79</v>
      </c>
    </row>
    <row r="1268" spans="1:4" ht="12.75" customHeight="1">
      <c r="A1268" s="1" t="s">
        <v>2545</v>
      </c>
      <c r="B1268" s="2" t="s">
        <v>2546</v>
      </c>
      <c r="C1268" s="2" t="s">
        <v>2</v>
      </c>
      <c r="D1268" s="3">
        <v>14.89</v>
      </c>
    </row>
    <row r="1269" spans="1:4" ht="12.75" customHeight="1">
      <c r="A1269" s="1" t="s">
        <v>2547</v>
      </c>
      <c r="B1269" s="2" t="s">
        <v>2548</v>
      </c>
      <c r="C1269" s="2" t="s">
        <v>2</v>
      </c>
      <c r="D1269" s="3">
        <v>12.77</v>
      </c>
    </row>
    <row r="1270" spans="1:4" ht="12.75" customHeight="1">
      <c r="A1270" s="1" t="s">
        <v>2549</v>
      </c>
      <c r="B1270" s="2" t="s">
        <v>2550</v>
      </c>
      <c r="C1270" s="2" t="s">
        <v>2</v>
      </c>
      <c r="D1270" s="3">
        <v>14.27</v>
      </c>
    </row>
    <row r="1271" spans="1:4" ht="12.75" customHeight="1">
      <c r="A1271" s="1" t="s">
        <v>2551</v>
      </c>
      <c r="B1271" s="2" t="s">
        <v>2552</v>
      </c>
      <c r="C1271" s="2" t="s">
        <v>2</v>
      </c>
      <c r="D1271" s="3">
        <v>11.36</v>
      </c>
    </row>
    <row r="1272" spans="1:4" ht="12.75" customHeight="1">
      <c r="A1272" s="1" t="s">
        <v>2553</v>
      </c>
      <c r="B1272" s="2" t="s">
        <v>2554</v>
      </c>
      <c r="C1272" s="2" t="s">
        <v>2</v>
      </c>
      <c r="D1272" s="3">
        <v>18.61</v>
      </c>
    </row>
    <row r="1273" spans="1:4" ht="12.75" customHeight="1">
      <c r="A1273" s="1" t="s">
        <v>2555</v>
      </c>
      <c r="B1273" s="2" t="s">
        <v>2556</v>
      </c>
      <c r="C1273" s="2" t="s">
        <v>2</v>
      </c>
      <c r="D1273" s="3">
        <v>13.66</v>
      </c>
    </row>
    <row r="1274" spans="1:4" ht="12.75" customHeight="1">
      <c r="A1274" s="1" t="s">
        <v>2557</v>
      </c>
      <c r="B1274" s="2" t="s">
        <v>2558</v>
      </c>
      <c r="C1274" s="2" t="s">
        <v>2</v>
      </c>
      <c r="D1274" s="3">
        <v>14.11</v>
      </c>
    </row>
    <row r="1275" spans="1:4" ht="12.75" customHeight="1">
      <c r="A1275" s="1" t="s">
        <v>2559</v>
      </c>
      <c r="B1275" s="2" t="s">
        <v>2560</v>
      </c>
      <c r="C1275" s="2" t="s">
        <v>2</v>
      </c>
      <c r="D1275" s="3">
        <v>18.61</v>
      </c>
    </row>
    <row r="1276" spans="1:4" ht="12.75" customHeight="1">
      <c r="A1276" s="1" t="s">
        <v>2561</v>
      </c>
      <c r="B1276" s="2" t="s">
        <v>2562</v>
      </c>
      <c r="C1276" s="2" t="s">
        <v>2</v>
      </c>
      <c r="D1276" s="3">
        <v>15.71</v>
      </c>
    </row>
    <row r="1277" spans="1:4" ht="12.75" customHeight="1">
      <c r="A1277" s="1" t="s">
        <v>2563</v>
      </c>
      <c r="B1277" s="2" t="s">
        <v>2564</v>
      </c>
      <c r="C1277" s="2" t="s">
        <v>2</v>
      </c>
      <c r="D1277" s="3">
        <v>21.26</v>
      </c>
    </row>
    <row r="1278" spans="1:4" ht="12.75" customHeight="1">
      <c r="A1278" s="1" t="s">
        <v>2565</v>
      </c>
      <c r="B1278" s="2" t="s">
        <v>2566</v>
      </c>
      <c r="C1278" s="2" t="s">
        <v>2</v>
      </c>
      <c r="D1278" s="3">
        <v>15.19</v>
      </c>
    </row>
    <row r="1279" spans="1:4" ht="12.75" customHeight="1">
      <c r="A1279" s="1" t="s">
        <v>2567</v>
      </c>
      <c r="B1279" s="2" t="s">
        <v>2568</v>
      </c>
      <c r="C1279" s="2" t="s">
        <v>89</v>
      </c>
      <c r="D1279" s="3">
        <v>39.869999999999997</v>
      </c>
    </row>
    <row r="1280" spans="1:4" ht="12.75" customHeight="1">
      <c r="A1280" s="1" t="s">
        <v>2569</v>
      </c>
      <c r="B1280" s="2" t="s">
        <v>2570</v>
      </c>
      <c r="C1280" s="2" t="s">
        <v>2</v>
      </c>
      <c r="D1280" s="3">
        <v>113.65</v>
      </c>
    </row>
    <row r="1281" spans="1:4" ht="12.75" customHeight="1">
      <c r="A1281" s="1" t="s">
        <v>2571</v>
      </c>
      <c r="B1281" s="2" t="s">
        <v>2572</v>
      </c>
      <c r="C1281" s="2" t="s">
        <v>2</v>
      </c>
      <c r="D1281" s="3">
        <v>47.84</v>
      </c>
    </row>
    <row r="1282" spans="1:4" ht="12.75" customHeight="1">
      <c r="A1282" s="1" t="s">
        <v>2573</v>
      </c>
      <c r="B1282" s="2" t="s">
        <v>2574</v>
      </c>
      <c r="C1282" s="2" t="s">
        <v>2</v>
      </c>
      <c r="D1282" s="3">
        <v>9.9700000000000006</v>
      </c>
    </row>
    <row r="1283" spans="1:4" ht="12.75" customHeight="1">
      <c r="A1283" s="1" t="s">
        <v>2575</v>
      </c>
      <c r="B1283" s="2" t="s">
        <v>2576</v>
      </c>
      <c r="C1283" s="2" t="s">
        <v>2</v>
      </c>
      <c r="D1283" s="3">
        <v>25.2</v>
      </c>
    </row>
    <row r="1284" spans="1:4" ht="12.75" customHeight="1">
      <c r="A1284" s="1" t="s">
        <v>2577</v>
      </c>
      <c r="B1284" s="2" t="s">
        <v>2578</v>
      </c>
      <c r="C1284" s="2" t="s">
        <v>2</v>
      </c>
      <c r="D1284" s="3">
        <v>17.809999999999999</v>
      </c>
    </row>
    <row r="1285" spans="1:4" ht="12.75" customHeight="1">
      <c r="A1285" s="1" t="s">
        <v>2579</v>
      </c>
      <c r="B1285" s="2" t="s">
        <v>2580</v>
      </c>
      <c r="C1285" s="2" t="s">
        <v>2</v>
      </c>
      <c r="D1285" s="3">
        <v>17.32</v>
      </c>
    </row>
    <row r="1286" spans="1:4" ht="12.75" customHeight="1">
      <c r="A1286" s="1" t="s">
        <v>2581</v>
      </c>
      <c r="B1286" s="2" t="s">
        <v>2582</v>
      </c>
      <c r="C1286" s="2" t="s">
        <v>2</v>
      </c>
      <c r="D1286" s="3">
        <v>28.36</v>
      </c>
    </row>
    <row r="1287" spans="1:4" ht="12.75" customHeight="1">
      <c r="A1287" s="1" t="s">
        <v>2583</v>
      </c>
      <c r="B1287" s="2" t="s">
        <v>2584</v>
      </c>
      <c r="C1287" s="2" t="s">
        <v>2</v>
      </c>
      <c r="D1287" s="3">
        <v>25.48</v>
      </c>
    </row>
    <row r="1288" spans="1:4" ht="12.75" customHeight="1">
      <c r="A1288" s="1" t="s">
        <v>2585</v>
      </c>
      <c r="B1288" s="2" t="s">
        <v>2586</v>
      </c>
      <c r="C1288" s="2" t="s">
        <v>2</v>
      </c>
      <c r="D1288" s="3">
        <v>15.05</v>
      </c>
    </row>
    <row r="1289" spans="1:4" ht="12.75" customHeight="1">
      <c r="A1289" s="1" t="s">
        <v>2587</v>
      </c>
      <c r="B1289" s="2" t="s">
        <v>2588</v>
      </c>
      <c r="C1289" s="2" t="s">
        <v>2</v>
      </c>
      <c r="D1289" s="3">
        <v>31.92</v>
      </c>
    </row>
    <row r="1290" spans="1:4" ht="12.75" customHeight="1">
      <c r="A1290" s="1" t="s">
        <v>2589</v>
      </c>
      <c r="B1290" s="2" t="s">
        <v>2590</v>
      </c>
      <c r="C1290" s="2" t="s">
        <v>2</v>
      </c>
      <c r="D1290" s="3">
        <v>13.19</v>
      </c>
    </row>
    <row r="1291" spans="1:4" ht="12.75" customHeight="1">
      <c r="A1291" s="1" t="s">
        <v>2591</v>
      </c>
      <c r="B1291" s="2" t="s">
        <v>2592</v>
      </c>
      <c r="C1291" s="2" t="s">
        <v>2</v>
      </c>
      <c r="D1291" s="3">
        <v>13.37</v>
      </c>
    </row>
    <row r="1292" spans="1:4" ht="12.75" customHeight="1">
      <c r="A1292" s="1" t="s">
        <v>2593</v>
      </c>
      <c r="B1292" s="2" t="s">
        <v>2594</v>
      </c>
      <c r="C1292" s="2" t="s">
        <v>2</v>
      </c>
      <c r="D1292" s="3">
        <v>16.600000000000001</v>
      </c>
    </row>
    <row r="1293" spans="1:4" ht="12.75" customHeight="1">
      <c r="A1293" s="1" t="s">
        <v>2595</v>
      </c>
      <c r="B1293" s="2" t="s">
        <v>2596</v>
      </c>
      <c r="C1293" s="2" t="s">
        <v>2</v>
      </c>
      <c r="D1293" s="3">
        <v>23.39</v>
      </c>
    </row>
    <row r="1294" spans="1:4" ht="12.75" customHeight="1">
      <c r="A1294" s="1" t="s">
        <v>2597</v>
      </c>
      <c r="B1294" s="2" t="s">
        <v>2598</v>
      </c>
      <c r="C1294" s="2" t="s">
        <v>2</v>
      </c>
      <c r="D1294" s="3">
        <v>23.25</v>
      </c>
    </row>
    <row r="1295" spans="1:4" ht="12.75" customHeight="1">
      <c r="A1295" s="1" t="s">
        <v>2599</v>
      </c>
      <c r="B1295" s="2" t="s">
        <v>2600</v>
      </c>
      <c r="C1295" s="2" t="s">
        <v>2</v>
      </c>
      <c r="D1295" s="3">
        <v>15.03</v>
      </c>
    </row>
    <row r="1296" spans="1:4" ht="12.75" customHeight="1">
      <c r="A1296" s="1" t="s">
        <v>2601</v>
      </c>
      <c r="B1296" s="2" t="s">
        <v>2602</v>
      </c>
      <c r="C1296" s="2" t="s">
        <v>2</v>
      </c>
      <c r="D1296" s="3">
        <v>9.24</v>
      </c>
    </row>
    <row r="1297" spans="1:4" ht="12.75" customHeight="1">
      <c r="A1297" s="1" t="s">
        <v>2603</v>
      </c>
      <c r="B1297" s="2" t="s">
        <v>2604</v>
      </c>
      <c r="C1297" s="2" t="s">
        <v>2</v>
      </c>
      <c r="D1297" s="3">
        <v>12.06</v>
      </c>
    </row>
    <row r="1298" spans="1:4" ht="12.75" customHeight="1">
      <c r="A1298" s="1" t="s">
        <v>2605</v>
      </c>
      <c r="B1298" s="2" t="s">
        <v>2606</v>
      </c>
      <c r="C1298" s="2" t="s">
        <v>2</v>
      </c>
      <c r="D1298" s="3">
        <v>110.68</v>
      </c>
    </row>
    <row r="1299" spans="1:4" ht="12.75" customHeight="1">
      <c r="A1299" s="1" t="s">
        <v>2607</v>
      </c>
      <c r="B1299" s="2" t="s">
        <v>2608</v>
      </c>
      <c r="C1299" s="2" t="s">
        <v>2</v>
      </c>
      <c r="D1299" s="3">
        <v>47.11</v>
      </c>
    </row>
    <row r="1300" spans="1:4" ht="12.75" customHeight="1">
      <c r="A1300" s="1" t="s">
        <v>2609</v>
      </c>
      <c r="B1300" s="2" t="s">
        <v>2610</v>
      </c>
      <c r="C1300" s="2" t="s">
        <v>2</v>
      </c>
      <c r="D1300" s="3">
        <v>10.039999999999999</v>
      </c>
    </row>
    <row r="1301" spans="1:4" ht="12.75" customHeight="1">
      <c r="A1301" s="1" t="s">
        <v>2611</v>
      </c>
      <c r="B1301" s="2" t="s">
        <v>2612</v>
      </c>
      <c r="C1301" s="2" t="s">
        <v>2</v>
      </c>
      <c r="D1301" s="3">
        <v>133.46</v>
      </c>
    </row>
    <row r="1302" spans="1:4" ht="12.75" customHeight="1">
      <c r="A1302" s="1" t="s">
        <v>2613</v>
      </c>
      <c r="B1302" s="2" t="s">
        <v>2614</v>
      </c>
      <c r="C1302" s="2" t="s">
        <v>2</v>
      </c>
      <c r="D1302" s="3">
        <v>245.64</v>
      </c>
    </row>
    <row r="1303" spans="1:4" ht="12.75" customHeight="1">
      <c r="A1303" s="1" t="s">
        <v>2615</v>
      </c>
      <c r="B1303" s="2" t="s">
        <v>2616</v>
      </c>
      <c r="C1303" s="2" t="s">
        <v>2</v>
      </c>
      <c r="D1303" s="3">
        <v>59.05</v>
      </c>
    </row>
    <row r="1304" spans="1:4" ht="12.75" customHeight="1">
      <c r="A1304" s="1" t="s">
        <v>2617</v>
      </c>
      <c r="B1304" s="2" t="s">
        <v>2618</v>
      </c>
      <c r="C1304" s="2" t="s">
        <v>2</v>
      </c>
      <c r="D1304" s="3">
        <v>52.63</v>
      </c>
    </row>
    <row r="1305" spans="1:4" ht="12.75" customHeight="1">
      <c r="A1305" s="1" t="s">
        <v>2619</v>
      </c>
      <c r="B1305" s="2" t="s">
        <v>2620</v>
      </c>
      <c r="C1305" s="2" t="s">
        <v>2</v>
      </c>
      <c r="D1305" s="3">
        <v>15.57</v>
      </c>
    </row>
    <row r="1306" spans="1:4" ht="12.75" customHeight="1">
      <c r="A1306" s="1" t="s">
        <v>2621</v>
      </c>
      <c r="B1306" s="2" t="s">
        <v>2622</v>
      </c>
      <c r="C1306" s="2" t="s">
        <v>2</v>
      </c>
      <c r="D1306" s="3">
        <v>22.99</v>
      </c>
    </row>
    <row r="1307" spans="1:4" ht="12.75" customHeight="1">
      <c r="A1307" s="1" t="s">
        <v>2623</v>
      </c>
      <c r="B1307" s="2" t="s">
        <v>2624</v>
      </c>
      <c r="C1307" s="2" t="s">
        <v>2</v>
      </c>
      <c r="D1307" s="3">
        <v>89.16</v>
      </c>
    </row>
    <row r="1308" spans="1:4" ht="12.75" customHeight="1">
      <c r="A1308" s="1" t="s">
        <v>2625</v>
      </c>
      <c r="B1308" s="2" t="s">
        <v>2626</v>
      </c>
      <c r="C1308" s="2" t="s">
        <v>2</v>
      </c>
      <c r="D1308" s="3">
        <v>18.07</v>
      </c>
    </row>
    <row r="1309" spans="1:4" ht="12.75" customHeight="1">
      <c r="A1309" s="1" t="s">
        <v>2627</v>
      </c>
      <c r="B1309" s="2" t="s">
        <v>2628</v>
      </c>
      <c r="C1309" s="2" t="s">
        <v>2</v>
      </c>
      <c r="D1309" s="3">
        <v>14.64</v>
      </c>
    </row>
    <row r="1310" spans="1:4" ht="12.75" customHeight="1">
      <c r="A1310" s="1" t="s">
        <v>2629</v>
      </c>
      <c r="B1310" s="2" t="s">
        <v>2630</v>
      </c>
      <c r="C1310" s="2" t="s">
        <v>2</v>
      </c>
      <c r="D1310" s="3">
        <v>1.59</v>
      </c>
    </row>
    <row r="1311" spans="1:4" ht="12.75" customHeight="1">
      <c r="A1311" s="1" t="s">
        <v>2631</v>
      </c>
      <c r="B1311" s="2" t="s">
        <v>2632</v>
      </c>
      <c r="C1311" s="2" t="s">
        <v>2</v>
      </c>
      <c r="D1311" s="3">
        <v>3.4</v>
      </c>
    </row>
    <row r="1312" spans="1:4" ht="12.75" customHeight="1">
      <c r="A1312" s="1" t="s">
        <v>2633</v>
      </c>
      <c r="B1312" s="2" t="s">
        <v>2634</v>
      </c>
      <c r="C1312" s="2" t="s">
        <v>2</v>
      </c>
      <c r="D1312" s="3">
        <v>12.03</v>
      </c>
    </row>
    <row r="1313" spans="1:4" ht="12.75" customHeight="1">
      <c r="A1313" s="1" t="s">
        <v>2635</v>
      </c>
      <c r="B1313" s="2" t="s">
        <v>2636</v>
      </c>
      <c r="C1313" s="2" t="s">
        <v>2</v>
      </c>
      <c r="D1313" s="3">
        <v>19.7</v>
      </c>
    </row>
    <row r="1314" spans="1:4" ht="12.75" customHeight="1">
      <c r="A1314" s="1" t="s">
        <v>2637</v>
      </c>
      <c r="B1314" s="2" t="s">
        <v>2638</v>
      </c>
      <c r="C1314" s="2" t="s">
        <v>2</v>
      </c>
      <c r="D1314" s="3">
        <v>26.43</v>
      </c>
    </row>
    <row r="1315" spans="1:4" ht="12.75" customHeight="1">
      <c r="A1315" s="1" t="s">
        <v>2639</v>
      </c>
      <c r="B1315" s="2" t="s">
        <v>2640</v>
      </c>
      <c r="C1315" s="2" t="s">
        <v>2</v>
      </c>
      <c r="D1315" s="3">
        <v>7.88</v>
      </c>
    </row>
    <row r="1316" spans="1:4" ht="12.75" customHeight="1">
      <c r="A1316" s="1" t="s">
        <v>2641</v>
      </c>
      <c r="B1316" s="2" t="s">
        <v>2642</v>
      </c>
      <c r="C1316" s="2" t="s">
        <v>2</v>
      </c>
      <c r="D1316" s="3">
        <v>41.47</v>
      </c>
    </row>
    <row r="1317" spans="1:4" ht="12.75" customHeight="1">
      <c r="A1317" s="1" t="s">
        <v>2643</v>
      </c>
      <c r="B1317" s="2" t="s">
        <v>2644</v>
      </c>
      <c r="C1317" s="2" t="s">
        <v>2</v>
      </c>
      <c r="D1317" s="3">
        <v>51.47</v>
      </c>
    </row>
    <row r="1318" spans="1:4" ht="12.75" customHeight="1">
      <c r="A1318" s="1" t="s">
        <v>2645</v>
      </c>
      <c r="B1318" s="2" t="s">
        <v>2646</v>
      </c>
      <c r="C1318" s="2" t="s">
        <v>2</v>
      </c>
      <c r="D1318" s="3">
        <v>9.26</v>
      </c>
    </row>
    <row r="1319" spans="1:4" ht="12.75" customHeight="1">
      <c r="A1319" s="1" t="s">
        <v>2647</v>
      </c>
      <c r="B1319" s="2" t="s">
        <v>2648</v>
      </c>
      <c r="C1319" s="2" t="s">
        <v>2</v>
      </c>
      <c r="D1319" s="3">
        <v>70.03</v>
      </c>
    </row>
    <row r="1320" spans="1:4" ht="12.75" customHeight="1">
      <c r="A1320" s="1" t="s">
        <v>2649</v>
      </c>
      <c r="B1320" s="2" t="s">
        <v>2650</v>
      </c>
      <c r="C1320" s="2" t="s">
        <v>2</v>
      </c>
      <c r="D1320" s="3">
        <v>9.77</v>
      </c>
    </row>
    <row r="1321" spans="1:4" ht="12.75" customHeight="1">
      <c r="A1321" s="1" t="s">
        <v>2651</v>
      </c>
      <c r="B1321" s="2" t="s">
        <v>2652</v>
      </c>
      <c r="C1321" s="2" t="s">
        <v>2</v>
      </c>
      <c r="D1321" s="3">
        <v>12.21</v>
      </c>
    </row>
    <row r="1322" spans="1:4" ht="12.75" customHeight="1">
      <c r="A1322" s="1" t="s">
        <v>2653</v>
      </c>
      <c r="B1322" s="2" t="s">
        <v>2654</v>
      </c>
      <c r="C1322" s="2" t="s">
        <v>2</v>
      </c>
      <c r="D1322" s="3">
        <v>17.12</v>
      </c>
    </row>
    <row r="1323" spans="1:4" ht="12.75" customHeight="1">
      <c r="A1323" s="1" t="s">
        <v>2655</v>
      </c>
      <c r="B1323" s="2" t="s">
        <v>2656</v>
      </c>
      <c r="C1323" s="2" t="s">
        <v>2</v>
      </c>
      <c r="D1323" s="3">
        <v>6.91</v>
      </c>
    </row>
    <row r="1324" spans="1:4" ht="12.75" customHeight="1">
      <c r="A1324" s="1" t="s">
        <v>2657</v>
      </c>
      <c r="B1324" s="2" t="s">
        <v>2658</v>
      </c>
      <c r="C1324" s="2" t="s">
        <v>2</v>
      </c>
      <c r="D1324" s="3">
        <v>25.56</v>
      </c>
    </row>
    <row r="1325" spans="1:4" ht="12.75" customHeight="1">
      <c r="A1325" s="1" t="s">
        <v>2659</v>
      </c>
      <c r="B1325" s="2" t="s">
        <v>2660</v>
      </c>
      <c r="C1325" s="2" t="s">
        <v>2</v>
      </c>
      <c r="D1325" s="3">
        <v>38.64</v>
      </c>
    </row>
    <row r="1326" spans="1:4" ht="12.75" customHeight="1">
      <c r="A1326" s="1" t="s">
        <v>2661</v>
      </c>
      <c r="B1326" s="2" t="s">
        <v>2662</v>
      </c>
      <c r="C1326" s="2" t="s">
        <v>2</v>
      </c>
      <c r="D1326" s="3">
        <v>8.32</v>
      </c>
    </row>
    <row r="1327" spans="1:4" ht="12.75" customHeight="1">
      <c r="A1327" s="1" t="s">
        <v>2663</v>
      </c>
      <c r="B1327" s="2" t="s">
        <v>2664</v>
      </c>
      <c r="C1327" s="2" t="s">
        <v>2</v>
      </c>
      <c r="D1327" s="3">
        <v>5.33</v>
      </c>
    </row>
    <row r="1328" spans="1:4" ht="12.75" customHeight="1">
      <c r="A1328" s="1" t="s">
        <v>2665</v>
      </c>
      <c r="B1328" s="2" t="s">
        <v>2666</v>
      </c>
      <c r="C1328" s="2" t="s">
        <v>2</v>
      </c>
      <c r="D1328" s="3">
        <v>1.82</v>
      </c>
    </row>
    <row r="1329" spans="1:4" ht="12.75" customHeight="1">
      <c r="A1329" s="1" t="s">
        <v>2667</v>
      </c>
      <c r="B1329" s="2" t="s">
        <v>2668</v>
      </c>
      <c r="C1329" s="2" t="s">
        <v>2</v>
      </c>
      <c r="D1329" s="3">
        <v>3.79</v>
      </c>
    </row>
    <row r="1330" spans="1:4" ht="12.75" customHeight="1">
      <c r="A1330" s="1" t="s">
        <v>2669</v>
      </c>
      <c r="B1330" s="2" t="s">
        <v>2670</v>
      </c>
      <c r="C1330" s="2" t="s">
        <v>2</v>
      </c>
      <c r="D1330" s="3">
        <v>20.94</v>
      </c>
    </row>
    <row r="1331" spans="1:4" ht="12.75" customHeight="1">
      <c r="A1331" s="1" t="s">
        <v>2671</v>
      </c>
      <c r="B1331" s="2" t="s">
        <v>2672</v>
      </c>
      <c r="C1331" s="2" t="s">
        <v>2</v>
      </c>
      <c r="D1331" s="3">
        <v>9.2200000000000006</v>
      </c>
    </row>
    <row r="1332" spans="1:4" ht="12.75" customHeight="1">
      <c r="A1332" s="1" t="s">
        <v>2673</v>
      </c>
      <c r="B1332" s="2" t="s">
        <v>2674</v>
      </c>
      <c r="C1332" s="2" t="s">
        <v>2</v>
      </c>
      <c r="D1332" s="3">
        <v>2.13</v>
      </c>
    </row>
    <row r="1333" spans="1:4" ht="12.75" customHeight="1">
      <c r="A1333" s="1" t="s">
        <v>2675</v>
      </c>
      <c r="B1333" s="2" t="s">
        <v>2676</v>
      </c>
      <c r="C1333" s="2" t="s">
        <v>2</v>
      </c>
      <c r="D1333" s="3">
        <v>30.42</v>
      </c>
    </row>
    <row r="1334" spans="1:4" ht="12.75" customHeight="1">
      <c r="A1334" s="1" t="s">
        <v>2677</v>
      </c>
      <c r="B1334" s="2" t="s">
        <v>2678</v>
      </c>
      <c r="C1334" s="2" t="s">
        <v>2</v>
      </c>
      <c r="D1334" s="3">
        <v>47.68</v>
      </c>
    </row>
    <row r="1335" spans="1:4" ht="12.75" customHeight="1">
      <c r="A1335" s="1" t="s">
        <v>2679</v>
      </c>
      <c r="B1335" s="2" t="s">
        <v>2680</v>
      </c>
      <c r="C1335" s="2" t="s">
        <v>2</v>
      </c>
      <c r="D1335" s="3">
        <v>8.35</v>
      </c>
    </row>
    <row r="1336" spans="1:4" ht="12.75" customHeight="1">
      <c r="A1336" s="1" t="s">
        <v>2681</v>
      </c>
      <c r="B1336" s="2" t="s">
        <v>2682</v>
      </c>
      <c r="C1336" s="2" t="s">
        <v>2</v>
      </c>
      <c r="D1336" s="3">
        <v>9.36</v>
      </c>
    </row>
    <row r="1337" spans="1:4" ht="12.75" customHeight="1">
      <c r="A1337" s="1" t="s">
        <v>2683</v>
      </c>
      <c r="B1337" s="2" t="s">
        <v>2684</v>
      </c>
      <c r="C1337" s="2" t="s">
        <v>2</v>
      </c>
      <c r="D1337" s="3">
        <v>12.37</v>
      </c>
    </row>
    <row r="1338" spans="1:4" ht="12.75" customHeight="1">
      <c r="A1338" s="1" t="s">
        <v>2685</v>
      </c>
      <c r="B1338" s="2" t="s">
        <v>2686</v>
      </c>
      <c r="C1338" s="2" t="s">
        <v>2</v>
      </c>
      <c r="D1338" s="3">
        <v>17.260000000000002</v>
      </c>
    </row>
    <row r="1339" spans="1:4" ht="12.75" customHeight="1">
      <c r="A1339" s="1" t="s">
        <v>2687</v>
      </c>
      <c r="B1339" s="2" t="s">
        <v>2688</v>
      </c>
      <c r="C1339" s="2" t="s">
        <v>2</v>
      </c>
      <c r="D1339" s="3">
        <v>8.4700000000000006</v>
      </c>
    </row>
    <row r="1340" spans="1:4" ht="12.75" customHeight="1">
      <c r="A1340" s="1" t="s">
        <v>2689</v>
      </c>
      <c r="B1340" s="2" t="s">
        <v>2690</v>
      </c>
      <c r="C1340" s="2" t="s">
        <v>2</v>
      </c>
      <c r="D1340" s="3">
        <v>8.6199999999999992</v>
      </c>
    </row>
    <row r="1341" spans="1:4" ht="12.75" customHeight="1">
      <c r="A1341" s="1" t="s">
        <v>2691</v>
      </c>
      <c r="B1341" s="2" t="s">
        <v>2692</v>
      </c>
      <c r="C1341" s="2" t="s">
        <v>2</v>
      </c>
      <c r="D1341" s="3">
        <v>10.09</v>
      </c>
    </row>
    <row r="1342" spans="1:4" ht="12.75" customHeight="1">
      <c r="A1342" s="1" t="s">
        <v>2693</v>
      </c>
      <c r="B1342" s="2" t="s">
        <v>2694</v>
      </c>
      <c r="C1342" s="2" t="s">
        <v>2</v>
      </c>
      <c r="D1342" s="3">
        <v>18.23</v>
      </c>
    </row>
    <row r="1343" spans="1:4" ht="12.75" customHeight="1">
      <c r="A1343" s="1" t="s">
        <v>2695</v>
      </c>
      <c r="B1343" s="2" t="s">
        <v>2696</v>
      </c>
      <c r="C1343" s="2" t="s">
        <v>2</v>
      </c>
      <c r="D1343" s="3">
        <v>11.95</v>
      </c>
    </row>
    <row r="1344" spans="1:4" ht="12.75" customHeight="1">
      <c r="A1344" s="1" t="s">
        <v>2697</v>
      </c>
      <c r="B1344" s="2" t="s">
        <v>2698</v>
      </c>
      <c r="C1344" s="2" t="s">
        <v>2</v>
      </c>
      <c r="D1344" s="3">
        <v>20.61</v>
      </c>
    </row>
    <row r="1345" spans="1:4" ht="12.75" customHeight="1">
      <c r="A1345" s="1" t="s">
        <v>2699</v>
      </c>
      <c r="B1345" s="2" t="s">
        <v>2700</v>
      </c>
      <c r="C1345" s="2" t="s">
        <v>2</v>
      </c>
      <c r="D1345" s="3">
        <v>8.9499999999999993</v>
      </c>
    </row>
    <row r="1346" spans="1:4" ht="12.75" customHeight="1">
      <c r="A1346" s="1" t="s">
        <v>2701</v>
      </c>
      <c r="B1346" s="2" t="s">
        <v>2702</v>
      </c>
      <c r="C1346" s="2" t="s">
        <v>2</v>
      </c>
      <c r="D1346" s="3">
        <v>1499.8</v>
      </c>
    </row>
    <row r="1347" spans="1:4" ht="12.75" customHeight="1">
      <c r="A1347" s="1" t="s">
        <v>2703</v>
      </c>
      <c r="B1347" s="2" t="s">
        <v>2704</v>
      </c>
      <c r="C1347" s="2" t="s">
        <v>2</v>
      </c>
      <c r="D1347" s="3">
        <v>17.829999999999998</v>
      </c>
    </row>
    <row r="1348" spans="1:4" ht="12.75" customHeight="1">
      <c r="A1348" s="1" t="s">
        <v>2705</v>
      </c>
      <c r="B1348" s="2" t="s">
        <v>2706</v>
      </c>
      <c r="C1348" s="2" t="s">
        <v>2</v>
      </c>
      <c r="D1348" s="3">
        <v>23.7</v>
      </c>
    </row>
    <row r="1349" spans="1:4" ht="12.75" customHeight="1">
      <c r="A1349" s="1" t="s">
        <v>2707</v>
      </c>
      <c r="B1349" s="2" t="s">
        <v>2708</v>
      </c>
      <c r="C1349" s="2" t="s">
        <v>2</v>
      </c>
      <c r="D1349" s="3">
        <v>21.22</v>
      </c>
    </row>
    <row r="1350" spans="1:4" ht="12.75" customHeight="1">
      <c r="A1350" s="1" t="s">
        <v>2709</v>
      </c>
      <c r="B1350" s="2" t="s">
        <v>2710</v>
      </c>
      <c r="C1350" s="2" t="s">
        <v>2</v>
      </c>
      <c r="D1350" s="3">
        <v>27.34</v>
      </c>
    </row>
    <row r="1351" spans="1:4" ht="12.75" customHeight="1">
      <c r="A1351" s="1" t="s">
        <v>2711</v>
      </c>
      <c r="B1351" s="2" t="s">
        <v>2712</v>
      </c>
      <c r="C1351" s="2" t="s">
        <v>2</v>
      </c>
      <c r="D1351" s="3">
        <v>43.75</v>
      </c>
    </row>
    <row r="1352" spans="1:4" ht="12.75" customHeight="1">
      <c r="A1352" s="1" t="s">
        <v>2713</v>
      </c>
      <c r="B1352" s="2" t="s">
        <v>2714</v>
      </c>
      <c r="C1352" s="2" t="s">
        <v>2</v>
      </c>
      <c r="D1352" s="3">
        <v>53.56</v>
      </c>
    </row>
    <row r="1353" spans="1:4" ht="12.75" customHeight="1">
      <c r="A1353" s="1" t="s">
        <v>2715</v>
      </c>
      <c r="B1353" s="2" t="s">
        <v>2716</v>
      </c>
      <c r="C1353" s="2" t="s">
        <v>2</v>
      </c>
      <c r="D1353" s="3">
        <v>87.3</v>
      </c>
    </row>
    <row r="1354" spans="1:4" ht="12.75" customHeight="1">
      <c r="A1354" s="1" t="s">
        <v>2717</v>
      </c>
      <c r="B1354" s="2" t="s">
        <v>2718</v>
      </c>
      <c r="C1354" s="2" t="s">
        <v>2</v>
      </c>
      <c r="D1354" s="3">
        <v>336.84</v>
      </c>
    </row>
    <row r="1355" spans="1:4" ht="12.75" customHeight="1">
      <c r="A1355" s="1" t="s">
        <v>2719</v>
      </c>
      <c r="B1355" s="2" t="s">
        <v>2720</v>
      </c>
      <c r="C1355" s="2" t="s">
        <v>2</v>
      </c>
      <c r="D1355" s="3">
        <v>489.16</v>
      </c>
    </row>
    <row r="1356" spans="1:4" ht="12.75" customHeight="1">
      <c r="A1356" s="1" t="s">
        <v>2721</v>
      </c>
      <c r="B1356" s="2" t="s">
        <v>2722</v>
      </c>
      <c r="C1356" s="2" t="s">
        <v>2723</v>
      </c>
      <c r="D1356" s="3">
        <v>169.38</v>
      </c>
    </row>
    <row r="1357" spans="1:4" ht="12.75" customHeight="1">
      <c r="A1357" s="1" t="s">
        <v>2724</v>
      </c>
      <c r="B1357" s="2" t="s">
        <v>2725</v>
      </c>
      <c r="C1357" s="2" t="s">
        <v>2723</v>
      </c>
      <c r="D1357" s="3">
        <v>0.26</v>
      </c>
    </row>
    <row r="1358" spans="1:4" ht="12.75" customHeight="1">
      <c r="A1358" s="1" t="s">
        <v>2726</v>
      </c>
      <c r="B1358" s="2" t="s">
        <v>2727</v>
      </c>
      <c r="C1358" s="2" t="s">
        <v>2723</v>
      </c>
      <c r="D1358" s="3">
        <v>90.58</v>
      </c>
    </row>
    <row r="1359" spans="1:4" ht="12.75" customHeight="1">
      <c r="A1359" s="1" t="s">
        <v>2728</v>
      </c>
      <c r="B1359" s="2" t="s">
        <v>2729</v>
      </c>
      <c r="C1359" s="2" t="s">
        <v>2</v>
      </c>
      <c r="D1359" s="3">
        <v>8.5</v>
      </c>
    </row>
    <row r="1360" spans="1:4" ht="12.75" customHeight="1">
      <c r="A1360" s="1" t="s">
        <v>2730</v>
      </c>
      <c r="B1360" s="2" t="s">
        <v>2731</v>
      </c>
      <c r="C1360" s="2" t="s">
        <v>2</v>
      </c>
      <c r="D1360" s="3">
        <v>11.8</v>
      </c>
    </row>
    <row r="1361" spans="1:4" ht="12.75" customHeight="1">
      <c r="A1361" s="1" t="s">
        <v>2732</v>
      </c>
      <c r="B1361" s="2" t="s">
        <v>2733</v>
      </c>
      <c r="C1361" s="2" t="s">
        <v>2</v>
      </c>
      <c r="D1361" s="3">
        <v>41.06</v>
      </c>
    </row>
    <row r="1362" spans="1:4" ht="12.75" customHeight="1">
      <c r="A1362" s="1" t="s">
        <v>2734</v>
      </c>
      <c r="B1362" s="2" t="s">
        <v>2735</v>
      </c>
      <c r="C1362" s="2" t="s">
        <v>2</v>
      </c>
      <c r="D1362" s="3">
        <v>4539.57</v>
      </c>
    </row>
    <row r="1363" spans="1:4" ht="12.75" customHeight="1">
      <c r="A1363" s="1" t="s">
        <v>2736</v>
      </c>
      <c r="B1363" s="2" t="s">
        <v>2737</v>
      </c>
      <c r="C1363" s="2" t="s">
        <v>2</v>
      </c>
      <c r="D1363" s="3">
        <v>2755.92</v>
      </c>
    </row>
    <row r="1364" spans="1:4" ht="12.75" customHeight="1">
      <c r="A1364" s="1" t="s">
        <v>2738</v>
      </c>
      <c r="B1364" s="2" t="s">
        <v>2739</v>
      </c>
      <c r="C1364" s="2" t="s">
        <v>2</v>
      </c>
      <c r="D1364" s="3">
        <v>496.53</v>
      </c>
    </row>
    <row r="1365" spans="1:4" ht="12.75" customHeight="1">
      <c r="A1365" s="1" t="s">
        <v>2740</v>
      </c>
      <c r="B1365" s="2" t="s">
        <v>2741</v>
      </c>
      <c r="C1365" s="2" t="s">
        <v>2</v>
      </c>
      <c r="D1365" s="3">
        <v>19404</v>
      </c>
    </row>
    <row r="1366" spans="1:4" ht="12.75" customHeight="1">
      <c r="A1366" s="1" t="s">
        <v>2742</v>
      </c>
      <c r="B1366" s="2" t="s">
        <v>2743</v>
      </c>
      <c r="C1366" s="2" t="s">
        <v>2</v>
      </c>
      <c r="D1366" s="3">
        <v>1489.85</v>
      </c>
    </row>
    <row r="1367" spans="1:4" ht="12.75" customHeight="1">
      <c r="A1367" s="1" t="s">
        <v>2744</v>
      </c>
      <c r="B1367" s="2" t="s">
        <v>2745</v>
      </c>
      <c r="C1367" s="2" t="s">
        <v>2</v>
      </c>
      <c r="D1367" s="3">
        <v>2228.25</v>
      </c>
    </row>
    <row r="1368" spans="1:4" ht="12.75" customHeight="1">
      <c r="A1368" s="1" t="s">
        <v>2746</v>
      </c>
      <c r="B1368" s="2" t="s">
        <v>2747</v>
      </c>
      <c r="C1368" s="2" t="s">
        <v>2</v>
      </c>
      <c r="D1368" s="3">
        <v>155.63</v>
      </c>
    </row>
    <row r="1369" spans="1:4" ht="12.75" customHeight="1">
      <c r="A1369" s="1" t="s">
        <v>2748</v>
      </c>
      <c r="B1369" s="2" t="s">
        <v>2749</v>
      </c>
      <c r="C1369" s="2" t="s">
        <v>2</v>
      </c>
      <c r="D1369" s="3">
        <v>5028.26</v>
      </c>
    </row>
    <row r="1370" spans="1:4" ht="12.75" customHeight="1">
      <c r="A1370" s="1" t="s">
        <v>2750</v>
      </c>
      <c r="B1370" s="2" t="s">
        <v>2751</v>
      </c>
      <c r="C1370" s="2" t="s">
        <v>2</v>
      </c>
      <c r="D1370" s="3">
        <v>327.85</v>
      </c>
    </row>
    <row r="1371" spans="1:4" ht="12.75" customHeight="1">
      <c r="A1371" s="1" t="s">
        <v>2752</v>
      </c>
      <c r="B1371" s="2" t="s">
        <v>2753</v>
      </c>
      <c r="C1371" s="2" t="s">
        <v>2</v>
      </c>
      <c r="D1371" s="3">
        <v>12237.59</v>
      </c>
    </row>
    <row r="1372" spans="1:4" ht="12.75" customHeight="1">
      <c r="A1372" s="1" t="s">
        <v>2754</v>
      </c>
      <c r="B1372" s="2" t="s">
        <v>2755</v>
      </c>
      <c r="C1372" s="2" t="s">
        <v>2</v>
      </c>
      <c r="D1372" s="3">
        <v>626.66999999999996</v>
      </c>
    </row>
    <row r="1373" spans="1:4" ht="12.75" customHeight="1">
      <c r="A1373" s="1" t="s">
        <v>2756</v>
      </c>
      <c r="B1373" s="2" t="s">
        <v>2757</v>
      </c>
      <c r="C1373" s="2" t="s">
        <v>2</v>
      </c>
      <c r="D1373" s="3">
        <v>126.92</v>
      </c>
    </row>
    <row r="1374" spans="1:4" ht="12.75" customHeight="1">
      <c r="A1374" s="1" t="s">
        <v>2758</v>
      </c>
      <c r="B1374" s="2" t="s">
        <v>2759</v>
      </c>
      <c r="C1374" s="2" t="s">
        <v>2</v>
      </c>
      <c r="D1374" s="3">
        <v>174.59</v>
      </c>
    </row>
    <row r="1375" spans="1:4" ht="12.75" customHeight="1">
      <c r="A1375" s="1" t="s">
        <v>2760</v>
      </c>
      <c r="B1375" s="2" t="s">
        <v>2761</v>
      </c>
      <c r="C1375" s="2" t="s">
        <v>2</v>
      </c>
      <c r="D1375" s="3">
        <v>3844.21</v>
      </c>
    </row>
    <row r="1376" spans="1:4" ht="12.75" customHeight="1">
      <c r="A1376" s="1" t="s">
        <v>2762</v>
      </c>
      <c r="B1376" s="2" t="s">
        <v>2763</v>
      </c>
      <c r="C1376" s="2" t="s">
        <v>2</v>
      </c>
      <c r="D1376" s="3">
        <v>5912.46</v>
      </c>
    </row>
    <row r="1377" spans="1:4" ht="12.75" customHeight="1">
      <c r="A1377" s="1" t="s">
        <v>2764</v>
      </c>
      <c r="B1377" s="2" t="s">
        <v>2765</v>
      </c>
      <c r="C1377" s="2" t="s">
        <v>2</v>
      </c>
      <c r="D1377" s="3">
        <v>270.22000000000003</v>
      </c>
    </row>
    <row r="1378" spans="1:4" ht="12.75" customHeight="1">
      <c r="A1378" s="1" t="s">
        <v>2766</v>
      </c>
      <c r="B1378" s="2" t="s">
        <v>2767</v>
      </c>
      <c r="C1378" s="2" t="s">
        <v>2</v>
      </c>
      <c r="D1378" s="3">
        <v>7058.2</v>
      </c>
    </row>
    <row r="1379" spans="1:4" ht="12.75" customHeight="1">
      <c r="A1379" s="1" t="s">
        <v>2768</v>
      </c>
      <c r="B1379" s="2" t="s">
        <v>2769</v>
      </c>
      <c r="C1379" s="2" t="s">
        <v>2</v>
      </c>
      <c r="D1379" s="3">
        <v>483.28</v>
      </c>
    </row>
    <row r="1380" spans="1:4" ht="12.75" customHeight="1">
      <c r="A1380" s="1" t="s">
        <v>2770</v>
      </c>
      <c r="B1380" s="2" t="s">
        <v>2771</v>
      </c>
      <c r="C1380" s="2" t="s">
        <v>2</v>
      </c>
      <c r="D1380" s="3">
        <v>17349.400000000001</v>
      </c>
    </row>
    <row r="1381" spans="1:4" ht="12.75" customHeight="1">
      <c r="A1381" s="1" t="s">
        <v>2772</v>
      </c>
      <c r="B1381" s="2" t="s">
        <v>2773</v>
      </c>
      <c r="C1381" s="2" t="s">
        <v>2</v>
      </c>
      <c r="D1381" s="3">
        <v>907.53</v>
      </c>
    </row>
    <row r="1382" spans="1:4" ht="12.75" customHeight="1">
      <c r="A1382" s="1" t="s">
        <v>2774</v>
      </c>
      <c r="B1382" s="2" t="s">
        <v>2775</v>
      </c>
      <c r="C1382" s="2" t="s">
        <v>2</v>
      </c>
      <c r="D1382" s="3">
        <v>119.53</v>
      </c>
    </row>
    <row r="1383" spans="1:4" ht="12.75" customHeight="1">
      <c r="A1383" s="1" t="s">
        <v>2776</v>
      </c>
      <c r="B1383" s="2" t="s">
        <v>2777</v>
      </c>
      <c r="C1383" s="2" t="s">
        <v>2</v>
      </c>
      <c r="D1383" s="3">
        <v>1247.08</v>
      </c>
    </row>
    <row r="1384" spans="1:4" ht="12.75" customHeight="1">
      <c r="A1384" s="1" t="s">
        <v>2778</v>
      </c>
      <c r="B1384" s="2" t="s">
        <v>2779</v>
      </c>
      <c r="C1384" s="2" t="s">
        <v>2</v>
      </c>
      <c r="D1384" s="3">
        <v>47.39</v>
      </c>
    </row>
    <row r="1385" spans="1:4" ht="12.75" customHeight="1">
      <c r="A1385" s="1" t="s">
        <v>2780</v>
      </c>
      <c r="B1385" s="2" t="s">
        <v>2781</v>
      </c>
      <c r="C1385" s="2" t="s">
        <v>89</v>
      </c>
      <c r="D1385" s="3">
        <v>7.09</v>
      </c>
    </row>
    <row r="1386" spans="1:4" ht="12.75" customHeight="1">
      <c r="A1386" s="1" t="s">
        <v>2782</v>
      </c>
      <c r="B1386" s="2" t="s">
        <v>2783</v>
      </c>
      <c r="C1386" s="2" t="s">
        <v>2784</v>
      </c>
      <c r="D1386" s="3">
        <v>752.07</v>
      </c>
    </row>
    <row r="1387" spans="1:4" ht="12.75" customHeight="1">
      <c r="A1387" s="1" t="s">
        <v>2785</v>
      </c>
      <c r="B1387" s="2" t="s">
        <v>2786</v>
      </c>
      <c r="C1387" s="2" t="s">
        <v>89</v>
      </c>
      <c r="D1387" s="3">
        <v>1.21</v>
      </c>
    </row>
    <row r="1388" spans="1:4" ht="12.75" customHeight="1">
      <c r="A1388" s="1" t="s">
        <v>2787</v>
      </c>
      <c r="B1388" s="2" t="s">
        <v>2788</v>
      </c>
      <c r="C1388" s="2" t="s">
        <v>89</v>
      </c>
      <c r="D1388" s="3">
        <v>1.66</v>
      </c>
    </row>
    <row r="1389" spans="1:4" ht="12.75" customHeight="1">
      <c r="A1389" s="1" t="s">
        <v>2789</v>
      </c>
      <c r="B1389" s="2" t="s">
        <v>2790</v>
      </c>
      <c r="C1389" s="2" t="s">
        <v>89</v>
      </c>
      <c r="D1389" s="3">
        <v>2.16</v>
      </c>
    </row>
    <row r="1390" spans="1:4" ht="12.75" customHeight="1">
      <c r="A1390" s="1" t="s">
        <v>2791</v>
      </c>
      <c r="B1390" s="2" t="s">
        <v>2792</v>
      </c>
      <c r="C1390" s="2" t="s">
        <v>89</v>
      </c>
      <c r="D1390" s="3">
        <v>2.94</v>
      </c>
    </row>
    <row r="1391" spans="1:4" ht="12.75" customHeight="1">
      <c r="A1391" s="1" t="s">
        <v>2793</v>
      </c>
      <c r="B1391" s="2" t="s">
        <v>2794</v>
      </c>
      <c r="C1391" s="2" t="s">
        <v>89</v>
      </c>
      <c r="D1391" s="3">
        <v>4.7699999999999996</v>
      </c>
    </row>
    <row r="1392" spans="1:4" ht="12.75" customHeight="1">
      <c r="A1392" s="1" t="s">
        <v>2795</v>
      </c>
      <c r="B1392" s="2" t="s">
        <v>2796</v>
      </c>
      <c r="C1392" s="2" t="s">
        <v>89</v>
      </c>
      <c r="D1392" s="3">
        <v>7.81</v>
      </c>
    </row>
    <row r="1393" spans="1:4" ht="12.75" customHeight="1">
      <c r="A1393" s="1" t="s">
        <v>2797</v>
      </c>
      <c r="B1393" s="2" t="s">
        <v>2798</v>
      </c>
      <c r="C1393" s="2" t="s">
        <v>89</v>
      </c>
      <c r="D1393" s="3">
        <v>9.1199999999999992</v>
      </c>
    </row>
    <row r="1394" spans="1:4" ht="12.75" customHeight="1">
      <c r="A1394" s="1" t="s">
        <v>2799</v>
      </c>
      <c r="B1394" s="2" t="s">
        <v>2800</v>
      </c>
      <c r="C1394" s="2" t="s">
        <v>89</v>
      </c>
      <c r="D1394" s="3">
        <v>9.43</v>
      </c>
    </row>
    <row r="1395" spans="1:4" ht="12.75" customHeight="1">
      <c r="A1395" s="1" t="s">
        <v>2801</v>
      </c>
      <c r="B1395" s="2" t="s">
        <v>2802</v>
      </c>
      <c r="C1395" s="2" t="s">
        <v>96</v>
      </c>
      <c r="D1395" s="3">
        <v>37.5</v>
      </c>
    </row>
    <row r="1396" spans="1:4" ht="12.75" customHeight="1">
      <c r="A1396" s="1" t="s">
        <v>2803</v>
      </c>
      <c r="B1396" s="2" t="s">
        <v>2804</v>
      </c>
      <c r="C1396" s="2" t="s">
        <v>2</v>
      </c>
      <c r="D1396" s="3">
        <v>14051.8</v>
      </c>
    </row>
    <row r="1397" spans="1:4" ht="12.75" customHeight="1">
      <c r="A1397" s="1" t="s">
        <v>2805</v>
      </c>
      <c r="B1397" s="2" t="s">
        <v>2806</v>
      </c>
      <c r="C1397" s="2" t="s">
        <v>2</v>
      </c>
      <c r="D1397" s="3">
        <v>115838.28</v>
      </c>
    </row>
    <row r="1398" spans="1:4" ht="12.75" customHeight="1">
      <c r="A1398" s="1" t="s">
        <v>2807</v>
      </c>
      <c r="B1398" s="2" t="s">
        <v>2808</v>
      </c>
      <c r="C1398" s="2" t="s">
        <v>2</v>
      </c>
      <c r="D1398" s="3">
        <v>13.1</v>
      </c>
    </row>
    <row r="1399" spans="1:4" ht="12.75" customHeight="1">
      <c r="A1399" s="1" t="s">
        <v>2809</v>
      </c>
      <c r="B1399" s="2" t="s">
        <v>2810</v>
      </c>
      <c r="C1399" s="2" t="s">
        <v>2</v>
      </c>
      <c r="D1399" s="3">
        <v>20.03</v>
      </c>
    </row>
    <row r="1400" spans="1:4" ht="12.75" customHeight="1">
      <c r="A1400" s="1" t="s">
        <v>2811</v>
      </c>
      <c r="B1400" s="2" t="s">
        <v>2812</v>
      </c>
      <c r="C1400" s="2" t="s">
        <v>2</v>
      </c>
      <c r="D1400" s="3">
        <v>22.46</v>
      </c>
    </row>
    <row r="1401" spans="1:4" ht="12.75" customHeight="1">
      <c r="A1401" s="1" t="s">
        <v>2813</v>
      </c>
      <c r="B1401" s="2" t="s">
        <v>2814</v>
      </c>
      <c r="C1401" s="2" t="s">
        <v>2</v>
      </c>
      <c r="D1401" s="3">
        <v>751.53</v>
      </c>
    </row>
    <row r="1402" spans="1:4" ht="12.75" customHeight="1">
      <c r="A1402" s="1" t="s">
        <v>2815</v>
      </c>
      <c r="B1402" s="2" t="s">
        <v>2816</v>
      </c>
      <c r="C1402" s="2" t="s">
        <v>2</v>
      </c>
      <c r="D1402" s="3">
        <v>4.9000000000000004</v>
      </c>
    </row>
    <row r="1403" spans="1:4" ht="12.75" customHeight="1">
      <c r="A1403" s="1" t="s">
        <v>2817</v>
      </c>
      <c r="B1403" s="2" t="s">
        <v>2818</v>
      </c>
      <c r="C1403" s="2" t="s">
        <v>2</v>
      </c>
      <c r="D1403" s="3">
        <v>11.07</v>
      </c>
    </row>
    <row r="1404" spans="1:4" ht="12.75" customHeight="1">
      <c r="A1404" s="1" t="s">
        <v>2819</v>
      </c>
      <c r="B1404" s="2" t="s">
        <v>2820</v>
      </c>
      <c r="C1404" s="2" t="s">
        <v>2</v>
      </c>
      <c r="D1404" s="3">
        <v>19.02</v>
      </c>
    </row>
    <row r="1405" spans="1:4" ht="12.75" customHeight="1">
      <c r="A1405" s="1" t="s">
        <v>2821</v>
      </c>
      <c r="B1405" s="2" t="s">
        <v>2822</v>
      </c>
      <c r="C1405" s="2" t="s">
        <v>2</v>
      </c>
      <c r="D1405" s="3">
        <v>37.39</v>
      </c>
    </row>
    <row r="1406" spans="1:4" ht="12.75" customHeight="1">
      <c r="A1406" s="1" t="s">
        <v>2823</v>
      </c>
      <c r="B1406" s="2" t="s">
        <v>2824</v>
      </c>
      <c r="C1406" s="2" t="s">
        <v>2</v>
      </c>
      <c r="D1406" s="3">
        <v>57.38</v>
      </c>
    </row>
    <row r="1407" spans="1:4" ht="12.75" customHeight="1">
      <c r="A1407" s="1" t="s">
        <v>2825</v>
      </c>
      <c r="B1407" s="2" t="s">
        <v>2826</v>
      </c>
      <c r="C1407" s="2" t="s">
        <v>2</v>
      </c>
      <c r="D1407" s="3">
        <v>91.09</v>
      </c>
    </row>
    <row r="1408" spans="1:4" ht="12.75" customHeight="1">
      <c r="A1408" s="1" t="s">
        <v>2827</v>
      </c>
      <c r="B1408" s="2" t="s">
        <v>2828</v>
      </c>
      <c r="C1408" s="2" t="s">
        <v>2</v>
      </c>
      <c r="D1408" s="3">
        <v>317.17</v>
      </c>
    </row>
    <row r="1409" spans="1:4" ht="12.75" customHeight="1">
      <c r="A1409" s="1" t="s">
        <v>2829</v>
      </c>
      <c r="B1409" s="2" t="s">
        <v>2830</v>
      </c>
      <c r="C1409" s="2" t="s">
        <v>2</v>
      </c>
      <c r="D1409" s="3">
        <v>304.14</v>
      </c>
    </row>
    <row r="1410" spans="1:4" ht="12.75" customHeight="1">
      <c r="A1410" s="1" t="s">
        <v>2831</v>
      </c>
      <c r="B1410" s="2" t="s">
        <v>2832</v>
      </c>
      <c r="C1410" s="2" t="s">
        <v>2</v>
      </c>
      <c r="D1410" s="3">
        <v>34.450000000000003</v>
      </c>
    </row>
    <row r="1411" spans="1:4" ht="12.75" customHeight="1">
      <c r="A1411" s="1" t="s">
        <v>2833</v>
      </c>
      <c r="B1411" s="2" t="s">
        <v>2834</v>
      </c>
      <c r="C1411" s="2" t="s">
        <v>2</v>
      </c>
      <c r="D1411" s="3">
        <v>34.43</v>
      </c>
    </row>
    <row r="1412" spans="1:4" ht="12.75" customHeight="1">
      <c r="A1412" s="1" t="s">
        <v>2835</v>
      </c>
      <c r="B1412" s="2" t="s">
        <v>2836</v>
      </c>
      <c r="C1412" s="2" t="s">
        <v>2</v>
      </c>
      <c r="D1412" s="3">
        <v>24.54</v>
      </c>
    </row>
    <row r="1413" spans="1:4" ht="12.75" customHeight="1">
      <c r="A1413" s="1" t="s">
        <v>2837</v>
      </c>
      <c r="B1413" s="2" t="s">
        <v>2838</v>
      </c>
      <c r="C1413" s="2" t="s">
        <v>2</v>
      </c>
      <c r="D1413" s="3">
        <v>14.34</v>
      </c>
    </row>
    <row r="1414" spans="1:4" ht="12.75" customHeight="1">
      <c r="A1414" s="1" t="s">
        <v>2839</v>
      </c>
      <c r="B1414" s="2" t="s">
        <v>2840</v>
      </c>
      <c r="C1414" s="2" t="s">
        <v>2</v>
      </c>
      <c r="D1414" s="3">
        <v>14.34</v>
      </c>
    </row>
    <row r="1415" spans="1:4" ht="12.75" customHeight="1">
      <c r="A1415" s="1" t="s">
        <v>2841</v>
      </c>
      <c r="B1415" s="2" t="s">
        <v>2842</v>
      </c>
      <c r="C1415" s="2" t="s">
        <v>2</v>
      </c>
      <c r="D1415" s="3">
        <v>87.46</v>
      </c>
    </row>
    <row r="1416" spans="1:4" ht="12.75" customHeight="1">
      <c r="A1416" s="1" t="s">
        <v>2843</v>
      </c>
      <c r="B1416" s="2" t="s">
        <v>2844</v>
      </c>
      <c r="C1416" s="2" t="s">
        <v>2</v>
      </c>
      <c r="D1416" s="3">
        <v>49.39</v>
      </c>
    </row>
    <row r="1417" spans="1:4" ht="12.75" customHeight="1">
      <c r="A1417" s="1" t="s">
        <v>2845</v>
      </c>
      <c r="B1417" s="2" t="s">
        <v>2846</v>
      </c>
      <c r="C1417" s="2" t="s">
        <v>2</v>
      </c>
      <c r="D1417" s="3">
        <v>9.4600000000000009</v>
      </c>
    </row>
    <row r="1418" spans="1:4" ht="12.75" customHeight="1">
      <c r="A1418" s="1" t="s">
        <v>2847</v>
      </c>
      <c r="B1418" s="2" t="s">
        <v>2848</v>
      </c>
      <c r="C1418" s="2" t="s">
        <v>2</v>
      </c>
      <c r="D1418" s="3">
        <v>29.12</v>
      </c>
    </row>
    <row r="1419" spans="1:4" ht="12.75" customHeight="1">
      <c r="A1419" s="1" t="s">
        <v>2849</v>
      </c>
      <c r="B1419" s="2" t="s">
        <v>2850</v>
      </c>
      <c r="C1419" s="2" t="s">
        <v>2</v>
      </c>
      <c r="D1419" s="3">
        <v>23.77</v>
      </c>
    </row>
    <row r="1420" spans="1:4" ht="12.75" customHeight="1">
      <c r="A1420" s="1" t="s">
        <v>2851</v>
      </c>
      <c r="B1420" s="2" t="s">
        <v>2852</v>
      </c>
      <c r="C1420" s="2" t="s">
        <v>2</v>
      </c>
      <c r="D1420" s="3">
        <v>6.71</v>
      </c>
    </row>
    <row r="1421" spans="1:4" ht="12.75" customHeight="1">
      <c r="A1421" s="1" t="s">
        <v>2853</v>
      </c>
      <c r="B1421" s="2" t="s">
        <v>2854</v>
      </c>
      <c r="C1421" s="2" t="s">
        <v>2</v>
      </c>
      <c r="D1421" s="3">
        <v>14.63</v>
      </c>
    </row>
    <row r="1422" spans="1:4" ht="12.75" customHeight="1">
      <c r="A1422" s="1" t="s">
        <v>2855</v>
      </c>
      <c r="B1422" s="2" t="s">
        <v>2856</v>
      </c>
      <c r="C1422" s="2" t="s">
        <v>2</v>
      </c>
      <c r="D1422" s="3">
        <v>81.849999999999994</v>
      </c>
    </row>
    <row r="1423" spans="1:4" ht="12.75" customHeight="1">
      <c r="A1423" s="1" t="s">
        <v>2857</v>
      </c>
      <c r="B1423" s="2" t="s">
        <v>2858</v>
      </c>
      <c r="C1423" s="2" t="s">
        <v>2</v>
      </c>
      <c r="D1423" s="3">
        <v>42.35</v>
      </c>
    </row>
    <row r="1424" spans="1:4" ht="12.75" customHeight="1">
      <c r="A1424" s="1" t="s">
        <v>2859</v>
      </c>
      <c r="B1424" s="2" t="s">
        <v>2860</v>
      </c>
      <c r="C1424" s="2" t="s">
        <v>2</v>
      </c>
      <c r="D1424" s="3">
        <v>10.029999999999999</v>
      </c>
    </row>
    <row r="1425" spans="1:4" ht="12.75" customHeight="1">
      <c r="A1425" s="1" t="s">
        <v>2861</v>
      </c>
      <c r="B1425" s="2" t="s">
        <v>2862</v>
      </c>
      <c r="C1425" s="2" t="s">
        <v>2</v>
      </c>
      <c r="D1425" s="3">
        <v>119.67</v>
      </c>
    </row>
    <row r="1426" spans="1:4" ht="12.75" customHeight="1">
      <c r="A1426" s="1" t="s">
        <v>2863</v>
      </c>
      <c r="B1426" s="2" t="s">
        <v>2864</v>
      </c>
      <c r="C1426" s="2" t="s">
        <v>2</v>
      </c>
      <c r="D1426" s="3">
        <v>209.69</v>
      </c>
    </row>
    <row r="1427" spans="1:4" ht="12.75" customHeight="1">
      <c r="A1427" s="1" t="s">
        <v>2865</v>
      </c>
      <c r="B1427" s="2" t="s">
        <v>2866</v>
      </c>
      <c r="C1427" s="2" t="s">
        <v>2</v>
      </c>
      <c r="D1427" s="3">
        <v>230</v>
      </c>
    </row>
    <row r="1428" spans="1:4" ht="12.75" customHeight="1">
      <c r="A1428" s="1" t="s">
        <v>2867</v>
      </c>
      <c r="B1428" s="2" t="s">
        <v>2868</v>
      </c>
      <c r="C1428" s="2" t="s">
        <v>2</v>
      </c>
      <c r="D1428" s="3">
        <v>1503.73</v>
      </c>
    </row>
    <row r="1429" spans="1:4" ht="12.75" customHeight="1">
      <c r="A1429" s="1" t="s">
        <v>2869</v>
      </c>
      <c r="B1429" s="2" t="s">
        <v>2870</v>
      </c>
      <c r="C1429" s="2" t="s">
        <v>2</v>
      </c>
      <c r="D1429" s="3">
        <v>27.03</v>
      </c>
    </row>
    <row r="1430" spans="1:4" ht="12.75" customHeight="1">
      <c r="A1430" s="1" t="s">
        <v>2871</v>
      </c>
      <c r="B1430" s="2" t="s">
        <v>2872</v>
      </c>
      <c r="C1430" s="2" t="s">
        <v>2</v>
      </c>
      <c r="D1430" s="3">
        <v>31.9</v>
      </c>
    </row>
    <row r="1431" spans="1:4" ht="12.75" customHeight="1">
      <c r="A1431" s="1" t="s">
        <v>2873</v>
      </c>
      <c r="B1431" s="2" t="s">
        <v>2874</v>
      </c>
      <c r="C1431" s="2" t="s">
        <v>2</v>
      </c>
      <c r="D1431" s="3">
        <v>46.14</v>
      </c>
    </row>
    <row r="1432" spans="1:4" ht="12.75" customHeight="1">
      <c r="A1432" s="1" t="s">
        <v>2875</v>
      </c>
      <c r="B1432" s="2" t="s">
        <v>2876</v>
      </c>
      <c r="C1432" s="2" t="s">
        <v>2</v>
      </c>
      <c r="D1432" s="3">
        <v>32.92</v>
      </c>
    </row>
    <row r="1433" spans="1:4" ht="12.75" customHeight="1">
      <c r="A1433" s="1" t="s">
        <v>2877</v>
      </c>
      <c r="B1433" s="2" t="s">
        <v>2878</v>
      </c>
      <c r="C1433" s="2" t="s">
        <v>2</v>
      </c>
      <c r="D1433" s="3">
        <v>27.14</v>
      </c>
    </row>
    <row r="1434" spans="1:4" ht="12.75" customHeight="1">
      <c r="A1434" s="1" t="s">
        <v>2879</v>
      </c>
      <c r="B1434" s="2" t="s">
        <v>2880</v>
      </c>
      <c r="C1434" s="2" t="s">
        <v>2</v>
      </c>
      <c r="D1434" s="3">
        <v>7.86</v>
      </c>
    </row>
    <row r="1435" spans="1:4" ht="12.75" customHeight="1">
      <c r="A1435" s="1" t="s">
        <v>2881</v>
      </c>
      <c r="B1435" s="2" t="s">
        <v>2882</v>
      </c>
      <c r="C1435" s="2" t="s">
        <v>2</v>
      </c>
      <c r="D1435" s="3">
        <v>16.88</v>
      </c>
    </row>
    <row r="1436" spans="1:4" ht="12.75" customHeight="1">
      <c r="A1436" s="1" t="s">
        <v>2883</v>
      </c>
      <c r="B1436" s="2" t="s">
        <v>2884</v>
      </c>
      <c r="C1436" s="2" t="s">
        <v>2</v>
      </c>
      <c r="D1436" s="3">
        <v>96.1</v>
      </c>
    </row>
    <row r="1437" spans="1:4" ht="12.75" customHeight="1">
      <c r="A1437" s="1" t="s">
        <v>2885</v>
      </c>
      <c r="B1437" s="2" t="s">
        <v>2886</v>
      </c>
      <c r="C1437" s="2" t="s">
        <v>2</v>
      </c>
      <c r="D1437" s="3">
        <v>47.43</v>
      </c>
    </row>
    <row r="1438" spans="1:4" ht="12.75" customHeight="1">
      <c r="A1438" s="1" t="s">
        <v>2887</v>
      </c>
      <c r="B1438" s="2" t="s">
        <v>2888</v>
      </c>
      <c r="C1438" s="2" t="s">
        <v>2</v>
      </c>
      <c r="D1438" s="3">
        <v>9.41</v>
      </c>
    </row>
    <row r="1439" spans="1:4" ht="12.75" customHeight="1">
      <c r="A1439" s="1" t="s">
        <v>2889</v>
      </c>
      <c r="B1439" s="2" t="s">
        <v>2890</v>
      </c>
      <c r="C1439" s="2" t="s">
        <v>2</v>
      </c>
      <c r="D1439" s="3">
        <v>146.16999999999999</v>
      </c>
    </row>
    <row r="1440" spans="1:4" ht="12.75" customHeight="1">
      <c r="A1440" s="1" t="s">
        <v>2891</v>
      </c>
      <c r="B1440" s="2" t="s">
        <v>2892</v>
      </c>
      <c r="C1440" s="2" t="s">
        <v>2</v>
      </c>
      <c r="D1440" s="3">
        <v>26.39</v>
      </c>
    </row>
    <row r="1441" spans="1:4" ht="12.75" customHeight="1">
      <c r="A1441" s="1" t="s">
        <v>2893</v>
      </c>
      <c r="B1441" s="2" t="s">
        <v>2894</v>
      </c>
      <c r="C1441" s="2" t="s">
        <v>2</v>
      </c>
      <c r="D1441" s="3">
        <v>19.809999999999999</v>
      </c>
    </row>
    <row r="1442" spans="1:4" ht="12.75" customHeight="1">
      <c r="A1442" s="1" t="s">
        <v>2895</v>
      </c>
      <c r="B1442" s="2" t="s">
        <v>2896</v>
      </c>
      <c r="C1442" s="2" t="s">
        <v>2</v>
      </c>
      <c r="D1442" s="3">
        <v>5.62</v>
      </c>
    </row>
    <row r="1443" spans="1:4" ht="12.75" customHeight="1">
      <c r="A1443" s="1" t="s">
        <v>2897</v>
      </c>
      <c r="B1443" s="2" t="s">
        <v>2898</v>
      </c>
      <c r="C1443" s="2" t="s">
        <v>2</v>
      </c>
      <c r="D1443" s="3">
        <v>12.64</v>
      </c>
    </row>
    <row r="1444" spans="1:4" ht="12.75" customHeight="1">
      <c r="A1444" s="1" t="s">
        <v>2899</v>
      </c>
      <c r="B1444" s="2" t="s">
        <v>2900</v>
      </c>
      <c r="C1444" s="2" t="s">
        <v>2</v>
      </c>
      <c r="D1444" s="3">
        <v>73.69</v>
      </c>
    </row>
    <row r="1445" spans="1:4" ht="12.75" customHeight="1">
      <c r="A1445" s="1" t="s">
        <v>2901</v>
      </c>
      <c r="B1445" s="2" t="s">
        <v>2902</v>
      </c>
      <c r="C1445" s="2" t="s">
        <v>2</v>
      </c>
      <c r="D1445" s="3">
        <v>40.49</v>
      </c>
    </row>
    <row r="1446" spans="1:4" ht="12.75" customHeight="1">
      <c r="A1446" s="1" t="s">
        <v>2903</v>
      </c>
      <c r="B1446" s="2" t="s">
        <v>2904</v>
      </c>
      <c r="C1446" s="2" t="s">
        <v>2</v>
      </c>
      <c r="D1446" s="3">
        <v>8.42</v>
      </c>
    </row>
    <row r="1447" spans="1:4" ht="12.75" customHeight="1">
      <c r="A1447" s="1" t="s">
        <v>2905</v>
      </c>
      <c r="B1447" s="2" t="s">
        <v>2906</v>
      </c>
      <c r="C1447" s="2" t="s">
        <v>2</v>
      </c>
      <c r="D1447" s="3">
        <v>103.94</v>
      </c>
    </row>
    <row r="1448" spans="1:4" ht="12.75" customHeight="1">
      <c r="A1448" s="1" t="s">
        <v>2907</v>
      </c>
      <c r="B1448" s="2" t="s">
        <v>2908</v>
      </c>
      <c r="C1448" s="2" t="s">
        <v>2</v>
      </c>
      <c r="D1448" s="3">
        <v>197.67</v>
      </c>
    </row>
    <row r="1449" spans="1:4" ht="12.75" customHeight="1">
      <c r="A1449" s="1" t="s">
        <v>2909</v>
      </c>
      <c r="B1449" s="2" t="s">
        <v>2910</v>
      </c>
      <c r="C1449" s="2" t="s">
        <v>2</v>
      </c>
      <c r="D1449" s="3">
        <v>288.43</v>
      </c>
    </row>
    <row r="1450" spans="1:4" ht="12.75" customHeight="1">
      <c r="A1450" s="1" t="s">
        <v>2911</v>
      </c>
      <c r="B1450" s="2" t="s">
        <v>2912</v>
      </c>
      <c r="C1450" s="2" t="s">
        <v>2</v>
      </c>
      <c r="D1450" s="3">
        <v>737.21</v>
      </c>
    </row>
    <row r="1451" spans="1:4" ht="12.75" customHeight="1">
      <c r="A1451" s="1" t="s">
        <v>2913</v>
      </c>
      <c r="B1451" s="2" t="s">
        <v>2914</v>
      </c>
      <c r="C1451" s="2" t="s">
        <v>2</v>
      </c>
      <c r="D1451" s="3">
        <v>230</v>
      </c>
    </row>
    <row r="1452" spans="1:4" ht="12.75" customHeight="1">
      <c r="A1452" s="1" t="s">
        <v>2915</v>
      </c>
      <c r="B1452" s="2" t="s">
        <v>2916</v>
      </c>
      <c r="C1452" s="2" t="s">
        <v>2</v>
      </c>
      <c r="D1452" s="3">
        <v>28.82</v>
      </c>
    </row>
    <row r="1453" spans="1:4" ht="12.75" customHeight="1">
      <c r="A1453" s="1" t="s">
        <v>2917</v>
      </c>
      <c r="B1453" s="2" t="s">
        <v>2918</v>
      </c>
      <c r="C1453" s="2" t="s">
        <v>2</v>
      </c>
      <c r="D1453" s="3">
        <v>2144.52</v>
      </c>
    </row>
    <row r="1454" spans="1:4" ht="12.75" customHeight="1">
      <c r="A1454" s="1" t="s">
        <v>2919</v>
      </c>
      <c r="B1454" s="2" t="s">
        <v>2920</v>
      </c>
      <c r="C1454" s="2" t="s">
        <v>2</v>
      </c>
      <c r="D1454" s="3">
        <v>39.1</v>
      </c>
    </row>
    <row r="1455" spans="1:4" ht="12.75" customHeight="1">
      <c r="A1455" s="1" t="s">
        <v>2921</v>
      </c>
      <c r="B1455" s="2" t="s">
        <v>2922</v>
      </c>
      <c r="C1455" s="2" t="s">
        <v>2</v>
      </c>
      <c r="D1455" s="3">
        <v>72.12</v>
      </c>
    </row>
    <row r="1456" spans="1:4" ht="12.75" customHeight="1">
      <c r="A1456" s="1" t="s">
        <v>2923</v>
      </c>
      <c r="B1456" s="2" t="s">
        <v>2924</v>
      </c>
      <c r="C1456" s="2" t="s">
        <v>2</v>
      </c>
      <c r="D1456" s="3">
        <v>3.83</v>
      </c>
    </row>
    <row r="1457" spans="1:4" ht="12.75" customHeight="1">
      <c r="A1457" s="1" t="s">
        <v>2925</v>
      </c>
      <c r="B1457" s="2" t="s">
        <v>2926</v>
      </c>
      <c r="C1457" s="2" t="s">
        <v>2</v>
      </c>
      <c r="D1457" s="3">
        <v>4.34</v>
      </c>
    </row>
    <row r="1458" spans="1:4" ht="12.75" customHeight="1">
      <c r="A1458" s="1" t="s">
        <v>2927</v>
      </c>
      <c r="B1458" s="2" t="s">
        <v>2928</v>
      </c>
      <c r="C1458" s="2" t="s">
        <v>2</v>
      </c>
      <c r="D1458" s="3">
        <v>7.9</v>
      </c>
    </row>
    <row r="1459" spans="1:4" ht="12.75" customHeight="1">
      <c r="A1459" s="1" t="s">
        <v>2929</v>
      </c>
      <c r="B1459" s="2" t="s">
        <v>2930</v>
      </c>
      <c r="C1459" s="2" t="s">
        <v>2</v>
      </c>
      <c r="D1459" s="3">
        <v>3.58</v>
      </c>
    </row>
    <row r="1460" spans="1:4" ht="12.75" customHeight="1">
      <c r="A1460" s="1" t="s">
        <v>2931</v>
      </c>
      <c r="B1460" s="2" t="s">
        <v>2932</v>
      </c>
      <c r="C1460" s="2" t="s">
        <v>2</v>
      </c>
      <c r="D1460" s="3">
        <v>5.15</v>
      </c>
    </row>
    <row r="1461" spans="1:4" ht="12.75" customHeight="1">
      <c r="A1461" s="1" t="s">
        <v>2933</v>
      </c>
      <c r="B1461" s="2" t="s">
        <v>2934</v>
      </c>
      <c r="C1461" s="2" t="s">
        <v>2</v>
      </c>
      <c r="D1461" s="3">
        <v>174.34</v>
      </c>
    </row>
    <row r="1462" spans="1:4" ht="12.75" customHeight="1">
      <c r="A1462" s="1" t="s">
        <v>2935</v>
      </c>
      <c r="B1462" s="2" t="s">
        <v>2936</v>
      </c>
      <c r="C1462" s="2" t="s">
        <v>2</v>
      </c>
      <c r="D1462" s="3">
        <v>31.54</v>
      </c>
    </row>
    <row r="1463" spans="1:4" ht="12.75" customHeight="1">
      <c r="A1463" s="1" t="s">
        <v>2937</v>
      </c>
      <c r="B1463" s="2" t="s">
        <v>2938</v>
      </c>
      <c r="C1463" s="2" t="s">
        <v>2</v>
      </c>
      <c r="D1463" s="3">
        <v>80.41</v>
      </c>
    </row>
    <row r="1464" spans="1:4" ht="12.75" customHeight="1">
      <c r="A1464" s="1" t="s">
        <v>2939</v>
      </c>
      <c r="B1464" s="2" t="s">
        <v>2940</v>
      </c>
      <c r="C1464" s="2" t="s">
        <v>2</v>
      </c>
      <c r="D1464" s="3">
        <v>62.23</v>
      </c>
    </row>
    <row r="1465" spans="1:4" ht="12.75" customHeight="1">
      <c r="A1465" s="1" t="s">
        <v>2941</v>
      </c>
      <c r="B1465" s="2" t="s">
        <v>2942</v>
      </c>
      <c r="C1465" s="2" t="s">
        <v>2</v>
      </c>
      <c r="D1465" s="3">
        <v>48.75</v>
      </c>
    </row>
    <row r="1466" spans="1:4" ht="12.75" customHeight="1">
      <c r="A1466" s="1" t="s">
        <v>2943</v>
      </c>
      <c r="B1466" s="2" t="s">
        <v>2944</v>
      </c>
      <c r="C1466" s="2" t="s">
        <v>2</v>
      </c>
      <c r="D1466" s="3">
        <v>17.45</v>
      </c>
    </row>
    <row r="1467" spans="1:4" ht="12.75" customHeight="1">
      <c r="A1467" s="1" t="s">
        <v>2945</v>
      </c>
      <c r="B1467" s="2" t="s">
        <v>2946</v>
      </c>
      <c r="C1467" s="2" t="s">
        <v>2</v>
      </c>
      <c r="D1467" s="3">
        <v>33.520000000000003</v>
      </c>
    </row>
    <row r="1468" spans="1:4" ht="12.75" customHeight="1">
      <c r="A1468" s="1" t="s">
        <v>2947</v>
      </c>
      <c r="B1468" s="2" t="s">
        <v>2948</v>
      </c>
      <c r="C1468" s="2" t="s">
        <v>2</v>
      </c>
      <c r="D1468" s="3">
        <v>155.49</v>
      </c>
    </row>
    <row r="1469" spans="1:4" ht="12.75" customHeight="1">
      <c r="A1469" s="1" t="s">
        <v>2949</v>
      </c>
      <c r="B1469" s="2" t="s">
        <v>2950</v>
      </c>
      <c r="C1469" s="2" t="s">
        <v>2</v>
      </c>
      <c r="D1469" s="3">
        <v>85.95</v>
      </c>
    </row>
    <row r="1470" spans="1:4" ht="12.75" customHeight="1">
      <c r="A1470" s="1" t="s">
        <v>2951</v>
      </c>
      <c r="B1470" s="2" t="s">
        <v>2952</v>
      </c>
      <c r="C1470" s="2" t="s">
        <v>2</v>
      </c>
      <c r="D1470" s="3">
        <v>23.96</v>
      </c>
    </row>
    <row r="1471" spans="1:4" ht="12.75" customHeight="1">
      <c r="A1471" s="1" t="s">
        <v>2953</v>
      </c>
      <c r="B1471" s="2" t="s">
        <v>2954</v>
      </c>
      <c r="C1471" s="2" t="s">
        <v>2</v>
      </c>
      <c r="D1471" s="3">
        <v>223.18</v>
      </c>
    </row>
    <row r="1472" spans="1:4" ht="12.75" customHeight="1">
      <c r="A1472" s="1" t="s">
        <v>2955</v>
      </c>
      <c r="B1472" s="2" t="s">
        <v>2956</v>
      </c>
      <c r="C1472" s="2" t="s">
        <v>2</v>
      </c>
      <c r="D1472" s="3">
        <v>181</v>
      </c>
    </row>
    <row r="1473" spans="1:4" ht="12.75" customHeight="1">
      <c r="A1473" s="1" t="s">
        <v>2957</v>
      </c>
      <c r="B1473" s="2" t="s">
        <v>2958</v>
      </c>
      <c r="C1473" s="2" t="s">
        <v>2</v>
      </c>
      <c r="D1473" s="3">
        <v>223.11</v>
      </c>
    </row>
    <row r="1474" spans="1:4" ht="12.75" customHeight="1">
      <c r="A1474" s="1" t="s">
        <v>2959</v>
      </c>
      <c r="B1474" s="2" t="s">
        <v>2960</v>
      </c>
      <c r="C1474" s="2" t="s">
        <v>2</v>
      </c>
      <c r="D1474" s="3">
        <v>154.54</v>
      </c>
    </row>
    <row r="1475" spans="1:4" ht="12.75" customHeight="1">
      <c r="A1475" s="1" t="s">
        <v>2961</v>
      </c>
      <c r="B1475" s="2" t="s">
        <v>2962</v>
      </c>
      <c r="C1475" s="2" t="s">
        <v>2</v>
      </c>
      <c r="D1475" s="3">
        <v>202.93</v>
      </c>
    </row>
    <row r="1476" spans="1:4" ht="12.75" customHeight="1">
      <c r="A1476" s="1" t="s">
        <v>2963</v>
      </c>
      <c r="B1476" s="2" t="s">
        <v>2964</v>
      </c>
      <c r="C1476" s="2" t="s">
        <v>2</v>
      </c>
      <c r="D1476" s="3">
        <v>12.57</v>
      </c>
    </row>
    <row r="1477" spans="1:4" ht="12.75" customHeight="1">
      <c r="A1477" s="1" t="s">
        <v>2965</v>
      </c>
      <c r="B1477" s="2" t="s">
        <v>2966</v>
      </c>
      <c r="C1477" s="2" t="s">
        <v>2</v>
      </c>
      <c r="D1477" s="3">
        <v>67.540000000000006</v>
      </c>
    </row>
    <row r="1478" spans="1:4" ht="12.75" customHeight="1">
      <c r="A1478" s="1" t="s">
        <v>2967</v>
      </c>
      <c r="B1478" s="2" t="s">
        <v>2968</v>
      </c>
      <c r="C1478" s="2" t="s">
        <v>2</v>
      </c>
      <c r="D1478" s="3">
        <v>54.3</v>
      </c>
    </row>
    <row r="1479" spans="1:4" ht="12.75" customHeight="1">
      <c r="A1479" s="1" t="s">
        <v>2969</v>
      </c>
      <c r="B1479" s="2" t="s">
        <v>2970</v>
      </c>
      <c r="C1479" s="2" t="s">
        <v>2</v>
      </c>
      <c r="D1479" s="3">
        <v>5.73</v>
      </c>
    </row>
    <row r="1480" spans="1:4" ht="12.75" customHeight="1">
      <c r="A1480" s="1" t="s">
        <v>2971</v>
      </c>
      <c r="B1480" s="2" t="s">
        <v>2972</v>
      </c>
      <c r="C1480" s="2" t="s">
        <v>2</v>
      </c>
      <c r="D1480" s="3">
        <v>12.19</v>
      </c>
    </row>
    <row r="1481" spans="1:4" ht="12.75" customHeight="1">
      <c r="A1481" s="1" t="s">
        <v>2973</v>
      </c>
      <c r="B1481" s="2" t="s">
        <v>2974</v>
      </c>
      <c r="C1481" s="2" t="s">
        <v>2</v>
      </c>
      <c r="D1481" s="3">
        <v>65.95</v>
      </c>
    </row>
    <row r="1482" spans="1:4" ht="12.75" customHeight="1">
      <c r="A1482" s="1" t="s">
        <v>2975</v>
      </c>
      <c r="B1482" s="2" t="s">
        <v>2976</v>
      </c>
      <c r="C1482" s="2" t="s">
        <v>2</v>
      </c>
      <c r="D1482" s="3">
        <v>58.5</v>
      </c>
    </row>
    <row r="1483" spans="1:4" ht="12.75" customHeight="1">
      <c r="A1483" s="1" t="s">
        <v>2977</v>
      </c>
      <c r="B1483" s="2" t="s">
        <v>2978</v>
      </c>
      <c r="C1483" s="2" t="s">
        <v>2</v>
      </c>
      <c r="D1483" s="3">
        <v>4.84</v>
      </c>
    </row>
    <row r="1484" spans="1:4" ht="12.75" customHeight="1">
      <c r="A1484" s="1" t="s">
        <v>2979</v>
      </c>
      <c r="B1484" s="2" t="s">
        <v>2980</v>
      </c>
      <c r="C1484" s="2" t="s">
        <v>2</v>
      </c>
      <c r="D1484" s="3">
        <v>6.87</v>
      </c>
    </row>
    <row r="1485" spans="1:4" ht="12.75" customHeight="1">
      <c r="A1485" s="1" t="s">
        <v>2981</v>
      </c>
      <c r="B1485" s="2" t="s">
        <v>2982</v>
      </c>
      <c r="C1485" s="2" t="s">
        <v>2</v>
      </c>
      <c r="D1485" s="3">
        <v>12.92</v>
      </c>
    </row>
    <row r="1486" spans="1:4" ht="12.75" customHeight="1">
      <c r="A1486" s="1" t="s">
        <v>2983</v>
      </c>
      <c r="B1486" s="2" t="s">
        <v>2984</v>
      </c>
      <c r="C1486" s="2" t="s">
        <v>2</v>
      </c>
      <c r="D1486" s="3">
        <v>2.04</v>
      </c>
    </row>
    <row r="1487" spans="1:4" ht="12.75" customHeight="1">
      <c r="A1487" s="1" t="s">
        <v>2985</v>
      </c>
      <c r="B1487" s="2" t="s">
        <v>2986</v>
      </c>
      <c r="C1487" s="2" t="s">
        <v>2</v>
      </c>
      <c r="D1487" s="3">
        <v>2.2799999999999998</v>
      </c>
    </row>
    <row r="1488" spans="1:4" ht="12.75" customHeight="1">
      <c r="A1488" s="1" t="s">
        <v>2987</v>
      </c>
      <c r="B1488" s="2" t="s">
        <v>2988</v>
      </c>
      <c r="C1488" s="2" t="s">
        <v>2</v>
      </c>
      <c r="D1488" s="3">
        <v>4.16</v>
      </c>
    </row>
    <row r="1489" spans="1:4" ht="12.75" customHeight="1">
      <c r="A1489" s="1" t="s">
        <v>2989</v>
      </c>
      <c r="B1489" s="2" t="s">
        <v>2990</v>
      </c>
      <c r="C1489" s="2" t="s">
        <v>2</v>
      </c>
      <c r="D1489" s="3">
        <v>5.05</v>
      </c>
    </row>
    <row r="1490" spans="1:4" ht="12.75" customHeight="1">
      <c r="A1490" s="1" t="s">
        <v>2991</v>
      </c>
      <c r="B1490" s="2" t="s">
        <v>2992</v>
      </c>
      <c r="C1490" s="2" t="s">
        <v>2</v>
      </c>
      <c r="D1490" s="3">
        <v>8.64</v>
      </c>
    </row>
    <row r="1491" spans="1:4" ht="12.75" customHeight="1">
      <c r="A1491" s="1" t="s">
        <v>2993</v>
      </c>
      <c r="B1491" s="2" t="s">
        <v>2994</v>
      </c>
      <c r="C1491" s="2" t="s">
        <v>2</v>
      </c>
      <c r="D1491" s="3">
        <v>13.95</v>
      </c>
    </row>
    <row r="1492" spans="1:4" ht="12.75" customHeight="1">
      <c r="A1492" s="1" t="s">
        <v>2995</v>
      </c>
      <c r="B1492" s="2" t="s">
        <v>2996</v>
      </c>
      <c r="C1492" s="2" t="s">
        <v>2</v>
      </c>
      <c r="D1492" s="3">
        <v>28.84</v>
      </c>
    </row>
    <row r="1493" spans="1:4" ht="12.75" customHeight="1">
      <c r="A1493" s="1" t="s">
        <v>2997</v>
      </c>
      <c r="B1493" s="2" t="s">
        <v>2998</v>
      </c>
      <c r="C1493" s="2" t="s">
        <v>2</v>
      </c>
      <c r="D1493" s="3">
        <v>35.21</v>
      </c>
    </row>
    <row r="1494" spans="1:4" ht="12.75" customHeight="1">
      <c r="A1494" s="1" t="s">
        <v>2999</v>
      </c>
      <c r="B1494" s="2" t="s">
        <v>3000</v>
      </c>
      <c r="C1494" s="2" t="s">
        <v>2</v>
      </c>
      <c r="D1494" s="3">
        <v>171.08</v>
      </c>
    </row>
    <row r="1495" spans="1:4" ht="12.75" customHeight="1">
      <c r="A1495" s="1" t="s">
        <v>3001</v>
      </c>
      <c r="B1495" s="2" t="s">
        <v>3002</v>
      </c>
      <c r="C1495" s="2" t="s">
        <v>2</v>
      </c>
      <c r="D1495" s="3">
        <v>1.97</v>
      </c>
    </row>
    <row r="1496" spans="1:4" ht="12.75" customHeight="1">
      <c r="A1496" s="1" t="s">
        <v>3003</v>
      </c>
      <c r="B1496" s="2" t="s">
        <v>3004</v>
      </c>
      <c r="C1496" s="2" t="s">
        <v>2</v>
      </c>
      <c r="D1496" s="3">
        <v>2.78</v>
      </c>
    </row>
    <row r="1497" spans="1:4" ht="12.75" customHeight="1">
      <c r="A1497" s="1" t="s">
        <v>3005</v>
      </c>
      <c r="B1497" s="2" t="s">
        <v>3006</v>
      </c>
      <c r="C1497" s="2" t="s">
        <v>2</v>
      </c>
      <c r="D1497" s="3">
        <v>6.02</v>
      </c>
    </row>
    <row r="1498" spans="1:4" ht="12.75" customHeight="1">
      <c r="A1498" s="1" t="s">
        <v>3007</v>
      </c>
      <c r="B1498" s="2" t="s">
        <v>3008</v>
      </c>
      <c r="C1498" s="2" t="s">
        <v>2</v>
      </c>
      <c r="D1498" s="3">
        <v>11.2</v>
      </c>
    </row>
    <row r="1499" spans="1:4" ht="12.75" customHeight="1">
      <c r="A1499" s="1" t="s">
        <v>3009</v>
      </c>
      <c r="B1499" s="2" t="s">
        <v>3010</v>
      </c>
      <c r="C1499" s="2" t="s">
        <v>2</v>
      </c>
      <c r="D1499" s="3">
        <v>12.15</v>
      </c>
    </row>
    <row r="1500" spans="1:4" ht="12.75" customHeight="1">
      <c r="A1500" s="1" t="s">
        <v>3011</v>
      </c>
      <c r="B1500" s="2" t="s">
        <v>3012</v>
      </c>
      <c r="C1500" s="2" t="s">
        <v>2</v>
      </c>
      <c r="D1500" s="3">
        <v>31.77</v>
      </c>
    </row>
    <row r="1501" spans="1:4" ht="12.75" customHeight="1">
      <c r="A1501" s="1" t="s">
        <v>3013</v>
      </c>
      <c r="B1501" s="2" t="s">
        <v>3014</v>
      </c>
      <c r="C1501" s="2" t="s">
        <v>2</v>
      </c>
      <c r="D1501" s="3">
        <v>48.78</v>
      </c>
    </row>
    <row r="1502" spans="1:4" ht="12.75" customHeight="1">
      <c r="A1502" s="1" t="s">
        <v>3015</v>
      </c>
      <c r="B1502" s="2" t="s">
        <v>3016</v>
      </c>
      <c r="C1502" s="2" t="s">
        <v>2</v>
      </c>
      <c r="D1502" s="3">
        <v>62.5</v>
      </c>
    </row>
    <row r="1503" spans="1:4" ht="12.75" customHeight="1">
      <c r="A1503" s="1" t="s">
        <v>3017</v>
      </c>
      <c r="B1503" s="2" t="s">
        <v>3018</v>
      </c>
      <c r="C1503" s="2" t="s">
        <v>2</v>
      </c>
      <c r="D1503" s="3">
        <v>32.119999999999997</v>
      </c>
    </row>
    <row r="1504" spans="1:4" ht="12.75" customHeight="1">
      <c r="A1504" s="1" t="s">
        <v>3019</v>
      </c>
      <c r="B1504" s="2" t="s">
        <v>3020</v>
      </c>
      <c r="C1504" s="2" t="s">
        <v>2</v>
      </c>
      <c r="D1504" s="3">
        <v>17.350000000000001</v>
      </c>
    </row>
    <row r="1505" spans="1:4" ht="12.75" customHeight="1">
      <c r="A1505" s="1" t="s">
        <v>3021</v>
      </c>
      <c r="B1505" s="2" t="s">
        <v>3022</v>
      </c>
      <c r="C1505" s="2" t="s">
        <v>2</v>
      </c>
      <c r="D1505" s="3">
        <v>38.57</v>
      </c>
    </row>
    <row r="1506" spans="1:4" ht="12.75" customHeight="1">
      <c r="A1506" s="1" t="s">
        <v>3023</v>
      </c>
      <c r="B1506" s="2" t="s">
        <v>3024</v>
      </c>
      <c r="C1506" s="2" t="s">
        <v>2</v>
      </c>
      <c r="D1506" s="3">
        <v>69.48</v>
      </c>
    </row>
    <row r="1507" spans="1:4" ht="12.75" customHeight="1">
      <c r="A1507" s="1" t="s">
        <v>3025</v>
      </c>
      <c r="B1507" s="2" t="s">
        <v>3026</v>
      </c>
      <c r="C1507" s="2" t="s">
        <v>2</v>
      </c>
      <c r="D1507" s="3">
        <v>8.17</v>
      </c>
    </row>
    <row r="1508" spans="1:4" ht="12.75" customHeight="1">
      <c r="A1508" s="1" t="s">
        <v>3027</v>
      </c>
      <c r="B1508" s="2" t="s">
        <v>3028</v>
      </c>
      <c r="C1508" s="2" t="s">
        <v>2</v>
      </c>
      <c r="D1508" s="3">
        <v>9.5399999999999991</v>
      </c>
    </row>
    <row r="1509" spans="1:4" ht="12.75" customHeight="1">
      <c r="A1509" s="1" t="s">
        <v>3029</v>
      </c>
      <c r="B1509" s="2" t="s">
        <v>3030</v>
      </c>
      <c r="C1509" s="2" t="s">
        <v>2</v>
      </c>
      <c r="D1509" s="3">
        <v>4.59</v>
      </c>
    </row>
    <row r="1510" spans="1:4" ht="12.75" customHeight="1">
      <c r="A1510" s="1" t="s">
        <v>3031</v>
      </c>
      <c r="B1510" s="2" t="s">
        <v>3032</v>
      </c>
      <c r="C1510" s="2" t="s">
        <v>2</v>
      </c>
      <c r="D1510" s="3">
        <v>6.23</v>
      </c>
    </row>
    <row r="1511" spans="1:4" ht="12.75" customHeight="1">
      <c r="A1511" s="1" t="s">
        <v>3033</v>
      </c>
      <c r="B1511" s="2" t="s">
        <v>3034</v>
      </c>
      <c r="C1511" s="2" t="s">
        <v>2</v>
      </c>
      <c r="D1511" s="3">
        <v>15.37</v>
      </c>
    </row>
    <row r="1512" spans="1:4" ht="12.75" customHeight="1">
      <c r="A1512" s="1" t="s">
        <v>3035</v>
      </c>
      <c r="B1512" s="2" t="s">
        <v>3036</v>
      </c>
      <c r="C1512" s="2" t="s">
        <v>2</v>
      </c>
      <c r="D1512" s="3">
        <v>49.77</v>
      </c>
    </row>
    <row r="1513" spans="1:4" ht="12.75" customHeight="1">
      <c r="A1513" s="1" t="s">
        <v>3037</v>
      </c>
      <c r="B1513" s="2" t="s">
        <v>3038</v>
      </c>
      <c r="C1513" s="2" t="s">
        <v>2</v>
      </c>
      <c r="D1513" s="3">
        <v>113.99</v>
      </c>
    </row>
    <row r="1514" spans="1:4" ht="12.75" customHeight="1">
      <c r="A1514" s="1" t="s">
        <v>3039</v>
      </c>
      <c r="B1514" s="2" t="s">
        <v>3040</v>
      </c>
      <c r="C1514" s="2" t="s">
        <v>2</v>
      </c>
      <c r="D1514" s="3">
        <v>52.97</v>
      </c>
    </row>
    <row r="1515" spans="1:4" ht="12.75" customHeight="1">
      <c r="A1515" s="1" t="s">
        <v>3041</v>
      </c>
      <c r="B1515" s="2" t="s">
        <v>3042</v>
      </c>
      <c r="C1515" s="2" t="s">
        <v>2</v>
      </c>
      <c r="D1515" s="3">
        <v>138.01</v>
      </c>
    </row>
    <row r="1516" spans="1:4" ht="12.75" customHeight="1">
      <c r="A1516" s="1" t="s">
        <v>3043</v>
      </c>
      <c r="B1516" s="2" t="s">
        <v>3044</v>
      </c>
      <c r="C1516" s="2" t="s">
        <v>2</v>
      </c>
      <c r="D1516" s="3">
        <v>9.4600000000000009</v>
      </c>
    </row>
    <row r="1517" spans="1:4" ht="12.75" customHeight="1">
      <c r="A1517" s="1" t="s">
        <v>3045</v>
      </c>
      <c r="B1517" s="2" t="s">
        <v>3046</v>
      </c>
      <c r="C1517" s="2" t="s">
        <v>2</v>
      </c>
      <c r="D1517" s="3">
        <v>15.22</v>
      </c>
    </row>
    <row r="1518" spans="1:4" ht="12.75" customHeight="1">
      <c r="A1518" s="1" t="s">
        <v>3047</v>
      </c>
      <c r="B1518" s="2" t="s">
        <v>3048</v>
      </c>
      <c r="C1518" s="2" t="s">
        <v>2</v>
      </c>
      <c r="D1518" s="3">
        <v>21.12</v>
      </c>
    </row>
    <row r="1519" spans="1:4" ht="12.75" customHeight="1">
      <c r="A1519" s="1" t="s">
        <v>3049</v>
      </c>
      <c r="B1519" s="2" t="s">
        <v>3050</v>
      </c>
      <c r="C1519" s="2" t="s">
        <v>2</v>
      </c>
      <c r="D1519" s="3">
        <v>4.55</v>
      </c>
    </row>
    <row r="1520" spans="1:4" ht="12.75" customHeight="1">
      <c r="A1520" s="1" t="s">
        <v>3051</v>
      </c>
      <c r="B1520" s="2" t="s">
        <v>3052</v>
      </c>
      <c r="C1520" s="2" t="s">
        <v>2</v>
      </c>
      <c r="D1520" s="3">
        <v>10.42</v>
      </c>
    </row>
    <row r="1521" spans="1:4" ht="12.75" customHeight="1">
      <c r="A1521" s="1" t="s">
        <v>3053</v>
      </c>
      <c r="B1521" s="2" t="s">
        <v>3054</v>
      </c>
      <c r="C1521" s="2" t="s">
        <v>2</v>
      </c>
      <c r="D1521" s="3">
        <v>21.73</v>
      </c>
    </row>
    <row r="1522" spans="1:4" ht="12.75" customHeight="1">
      <c r="A1522" s="1" t="s">
        <v>3055</v>
      </c>
      <c r="B1522" s="2" t="s">
        <v>3056</v>
      </c>
      <c r="C1522" s="2" t="s">
        <v>2</v>
      </c>
      <c r="D1522" s="3">
        <v>52.8</v>
      </c>
    </row>
    <row r="1523" spans="1:4" ht="12.75" customHeight="1">
      <c r="A1523" s="1" t="s">
        <v>3057</v>
      </c>
      <c r="B1523" s="2" t="s">
        <v>3058</v>
      </c>
      <c r="C1523" s="2" t="s">
        <v>2</v>
      </c>
      <c r="D1523" s="3">
        <v>6.27</v>
      </c>
    </row>
    <row r="1524" spans="1:4" ht="12.75" customHeight="1">
      <c r="A1524" s="1" t="s">
        <v>3059</v>
      </c>
      <c r="B1524" s="2" t="s">
        <v>3060</v>
      </c>
      <c r="C1524" s="2" t="s">
        <v>2</v>
      </c>
      <c r="D1524" s="3">
        <v>12.39</v>
      </c>
    </row>
    <row r="1525" spans="1:4" ht="12.75" customHeight="1">
      <c r="A1525" s="1" t="s">
        <v>3061</v>
      </c>
      <c r="B1525" s="2" t="s">
        <v>3062</v>
      </c>
      <c r="C1525" s="2" t="s">
        <v>2</v>
      </c>
      <c r="D1525" s="3">
        <v>40.340000000000003</v>
      </c>
    </row>
    <row r="1526" spans="1:4" ht="12.75" customHeight="1">
      <c r="A1526" s="1" t="s">
        <v>3063</v>
      </c>
      <c r="B1526" s="2" t="s">
        <v>3064</v>
      </c>
      <c r="C1526" s="2" t="s">
        <v>2</v>
      </c>
      <c r="D1526" s="3">
        <v>122.91</v>
      </c>
    </row>
    <row r="1527" spans="1:4" ht="12.75" customHeight="1">
      <c r="A1527" s="1" t="s">
        <v>3065</v>
      </c>
      <c r="B1527" s="2" t="s">
        <v>3066</v>
      </c>
      <c r="C1527" s="2" t="s">
        <v>2</v>
      </c>
      <c r="D1527" s="3">
        <v>26.83</v>
      </c>
    </row>
    <row r="1528" spans="1:4" ht="12.75" customHeight="1">
      <c r="A1528" s="1" t="s">
        <v>3067</v>
      </c>
      <c r="B1528" s="2" t="s">
        <v>3068</v>
      </c>
      <c r="C1528" s="2" t="s">
        <v>2</v>
      </c>
      <c r="D1528" s="3">
        <v>66.22</v>
      </c>
    </row>
    <row r="1529" spans="1:4" ht="12.75" customHeight="1">
      <c r="A1529" s="1" t="s">
        <v>3069</v>
      </c>
      <c r="B1529" s="2" t="s">
        <v>3070</v>
      </c>
      <c r="C1529" s="2" t="s">
        <v>2</v>
      </c>
      <c r="D1529" s="3">
        <v>149.99</v>
      </c>
    </row>
    <row r="1530" spans="1:4" ht="12.75" customHeight="1">
      <c r="A1530" s="1" t="s">
        <v>3071</v>
      </c>
      <c r="B1530" s="2" t="s">
        <v>3072</v>
      </c>
      <c r="C1530" s="2" t="s">
        <v>2</v>
      </c>
      <c r="D1530" s="3">
        <v>33.619999999999997</v>
      </c>
    </row>
    <row r="1531" spans="1:4" ht="12.75" customHeight="1">
      <c r="A1531" s="1" t="s">
        <v>3073</v>
      </c>
      <c r="B1531" s="2" t="s">
        <v>3074</v>
      </c>
      <c r="C1531" s="2" t="s">
        <v>2</v>
      </c>
      <c r="D1531" s="3">
        <v>79.38</v>
      </c>
    </row>
    <row r="1532" spans="1:4" ht="12.75" customHeight="1">
      <c r="A1532" s="1" t="s">
        <v>3075</v>
      </c>
      <c r="B1532" s="2" t="s">
        <v>3076</v>
      </c>
      <c r="C1532" s="2" t="s">
        <v>2</v>
      </c>
      <c r="D1532" s="3">
        <v>31.04</v>
      </c>
    </row>
    <row r="1533" spans="1:4" ht="12.75" customHeight="1">
      <c r="A1533" s="1" t="s">
        <v>3077</v>
      </c>
      <c r="B1533" s="2" t="s">
        <v>3078</v>
      </c>
      <c r="C1533" s="2" t="s">
        <v>2</v>
      </c>
      <c r="D1533" s="3">
        <v>5.24</v>
      </c>
    </row>
    <row r="1534" spans="1:4" ht="12.75" customHeight="1">
      <c r="A1534" s="1" t="s">
        <v>3079</v>
      </c>
      <c r="B1534" s="2" t="s">
        <v>3080</v>
      </c>
      <c r="C1534" s="2" t="s">
        <v>2</v>
      </c>
      <c r="D1534" s="3">
        <v>8.51</v>
      </c>
    </row>
    <row r="1535" spans="1:4" ht="12.75" customHeight="1">
      <c r="A1535" s="1" t="s">
        <v>3081</v>
      </c>
      <c r="B1535" s="2" t="s">
        <v>3082</v>
      </c>
      <c r="C1535" s="2" t="s">
        <v>2</v>
      </c>
      <c r="D1535" s="3">
        <v>5.96</v>
      </c>
    </row>
    <row r="1536" spans="1:4" ht="12.75" customHeight="1">
      <c r="A1536" s="1" t="s">
        <v>3083</v>
      </c>
      <c r="B1536" s="2" t="s">
        <v>3084</v>
      </c>
      <c r="C1536" s="2" t="s">
        <v>2</v>
      </c>
      <c r="D1536" s="3">
        <v>387.69</v>
      </c>
    </row>
    <row r="1537" spans="1:4" ht="12.75" customHeight="1">
      <c r="A1537" s="1" t="s">
        <v>3085</v>
      </c>
      <c r="B1537" s="2" t="s">
        <v>3086</v>
      </c>
      <c r="C1537" s="2" t="s">
        <v>2</v>
      </c>
      <c r="D1537" s="3">
        <v>270.86</v>
      </c>
    </row>
    <row r="1538" spans="1:4" ht="12.75" customHeight="1">
      <c r="A1538" s="1" t="s">
        <v>3087</v>
      </c>
      <c r="B1538" s="2" t="s">
        <v>3088</v>
      </c>
      <c r="C1538" s="2" t="s">
        <v>2</v>
      </c>
      <c r="D1538" s="3">
        <v>518.80999999999995</v>
      </c>
    </row>
    <row r="1539" spans="1:4" ht="12.75" customHeight="1">
      <c r="A1539" s="1" t="s">
        <v>3089</v>
      </c>
      <c r="B1539" s="2" t="s">
        <v>3090</v>
      </c>
      <c r="C1539" s="2" t="s">
        <v>2</v>
      </c>
      <c r="D1539" s="3">
        <v>22.49</v>
      </c>
    </row>
    <row r="1540" spans="1:4" ht="12.75" customHeight="1">
      <c r="A1540" s="1" t="s">
        <v>3091</v>
      </c>
      <c r="B1540" s="2" t="s">
        <v>3092</v>
      </c>
      <c r="C1540" s="2" t="s">
        <v>2</v>
      </c>
      <c r="D1540" s="3">
        <v>91.94</v>
      </c>
    </row>
    <row r="1541" spans="1:4" ht="12.75" customHeight="1">
      <c r="A1541" s="1" t="s">
        <v>3093</v>
      </c>
      <c r="B1541" s="2" t="s">
        <v>3094</v>
      </c>
      <c r="C1541" s="2" t="s">
        <v>2</v>
      </c>
      <c r="D1541" s="3">
        <v>23.28</v>
      </c>
    </row>
    <row r="1542" spans="1:4" ht="12.75" customHeight="1">
      <c r="A1542" s="1" t="s">
        <v>3095</v>
      </c>
      <c r="B1542" s="2" t="s">
        <v>3096</v>
      </c>
      <c r="C1542" s="2" t="s">
        <v>2</v>
      </c>
      <c r="D1542" s="3">
        <v>3.8</v>
      </c>
    </row>
    <row r="1543" spans="1:4" ht="12.75" customHeight="1">
      <c r="A1543" s="1" t="s">
        <v>3097</v>
      </c>
      <c r="B1543" s="2" t="s">
        <v>3098</v>
      </c>
      <c r="C1543" s="2" t="s">
        <v>2</v>
      </c>
      <c r="D1543" s="3">
        <v>2.94</v>
      </c>
    </row>
    <row r="1544" spans="1:4" ht="12.75" customHeight="1">
      <c r="A1544" s="1" t="s">
        <v>3099</v>
      </c>
      <c r="B1544" s="2" t="s">
        <v>3100</v>
      </c>
      <c r="C1544" s="2" t="s">
        <v>2</v>
      </c>
      <c r="D1544" s="3">
        <v>222.74</v>
      </c>
    </row>
    <row r="1545" spans="1:4" ht="12.75" customHeight="1">
      <c r="A1545" s="1" t="s">
        <v>3101</v>
      </c>
      <c r="B1545" s="2" t="s">
        <v>3102</v>
      </c>
      <c r="C1545" s="2" t="s">
        <v>2</v>
      </c>
      <c r="D1545" s="3">
        <v>5.29</v>
      </c>
    </row>
    <row r="1546" spans="1:4" ht="12.75" customHeight="1">
      <c r="A1546" s="1" t="s">
        <v>3103</v>
      </c>
      <c r="B1546" s="2" t="s">
        <v>3104</v>
      </c>
      <c r="C1546" s="2" t="s">
        <v>2</v>
      </c>
      <c r="D1546" s="3">
        <v>6.36</v>
      </c>
    </row>
    <row r="1547" spans="1:4" ht="12.75" customHeight="1">
      <c r="A1547" s="1" t="s">
        <v>3105</v>
      </c>
      <c r="B1547" s="2" t="s">
        <v>3106</v>
      </c>
      <c r="C1547" s="2" t="s">
        <v>2</v>
      </c>
      <c r="D1547" s="3">
        <v>10.119999999999999</v>
      </c>
    </row>
    <row r="1548" spans="1:4" ht="12.75" customHeight="1">
      <c r="A1548" s="1" t="s">
        <v>3107</v>
      </c>
      <c r="B1548" s="2" t="s">
        <v>3108</v>
      </c>
      <c r="C1548" s="2" t="s">
        <v>2</v>
      </c>
      <c r="D1548" s="3">
        <v>21.37</v>
      </c>
    </row>
    <row r="1549" spans="1:4" ht="12.75" customHeight="1">
      <c r="A1549" s="1" t="s">
        <v>3109</v>
      </c>
      <c r="B1549" s="2" t="s">
        <v>3110</v>
      </c>
      <c r="C1549" s="2" t="s">
        <v>2</v>
      </c>
      <c r="D1549" s="3">
        <v>31.31</v>
      </c>
    </row>
    <row r="1550" spans="1:4" ht="12.75" customHeight="1">
      <c r="A1550" s="1" t="s">
        <v>3111</v>
      </c>
      <c r="B1550" s="2" t="s">
        <v>3112</v>
      </c>
      <c r="C1550" s="2" t="s">
        <v>2</v>
      </c>
      <c r="D1550" s="3">
        <v>47.63</v>
      </c>
    </row>
    <row r="1551" spans="1:4" ht="12.75" customHeight="1">
      <c r="A1551" s="1" t="s">
        <v>3113</v>
      </c>
      <c r="B1551" s="2" t="s">
        <v>3114</v>
      </c>
      <c r="C1551" s="2" t="s">
        <v>2</v>
      </c>
      <c r="D1551" s="3">
        <v>83.9</v>
      </c>
    </row>
    <row r="1552" spans="1:4" ht="12.75" customHeight="1">
      <c r="A1552" s="1" t="s">
        <v>3115</v>
      </c>
      <c r="B1552" s="2" t="s">
        <v>3116</v>
      </c>
      <c r="C1552" s="2" t="s">
        <v>2</v>
      </c>
      <c r="D1552" s="3">
        <v>113.47</v>
      </c>
    </row>
    <row r="1553" spans="1:4" ht="12.75" customHeight="1">
      <c r="A1553" s="1" t="s">
        <v>3117</v>
      </c>
      <c r="B1553" s="2" t="s">
        <v>3118</v>
      </c>
      <c r="C1553" s="2" t="s">
        <v>2</v>
      </c>
      <c r="D1553" s="3">
        <v>12.12</v>
      </c>
    </row>
    <row r="1554" spans="1:4" ht="12.75" customHeight="1">
      <c r="A1554" s="1" t="s">
        <v>3119</v>
      </c>
      <c r="B1554" s="2" t="s">
        <v>3120</v>
      </c>
      <c r="C1554" s="2" t="s">
        <v>2</v>
      </c>
      <c r="D1554" s="3">
        <v>7.96</v>
      </c>
    </row>
    <row r="1555" spans="1:4" ht="12.75" customHeight="1">
      <c r="A1555" s="1" t="s">
        <v>3121</v>
      </c>
      <c r="B1555" s="2" t="s">
        <v>3122</v>
      </c>
      <c r="C1555" s="2" t="s">
        <v>2</v>
      </c>
      <c r="D1555" s="3">
        <v>2.82</v>
      </c>
    </row>
    <row r="1556" spans="1:4" ht="12.75" customHeight="1">
      <c r="A1556" s="1" t="s">
        <v>3123</v>
      </c>
      <c r="B1556" s="2" t="s">
        <v>3124</v>
      </c>
      <c r="C1556" s="2" t="s">
        <v>2</v>
      </c>
      <c r="D1556" s="3">
        <v>7.18</v>
      </c>
    </row>
    <row r="1557" spans="1:4" ht="12.75" customHeight="1">
      <c r="A1557" s="1" t="s">
        <v>3125</v>
      </c>
      <c r="B1557" s="2" t="s">
        <v>3126</v>
      </c>
      <c r="C1557" s="2" t="s">
        <v>2</v>
      </c>
      <c r="D1557" s="3">
        <v>19.38</v>
      </c>
    </row>
    <row r="1558" spans="1:4" ht="12.75" customHeight="1">
      <c r="A1558" s="1" t="s">
        <v>3127</v>
      </c>
      <c r="B1558" s="2" t="s">
        <v>3128</v>
      </c>
      <c r="C1558" s="2" t="s">
        <v>2</v>
      </c>
      <c r="D1558" s="3">
        <v>5.49</v>
      </c>
    </row>
    <row r="1559" spans="1:4" ht="12.75" customHeight="1">
      <c r="A1559" s="1" t="s">
        <v>3129</v>
      </c>
      <c r="B1559" s="2" t="s">
        <v>3130</v>
      </c>
      <c r="C1559" s="2" t="s">
        <v>2</v>
      </c>
      <c r="D1559" s="3">
        <v>4.87</v>
      </c>
    </row>
    <row r="1560" spans="1:4" ht="12.75" customHeight="1">
      <c r="A1560" s="1" t="s">
        <v>3131</v>
      </c>
      <c r="B1560" s="2" t="s">
        <v>3132</v>
      </c>
      <c r="C1560" s="2" t="s">
        <v>2</v>
      </c>
      <c r="D1560" s="3">
        <v>10.8</v>
      </c>
    </row>
    <row r="1561" spans="1:4" ht="12.75" customHeight="1">
      <c r="A1561" s="1" t="s">
        <v>3133</v>
      </c>
      <c r="B1561" s="2" t="s">
        <v>3134</v>
      </c>
      <c r="C1561" s="2" t="s">
        <v>2</v>
      </c>
      <c r="D1561" s="3">
        <v>17.329999999999998</v>
      </c>
    </row>
    <row r="1562" spans="1:4" ht="12.75" customHeight="1">
      <c r="A1562" s="1" t="s">
        <v>3135</v>
      </c>
      <c r="B1562" s="2" t="s">
        <v>3136</v>
      </c>
      <c r="C1562" s="2" t="s">
        <v>2</v>
      </c>
      <c r="D1562" s="3">
        <v>45.66</v>
      </c>
    </row>
    <row r="1563" spans="1:4" ht="12.75" customHeight="1">
      <c r="A1563" s="1" t="s">
        <v>3137</v>
      </c>
      <c r="B1563" s="2" t="s">
        <v>3138</v>
      </c>
      <c r="C1563" s="2" t="s">
        <v>2</v>
      </c>
      <c r="D1563" s="3">
        <v>72.900000000000006</v>
      </c>
    </row>
    <row r="1564" spans="1:4" ht="12.75" customHeight="1">
      <c r="A1564" s="1" t="s">
        <v>3139</v>
      </c>
      <c r="B1564" s="2" t="s">
        <v>3140</v>
      </c>
      <c r="C1564" s="2" t="s">
        <v>2</v>
      </c>
      <c r="D1564" s="3">
        <v>108.29</v>
      </c>
    </row>
    <row r="1565" spans="1:4" ht="12.75" customHeight="1">
      <c r="A1565" s="1" t="s">
        <v>3141</v>
      </c>
      <c r="B1565" s="2" t="s">
        <v>3142</v>
      </c>
      <c r="C1565" s="2" t="s">
        <v>2</v>
      </c>
      <c r="D1565" s="3">
        <v>257.36</v>
      </c>
    </row>
    <row r="1566" spans="1:4" ht="12.75" customHeight="1">
      <c r="A1566" s="1" t="s">
        <v>3143</v>
      </c>
      <c r="B1566" s="2" t="s">
        <v>3144</v>
      </c>
      <c r="C1566" s="2" t="s">
        <v>2</v>
      </c>
      <c r="D1566" s="3">
        <v>67.099999999999994</v>
      </c>
    </row>
    <row r="1567" spans="1:4" ht="12.75" customHeight="1">
      <c r="A1567" s="1" t="s">
        <v>3145</v>
      </c>
      <c r="B1567" s="2" t="s">
        <v>3146</v>
      </c>
      <c r="C1567" s="2" t="s">
        <v>2</v>
      </c>
      <c r="D1567" s="3">
        <v>48.82</v>
      </c>
    </row>
    <row r="1568" spans="1:4" ht="12.75" customHeight="1">
      <c r="A1568" s="1" t="s">
        <v>3147</v>
      </c>
      <c r="B1568" s="2" t="s">
        <v>3148</v>
      </c>
      <c r="C1568" s="2" t="s">
        <v>2</v>
      </c>
      <c r="D1568" s="3">
        <v>14.6</v>
      </c>
    </row>
    <row r="1569" spans="1:4" ht="12.75" customHeight="1">
      <c r="A1569" s="1" t="s">
        <v>3149</v>
      </c>
      <c r="B1569" s="2" t="s">
        <v>3150</v>
      </c>
      <c r="C1569" s="2" t="s">
        <v>2</v>
      </c>
      <c r="D1569" s="3">
        <v>39.72</v>
      </c>
    </row>
    <row r="1570" spans="1:4" ht="12.75" customHeight="1">
      <c r="A1570" s="1" t="s">
        <v>3151</v>
      </c>
      <c r="B1570" s="2" t="s">
        <v>3152</v>
      </c>
      <c r="C1570" s="2" t="s">
        <v>2</v>
      </c>
      <c r="D1570" s="3">
        <v>162.43</v>
      </c>
    </row>
    <row r="1571" spans="1:4" ht="12.75" customHeight="1">
      <c r="A1571" s="1" t="s">
        <v>3153</v>
      </c>
      <c r="B1571" s="2" t="s">
        <v>3154</v>
      </c>
      <c r="C1571" s="2" t="s">
        <v>2</v>
      </c>
      <c r="D1571" s="3">
        <v>107.82</v>
      </c>
    </row>
    <row r="1572" spans="1:4" ht="12.75" customHeight="1">
      <c r="A1572" s="1" t="s">
        <v>3155</v>
      </c>
      <c r="B1572" s="2" t="s">
        <v>3156</v>
      </c>
      <c r="C1572" s="2" t="s">
        <v>2</v>
      </c>
      <c r="D1572" s="3">
        <v>21.08</v>
      </c>
    </row>
    <row r="1573" spans="1:4" ht="12.75" customHeight="1">
      <c r="A1573" s="1" t="s">
        <v>3157</v>
      </c>
      <c r="B1573" s="2" t="s">
        <v>3158</v>
      </c>
      <c r="C1573" s="2" t="s">
        <v>2</v>
      </c>
      <c r="D1573" s="3">
        <v>236.23</v>
      </c>
    </row>
    <row r="1574" spans="1:4" ht="12.75" customHeight="1">
      <c r="A1574" s="1" t="s">
        <v>3159</v>
      </c>
      <c r="B1574" s="2" t="s">
        <v>3160</v>
      </c>
      <c r="C1574" s="2" t="s">
        <v>2</v>
      </c>
      <c r="D1574" s="3">
        <v>486.99</v>
      </c>
    </row>
    <row r="1575" spans="1:4" ht="12.75" customHeight="1">
      <c r="A1575" s="1" t="s">
        <v>3161</v>
      </c>
      <c r="B1575" s="2" t="s">
        <v>3162</v>
      </c>
      <c r="C1575" s="2" t="s">
        <v>2</v>
      </c>
      <c r="D1575" s="3">
        <v>51.49</v>
      </c>
    </row>
    <row r="1576" spans="1:4" ht="12.75" customHeight="1">
      <c r="A1576" s="1" t="s">
        <v>3163</v>
      </c>
      <c r="B1576" s="2" t="s">
        <v>3164</v>
      </c>
      <c r="C1576" s="2" t="s">
        <v>2</v>
      </c>
      <c r="D1576" s="3">
        <v>40.71</v>
      </c>
    </row>
    <row r="1577" spans="1:4" ht="12.75" customHeight="1">
      <c r="A1577" s="1" t="s">
        <v>3165</v>
      </c>
      <c r="B1577" s="2" t="s">
        <v>3166</v>
      </c>
      <c r="C1577" s="2" t="s">
        <v>2</v>
      </c>
      <c r="D1577" s="3">
        <v>12.13</v>
      </c>
    </row>
    <row r="1578" spans="1:4" ht="12.75" customHeight="1">
      <c r="A1578" s="1" t="s">
        <v>3167</v>
      </c>
      <c r="B1578" s="2" t="s">
        <v>3168</v>
      </c>
      <c r="C1578" s="2" t="s">
        <v>2</v>
      </c>
      <c r="D1578" s="3">
        <v>26.52</v>
      </c>
    </row>
    <row r="1579" spans="1:4" ht="12.75" customHeight="1">
      <c r="A1579" s="1" t="s">
        <v>3169</v>
      </c>
      <c r="B1579" s="2" t="s">
        <v>3170</v>
      </c>
      <c r="C1579" s="2" t="s">
        <v>2</v>
      </c>
      <c r="D1579" s="3">
        <v>145.38999999999999</v>
      </c>
    </row>
    <row r="1580" spans="1:4" ht="12.75" customHeight="1">
      <c r="A1580" s="1" t="s">
        <v>3171</v>
      </c>
      <c r="B1580" s="2" t="s">
        <v>3172</v>
      </c>
      <c r="C1580" s="2" t="s">
        <v>2</v>
      </c>
      <c r="D1580" s="3">
        <v>80.64</v>
      </c>
    </row>
    <row r="1581" spans="1:4" ht="12.75" customHeight="1">
      <c r="A1581" s="1" t="s">
        <v>3173</v>
      </c>
      <c r="B1581" s="2" t="s">
        <v>3174</v>
      </c>
      <c r="C1581" s="2" t="s">
        <v>2</v>
      </c>
      <c r="D1581" s="3">
        <v>17.440000000000001</v>
      </c>
    </row>
    <row r="1582" spans="1:4" ht="12.75" customHeight="1">
      <c r="A1582" s="1" t="s">
        <v>3175</v>
      </c>
      <c r="B1582" s="2" t="s">
        <v>3176</v>
      </c>
      <c r="C1582" s="2" t="s">
        <v>2</v>
      </c>
      <c r="D1582" s="3">
        <v>203.58</v>
      </c>
    </row>
    <row r="1583" spans="1:4" ht="12.75" customHeight="1">
      <c r="A1583" s="1" t="s">
        <v>3177</v>
      </c>
      <c r="B1583" s="2" t="s">
        <v>3178</v>
      </c>
      <c r="C1583" s="2" t="s">
        <v>2</v>
      </c>
      <c r="D1583" s="3">
        <v>89.73</v>
      </c>
    </row>
    <row r="1584" spans="1:4" ht="12.75" customHeight="1">
      <c r="A1584" s="1" t="s">
        <v>3179</v>
      </c>
      <c r="B1584" s="2" t="s">
        <v>3180</v>
      </c>
      <c r="C1584" s="2" t="s">
        <v>2</v>
      </c>
      <c r="D1584" s="3">
        <v>61.43</v>
      </c>
    </row>
    <row r="1585" spans="1:4" ht="12.75" customHeight="1">
      <c r="A1585" s="1" t="s">
        <v>3181</v>
      </c>
      <c r="B1585" s="2" t="s">
        <v>3182</v>
      </c>
      <c r="C1585" s="2" t="s">
        <v>2</v>
      </c>
      <c r="D1585" s="3">
        <v>21.24</v>
      </c>
    </row>
    <row r="1586" spans="1:4" ht="12.75" customHeight="1">
      <c r="A1586" s="1" t="s">
        <v>3183</v>
      </c>
      <c r="B1586" s="2" t="s">
        <v>3184</v>
      </c>
      <c r="C1586" s="2" t="s">
        <v>2</v>
      </c>
      <c r="D1586" s="3">
        <v>40.19</v>
      </c>
    </row>
    <row r="1587" spans="1:4" ht="12.75" customHeight="1">
      <c r="A1587" s="1" t="s">
        <v>3185</v>
      </c>
      <c r="B1587" s="2" t="s">
        <v>3186</v>
      </c>
      <c r="C1587" s="2" t="s">
        <v>2</v>
      </c>
      <c r="D1587" s="3">
        <v>254.88</v>
      </c>
    </row>
    <row r="1588" spans="1:4" ht="12.75" customHeight="1">
      <c r="A1588" s="1" t="s">
        <v>3187</v>
      </c>
      <c r="B1588" s="2" t="s">
        <v>3188</v>
      </c>
      <c r="C1588" s="2" t="s">
        <v>2</v>
      </c>
      <c r="D1588" s="3">
        <v>127.58</v>
      </c>
    </row>
    <row r="1589" spans="1:4" ht="12.75" customHeight="1">
      <c r="A1589" s="1" t="s">
        <v>3189</v>
      </c>
      <c r="B1589" s="2" t="s">
        <v>3190</v>
      </c>
      <c r="C1589" s="2" t="s">
        <v>2</v>
      </c>
      <c r="D1589" s="3">
        <v>28.32</v>
      </c>
    </row>
    <row r="1590" spans="1:4" ht="12.75" customHeight="1">
      <c r="A1590" s="1" t="s">
        <v>3191</v>
      </c>
      <c r="B1590" s="2" t="s">
        <v>3192</v>
      </c>
      <c r="C1590" s="2" t="s">
        <v>2</v>
      </c>
      <c r="D1590" s="3">
        <v>661.54</v>
      </c>
    </row>
    <row r="1591" spans="1:4" ht="12.75" customHeight="1">
      <c r="A1591" s="1" t="s">
        <v>3193</v>
      </c>
      <c r="B1591" s="2" t="s">
        <v>3194</v>
      </c>
      <c r="C1591" s="2" t="s">
        <v>2</v>
      </c>
      <c r="D1591" s="3">
        <v>21.6</v>
      </c>
    </row>
    <row r="1592" spans="1:4" ht="12.75" customHeight="1">
      <c r="A1592" s="1" t="s">
        <v>3195</v>
      </c>
      <c r="B1592" s="2" t="s">
        <v>3196</v>
      </c>
      <c r="C1592" s="2" t="s">
        <v>2</v>
      </c>
      <c r="D1592" s="3">
        <v>29.87</v>
      </c>
    </row>
    <row r="1593" spans="1:4" ht="12.75" customHeight="1">
      <c r="A1593" s="1" t="s">
        <v>3197</v>
      </c>
      <c r="B1593" s="2" t="s">
        <v>3198</v>
      </c>
      <c r="C1593" s="2" t="s">
        <v>2</v>
      </c>
      <c r="D1593" s="3">
        <v>35.619999999999997</v>
      </c>
    </row>
    <row r="1594" spans="1:4" ht="12.75" customHeight="1">
      <c r="A1594" s="1" t="s">
        <v>3199</v>
      </c>
      <c r="B1594" s="2" t="s">
        <v>3200</v>
      </c>
      <c r="C1594" s="2" t="s">
        <v>2</v>
      </c>
      <c r="D1594" s="3">
        <v>4.97</v>
      </c>
    </row>
    <row r="1595" spans="1:4" ht="12.75" customHeight="1">
      <c r="A1595" s="1" t="s">
        <v>3201</v>
      </c>
      <c r="B1595" s="2" t="s">
        <v>3202</v>
      </c>
      <c r="C1595" s="2" t="s">
        <v>2</v>
      </c>
      <c r="D1595" s="3">
        <v>6.52</v>
      </c>
    </row>
    <row r="1596" spans="1:4" ht="12.75" customHeight="1">
      <c r="A1596" s="1" t="s">
        <v>3203</v>
      </c>
      <c r="B1596" s="2" t="s">
        <v>3204</v>
      </c>
      <c r="C1596" s="2" t="s">
        <v>2</v>
      </c>
      <c r="D1596" s="3">
        <v>18.39</v>
      </c>
    </row>
    <row r="1597" spans="1:4" ht="12.75" customHeight="1">
      <c r="A1597" s="1" t="s">
        <v>3205</v>
      </c>
      <c r="B1597" s="2" t="s">
        <v>3206</v>
      </c>
      <c r="C1597" s="2" t="s">
        <v>2</v>
      </c>
      <c r="D1597" s="3">
        <v>9.2899999999999991</v>
      </c>
    </row>
    <row r="1598" spans="1:4" ht="12.75" customHeight="1">
      <c r="A1598" s="1" t="s">
        <v>3207</v>
      </c>
      <c r="B1598" s="2" t="s">
        <v>3208</v>
      </c>
      <c r="C1598" s="2" t="s">
        <v>2</v>
      </c>
      <c r="D1598" s="3">
        <v>64.400000000000006</v>
      </c>
    </row>
    <row r="1599" spans="1:4" ht="12.75" customHeight="1">
      <c r="A1599" s="1" t="s">
        <v>3209</v>
      </c>
      <c r="B1599" s="2" t="s">
        <v>3210</v>
      </c>
      <c r="C1599" s="2" t="s">
        <v>2</v>
      </c>
      <c r="D1599" s="3">
        <v>51.62</v>
      </c>
    </row>
    <row r="1600" spans="1:4" ht="12.75" customHeight="1">
      <c r="A1600" s="1" t="s">
        <v>3211</v>
      </c>
      <c r="B1600" s="2" t="s">
        <v>3212</v>
      </c>
      <c r="C1600" s="2" t="s">
        <v>2</v>
      </c>
      <c r="D1600" s="3">
        <v>12.82</v>
      </c>
    </row>
    <row r="1601" spans="1:4" ht="12.75" customHeight="1">
      <c r="A1601" s="1" t="s">
        <v>3213</v>
      </c>
      <c r="B1601" s="2" t="s">
        <v>3214</v>
      </c>
      <c r="C1601" s="2" t="s">
        <v>2</v>
      </c>
      <c r="D1601" s="3">
        <v>30.69</v>
      </c>
    </row>
    <row r="1602" spans="1:4" ht="12.75" customHeight="1">
      <c r="A1602" s="1" t="s">
        <v>3215</v>
      </c>
      <c r="B1602" s="2" t="s">
        <v>3216</v>
      </c>
      <c r="C1602" s="2" t="s">
        <v>2</v>
      </c>
      <c r="D1602" s="3">
        <v>186.13</v>
      </c>
    </row>
    <row r="1603" spans="1:4" ht="12.75" customHeight="1">
      <c r="A1603" s="1" t="s">
        <v>3217</v>
      </c>
      <c r="B1603" s="2" t="s">
        <v>3218</v>
      </c>
      <c r="C1603" s="2" t="s">
        <v>2</v>
      </c>
      <c r="D1603" s="3">
        <v>107.25</v>
      </c>
    </row>
    <row r="1604" spans="1:4" ht="12.75" customHeight="1">
      <c r="A1604" s="1" t="s">
        <v>3219</v>
      </c>
      <c r="B1604" s="2" t="s">
        <v>3220</v>
      </c>
      <c r="C1604" s="2" t="s">
        <v>2</v>
      </c>
      <c r="D1604" s="3">
        <v>20.34</v>
      </c>
    </row>
    <row r="1605" spans="1:4" ht="12.75" customHeight="1">
      <c r="A1605" s="1" t="s">
        <v>3221</v>
      </c>
      <c r="B1605" s="2" t="s">
        <v>3222</v>
      </c>
      <c r="C1605" s="2" t="s">
        <v>2</v>
      </c>
      <c r="D1605" s="3">
        <v>251.25</v>
      </c>
    </row>
    <row r="1606" spans="1:4" ht="12.75" customHeight="1">
      <c r="A1606" s="1" t="s">
        <v>3223</v>
      </c>
      <c r="B1606" s="2" t="s">
        <v>3224</v>
      </c>
      <c r="C1606" s="2" t="s">
        <v>2</v>
      </c>
      <c r="D1606" s="3">
        <v>507.69</v>
      </c>
    </row>
    <row r="1607" spans="1:4" ht="12.75" customHeight="1">
      <c r="A1607" s="1" t="s">
        <v>3225</v>
      </c>
      <c r="B1607" s="2" t="s">
        <v>3226</v>
      </c>
      <c r="C1607" s="2" t="s">
        <v>2</v>
      </c>
      <c r="D1607" s="3">
        <v>60.38</v>
      </c>
    </row>
    <row r="1608" spans="1:4" ht="12.75" customHeight="1">
      <c r="A1608" s="1" t="s">
        <v>3227</v>
      </c>
      <c r="B1608" s="2" t="s">
        <v>3228</v>
      </c>
      <c r="C1608" s="2" t="s">
        <v>2</v>
      </c>
      <c r="D1608" s="3">
        <v>49.6</v>
      </c>
    </row>
    <row r="1609" spans="1:4" ht="12.75" customHeight="1">
      <c r="A1609" s="1" t="s">
        <v>3229</v>
      </c>
      <c r="B1609" s="2" t="s">
        <v>3230</v>
      </c>
      <c r="C1609" s="2" t="s">
        <v>2</v>
      </c>
      <c r="D1609" s="3">
        <v>12.53</v>
      </c>
    </row>
    <row r="1610" spans="1:4" ht="12.75" customHeight="1">
      <c r="A1610" s="1" t="s">
        <v>3231</v>
      </c>
      <c r="B1610" s="2" t="s">
        <v>3232</v>
      </c>
      <c r="C1610" s="2" t="s">
        <v>2</v>
      </c>
      <c r="D1610" s="3">
        <v>28.79</v>
      </c>
    </row>
    <row r="1611" spans="1:4" ht="12.75" customHeight="1">
      <c r="A1611" s="1" t="s">
        <v>3233</v>
      </c>
      <c r="B1611" s="2" t="s">
        <v>3234</v>
      </c>
      <c r="C1611" s="2" t="s">
        <v>2</v>
      </c>
      <c r="D1611" s="3">
        <v>170.06</v>
      </c>
    </row>
    <row r="1612" spans="1:4" ht="12.75" customHeight="1">
      <c r="A1612" s="1" t="s">
        <v>3235</v>
      </c>
      <c r="B1612" s="2" t="s">
        <v>3236</v>
      </c>
      <c r="C1612" s="2" t="s">
        <v>2</v>
      </c>
      <c r="D1612" s="3">
        <v>101.22</v>
      </c>
    </row>
    <row r="1613" spans="1:4" ht="12.75" customHeight="1">
      <c r="A1613" s="1" t="s">
        <v>3237</v>
      </c>
      <c r="B1613" s="2" t="s">
        <v>3238</v>
      </c>
      <c r="C1613" s="2" t="s">
        <v>2</v>
      </c>
      <c r="D1613" s="3">
        <v>17.84</v>
      </c>
    </row>
    <row r="1614" spans="1:4" ht="12.75" customHeight="1">
      <c r="A1614" s="1" t="s">
        <v>3239</v>
      </c>
      <c r="B1614" s="2" t="s">
        <v>3240</v>
      </c>
      <c r="C1614" s="2" t="s">
        <v>2</v>
      </c>
      <c r="D1614" s="3">
        <v>243.21</v>
      </c>
    </row>
    <row r="1615" spans="1:4" ht="12.75" customHeight="1">
      <c r="A1615" s="1" t="s">
        <v>3241</v>
      </c>
      <c r="B1615" s="2" t="s">
        <v>3242</v>
      </c>
      <c r="C1615" s="2" t="s">
        <v>2</v>
      </c>
      <c r="D1615" s="3">
        <v>487.59</v>
      </c>
    </row>
    <row r="1616" spans="1:4" ht="12.75" customHeight="1">
      <c r="A1616" s="1" t="s">
        <v>3243</v>
      </c>
      <c r="B1616" s="2" t="s">
        <v>3244</v>
      </c>
      <c r="C1616" s="2" t="s">
        <v>2</v>
      </c>
      <c r="D1616" s="3">
        <v>73.13</v>
      </c>
    </row>
    <row r="1617" spans="1:4" ht="12.75" customHeight="1">
      <c r="A1617" s="1" t="s">
        <v>3245</v>
      </c>
      <c r="B1617" s="2" t="s">
        <v>3246</v>
      </c>
      <c r="C1617" s="2" t="s">
        <v>2</v>
      </c>
      <c r="D1617" s="3">
        <v>56.09</v>
      </c>
    </row>
    <row r="1618" spans="1:4" ht="12.75" customHeight="1">
      <c r="A1618" s="1" t="s">
        <v>3247</v>
      </c>
      <c r="B1618" s="2" t="s">
        <v>3248</v>
      </c>
      <c r="C1618" s="2" t="s">
        <v>2</v>
      </c>
      <c r="D1618" s="3">
        <v>13.39</v>
      </c>
    </row>
    <row r="1619" spans="1:4" ht="12.75" customHeight="1">
      <c r="A1619" s="1" t="s">
        <v>3249</v>
      </c>
      <c r="B1619" s="2" t="s">
        <v>3250</v>
      </c>
      <c r="C1619" s="2" t="s">
        <v>2</v>
      </c>
      <c r="D1619" s="3">
        <v>30.19</v>
      </c>
    </row>
    <row r="1620" spans="1:4" ht="12.75" customHeight="1">
      <c r="A1620" s="1" t="s">
        <v>3251</v>
      </c>
      <c r="B1620" s="2" t="s">
        <v>3252</v>
      </c>
      <c r="C1620" s="2" t="s">
        <v>2</v>
      </c>
      <c r="D1620" s="3">
        <v>231.87</v>
      </c>
    </row>
    <row r="1621" spans="1:4" ht="12.75" customHeight="1">
      <c r="A1621" s="1" t="s">
        <v>3253</v>
      </c>
      <c r="B1621" s="2" t="s">
        <v>3254</v>
      </c>
      <c r="C1621" s="2" t="s">
        <v>2</v>
      </c>
      <c r="D1621" s="3">
        <v>103.75</v>
      </c>
    </row>
    <row r="1622" spans="1:4" ht="12.75" customHeight="1">
      <c r="A1622" s="1" t="s">
        <v>3255</v>
      </c>
      <c r="B1622" s="2" t="s">
        <v>3256</v>
      </c>
      <c r="C1622" s="2" t="s">
        <v>2</v>
      </c>
      <c r="D1622" s="3">
        <v>18.55</v>
      </c>
    </row>
    <row r="1623" spans="1:4" ht="12.75" customHeight="1">
      <c r="A1623" s="1" t="s">
        <v>3257</v>
      </c>
      <c r="B1623" s="2" t="s">
        <v>3258</v>
      </c>
      <c r="C1623" s="2" t="s">
        <v>2</v>
      </c>
      <c r="D1623" s="3">
        <v>301.99</v>
      </c>
    </row>
    <row r="1624" spans="1:4" ht="12.75" customHeight="1">
      <c r="A1624" s="1" t="s">
        <v>3259</v>
      </c>
      <c r="B1624" s="2" t="s">
        <v>3260</v>
      </c>
      <c r="C1624" s="2" t="s">
        <v>2</v>
      </c>
      <c r="D1624" s="3">
        <v>576.54999999999995</v>
      </c>
    </row>
    <row r="1625" spans="1:4" ht="12.75" customHeight="1">
      <c r="A1625" s="1" t="s">
        <v>3261</v>
      </c>
      <c r="B1625" s="2" t="s">
        <v>3262</v>
      </c>
      <c r="C1625" s="2" t="s">
        <v>2</v>
      </c>
      <c r="D1625" s="3">
        <v>1442.18</v>
      </c>
    </row>
    <row r="1626" spans="1:4" ht="12.75" customHeight="1">
      <c r="A1626" s="1" t="s">
        <v>3263</v>
      </c>
      <c r="B1626" s="2" t="s">
        <v>3264</v>
      </c>
      <c r="C1626" s="2" t="s">
        <v>2</v>
      </c>
      <c r="D1626" s="3">
        <v>89.73</v>
      </c>
    </row>
    <row r="1627" spans="1:4" ht="12.75" customHeight="1">
      <c r="A1627" s="1" t="s">
        <v>3265</v>
      </c>
      <c r="B1627" s="2" t="s">
        <v>3266</v>
      </c>
      <c r="C1627" s="2" t="s">
        <v>2</v>
      </c>
      <c r="D1627" s="3">
        <v>61.43</v>
      </c>
    </row>
    <row r="1628" spans="1:4" ht="12.75" customHeight="1">
      <c r="A1628" s="1" t="s">
        <v>3267</v>
      </c>
      <c r="B1628" s="2" t="s">
        <v>3268</v>
      </c>
      <c r="C1628" s="2" t="s">
        <v>2</v>
      </c>
      <c r="D1628" s="3">
        <v>21.24</v>
      </c>
    </row>
    <row r="1629" spans="1:4" ht="12.75" customHeight="1">
      <c r="A1629" s="1" t="s">
        <v>3269</v>
      </c>
      <c r="B1629" s="2" t="s">
        <v>3270</v>
      </c>
      <c r="C1629" s="2" t="s">
        <v>2</v>
      </c>
      <c r="D1629" s="3">
        <v>40.19</v>
      </c>
    </row>
    <row r="1630" spans="1:4" ht="12.75" customHeight="1">
      <c r="A1630" s="1" t="s">
        <v>3271</v>
      </c>
      <c r="B1630" s="2" t="s">
        <v>3272</v>
      </c>
      <c r="C1630" s="2" t="s">
        <v>2</v>
      </c>
      <c r="D1630" s="3">
        <v>273.8</v>
      </c>
    </row>
    <row r="1631" spans="1:4" ht="12.75" customHeight="1">
      <c r="A1631" s="1" t="s">
        <v>3273</v>
      </c>
      <c r="B1631" s="2" t="s">
        <v>3274</v>
      </c>
      <c r="C1631" s="2" t="s">
        <v>2</v>
      </c>
      <c r="D1631" s="3">
        <v>139.41</v>
      </c>
    </row>
    <row r="1632" spans="1:4" ht="12.75" customHeight="1">
      <c r="A1632" s="1" t="s">
        <v>3275</v>
      </c>
      <c r="B1632" s="2" t="s">
        <v>3276</v>
      </c>
      <c r="C1632" s="2" t="s">
        <v>2</v>
      </c>
      <c r="D1632" s="3">
        <v>28.32</v>
      </c>
    </row>
    <row r="1633" spans="1:4" ht="12.75" customHeight="1">
      <c r="A1633" s="1" t="s">
        <v>3277</v>
      </c>
      <c r="B1633" s="2" t="s">
        <v>3278</v>
      </c>
      <c r="C1633" s="2" t="s">
        <v>2</v>
      </c>
      <c r="D1633" s="3">
        <v>576.65</v>
      </c>
    </row>
    <row r="1634" spans="1:4" ht="12.75" customHeight="1">
      <c r="A1634" s="1" t="s">
        <v>3279</v>
      </c>
      <c r="B1634" s="2" t="s">
        <v>3280</v>
      </c>
      <c r="C1634" s="2" t="s">
        <v>2</v>
      </c>
      <c r="D1634" s="3">
        <v>23.47</v>
      </c>
    </row>
    <row r="1635" spans="1:4" ht="12.75" customHeight="1">
      <c r="A1635" s="1" t="s">
        <v>3281</v>
      </c>
      <c r="B1635" s="2" t="s">
        <v>3282</v>
      </c>
      <c r="C1635" s="2" t="s">
        <v>2</v>
      </c>
      <c r="D1635" s="3">
        <v>33.450000000000003</v>
      </c>
    </row>
    <row r="1636" spans="1:4" ht="12.75" customHeight="1">
      <c r="A1636" s="1" t="s">
        <v>3283</v>
      </c>
      <c r="B1636" s="2" t="s">
        <v>3284</v>
      </c>
      <c r="C1636" s="2" t="s">
        <v>2</v>
      </c>
      <c r="D1636" s="3">
        <v>39.46</v>
      </c>
    </row>
    <row r="1637" spans="1:4" ht="12.75" customHeight="1">
      <c r="A1637" s="1" t="s">
        <v>3285</v>
      </c>
      <c r="B1637" s="2" t="s">
        <v>3286</v>
      </c>
      <c r="C1637" s="2" t="s">
        <v>2</v>
      </c>
      <c r="D1637" s="3">
        <v>2.44</v>
      </c>
    </row>
    <row r="1638" spans="1:4" ht="12.75" customHeight="1">
      <c r="A1638" s="1" t="s">
        <v>3287</v>
      </c>
      <c r="B1638" s="2" t="s">
        <v>3288</v>
      </c>
      <c r="C1638" s="2" t="s">
        <v>2</v>
      </c>
      <c r="D1638" s="3">
        <v>4.1399999999999997</v>
      </c>
    </row>
    <row r="1639" spans="1:4" ht="12.75" customHeight="1">
      <c r="A1639" s="1" t="s">
        <v>3289</v>
      </c>
      <c r="B1639" s="2" t="s">
        <v>3290</v>
      </c>
      <c r="C1639" s="2" t="s">
        <v>2</v>
      </c>
      <c r="D1639" s="3">
        <v>3</v>
      </c>
    </row>
    <row r="1640" spans="1:4" ht="12.75" customHeight="1">
      <c r="A1640" s="1" t="s">
        <v>3291</v>
      </c>
      <c r="B1640" s="2" t="s">
        <v>3292</v>
      </c>
      <c r="C1640" s="2" t="s">
        <v>2</v>
      </c>
      <c r="D1640" s="3">
        <v>6.63</v>
      </c>
    </row>
    <row r="1641" spans="1:4" ht="12.75" customHeight="1">
      <c r="A1641" s="1" t="s">
        <v>3293</v>
      </c>
      <c r="B1641" s="2" t="s">
        <v>3294</v>
      </c>
      <c r="C1641" s="2" t="s">
        <v>2</v>
      </c>
      <c r="D1641" s="3">
        <v>5.47</v>
      </c>
    </row>
    <row r="1642" spans="1:4" ht="12.75" customHeight="1">
      <c r="A1642" s="1" t="s">
        <v>3295</v>
      </c>
      <c r="B1642" s="2" t="s">
        <v>3296</v>
      </c>
      <c r="C1642" s="2" t="s">
        <v>2</v>
      </c>
      <c r="D1642" s="3">
        <v>3.16</v>
      </c>
    </row>
    <row r="1643" spans="1:4" ht="12.75" customHeight="1">
      <c r="A1643" s="1" t="s">
        <v>3297</v>
      </c>
      <c r="B1643" s="2" t="s">
        <v>3298</v>
      </c>
      <c r="C1643" s="2" t="s">
        <v>2</v>
      </c>
      <c r="D1643" s="3">
        <v>4.8499999999999996</v>
      </c>
    </row>
    <row r="1644" spans="1:4" ht="12.75" customHeight="1">
      <c r="A1644" s="1" t="s">
        <v>3299</v>
      </c>
      <c r="B1644" s="2" t="s">
        <v>3300</v>
      </c>
      <c r="C1644" s="2" t="s">
        <v>2</v>
      </c>
      <c r="D1644" s="3">
        <v>27.47</v>
      </c>
    </row>
    <row r="1645" spans="1:4" ht="12.75" customHeight="1">
      <c r="A1645" s="1" t="s">
        <v>3301</v>
      </c>
      <c r="B1645" s="2" t="s">
        <v>3302</v>
      </c>
      <c r="C1645" s="2" t="s">
        <v>2</v>
      </c>
      <c r="D1645" s="3">
        <v>10.77</v>
      </c>
    </row>
    <row r="1646" spans="1:4" ht="12.75" customHeight="1">
      <c r="A1646" s="1" t="s">
        <v>3303</v>
      </c>
      <c r="B1646" s="2" t="s">
        <v>3304</v>
      </c>
      <c r="C1646" s="2" t="s">
        <v>2</v>
      </c>
      <c r="D1646" s="3">
        <v>3.2</v>
      </c>
    </row>
    <row r="1647" spans="1:4" ht="12.75" customHeight="1">
      <c r="A1647" s="1" t="s">
        <v>3305</v>
      </c>
      <c r="B1647" s="2" t="s">
        <v>3306</v>
      </c>
      <c r="C1647" s="2" t="s">
        <v>2</v>
      </c>
      <c r="D1647" s="3">
        <v>27.51</v>
      </c>
    </row>
    <row r="1648" spans="1:4" ht="12.75" customHeight="1">
      <c r="A1648" s="1" t="s">
        <v>3307</v>
      </c>
      <c r="B1648" s="2" t="s">
        <v>3308</v>
      </c>
      <c r="C1648" s="2" t="s">
        <v>2</v>
      </c>
      <c r="D1648" s="3">
        <v>55.27</v>
      </c>
    </row>
    <row r="1649" spans="1:4" ht="12.75" customHeight="1">
      <c r="A1649" s="1" t="s">
        <v>3309</v>
      </c>
      <c r="B1649" s="2" t="s">
        <v>3310</v>
      </c>
      <c r="C1649" s="2" t="s">
        <v>2</v>
      </c>
      <c r="D1649" s="3">
        <v>157.37</v>
      </c>
    </row>
    <row r="1650" spans="1:4" ht="12.75" customHeight="1">
      <c r="A1650" s="1" t="s">
        <v>3311</v>
      </c>
      <c r="B1650" s="2" t="s">
        <v>3312</v>
      </c>
      <c r="C1650" s="2" t="s">
        <v>2</v>
      </c>
      <c r="D1650" s="3">
        <v>4.45</v>
      </c>
    </row>
    <row r="1651" spans="1:4" ht="12.75" customHeight="1">
      <c r="A1651" s="1" t="s">
        <v>3313</v>
      </c>
      <c r="B1651" s="2" t="s">
        <v>3314</v>
      </c>
      <c r="C1651" s="2" t="s">
        <v>2</v>
      </c>
      <c r="D1651" s="3">
        <v>5.04</v>
      </c>
    </row>
    <row r="1652" spans="1:4" ht="12.75" customHeight="1">
      <c r="A1652" s="1" t="s">
        <v>3315</v>
      </c>
      <c r="B1652" s="2" t="s">
        <v>3316</v>
      </c>
      <c r="C1652" s="2" t="s">
        <v>2</v>
      </c>
      <c r="D1652" s="3">
        <v>6.85</v>
      </c>
    </row>
    <row r="1653" spans="1:4" ht="12.75" customHeight="1">
      <c r="A1653" s="1" t="s">
        <v>3317</v>
      </c>
      <c r="B1653" s="2" t="s">
        <v>3318</v>
      </c>
      <c r="C1653" s="2" t="s">
        <v>2</v>
      </c>
      <c r="D1653" s="3">
        <v>15.59</v>
      </c>
    </row>
    <row r="1654" spans="1:4" ht="12.75" customHeight="1">
      <c r="A1654" s="1" t="s">
        <v>3319</v>
      </c>
      <c r="B1654" s="2" t="s">
        <v>3320</v>
      </c>
      <c r="C1654" s="2" t="s">
        <v>2</v>
      </c>
      <c r="D1654" s="3">
        <v>19.010000000000002</v>
      </c>
    </row>
    <row r="1655" spans="1:4" ht="12.75" customHeight="1">
      <c r="A1655" s="1" t="s">
        <v>3321</v>
      </c>
      <c r="B1655" s="2" t="s">
        <v>3322</v>
      </c>
      <c r="C1655" s="2" t="s">
        <v>2</v>
      </c>
      <c r="D1655" s="3">
        <v>27.91</v>
      </c>
    </row>
    <row r="1656" spans="1:4" ht="12.75" customHeight="1">
      <c r="A1656" s="1" t="s">
        <v>3323</v>
      </c>
      <c r="B1656" s="2" t="s">
        <v>3324</v>
      </c>
      <c r="C1656" s="2" t="s">
        <v>2</v>
      </c>
      <c r="D1656" s="3">
        <v>70.680000000000007</v>
      </c>
    </row>
    <row r="1657" spans="1:4" ht="12.75" customHeight="1">
      <c r="A1657" s="1" t="s">
        <v>3325</v>
      </c>
      <c r="B1657" s="2" t="s">
        <v>3326</v>
      </c>
      <c r="C1657" s="2" t="s">
        <v>2</v>
      </c>
      <c r="D1657" s="3">
        <v>92.79</v>
      </c>
    </row>
    <row r="1658" spans="1:4" ht="12.75" customHeight="1">
      <c r="A1658" s="1" t="s">
        <v>3327</v>
      </c>
      <c r="B1658" s="2" t="s">
        <v>3328</v>
      </c>
      <c r="C1658" s="2" t="s">
        <v>2</v>
      </c>
      <c r="D1658" s="3">
        <v>49.12</v>
      </c>
    </row>
    <row r="1659" spans="1:4" ht="12.75" customHeight="1">
      <c r="A1659" s="1" t="s">
        <v>3329</v>
      </c>
      <c r="B1659" s="2" t="s">
        <v>3330</v>
      </c>
      <c r="C1659" s="2" t="s">
        <v>2</v>
      </c>
      <c r="D1659" s="3">
        <v>31.18</v>
      </c>
    </row>
    <row r="1660" spans="1:4" ht="12.75" customHeight="1">
      <c r="A1660" s="1" t="s">
        <v>3331</v>
      </c>
      <c r="B1660" s="2" t="s">
        <v>3332</v>
      </c>
      <c r="C1660" s="2" t="s">
        <v>2</v>
      </c>
      <c r="D1660" s="3">
        <v>31.18</v>
      </c>
    </row>
    <row r="1661" spans="1:4" ht="12.75" customHeight="1">
      <c r="A1661" s="1" t="s">
        <v>3333</v>
      </c>
      <c r="B1661" s="2" t="s">
        <v>3334</v>
      </c>
      <c r="C1661" s="2" t="s">
        <v>2</v>
      </c>
      <c r="D1661" s="3">
        <v>24.04</v>
      </c>
    </row>
    <row r="1662" spans="1:4" ht="12.75" customHeight="1">
      <c r="A1662" s="1" t="s">
        <v>3335</v>
      </c>
      <c r="B1662" s="2" t="s">
        <v>3336</v>
      </c>
      <c r="C1662" s="2" t="s">
        <v>293</v>
      </c>
      <c r="D1662" s="3">
        <v>20.27</v>
      </c>
    </row>
    <row r="1663" spans="1:4" ht="12.75" customHeight="1">
      <c r="A1663" s="1" t="s">
        <v>3337</v>
      </c>
      <c r="B1663" s="2" t="s">
        <v>3338</v>
      </c>
      <c r="C1663" s="2" t="s">
        <v>296</v>
      </c>
      <c r="D1663" s="3">
        <v>3568.73</v>
      </c>
    </row>
    <row r="1664" spans="1:4" ht="12.75" customHeight="1">
      <c r="A1664" s="1" t="s">
        <v>3339</v>
      </c>
      <c r="B1664" s="2" t="s">
        <v>3340</v>
      </c>
      <c r="C1664" s="2" t="s">
        <v>99</v>
      </c>
      <c r="D1664" s="3">
        <v>9.19</v>
      </c>
    </row>
    <row r="1665" spans="1:4" ht="12.75" customHeight="1">
      <c r="A1665" s="1" t="s">
        <v>3341</v>
      </c>
      <c r="B1665" s="2" t="s">
        <v>3342</v>
      </c>
      <c r="C1665" s="2" t="s">
        <v>96</v>
      </c>
      <c r="D1665" s="3">
        <v>37.99</v>
      </c>
    </row>
    <row r="1666" spans="1:4" ht="12.75" customHeight="1">
      <c r="A1666" s="1" t="s">
        <v>3343</v>
      </c>
      <c r="B1666" s="2" t="s">
        <v>3344</v>
      </c>
      <c r="C1666" s="2" t="s">
        <v>99</v>
      </c>
      <c r="D1666" s="3">
        <v>17.309999999999999</v>
      </c>
    </row>
    <row r="1667" spans="1:4" ht="12.75" customHeight="1">
      <c r="A1667" s="1" t="s">
        <v>3345</v>
      </c>
      <c r="B1667" s="2" t="s">
        <v>3346</v>
      </c>
      <c r="C1667" s="2" t="s">
        <v>99</v>
      </c>
      <c r="D1667" s="3">
        <v>6.98</v>
      </c>
    </row>
    <row r="1668" spans="1:4" ht="12.75" customHeight="1">
      <c r="A1668" s="1" t="s">
        <v>3347</v>
      </c>
      <c r="B1668" s="2" t="s">
        <v>3348</v>
      </c>
      <c r="C1668" s="2" t="s">
        <v>99</v>
      </c>
      <c r="D1668" s="3">
        <v>12.04</v>
      </c>
    </row>
    <row r="1669" spans="1:4" ht="12.75" customHeight="1">
      <c r="A1669" s="1" t="s">
        <v>3349</v>
      </c>
      <c r="B1669" s="2" t="s">
        <v>3350</v>
      </c>
      <c r="C1669" s="2" t="s">
        <v>99</v>
      </c>
      <c r="D1669" s="3">
        <v>19.47</v>
      </c>
    </row>
    <row r="1670" spans="1:4" ht="12.75" customHeight="1">
      <c r="A1670" s="1" t="s">
        <v>3351</v>
      </c>
      <c r="B1670" s="2" t="s">
        <v>3352</v>
      </c>
      <c r="C1670" s="2" t="s">
        <v>99</v>
      </c>
      <c r="D1670" s="3">
        <v>44.38</v>
      </c>
    </row>
    <row r="1671" spans="1:4" ht="12.75" customHeight="1">
      <c r="A1671" s="1" t="s">
        <v>3353</v>
      </c>
      <c r="B1671" s="2" t="s">
        <v>3354</v>
      </c>
      <c r="C1671" s="2" t="s">
        <v>2</v>
      </c>
      <c r="D1671" s="3">
        <v>49.17</v>
      </c>
    </row>
    <row r="1672" spans="1:4" ht="12.75" customHeight="1">
      <c r="A1672" s="1" t="s">
        <v>3355</v>
      </c>
      <c r="B1672" s="2" t="s">
        <v>3356</v>
      </c>
      <c r="C1672" s="2" t="s">
        <v>2</v>
      </c>
      <c r="D1672" s="3">
        <v>156.28</v>
      </c>
    </row>
    <row r="1673" spans="1:4" ht="12.75" customHeight="1">
      <c r="A1673" s="1" t="s">
        <v>3357</v>
      </c>
      <c r="B1673" s="2" t="s">
        <v>3358</v>
      </c>
      <c r="C1673" s="2" t="s">
        <v>2</v>
      </c>
      <c r="D1673" s="3">
        <v>37.9</v>
      </c>
    </row>
    <row r="1674" spans="1:4" ht="12.75" customHeight="1">
      <c r="A1674" s="1" t="s">
        <v>3359</v>
      </c>
      <c r="B1674" s="2" t="s">
        <v>3360</v>
      </c>
      <c r="C1674" s="2" t="s">
        <v>2</v>
      </c>
      <c r="D1674" s="3">
        <v>897.31</v>
      </c>
    </row>
    <row r="1675" spans="1:4" ht="12.75" customHeight="1">
      <c r="A1675" s="1" t="s">
        <v>3361</v>
      </c>
      <c r="B1675" s="2" t="s">
        <v>3362</v>
      </c>
      <c r="C1675" s="2" t="s">
        <v>2</v>
      </c>
      <c r="D1675" s="3">
        <v>39.94</v>
      </c>
    </row>
    <row r="1676" spans="1:4" ht="12.75" customHeight="1">
      <c r="A1676" s="1" t="s">
        <v>3363</v>
      </c>
      <c r="B1676" s="2" t="s">
        <v>3364</v>
      </c>
      <c r="C1676" s="2" t="s">
        <v>2</v>
      </c>
      <c r="D1676" s="3">
        <v>37.72</v>
      </c>
    </row>
    <row r="1677" spans="1:4" ht="12.75" customHeight="1">
      <c r="A1677" s="1" t="s">
        <v>3365</v>
      </c>
      <c r="B1677" s="2" t="s">
        <v>3366</v>
      </c>
      <c r="C1677" s="2" t="s">
        <v>2</v>
      </c>
      <c r="D1677" s="3">
        <v>9.83</v>
      </c>
    </row>
    <row r="1678" spans="1:4" ht="12.75" customHeight="1">
      <c r="A1678" s="1" t="s">
        <v>3367</v>
      </c>
      <c r="B1678" s="2" t="s">
        <v>3368</v>
      </c>
      <c r="C1678" s="2" t="s">
        <v>2</v>
      </c>
      <c r="D1678" s="3">
        <v>1340.59</v>
      </c>
    </row>
    <row r="1679" spans="1:4" ht="12.75" customHeight="1">
      <c r="A1679" s="1" t="s">
        <v>3369</v>
      </c>
      <c r="B1679" s="2" t="s">
        <v>3370</v>
      </c>
      <c r="C1679" s="2" t="s">
        <v>2</v>
      </c>
      <c r="D1679" s="3">
        <v>1054.58</v>
      </c>
    </row>
    <row r="1680" spans="1:4" ht="12.75" customHeight="1">
      <c r="A1680" s="1" t="s">
        <v>3371</v>
      </c>
      <c r="B1680" s="2" t="s">
        <v>3372</v>
      </c>
      <c r="C1680" s="2" t="s">
        <v>2</v>
      </c>
      <c r="D1680" s="3">
        <v>1632.83</v>
      </c>
    </row>
    <row r="1681" spans="1:4" ht="12.75" customHeight="1">
      <c r="A1681" s="1" t="s">
        <v>3373</v>
      </c>
      <c r="B1681" s="2" t="s">
        <v>3374</v>
      </c>
      <c r="C1681" s="2" t="s">
        <v>2</v>
      </c>
      <c r="D1681" s="3">
        <v>3814.81</v>
      </c>
    </row>
    <row r="1682" spans="1:4" ht="12.75" customHeight="1">
      <c r="A1682" s="1" t="s">
        <v>3375</v>
      </c>
      <c r="B1682" s="2" t="s">
        <v>3376</v>
      </c>
      <c r="C1682" s="2" t="s">
        <v>2</v>
      </c>
      <c r="D1682" s="3">
        <v>45.71</v>
      </c>
    </row>
    <row r="1683" spans="1:4" ht="12.75" customHeight="1">
      <c r="A1683" s="1" t="s">
        <v>3377</v>
      </c>
      <c r="B1683" s="2" t="s">
        <v>3378</v>
      </c>
      <c r="C1683" s="2" t="s">
        <v>2</v>
      </c>
      <c r="D1683" s="3">
        <v>46.42</v>
      </c>
    </row>
    <row r="1684" spans="1:4" ht="12.75" customHeight="1">
      <c r="A1684" s="1" t="s">
        <v>3379</v>
      </c>
      <c r="B1684" s="2" t="s">
        <v>3380</v>
      </c>
      <c r="C1684" s="2" t="s">
        <v>2</v>
      </c>
      <c r="D1684" s="3">
        <v>65.48</v>
      </c>
    </row>
    <row r="1685" spans="1:4" ht="12.75" customHeight="1">
      <c r="A1685" s="1" t="s">
        <v>3381</v>
      </c>
      <c r="B1685" s="2" t="s">
        <v>3382</v>
      </c>
      <c r="C1685" s="2" t="s">
        <v>2</v>
      </c>
      <c r="D1685" s="3">
        <v>12.01</v>
      </c>
    </row>
    <row r="1686" spans="1:4" ht="12.75" customHeight="1">
      <c r="A1686" s="1" t="s">
        <v>3383</v>
      </c>
      <c r="B1686" s="2" t="s">
        <v>3384</v>
      </c>
      <c r="C1686" s="2" t="s">
        <v>2</v>
      </c>
      <c r="D1686" s="3">
        <v>8.1</v>
      </c>
    </row>
    <row r="1687" spans="1:4" ht="12.75" customHeight="1">
      <c r="A1687" s="1" t="s">
        <v>3385</v>
      </c>
      <c r="B1687" s="2" t="s">
        <v>3386</v>
      </c>
      <c r="C1687" s="2" t="s">
        <v>2</v>
      </c>
      <c r="D1687" s="3">
        <v>14.68</v>
      </c>
    </row>
    <row r="1688" spans="1:4" ht="12.75" customHeight="1">
      <c r="A1688" s="1" t="s">
        <v>3387</v>
      </c>
      <c r="B1688" s="2" t="s">
        <v>3388</v>
      </c>
      <c r="C1688" s="2" t="s">
        <v>2</v>
      </c>
      <c r="D1688" s="3">
        <v>56.88</v>
      </c>
    </row>
    <row r="1689" spans="1:4" ht="12.75" customHeight="1">
      <c r="A1689" s="1" t="s">
        <v>3389</v>
      </c>
      <c r="B1689" s="2" t="s">
        <v>3390</v>
      </c>
      <c r="C1689" s="2" t="s">
        <v>2</v>
      </c>
      <c r="D1689" s="3">
        <v>67.94</v>
      </c>
    </row>
    <row r="1690" spans="1:4" ht="12.75" customHeight="1">
      <c r="A1690" s="1" t="s">
        <v>3391</v>
      </c>
      <c r="B1690" s="2" t="s">
        <v>3392</v>
      </c>
      <c r="C1690" s="2" t="s">
        <v>2</v>
      </c>
      <c r="D1690" s="3">
        <v>310.27</v>
      </c>
    </row>
    <row r="1691" spans="1:4" ht="12.75" customHeight="1">
      <c r="A1691" s="1" t="s">
        <v>3393</v>
      </c>
      <c r="B1691" s="2" t="s">
        <v>3394</v>
      </c>
      <c r="C1691" s="2" t="s">
        <v>2</v>
      </c>
      <c r="D1691" s="3">
        <v>351.99</v>
      </c>
    </row>
    <row r="1692" spans="1:4" ht="12.75" customHeight="1">
      <c r="A1692" s="1" t="s">
        <v>3395</v>
      </c>
      <c r="B1692" s="2" t="s">
        <v>3396</v>
      </c>
      <c r="C1692" s="2" t="s">
        <v>2</v>
      </c>
      <c r="D1692" s="3">
        <v>493.98</v>
      </c>
    </row>
    <row r="1693" spans="1:4" ht="12.75" customHeight="1">
      <c r="A1693" s="1" t="s">
        <v>3397</v>
      </c>
      <c r="B1693" s="2" t="s">
        <v>3398</v>
      </c>
      <c r="C1693" s="2" t="s">
        <v>2</v>
      </c>
      <c r="D1693" s="3">
        <v>827.24</v>
      </c>
    </row>
    <row r="1694" spans="1:4" ht="12.75" customHeight="1">
      <c r="A1694" s="1" t="s">
        <v>3399</v>
      </c>
      <c r="B1694" s="2" t="s">
        <v>3400</v>
      </c>
      <c r="C1694" s="2" t="s">
        <v>2</v>
      </c>
      <c r="D1694" s="3">
        <v>723.54</v>
      </c>
    </row>
    <row r="1695" spans="1:4" ht="12.75" customHeight="1">
      <c r="A1695" s="1" t="s">
        <v>3401</v>
      </c>
      <c r="B1695" s="2" t="s">
        <v>3402</v>
      </c>
      <c r="C1695" s="2" t="s">
        <v>2</v>
      </c>
      <c r="D1695" s="3">
        <v>1340.73</v>
      </c>
    </row>
    <row r="1696" spans="1:4" ht="12.75" customHeight="1">
      <c r="A1696" s="1" t="s">
        <v>3403</v>
      </c>
      <c r="B1696" s="2" t="s">
        <v>3404</v>
      </c>
      <c r="C1696" s="2" t="s">
        <v>2</v>
      </c>
      <c r="D1696" s="3">
        <v>1136.32</v>
      </c>
    </row>
    <row r="1697" spans="1:4" ht="12.75" customHeight="1">
      <c r="A1697" s="1" t="s">
        <v>3405</v>
      </c>
      <c r="B1697" s="2" t="s">
        <v>3406</v>
      </c>
      <c r="C1697" s="2" t="s">
        <v>2</v>
      </c>
      <c r="D1697" s="3">
        <v>1136.32</v>
      </c>
    </row>
    <row r="1698" spans="1:4" ht="12.75" customHeight="1">
      <c r="A1698" s="1" t="s">
        <v>3407</v>
      </c>
      <c r="B1698" s="2" t="s">
        <v>3408</v>
      </c>
      <c r="C1698" s="2" t="s">
        <v>2</v>
      </c>
      <c r="D1698" s="3">
        <v>1871.52</v>
      </c>
    </row>
    <row r="1699" spans="1:4" ht="12.75" customHeight="1">
      <c r="A1699" s="1" t="s">
        <v>3409</v>
      </c>
      <c r="B1699" s="2" t="s">
        <v>3410</v>
      </c>
      <c r="C1699" s="2" t="s">
        <v>2</v>
      </c>
      <c r="D1699" s="3">
        <v>4000.97</v>
      </c>
    </row>
    <row r="1700" spans="1:4" ht="12.75" customHeight="1">
      <c r="A1700" s="1" t="s">
        <v>3411</v>
      </c>
      <c r="B1700" s="2" t="s">
        <v>3412</v>
      </c>
      <c r="C1700" s="2" t="s">
        <v>2</v>
      </c>
      <c r="D1700" s="3">
        <v>56.45</v>
      </c>
    </row>
    <row r="1701" spans="1:4" ht="12.75" customHeight="1">
      <c r="A1701" s="1" t="s">
        <v>3413</v>
      </c>
      <c r="B1701" s="2" t="s">
        <v>3414</v>
      </c>
      <c r="C1701" s="2" t="s">
        <v>2</v>
      </c>
      <c r="D1701" s="3">
        <v>86.6</v>
      </c>
    </row>
    <row r="1702" spans="1:4" ht="12.75" customHeight="1">
      <c r="A1702" s="1" t="s">
        <v>3415</v>
      </c>
      <c r="B1702" s="2" t="s">
        <v>3416</v>
      </c>
      <c r="C1702" s="2" t="s">
        <v>2</v>
      </c>
      <c r="D1702" s="3">
        <v>27.57</v>
      </c>
    </row>
    <row r="1703" spans="1:4" ht="12.75" customHeight="1">
      <c r="A1703" s="1" t="s">
        <v>3417</v>
      </c>
      <c r="B1703" s="2" t="s">
        <v>3418</v>
      </c>
      <c r="C1703" s="2" t="s">
        <v>2</v>
      </c>
      <c r="D1703" s="3">
        <v>10.49</v>
      </c>
    </row>
    <row r="1704" spans="1:4" ht="12.75" customHeight="1">
      <c r="A1704" s="1" t="s">
        <v>3419</v>
      </c>
      <c r="B1704" s="2" t="s">
        <v>3420</v>
      </c>
      <c r="C1704" s="2" t="s">
        <v>2</v>
      </c>
      <c r="D1704" s="3">
        <v>17.59</v>
      </c>
    </row>
    <row r="1705" spans="1:4" ht="12.75" customHeight="1">
      <c r="A1705" s="1" t="s">
        <v>3421</v>
      </c>
      <c r="B1705" s="2" t="s">
        <v>3422</v>
      </c>
      <c r="C1705" s="2" t="s">
        <v>2</v>
      </c>
      <c r="D1705" s="3">
        <v>70.41</v>
      </c>
    </row>
    <row r="1706" spans="1:4" ht="12.75" customHeight="1">
      <c r="A1706" s="1" t="s">
        <v>3423</v>
      </c>
      <c r="B1706" s="2" t="s">
        <v>3424</v>
      </c>
      <c r="C1706" s="2" t="s">
        <v>2</v>
      </c>
      <c r="D1706" s="3">
        <v>99.21</v>
      </c>
    </row>
    <row r="1707" spans="1:4" ht="12.75" customHeight="1">
      <c r="A1707" s="1" t="s">
        <v>3425</v>
      </c>
      <c r="B1707" s="2" t="s">
        <v>3426</v>
      </c>
      <c r="C1707" s="2" t="s">
        <v>2</v>
      </c>
      <c r="D1707" s="3">
        <v>60.6</v>
      </c>
    </row>
    <row r="1708" spans="1:4" ht="12.75" customHeight="1">
      <c r="A1708" s="1" t="s">
        <v>3427</v>
      </c>
      <c r="B1708" s="2" t="s">
        <v>3428</v>
      </c>
      <c r="C1708" s="2" t="s">
        <v>2</v>
      </c>
      <c r="D1708" s="3">
        <v>68.180000000000007</v>
      </c>
    </row>
    <row r="1709" spans="1:4" ht="12.75" customHeight="1">
      <c r="A1709" s="1" t="s">
        <v>3429</v>
      </c>
      <c r="B1709" s="2" t="s">
        <v>3430</v>
      </c>
      <c r="C1709" s="2" t="s">
        <v>2</v>
      </c>
      <c r="D1709" s="3">
        <v>87.21</v>
      </c>
    </row>
    <row r="1710" spans="1:4" ht="12.75" customHeight="1">
      <c r="A1710" s="1" t="s">
        <v>3431</v>
      </c>
      <c r="B1710" s="2" t="s">
        <v>3432</v>
      </c>
      <c r="C1710" s="2" t="s">
        <v>2</v>
      </c>
      <c r="D1710" s="3">
        <v>155.02000000000001</v>
      </c>
    </row>
    <row r="1711" spans="1:4" ht="12.75" customHeight="1">
      <c r="A1711" s="1" t="s">
        <v>3433</v>
      </c>
      <c r="B1711" s="2" t="s">
        <v>3434</v>
      </c>
      <c r="C1711" s="2" t="s">
        <v>2</v>
      </c>
      <c r="D1711" s="3">
        <v>63.14</v>
      </c>
    </row>
    <row r="1712" spans="1:4" ht="12.75" customHeight="1">
      <c r="A1712" s="1" t="s">
        <v>3435</v>
      </c>
      <c r="B1712" s="2" t="s">
        <v>3436</v>
      </c>
      <c r="C1712" s="2" t="s">
        <v>2</v>
      </c>
      <c r="D1712" s="3">
        <v>77.59</v>
      </c>
    </row>
    <row r="1713" spans="1:4" ht="12.75" customHeight="1">
      <c r="A1713" s="1" t="s">
        <v>3437</v>
      </c>
      <c r="B1713" s="2" t="s">
        <v>3438</v>
      </c>
      <c r="C1713" s="2" t="s">
        <v>2</v>
      </c>
      <c r="D1713" s="3">
        <v>93.24</v>
      </c>
    </row>
    <row r="1714" spans="1:4" ht="12.75" customHeight="1">
      <c r="A1714" s="1" t="s">
        <v>3439</v>
      </c>
      <c r="B1714" s="2" t="s">
        <v>3440</v>
      </c>
      <c r="C1714" s="2" t="s">
        <v>2</v>
      </c>
      <c r="D1714" s="3">
        <v>162.01</v>
      </c>
    </row>
    <row r="1715" spans="1:4" ht="12.75" customHeight="1">
      <c r="A1715" s="1" t="s">
        <v>3441</v>
      </c>
      <c r="B1715" s="2" t="s">
        <v>3442</v>
      </c>
      <c r="C1715" s="2" t="s">
        <v>2</v>
      </c>
      <c r="D1715" s="3">
        <v>104.66</v>
      </c>
    </row>
    <row r="1716" spans="1:4" ht="12.75" customHeight="1">
      <c r="A1716" s="1" t="s">
        <v>3443</v>
      </c>
      <c r="B1716" s="2" t="s">
        <v>3444</v>
      </c>
      <c r="C1716" s="2" t="s">
        <v>2</v>
      </c>
      <c r="D1716" s="3">
        <v>111.57</v>
      </c>
    </row>
    <row r="1717" spans="1:4" ht="12.75" customHeight="1">
      <c r="A1717" s="1" t="s">
        <v>3445</v>
      </c>
      <c r="B1717" s="2" t="s">
        <v>3446</v>
      </c>
      <c r="C1717" s="2" t="s">
        <v>2</v>
      </c>
      <c r="D1717" s="3">
        <v>126.59</v>
      </c>
    </row>
    <row r="1718" spans="1:4" ht="12.75" customHeight="1">
      <c r="A1718" s="1" t="s">
        <v>3447</v>
      </c>
      <c r="B1718" s="2" t="s">
        <v>3448</v>
      </c>
      <c r="C1718" s="2" t="s">
        <v>2</v>
      </c>
      <c r="D1718" s="3">
        <v>238.29</v>
      </c>
    </row>
    <row r="1719" spans="1:4" ht="12.75" customHeight="1">
      <c r="A1719" s="1" t="s">
        <v>3449</v>
      </c>
      <c r="B1719" s="2" t="s">
        <v>3450</v>
      </c>
      <c r="C1719" s="2" t="s">
        <v>2</v>
      </c>
      <c r="D1719" s="3">
        <v>116.75</v>
      </c>
    </row>
    <row r="1720" spans="1:4" ht="12.75" customHeight="1">
      <c r="A1720" s="1" t="s">
        <v>3451</v>
      </c>
      <c r="B1720" s="2" t="s">
        <v>3452</v>
      </c>
      <c r="C1720" s="2" t="s">
        <v>2</v>
      </c>
      <c r="D1720" s="3">
        <v>120.37</v>
      </c>
    </row>
    <row r="1721" spans="1:4" ht="12.75" customHeight="1">
      <c r="A1721" s="1" t="s">
        <v>3453</v>
      </c>
      <c r="B1721" s="2" t="s">
        <v>3454</v>
      </c>
      <c r="C1721" s="2" t="s">
        <v>2</v>
      </c>
      <c r="D1721" s="3">
        <v>141.82</v>
      </c>
    </row>
    <row r="1722" spans="1:4" ht="12.75" customHeight="1">
      <c r="A1722" s="1" t="s">
        <v>3455</v>
      </c>
      <c r="B1722" s="2" t="s">
        <v>3456</v>
      </c>
      <c r="C1722" s="2" t="s">
        <v>2</v>
      </c>
      <c r="D1722" s="3">
        <v>292.64</v>
      </c>
    </row>
    <row r="1723" spans="1:4" ht="12.75" customHeight="1">
      <c r="A1723" s="1" t="s">
        <v>3457</v>
      </c>
      <c r="B1723" s="2" t="s">
        <v>3458</v>
      </c>
      <c r="C1723" s="2" t="s">
        <v>2</v>
      </c>
      <c r="D1723" s="3">
        <v>248.38</v>
      </c>
    </row>
    <row r="1724" spans="1:4" ht="12.75" customHeight="1">
      <c r="A1724" s="1" t="s">
        <v>3459</v>
      </c>
      <c r="B1724" s="2" t="s">
        <v>3460</v>
      </c>
      <c r="C1724" s="2" t="s">
        <v>2</v>
      </c>
      <c r="D1724" s="3">
        <v>124.71</v>
      </c>
    </row>
    <row r="1725" spans="1:4" ht="12.75" customHeight="1">
      <c r="A1725" s="1" t="s">
        <v>3461</v>
      </c>
      <c r="B1725" s="2" t="s">
        <v>3462</v>
      </c>
      <c r="C1725" s="2" t="s">
        <v>2</v>
      </c>
      <c r="D1725" s="3">
        <v>126.93</v>
      </c>
    </row>
    <row r="1726" spans="1:4" ht="12.75" customHeight="1">
      <c r="A1726" s="1" t="s">
        <v>3463</v>
      </c>
      <c r="B1726" s="2" t="s">
        <v>3464</v>
      </c>
      <c r="C1726" s="2" t="s">
        <v>2</v>
      </c>
      <c r="D1726" s="3">
        <v>135.74</v>
      </c>
    </row>
    <row r="1727" spans="1:4" ht="12.75" customHeight="1">
      <c r="A1727" s="1" t="s">
        <v>3465</v>
      </c>
      <c r="B1727" s="2" t="s">
        <v>3466</v>
      </c>
      <c r="C1727" s="2" t="s">
        <v>2</v>
      </c>
      <c r="D1727" s="3">
        <v>231.46</v>
      </c>
    </row>
    <row r="1728" spans="1:4" ht="12.75" customHeight="1">
      <c r="A1728" s="1" t="s">
        <v>3467</v>
      </c>
      <c r="B1728" s="2" t="s">
        <v>3468</v>
      </c>
      <c r="C1728" s="2" t="s">
        <v>2</v>
      </c>
      <c r="D1728" s="3">
        <v>141.21</v>
      </c>
    </row>
    <row r="1729" spans="1:4" ht="12.75" customHeight="1">
      <c r="A1729" s="1" t="s">
        <v>3469</v>
      </c>
      <c r="B1729" s="2" t="s">
        <v>3470</v>
      </c>
      <c r="C1729" s="2" t="s">
        <v>2</v>
      </c>
      <c r="D1729" s="3">
        <v>154.02000000000001</v>
      </c>
    </row>
    <row r="1730" spans="1:4" ht="12.75" customHeight="1">
      <c r="A1730" s="1" t="s">
        <v>3471</v>
      </c>
      <c r="B1730" s="2" t="s">
        <v>3472</v>
      </c>
      <c r="C1730" s="2" t="s">
        <v>2</v>
      </c>
      <c r="D1730" s="3">
        <v>154.94</v>
      </c>
    </row>
    <row r="1731" spans="1:4" ht="12.75" customHeight="1">
      <c r="A1731" s="1" t="s">
        <v>3473</v>
      </c>
      <c r="B1731" s="2" t="s">
        <v>3474</v>
      </c>
      <c r="C1731" s="2" t="s">
        <v>2</v>
      </c>
      <c r="D1731" s="3">
        <v>259.3</v>
      </c>
    </row>
    <row r="1732" spans="1:4" ht="12.75" customHeight="1">
      <c r="A1732" s="1" t="s">
        <v>3475</v>
      </c>
      <c r="B1732" s="2" t="s">
        <v>3476</v>
      </c>
      <c r="C1732" s="2" t="s">
        <v>2</v>
      </c>
      <c r="D1732" s="3">
        <v>287.14999999999998</v>
      </c>
    </row>
    <row r="1733" spans="1:4" ht="12.75" customHeight="1">
      <c r="A1733" s="1" t="s">
        <v>3477</v>
      </c>
      <c r="B1733" s="2" t="s">
        <v>3478</v>
      </c>
      <c r="C1733" s="2" t="s">
        <v>2</v>
      </c>
      <c r="D1733" s="3">
        <v>142.09</v>
      </c>
    </row>
    <row r="1734" spans="1:4" ht="12.75" customHeight="1">
      <c r="A1734" s="1" t="s">
        <v>3479</v>
      </c>
      <c r="B1734" s="2" t="s">
        <v>3480</v>
      </c>
      <c r="C1734" s="2" t="s">
        <v>2</v>
      </c>
      <c r="D1734" s="3">
        <v>142.19</v>
      </c>
    </row>
    <row r="1735" spans="1:4" ht="12.75" customHeight="1">
      <c r="A1735" s="1" t="s">
        <v>3481</v>
      </c>
      <c r="B1735" s="2" t="s">
        <v>3482</v>
      </c>
      <c r="C1735" s="2" t="s">
        <v>2</v>
      </c>
      <c r="D1735" s="3">
        <v>155.01</v>
      </c>
    </row>
    <row r="1736" spans="1:4" ht="12.75" customHeight="1">
      <c r="A1736" s="1" t="s">
        <v>3483</v>
      </c>
      <c r="B1736" s="2" t="s">
        <v>3484</v>
      </c>
      <c r="C1736" s="2" t="s">
        <v>2</v>
      </c>
      <c r="D1736" s="3">
        <v>289.27</v>
      </c>
    </row>
    <row r="1737" spans="1:4" ht="12.75" customHeight="1">
      <c r="A1737" s="1" t="s">
        <v>3485</v>
      </c>
      <c r="B1737" s="2" t="s">
        <v>3486</v>
      </c>
      <c r="C1737" s="2" t="s">
        <v>2</v>
      </c>
      <c r="D1737" s="3">
        <v>465.17</v>
      </c>
    </row>
    <row r="1738" spans="1:4" ht="12.75" customHeight="1">
      <c r="A1738" s="1" t="s">
        <v>3487</v>
      </c>
      <c r="B1738" s="2" t="s">
        <v>3488</v>
      </c>
      <c r="C1738" s="2" t="s">
        <v>2</v>
      </c>
      <c r="D1738" s="3">
        <v>176.43</v>
      </c>
    </row>
    <row r="1739" spans="1:4" ht="12.75" customHeight="1">
      <c r="A1739" s="1" t="s">
        <v>3489</v>
      </c>
      <c r="B1739" s="2" t="s">
        <v>3490</v>
      </c>
      <c r="C1739" s="2" t="s">
        <v>2</v>
      </c>
      <c r="D1739" s="3">
        <v>206.73</v>
      </c>
    </row>
    <row r="1740" spans="1:4" ht="12.75" customHeight="1">
      <c r="A1740" s="1" t="s">
        <v>3491</v>
      </c>
      <c r="B1740" s="2" t="s">
        <v>3492</v>
      </c>
      <c r="C1740" s="2" t="s">
        <v>2</v>
      </c>
      <c r="D1740" s="3">
        <v>199.24</v>
      </c>
    </row>
    <row r="1741" spans="1:4" ht="12.75" customHeight="1">
      <c r="A1741" s="1" t="s">
        <v>3493</v>
      </c>
      <c r="B1741" s="2" t="s">
        <v>3494</v>
      </c>
      <c r="C1741" s="2" t="s">
        <v>2</v>
      </c>
      <c r="D1741" s="3">
        <v>461.56</v>
      </c>
    </row>
    <row r="1742" spans="1:4" ht="12.75" customHeight="1">
      <c r="A1742" s="1" t="s">
        <v>3495</v>
      </c>
      <c r="B1742" s="2" t="s">
        <v>3496</v>
      </c>
      <c r="C1742" s="2" t="s">
        <v>2</v>
      </c>
      <c r="D1742" s="3">
        <v>391246.87</v>
      </c>
    </row>
    <row r="1743" spans="1:4" ht="12.75" customHeight="1">
      <c r="A1743" s="1" t="s">
        <v>3497</v>
      </c>
      <c r="B1743" s="2" t="s">
        <v>3498</v>
      </c>
      <c r="C1743" s="2" t="s">
        <v>2</v>
      </c>
      <c r="D1743" s="3">
        <v>89991.11</v>
      </c>
    </row>
    <row r="1744" spans="1:4" ht="12.75" customHeight="1">
      <c r="A1744" s="1" t="s">
        <v>3499</v>
      </c>
      <c r="B1744" s="2" t="s">
        <v>3500</v>
      </c>
      <c r="C1744" s="2" t="s">
        <v>2</v>
      </c>
      <c r="D1744" s="3">
        <v>29.51</v>
      </c>
    </row>
    <row r="1745" spans="1:4" ht="12.75" customHeight="1">
      <c r="A1745" s="1" t="s">
        <v>3501</v>
      </c>
      <c r="B1745" s="2" t="s">
        <v>3502</v>
      </c>
      <c r="C1745" s="2" t="s">
        <v>2</v>
      </c>
      <c r="D1745" s="3">
        <v>19.91</v>
      </c>
    </row>
    <row r="1746" spans="1:4" ht="12.75" customHeight="1">
      <c r="A1746" s="1" t="s">
        <v>3503</v>
      </c>
      <c r="B1746" s="2" t="s">
        <v>3504</v>
      </c>
      <c r="C1746" s="2" t="s">
        <v>2</v>
      </c>
      <c r="D1746" s="3">
        <v>37.590000000000003</v>
      </c>
    </row>
    <row r="1747" spans="1:4" ht="12.75" customHeight="1">
      <c r="A1747" s="1" t="s">
        <v>3505</v>
      </c>
      <c r="B1747" s="2" t="s">
        <v>3506</v>
      </c>
      <c r="C1747" s="2" t="s">
        <v>2</v>
      </c>
      <c r="D1747" s="3">
        <v>25.99</v>
      </c>
    </row>
    <row r="1748" spans="1:4" ht="12.75" customHeight="1">
      <c r="A1748" s="1" t="s">
        <v>3507</v>
      </c>
      <c r="B1748" s="2" t="s">
        <v>3508</v>
      </c>
      <c r="C1748" s="2" t="s">
        <v>2</v>
      </c>
      <c r="D1748" s="3">
        <v>121.76</v>
      </c>
    </row>
    <row r="1749" spans="1:4" ht="12.75" customHeight="1">
      <c r="A1749" s="1" t="s">
        <v>3509</v>
      </c>
      <c r="B1749" s="2" t="s">
        <v>3510</v>
      </c>
      <c r="C1749" s="2" t="s">
        <v>2</v>
      </c>
      <c r="D1749" s="3">
        <v>139.16</v>
      </c>
    </row>
    <row r="1750" spans="1:4" ht="12.75" customHeight="1">
      <c r="A1750" s="1" t="s">
        <v>3511</v>
      </c>
      <c r="B1750" s="2" t="s">
        <v>3512</v>
      </c>
      <c r="C1750" s="2" t="s">
        <v>2</v>
      </c>
      <c r="D1750" s="3">
        <v>133.37</v>
      </c>
    </row>
    <row r="1751" spans="1:4" ht="12.75" customHeight="1">
      <c r="A1751" s="1" t="s">
        <v>3513</v>
      </c>
      <c r="B1751" s="2" t="s">
        <v>3514</v>
      </c>
      <c r="C1751" s="2" t="s">
        <v>2</v>
      </c>
      <c r="D1751" s="3">
        <v>162.34</v>
      </c>
    </row>
    <row r="1752" spans="1:4" ht="12.75" customHeight="1">
      <c r="A1752" s="1" t="s">
        <v>3515</v>
      </c>
      <c r="B1752" s="2" t="s">
        <v>3516</v>
      </c>
      <c r="C1752" s="2" t="s">
        <v>801</v>
      </c>
      <c r="D1752" s="3">
        <v>699.29</v>
      </c>
    </row>
    <row r="1753" spans="1:4" ht="12.75" customHeight="1">
      <c r="A1753" s="1" t="s">
        <v>3517</v>
      </c>
      <c r="B1753" s="2" t="s">
        <v>3518</v>
      </c>
      <c r="C1753" s="2" t="s">
        <v>801</v>
      </c>
      <c r="D1753" s="3">
        <v>609.72</v>
      </c>
    </row>
    <row r="1754" spans="1:4" ht="12.75" customHeight="1">
      <c r="A1754" s="1" t="s">
        <v>3519</v>
      </c>
      <c r="B1754" s="2" t="s">
        <v>3520</v>
      </c>
      <c r="C1754" s="2" t="s">
        <v>801</v>
      </c>
      <c r="D1754" s="3">
        <v>229.56</v>
      </c>
    </row>
    <row r="1755" spans="1:4" ht="12.75" customHeight="1">
      <c r="A1755" s="1" t="s">
        <v>3521</v>
      </c>
      <c r="B1755" s="2" t="s">
        <v>3522</v>
      </c>
      <c r="C1755" s="2" t="s">
        <v>2</v>
      </c>
      <c r="D1755" s="3">
        <v>122769.95</v>
      </c>
    </row>
    <row r="1756" spans="1:4" ht="12.75" customHeight="1">
      <c r="A1756" s="1" t="s">
        <v>3523</v>
      </c>
      <c r="B1756" s="2" t="s">
        <v>3524</v>
      </c>
      <c r="C1756" s="2" t="s">
        <v>2</v>
      </c>
      <c r="D1756" s="3">
        <v>17.95</v>
      </c>
    </row>
    <row r="1757" spans="1:4" ht="12.75" customHeight="1">
      <c r="A1757" s="1" t="s">
        <v>3525</v>
      </c>
      <c r="B1757" s="2" t="s">
        <v>3526</v>
      </c>
      <c r="C1757" s="2" t="s">
        <v>2</v>
      </c>
      <c r="D1757" s="3">
        <v>6.08</v>
      </c>
    </row>
    <row r="1758" spans="1:4" ht="12.75" customHeight="1">
      <c r="A1758" s="1" t="s">
        <v>3527</v>
      </c>
      <c r="B1758" s="2" t="s">
        <v>3528</v>
      </c>
      <c r="C1758" s="2" t="s">
        <v>2</v>
      </c>
      <c r="D1758" s="3">
        <v>8.33</v>
      </c>
    </row>
    <row r="1759" spans="1:4" ht="12.75" customHeight="1">
      <c r="A1759" s="1" t="s">
        <v>3529</v>
      </c>
      <c r="B1759" s="2" t="s">
        <v>3530</v>
      </c>
      <c r="C1759" s="2" t="s">
        <v>2</v>
      </c>
      <c r="D1759" s="3">
        <v>10.44</v>
      </c>
    </row>
    <row r="1760" spans="1:4" ht="12.75" customHeight="1">
      <c r="A1760" s="1" t="s">
        <v>3531</v>
      </c>
      <c r="B1760" s="2" t="s">
        <v>3532</v>
      </c>
      <c r="C1760" s="2" t="s">
        <v>2</v>
      </c>
      <c r="D1760" s="3">
        <v>20.64</v>
      </c>
    </row>
    <row r="1761" spans="1:4" ht="12.75" customHeight="1">
      <c r="A1761" s="1" t="s">
        <v>3533</v>
      </c>
      <c r="B1761" s="2" t="s">
        <v>3534</v>
      </c>
      <c r="C1761" s="2" t="s">
        <v>2</v>
      </c>
      <c r="D1761" s="3">
        <v>55.35</v>
      </c>
    </row>
    <row r="1762" spans="1:4" ht="12.75" customHeight="1">
      <c r="A1762" s="1" t="s">
        <v>3535</v>
      </c>
      <c r="B1762" s="2" t="s">
        <v>3536</v>
      </c>
      <c r="C1762" s="2" t="s">
        <v>2</v>
      </c>
      <c r="D1762" s="3">
        <v>805.43</v>
      </c>
    </row>
    <row r="1763" spans="1:4" ht="12.75" customHeight="1">
      <c r="A1763" s="1" t="s">
        <v>3537</v>
      </c>
      <c r="B1763" s="2" t="s">
        <v>3538</v>
      </c>
      <c r="C1763" s="2" t="s">
        <v>2</v>
      </c>
      <c r="D1763" s="3">
        <v>1687.69</v>
      </c>
    </row>
    <row r="1764" spans="1:4" ht="12.75" customHeight="1">
      <c r="A1764" s="1" t="s">
        <v>3539</v>
      </c>
      <c r="B1764" s="2" t="s">
        <v>3540</v>
      </c>
      <c r="C1764" s="2" t="s">
        <v>2</v>
      </c>
      <c r="D1764" s="3">
        <v>188.21</v>
      </c>
    </row>
    <row r="1765" spans="1:4" ht="12.75" customHeight="1">
      <c r="A1765" s="1" t="s">
        <v>3541</v>
      </c>
      <c r="B1765" s="2" t="s">
        <v>3542</v>
      </c>
      <c r="C1765" s="2" t="s">
        <v>2</v>
      </c>
      <c r="D1765" s="3">
        <v>396.51</v>
      </c>
    </row>
    <row r="1766" spans="1:4" ht="12.75" customHeight="1">
      <c r="A1766" s="1" t="s">
        <v>3543</v>
      </c>
      <c r="B1766" s="2" t="s">
        <v>3544</v>
      </c>
      <c r="C1766" s="2" t="s">
        <v>2</v>
      </c>
      <c r="D1766" s="3">
        <v>11.76</v>
      </c>
    </row>
    <row r="1767" spans="1:4" ht="12.75" customHeight="1">
      <c r="A1767" s="1" t="s">
        <v>3545</v>
      </c>
      <c r="B1767" s="2" t="s">
        <v>3546</v>
      </c>
      <c r="C1767" s="2" t="s">
        <v>2</v>
      </c>
      <c r="D1767" s="3">
        <v>122.42</v>
      </c>
    </row>
    <row r="1768" spans="1:4" ht="12.75" customHeight="1">
      <c r="A1768" s="1" t="s">
        <v>3547</v>
      </c>
      <c r="B1768" s="2" t="s">
        <v>3548</v>
      </c>
      <c r="C1768" s="2" t="s">
        <v>2</v>
      </c>
      <c r="D1768" s="3">
        <v>130448.97</v>
      </c>
    </row>
    <row r="1769" spans="1:4" ht="12.75" customHeight="1">
      <c r="A1769" s="1" t="s">
        <v>3549</v>
      </c>
      <c r="B1769" s="2" t="s">
        <v>3550</v>
      </c>
      <c r="C1769" s="2" t="s">
        <v>2</v>
      </c>
      <c r="D1769" s="3">
        <v>3.84</v>
      </c>
    </row>
    <row r="1770" spans="1:4" ht="12.75" customHeight="1">
      <c r="A1770" s="1" t="s">
        <v>3551</v>
      </c>
      <c r="B1770" s="2" t="s">
        <v>3552</v>
      </c>
      <c r="C1770" s="2" t="s">
        <v>2</v>
      </c>
      <c r="D1770" s="3">
        <v>3.24</v>
      </c>
    </row>
    <row r="1771" spans="1:4" ht="12.75" customHeight="1">
      <c r="A1771" s="1" t="s">
        <v>3553</v>
      </c>
      <c r="B1771" s="2" t="s">
        <v>3554</v>
      </c>
      <c r="C1771" s="2" t="s">
        <v>2</v>
      </c>
      <c r="D1771" s="3">
        <v>5.71</v>
      </c>
    </row>
    <row r="1772" spans="1:4" ht="12.75" customHeight="1">
      <c r="A1772" s="1" t="s">
        <v>3555</v>
      </c>
      <c r="B1772" s="2" t="s">
        <v>3556</v>
      </c>
      <c r="C1772" s="2" t="s">
        <v>2</v>
      </c>
      <c r="D1772" s="3">
        <v>13.3</v>
      </c>
    </row>
    <row r="1773" spans="1:4" ht="12.75" customHeight="1">
      <c r="A1773" s="1" t="s">
        <v>3557</v>
      </c>
      <c r="B1773" s="2" t="s">
        <v>3558</v>
      </c>
      <c r="C1773" s="2" t="s">
        <v>2</v>
      </c>
      <c r="D1773" s="3">
        <v>18.29</v>
      </c>
    </row>
    <row r="1774" spans="1:4" ht="12.75" customHeight="1">
      <c r="A1774" s="1" t="s">
        <v>3559</v>
      </c>
      <c r="B1774" s="2" t="s">
        <v>3560</v>
      </c>
      <c r="C1774" s="2" t="s">
        <v>2</v>
      </c>
      <c r="D1774" s="3">
        <v>22.08</v>
      </c>
    </row>
    <row r="1775" spans="1:4" ht="12.75" customHeight="1">
      <c r="A1775" s="1" t="s">
        <v>3561</v>
      </c>
      <c r="B1775" s="2" t="s">
        <v>3562</v>
      </c>
      <c r="C1775" s="2" t="s">
        <v>2</v>
      </c>
      <c r="D1775" s="3">
        <v>25.72</v>
      </c>
    </row>
    <row r="1776" spans="1:4" ht="12.75" customHeight="1">
      <c r="A1776" s="1" t="s">
        <v>3563</v>
      </c>
      <c r="B1776" s="2" t="s">
        <v>3564</v>
      </c>
      <c r="C1776" s="2" t="s">
        <v>2</v>
      </c>
      <c r="D1776" s="3">
        <v>28.6</v>
      </c>
    </row>
    <row r="1777" spans="1:4" ht="12.75" customHeight="1">
      <c r="A1777" s="1" t="s">
        <v>3565</v>
      </c>
      <c r="B1777" s="2" t="s">
        <v>3566</v>
      </c>
      <c r="C1777" s="2" t="s">
        <v>2</v>
      </c>
      <c r="D1777" s="3">
        <v>38.25</v>
      </c>
    </row>
    <row r="1778" spans="1:4" ht="12.75" customHeight="1">
      <c r="A1778" s="1" t="s">
        <v>3567</v>
      </c>
      <c r="B1778" s="2" t="s">
        <v>3568</v>
      </c>
      <c r="C1778" s="2" t="s">
        <v>2</v>
      </c>
      <c r="D1778" s="3">
        <v>33.93</v>
      </c>
    </row>
    <row r="1779" spans="1:4" ht="12.75" customHeight="1">
      <c r="A1779" s="1" t="s">
        <v>3569</v>
      </c>
      <c r="B1779" s="2" t="s">
        <v>3570</v>
      </c>
      <c r="C1779" s="2" t="s">
        <v>2</v>
      </c>
      <c r="D1779" s="3">
        <v>17.63</v>
      </c>
    </row>
    <row r="1780" spans="1:4" ht="12.75" customHeight="1">
      <c r="A1780" s="1" t="s">
        <v>3571</v>
      </c>
      <c r="B1780" s="2" t="s">
        <v>3572</v>
      </c>
      <c r="C1780" s="2" t="s">
        <v>2</v>
      </c>
      <c r="D1780" s="3">
        <v>30.72</v>
      </c>
    </row>
    <row r="1781" spans="1:4" ht="12.75" customHeight="1">
      <c r="A1781" s="1" t="s">
        <v>3573</v>
      </c>
      <c r="B1781" s="2" t="s">
        <v>3574</v>
      </c>
      <c r="C1781" s="2" t="s">
        <v>2</v>
      </c>
      <c r="D1781" s="3">
        <v>15.52</v>
      </c>
    </row>
    <row r="1782" spans="1:4" ht="12.75" customHeight="1">
      <c r="A1782" s="1" t="s">
        <v>3575</v>
      </c>
      <c r="B1782" s="2" t="s">
        <v>3576</v>
      </c>
      <c r="C1782" s="2" t="s">
        <v>293</v>
      </c>
      <c r="D1782" s="3">
        <v>20.47</v>
      </c>
    </row>
    <row r="1783" spans="1:4" ht="12.75" customHeight="1">
      <c r="A1783" s="1" t="s">
        <v>3577</v>
      </c>
      <c r="B1783" s="2" t="s">
        <v>3578</v>
      </c>
      <c r="C1783" s="2" t="s">
        <v>296</v>
      </c>
      <c r="D1783" s="3">
        <v>3602.41</v>
      </c>
    </row>
    <row r="1784" spans="1:4" ht="12.75" customHeight="1">
      <c r="A1784" s="1" t="s">
        <v>3579</v>
      </c>
      <c r="B1784" s="2" t="s">
        <v>3580</v>
      </c>
      <c r="C1784" s="2" t="s">
        <v>293</v>
      </c>
      <c r="D1784" s="3">
        <v>20.47</v>
      </c>
    </row>
    <row r="1785" spans="1:4" ht="12.75" customHeight="1">
      <c r="A1785" s="1" t="s">
        <v>3581</v>
      </c>
      <c r="B1785" s="2" t="s">
        <v>3582</v>
      </c>
      <c r="C1785" s="2" t="s">
        <v>296</v>
      </c>
      <c r="D1785" s="3">
        <v>3602.41</v>
      </c>
    </row>
    <row r="1786" spans="1:4" ht="12.75" customHeight="1">
      <c r="A1786" s="1" t="s">
        <v>3583</v>
      </c>
      <c r="B1786" s="2" t="s">
        <v>3584</v>
      </c>
      <c r="C1786" s="2" t="s">
        <v>96</v>
      </c>
      <c r="D1786" s="3">
        <v>35.950000000000003</v>
      </c>
    </row>
    <row r="1787" spans="1:4" ht="12.75" customHeight="1">
      <c r="A1787" s="1" t="s">
        <v>3585</v>
      </c>
      <c r="B1787" s="2" t="s">
        <v>3586</v>
      </c>
      <c r="C1787" s="2" t="s">
        <v>96</v>
      </c>
      <c r="D1787" s="3">
        <v>32.94</v>
      </c>
    </row>
    <row r="1788" spans="1:4" ht="12.75" customHeight="1">
      <c r="A1788" s="1" t="s">
        <v>3587</v>
      </c>
      <c r="B1788" s="2" t="s">
        <v>3588</v>
      </c>
      <c r="C1788" s="2" t="s">
        <v>96</v>
      </c>
      <c r="D1788" s="3">
        <v>31.64</v>
      </c>
    </row>
    <row r="1789" spans="1:4" ht="12.75" customHeight="1">
      <c r="A1789" s="1" t="s">
        <v>3589</v>
      </c>
      <c r="B1789" s="2" t="s">
        <v>3590</v>
      </c>
      <c r="C1789" s="2" t="s">
        <v>96</v>
      </c>
      <c r="D1789" s="3">
        <v>34.299999999999997</v>
      </c>
    </row>
    <row r="1790" spans="1:4" ht="12.75" customHeight="1">
      <c r="A1790" s="1" t="s">
        <v>3591</v>
      </c>
      <c r="B1790" s="2" t="s">
        <v>3592</v>
      </c>
      <c r="C1790" s="2" t="s">
        <v>89</v>
      </c>
      <c r="D1790" s="3">
        <v>8.4</v>
      </c>
    </row>
    <row r="1791" spans="1:4" ht="12.75" customHeight="1">
      <c r="A1791" s="1" t="s">
        <v>3593</v>
      </c>
      <c r="B1791" s="2" t="s">
        <v>3594</v>
      </c>
      <c r="C1791" s="2" t="s">
        <v>89</v>
      </c>
      <c r="D1791" s="3">
        <v>12.3</v>
      </c>
    </row>
    <row r="1792" spans="1:4" ht="12.75" customHeight="1">
      <c r="A1792" s="1" t="s">
        <v>3595</v>
      </c>
      <c r="B1792" s="2" t="s">
        <v>3596</v>
      </c>
      <c r="C1792" s="2" t="s">
        <v>89</v>
      </c>
      <c r="D1792" s="3">
        <v>11.19</v>
      </c>
    </row>
    <row r="1793" spans="1:4" ht="12.75" customHeight="1">
      <c r="A1793" s="1" t="s">
        <v>3597</v>
      </c>
      <c r="B1793" s="2" t="s">
        <v>3598</v>
      </c>
      <c r="C1793" s="2" t="s">
        <v>89</v>
      </c>
      <c r="D1793" s="3">
        <v>4.32</v>
      </c>
    </row>
    <row r="1794" spans="1:4" ht="12.75" customHeight="1">
      <c r="A1794" s="1" t="s">
        <v>3599</v>
      </c>
      <c r="B1794" s="2" t="s">
        <v>3600</v>
      </c>
      <c r="C1794" s="2" t="s">
        <v>89</v>
      </c>
      <c r="D1794" s="3">
        <v>20.100000000000001</v>
      </c>
    </row>
    <row r="1795" spans="1:4" ht="12.75" customHeight="1">
      <c r="A1795" s="1" t="s">
        <v>3601</v>
      </c>
      <c r="B1795" s="2" t="s">
        <v>3602</v>
      </c>
      <c r="C1795" s="2" t="s">
        <v>89</v>
      </c>
      <c r="D1795" s="3">
        <v>29.33</v>
      </c>
    </row>
    <row r="1796" spans="1:4" ht="12.75" customHeight="1">
      <c r="A1796" s="1" t="s">
        <v>3603</v>
      </c>
      <c r="B1796" s="2" t="s">
        <v>3604</v>
      </c>
      <c r="C1796" s="2" t="s">
        <v>89</v>
      </c>
      <c r="D1796" s="3">
        <v>36.78</v>
      </c>
    </row>
    <row r="1797" spans="1:4" ht="12.75" customHeight="1">
      <c r="A1797" s="1" t="s">
        <v>3605</v>
      </c>
      <c r="B1797" s="2" t="s">
        <v>3606</v>
      </c>
      <c r="C1797" s="2" t="s">
        <v>89</v>
      </c>
      <c r="D1797" s="3">
        <v>5.38</v>
      </c>
    </row>
    <row r="1798" spans="1:4" ht="12.75" customHeight="1">
      <c r="A1798" s="1" t="s">
        <v>3607</v>
      </c>
      <c r="B1798" s="2" t="s">
        <v>3608</v>
      </c>
      <c r="C1798" s="2" t="s">
        <v>89</v>
      </c>
      <c r="D1798" s="3">
        <v>57.95</v>
      </c>
    </row>
    <row r="1799" spans="1:4" ht="12.75" customHeight="1">
      <c r="A1799" s="1" t="s">
        <v>3609</v>
      </c>
      <c r="B1799" s="2" t="s">
        <v>3610</v>
      </c>
      <c r="C1799" s="2" t="s">
        <v>89</v>
      </c>
      <c r="D1799" s="3">
        <v>2.5099999999999998</v>
      </c>
    </row>
    <row r="1800" spans="1:4" ht="12.75" customHeight="1">
      <c r="A1800" s="1" t="s">
        <v>3611</v>
      </c>
      <c r="B1800" s="2" t="s">
        <v>3612</v>
      </c>
      <c r="C1800" s="2" t="s">
        <v>89</v>
      </c>
      <c r="D1800" s="3">
        <v>3.14</v>
      </c>
    </row>
    <row r="1801" spans="1:4" ht="12.75" customHeight="1">
      <c r="A1801" s="1" t="s">
        <v>3613</v>
      </c>
      <c r="B1801" s="2" t="s">
        <v>3614</v>
      </c>
      <c r="C1801" s="2" t="s">
        <v>89</v>
      </c>
      <c r="D1801" s="3">
        <v>4.8499999999999996</v>
      </c>
    </row>
    <row r="1802" spans="1:4" ht="12.75" customHeight="1">
      <c r="A1802" s="1" t="s">
        <v>3615</v>
      </c>
      <c r="B1802" s="2" t="s">
        <v>3616</v>
      </c>
      <c r="C1802" s="2" t="s">
        <v>89</v>
      </c>
      <c r="D1802" s="3">
        <v>6.75</v>
      </c>
    </row>
    <row r="1803" spans="1:4" ht="12.75" customHeight="1">
      <c r="A1803" s="1" t="s">
        <v>3617</v>
      </c>
      <c r="B1803" s="2" t="s">
        <v>3618</v>
      </c>
      <c r="C1803" s="2" t="s">
        <v>89</v>
      </c>
      <c r="D1803" s="3">
        <v>8.77</v>
      </c>
    </row>
    <row r="1804" spans="1:4" ht="12.75" customHeight="1">
      <c r="A1804" s="1" t="s">
        <v>3619</v>
      </c>
      <c r="B1804" s="2" t="s">
        <v>3620</v>
      </c>
      <c r="C1804" s="2" t="s">
        <v>89</v>
      </c>
      <c r="D1804" s="3">
        <v>11.9</v>
      </c>
    </row>
    <row r="1805" spans="1:4" ht="12.75" customHeight="1">
      <c r="A1805" s="1" t="s">
        <v>3621</v>
      </c>
      <c r="B1805" s="2" t="s">
        <v>3622</v>
      </c>
      <c r="C1805" s="2" t="s">
        <v>89</v>
      </c>
      <c r="D1805" s="3">
        <v>13.32</v>
      </c>
    </row>
    <row r="1806" spans="1:4" ht="12.75" customHeight="1">
      <c r="A1806" s="1" t="s">
        <v>3623</v>
      </c>
      <c r="B1806" s="2" t="s">
        <v>3624</v>
      </c>
      <c r="C1806" s="2" t="s">
        <v>89</v>
      </c>
      <c r="D1806" s="3">
        <v>10.31</v>
      </c>
    </row>
    <row r="1807" spans="1:4" ht="12.75" customHeight="1">
      <c r="A1807" s="1" t="s">
        <v>3625</v>
      </c>
      <c r="B1807" s="2" t="s">
        <v>3626</v>
      </c>
      <c r="C1807" s="2" t="s">
        <v>89</v>
      </c>
      <c r="D1807" s="3">
        <v>26.04</v>
      </c>
    </row>
    <row r="1808" spans="1:4" ht="12.75" customHeight="1">
      <c r="A1808" s="1" t="s">
        <v>3627</v>
      </c>
      <c r="B1808" s="2" t="s">
        <v>3628</v>
      </c>
      <c r="C1808" s="2" t="s">
        <v>89</v>
      </c>
      <c r="D1808" s="3">
        <v>25.63</v>
      </c>
    </row>
    <row r="1809" spans="1:4" ht="12.75" customHeight="1">
      <c r="A1809" s="1" t="s">
        <v>3629</v>
      </c>
      <c r="B1809" s="2" t="s">
        <v>3630</v>
      </c>
      <c r="C1809" s="2" t="s">
        <v>89</v>
      </c>
      <c r="D1809" s="3">
        <v>2.4</v>
      </c>
    </row>
    <row r="1810" spans="1:4" ht="12.75" customHeight="1">
      <c r="A1810" s="1" t="s">
        <v>3631</v>
      </c>
      <c r="B1810" s="2" t="s">
        <v>3632</v>
      </c>
      <c r="C1810" s="2" t="s">
        <v>89</v>
      </c>
      <c r="D1810" s="3">
        <v>3.08</v>
      </c>
    </row>
    <row r="1811" spans="1:4" ht="12.75" customHeight="1">
      <c r="A1811" s="1" t="s">
        <v>3633</v>
      </c>
      <c r="B1811" s="2" t="s">
        <v>3634</v>
      </c>
      <c r="C1811" s="2" t="s">
        <v>89</v>
      </c>
      <c r="D1811" s="3">
        <v>1.63</v>
      </c>
    </row>
    <row r="1812" spans="1:4" ht="12.75" customHeight="1">
      <c r="A1812" s="1" t="s">
        <v>3635</v>
      </c>
      <c r="B1812" s="2" t="s">
        <v>3636</v>
      </c>
      <c r="C1812" s="2" t="s">
        <v>89</v>
      </c>
      <c r="D1812" s="3">
        <v>11.44</v>
      </c>
    </row>
    <row r="1813" spans="1:4" ht="12.75" customHeight="1">
      <c r="A1813" s="1" t="s">
        <v>3637</v>
      </c>
      <c r="B1813" s="2" t="s">
        <v>3638</v>
      </c>
      <c r="C1813" s="2" t="s">
        <v>89</v>
      </c>
      <c r="D1813" s="3">
        <v>15</v>
      </c>
    </row>
    <row r="1814" spans="1:4" ht="12.75" customHeight="1">
      <c r="A1814" s="1" t="s">
        <v>3639</v>
      </c>
      <c r="B1814" s="2" t="s">
        <v>3640</v>
      </c>
      <c r="C1814" s="2" t="s">
        <v>89</v>
      </c>
      <c r="D1814" s="3">
        <v>22.63</v>
      </c>
    </row>
    <row r="1815" spans="1:4" ht="12.75" customHeight="1">
      <c r="A1815" s="1" t="s">
        <v>3641</v>
      </c>
      <c r="B1815" s="2" t="s">
        <v>3642</v>
      </c>
      <c r="C1815" s="2" t="s">
        <v>89</v>
      </c>
      <c r="D1815" s="3">
        <v>29.13</v>
      </c>
    </row>
    <row r="1816" spans="1:4" ht="12.75" customHeight="1">
      <c r="A1816" s="1" t="s">
        <v>3643</v>
      </c>
      <c r="B1816" s="2" t="s">
        <v>3644</v>
      </c>
      <c r="C1816" s="2" t="s">
        <v>89</v>
      </c>
      <c r="D1816" s="3">
        <v>38.799999999999997</v>
      </c>
    </row>
    <row r="1817" spans="1:4" ht="12.75" customHeight="1">
      <c r="A1817" s="1" t="s">
        <v>3645</v>
      </c>
      <c r="B1817" s="2" t="s">
        <v>3646</v>
      </c>
      <c r="C1817" s="2" t="s">
        <v>89</v>
      </c>
      <c r="D1817" s="3">
        <v>60.47</v>
      </c>
    </row>
    <row r="1818" spans="1:4" ht="12.75" customHeight="1">
      <c r="A1818" s="1" t="s">
        <v>3647</v>
      </c>
      <c r="B1818" s="2" t="s">
        <v>3648</v>
      </c>
      <c r="C1818" s="2" t="s">
        <v>89</v>
      </c>
      <c r="D1818" s="3">
        <v>24.43</v>
      </c>
    </row>
    <row r="1819" spans="1:4" ht="12.75" customHeight="1">
      <c r="A1819" s="1" t="s">
        <v>3649</v>
      </c>
      <c r="B1819" s="2" t="s">
        <v>3650</v>
      </c>
      <c r="C1819" s="2" t="s">
        <v>89</v>
      </c>
      <c r="D1819" s="3">
        <v>20.75</v>
      </c>
    </row>
    <row r="1820" spans="1:4" ht="12.75" customHeight="1">
      <c r="A1820" s="1" t="s">
        <v>3651</v>
      </c>
      <c r="B1820" s="2" t="s">
        <v>3652</v>
      </c>
      <c r="C1820" s="2" t="s">
        <v>89</v>
      </c>
      <c r="D1820" s="3">
        <v>7.28</v>
      </c>
    </row>
    <row r="1821" spans="1:4" ht="12.75" customHeight="1">
      <c r="A1821" s="1" t="s">
        <v>3653</v>
      </c>
      <c r="B1821" s="2" t="s">
        <v>3654</v>
      </c>
      <c r="C1821" s="2" t="s">
        <v>89</v>
      </c>
      <c r="D1821" s="3">
        <v>12.94</v>
      </c>
    </row>
    <row r="1822" spans="1:4" ht="12.75" customHeight="1">
      <c r="A1822" s="1" t="s">
        <v>3655</v>
      </c>
      <c r="B1822" s="2" t="s">
        <v>3656</v>
      </c>
      <c r="C1822" s="2" t="s">
        <v>89</v>
      </c>
      <c r="D1822" s="3">
        <v>53.93</v>
      </c>
    </row>
    <row r="1823" spans="1:4" ht="12.75" customHeight="1">
      <c r="A1823" s="1" t="s">
        <v>3657</v>
      </c>
      <c r="B1823" s="2" t="s">
        <v>3658</v>
      </c>
      <c r="C1823" s="2" t="s">
        <v>89</v>
      </c>
      <c r="D1823" s="3">
        <v>32.93</v>
      </c>
    </row>
    <row r="1824" spans="1:4" ht="12.75" customHeight="1">
      <c r="A1824" s="1" t="s">
        <v>3659</v>
      </c>
      <c r="B1824" s="2" t="s">
        <v>3660</v>
      </c>
      <c r="C1824" s="2" t="s">
        <v>89</v>
      </c>
      <c r="D1824" s="3">
        <v>60.72</v>
      </c>
    </row>
    <row r="1825" spans="1:4" ht="12.75" customHeight="1">
      <c r="A1825" s="1" t="s">
        <v>3661</v>
      </c>
      <c r="B1825" s="2" t="s">
        <v>3662</v>
      </c>
      <c r="C1825" s="2" t="s">
        <v>89</v>
      </c>
      <c r="D1825" s="3">
        <v>10.55</v>
      </c>
    </row>
    <row r="1826" spans="1:4" ht="12.75" customHeight="1">
      <c r="A1826" s="1" t="s">
        <v>3663</v>
      </c>
      <c r="B1826" s="2" t="s">
        <v>3664</v>
      </c>
      <c r="C1826" s="2" t="s">
        <v>89</v>
      </c>
      <c r="D1826" s="3">
        <v>2.19</v>
      </c>
    </row>
    <row r="1827" spans="1:4" ht="12.75" customHeight="1">
      <c r="A1827" s="1" t="s">
        <v>3665</v>
      </c>
      <c r="B1827" s="2" t="s">
        <v>3666</v>
      </c>
      <c r="C1827" s="2" t="s">
        <v>89</v>
      </c>
      <c r="D1827" s="3">
        <v>2.61</v>
      </c>
    </row>
    <row r="1828" spans="1:4" ht="12.75" customHeight="1">
      <c r="A1828" s="1" t="s">
        <v>3667</v>
      </c>
      <c r="B1828" s="2" t="s">
        <v>3668</v>
      </c>
      <c r="C1828" s="2" t="s">
        <v>89</v>
      </c>
      <c r="D1828" s="3">
        <v>2.83</v>
      </c>
    </row>
    <row r="1829" spans="1:4" ht="12.75" customHeight="1">
      <c r="A1829" s="1" t="s">
        <v>3669</v>
      </c>
      <c r="B1829" s="2" t="s">
        <v>3670</v>
      </c>
      <c r="C1829" s="2" t="s">
        <v>89</v>
      </c>
      <c r="D1829" s="3">
        <v>4.84</v>
      </c>
    </row>
    <row r="1830" spans="1:4" ht="12.75" customHeight="1">
      <c r="A1830" s="1" t="s">
        <v>3671</v>
      </c>
      <c r="B1830" s="2" t="s">
        <v>3672</v>
      </c>
      <c r="C1830" s="2" t="s">
        <v>89</v>
      </c>
      <c r="D1830" s="3">
        <v>3.19</v>
      </c>
    </row>
    <row r="1831" spans="1:4" ht="12.75" customHeight="1">
      <c r="A1831" s="1" t="s">
        <v>3673</v>
      </c>
      <c r="B1831" s="2" t="s">
        <v>3674</v>
      </c>
      <c r="C1831" s="2" t="s">
        <v>89</v>
      </c>
      <c r="D1831" s="3">
        <v>4.3099999999999996</v>
      </c>
    </row>
    <row r="1832" spans="1:4" ht="12.75" customHeight="1">
      <c r="A1832" s="1" t="s">
        <v>3675</v>
      </c>
      <c r="B1832" s="2" t="s">
        <v>3676</v>
      </c>
      <c r="C1832" s="2" t="s">
        <v>89</v>
      </c>
      <c r="D1832" s="3">
        <v>8.2899999999999991</v>
      </c>
    </row>
    <row r="1833" spans="1:4" ht="12.75" customHeight="1">
      <c r="A1833" s="1" t="s">
        <v>3677</v>
      </c>
      <c r="B1833" s="2" t="s">
        <v>3678</v>
      </c>
      <c r="C1833" s="2" t="s">
        <v>89</v>
      </c>
      <c r="D1833" s="3">
        <v>12.41</v>
      </c>
    </row>
    <row r="1834" spans="1:4" ht="12.75" customHeight="1">
      <c r="A1834" s="1" t="s">
        <v>3679</v>
      </c>
      <c r="B1834" s="2" t="s">
        <v>3680</v>
      </c>
      <c r="C1834" s="2" t="s">
        <v>89</v>
      </c>
      <c r="D1834" s="3">
        <v>22.96</v>
      </c>
    </row>
    <row r="1835" spans="1:4" ht="12.75" customHeight="1">
      <c r="A1835" s="1" t="s">
        <v>3681</v>
      </c>
      <c r="B1835" s="2" t="s">
        <v>3682</v>
      </c>
      <c r="C1835" s="2" t="s">
        <v>89</v>
      </c>
      <c r="D1835" s="3">
        <v>15.81</v>
      </c>
    </row>
    <row r="1836" spans="1:4" ht="12.75" customHeight="1">
      <c r="A1836" s="1" t="s">
        <v>3683</v>
      </c>
      <c r="B1836" s="2" t="s">
        <v>3684</v>
      </c>
      <c r="C1836" s="2" t="s">
        <v>89</v>
      </c>
      <c r="D1836" s="3">
        <v>4.18</v>
      </c>
    </row>
    <row r="1837" spans="1:4" ht="12.75" customHeight="1">
      <c r="A1837" s="1" t="s">
        <v>3685</v>
      </c>
      <c r="B1837" s="2" t="s">
        <v>3686</v>
      </c>
      <c r="C1837" s="2" t="s">
        <v>89</v>
      </c>
      <c r="D1837" s="3">
        <v>3.64</v>
      </c>
    </row>
    <row r="1838" spans="1:4" ht="12.75" customHeight="1">
      <c r="A1838" s="1" t="s">
        <v>3687</v>
      </c>
      <c r="B1838" s="2" t="s">
        <v>3688</v>
      </c>
      <c r="C1838" s="2" t="s">
        <v>89</v>
      </c>
      <c r="D1838" s="3">
        <v>6</v>
      </c>
    </row>
    <row r="1839" spans="1:4" ht="12.75" customHeight="1">
      <c r="A1839" s="1" t="s">
        <v>3689</v>
      </c>
      <c r="B1839" s="2" t="s">
        <v>3690</v>
      </c>
      <c r="C1839" s="2" t="s">
        <v>89</v>
      </c>
      <c r="D1839" s="3">
        <v>8.4</v>
      </c>
    </row>
    <row r="1840" spans="1:4" ht="12.75" customHeight="1">
      <c r="A1840" s="1" t="s">
        <v>3691</v>
      </c>
      <c r="B1840" s="2" t="s">
        <v>3692</v>
      </c>
      <c r="C1840" s="2" t="s">
        <v>89</v>
      </c>
      <c r="D1840" s="3">
        <v>11.71</v>
      </c>
    </row>
    <row r="1841" spans="1:4" ht="12.75" customHeight="1">
      <c r="A1841" s="1" t="s">
        <v>3693</v>
      </c>
      <c r="B1841" s="2" t="s">
        <v>3694</v>
      </c>
      <c r="C1841" s="2" t="s">
        <v>293</v>
      </c>
      <c r="D1841" s="3">
        <v>26.57</v>
      </c>
    </row>
    <row r="1842" spans="1:4" ht="12.75" customHeight="1">
      <c r="A1842" s="1" t="s">
        <v>3695</v>
      </c>
      <c r="B1842" s="2" t="s">
        <v>3696</v>
      </c>
      <c r="C1842" s="2" t="s">
        <v>296</v>
      </c>
      <c r="D1842" s="3">
        <v>4676.58</v>
      </c>
    </row>
    <row r="1843" spans="1:4" ht="12.75" customHeight="1">
      <c r="A1843" s="1" t="s">
        <v>3697</v>
      </c>
      <c r="B1843" s="2" t="s">
        <v>3698</v>
      </c>
      <c r="C1843" s="2" t="s">
        <v>2</v>
      </c>
      <c r="D1843" s="3">
        <v>70127.199999999997</v>
      </c>
    </row>
    <row r="1844" spans="1:4" ht="12.75" customHeight="1">
      <c r="A1844" s="1" t="s">
        <v>3699</v>
      </c>
      <c r="B1844" s="2" t="s">
        <v>3700</v>
      </c>
      <c r="C1844" s="2" t="s">
        <v>2</v>
      </c>
      <c r="D1844" s="3">
        <v>330157.49</v>
      </c>
    </row>
    <row r="1845" spans="1:4" ht="12.75" customHeight="1">
      <c r="A1845" s="1" t="s">
        <v>3701</v>
      </c>
      <c r="B1845" s="2" t="s">
        <v>3702</v>
      </c>
      <c r="C1845" s="2" t="s">
        <v>2</v>
      </c>
      <c r="D1845" s="3">
        <v>29.04</v>
      </c>
    </row>
    <row r="1846" spans="1:4" ht="12.75" customHeight="1">
      <c r="A1846" s="1" t="s">
        <v>3703</v>
      </c>
      <c r="B1846" s="2" t="s">
        <v>3704</v>
      </c>
      <c r="C1846" s="2" t="s">
        <v>99</v>
      </c>
      <c r="D1846" s="3">
        <v>15.32</v>
      </c>
    </row>
    <row r="1847" spans="1:4" ht="12.75" customHeight="1">
      <c r="A1847" s="1" t="s">
        <v>3705</v>
      </c>
      <c r="B1847" s="2" t="s">
        <v>3706</v>
      </c>
      <c r="C1847" s="2" t="s">
        <v>96</v>
      </c>
      <c r="D1847" s="3">
        <v>20.98</v>
      </c>
    </row>
    <row r="1848" spans="1:4" ht="12.75" customHeight="1">
      <c r="A1848" s="1" t="s">
        <v>3707</v>
      </c>
      <c r="B1848" s="2" t="s">
        <v>3708</v>
      </c>
      <c r="C1848" s="2" t="s">
        <v>96</v>
      </c>
      <c r="D1848" s="3">
        <v>20.98</v>
      </c>
    </row>
    <row r="1849" spans="1:4" ht="12.75" customHeight="1">
      <c r="A1849" s="1" t="s">
        <v>3709</v>
      </c>
      <c r="B1849" s="2" t="s">
        <v>3710</v>
      </c>
      <c r="C1849" s="2" t="s">
        <v>96</v>
      </c>
      <c r="D1849" s="3">
        <v>20.98</v>
      </c>
    </row>
    <row r="1850" spans="1:4" ht="12.75" customHeight="1">
      <c r="A1850" s="1" t="s">
        <v>3711</v>
      </c>
      <c r="B1850" s="2" t="s">
        <v>3712</v>
      </c>
      <c r="C1850" s="2" t="s">
        <v>96</v>
      </c>
      <c r="D1850" s="3">
        <v>15.88</v>
      </c>
    </row>
    <row r="1851" spans="1:4" ht="12.75" customHeight="1">
      <c r="A1851" s="1" t="s">
        <v>3713</v>
      </c>
      <c r="B1851" s="2" t="s">
        <v>3714</v>
      </c>
      <c r="C1851" s="2" t="s">
        <v>96</v>
      </c>
      <c r="D1851" s="3">
        <v>15.88</v>
      </c>
    </row>
    <row r="1852" spans="1:4" ht="12.75" customHeight="1">
      <c r="A1852" s="1" t="s">
        <v>3715</v>
      </c>
      <c r="B1852" s="2" t="s">
        <v>3716</v>
      </c>
      <c r="C1852" s="2" t="s">
        <v>96</v>
      </c>
      <c r="D1852" s="3">
        <v>15.88</v>
      </c>
    </row>
    <row r="1853" spans="1:4" ht="12.75" customHeight="1">
      <c r="A1853" s="1" t="s">
        <v>3717</v>
      </c>
      <c r="B1853" s="2" t="s">
        <v>3718</v>
      </c>
      <c r="C1853" s="2" t="s">
        <v>293</v>
      </c>
      <c r="D1853" s="3">
        <v>20.47</v>
      </c>
    </row>
    <row r="1854" spans="1:4" ht="12.75" customHeight="1">
      <c r="A1854" s="1" t="s">
        <v>3719</v>
      </c>
      <c r="B1854" s="2" t="s">
        <v>3720</v>
      </c>
      <c r="C1854" s="2" t="s">
        <v>296</v>
      </c>
      <c r="D1854" s="3">
        <v>3602.41</v>
      </c>
    </row>
    <row r="1855" spans="1:4" ht="12.75" customHeight="1">
      <c r="A1855" s="1" t="s">
        <v>3721</v>
      </c>
      <c r="B1855" s="2" t="s">
        <v>3722</v>
      </c>
      <c r="C1855" s="2" t="s">
        <v>293</v>
      </c>
      <c r="D1855" s="3">
        <v>26.47</v>
      </c>
    </row>
    <row r="1856" spans="1:4" ht="12.75" customHeight="1">
      <c r="A1856" s="1" t="s">
        <v>3723</v>
      </c>
      <c r="B1856" s="2" t="s">
        <v>3724</v>
      </c>
      <c r="C1856" s="2" t="s">
        <v>296</v>
      </c>
      <c r="D1856" s="3">
        <v>4657.66</v>
      </c>
    </row>
    <row r="1857" spans="1:4" ht="12.75" customHeight="1">
      <c r="A1857" s="1" t="s">
        <v>3725</v>
      </c>
      <c r="B1857" s="2" t="s">
        <v>3726</v>
      </c>
      <c r="C1857" s="2" t="s">
        <v>96</v>
      </c>
      <c r="D1857" s="3">
        <v>8.9499999999999993</v>
      </c>
    </row>
    <row r="1858" spans="1:4" ht="12.75" customHeight="1">
      <c r="A1858" s="1" t="s">
        <v>3727</v>
      </c>
      <c r="B1858" s="2" t="s">
        <v>3728</v>
      </c>
      <c r="C1858" s="2" t="s">
        <v>3729</v>
      </c>
      <c r="D1858" s="3">
        <v>1.07</v>
      </c>
    </row>
    <row r="1859" spans="1:4" ht="12.75" customHeight="1">
      <c r="A1859" s="1" t="s">
        <v>3730</v>
      </c>
      <c r="B1859" s="2" t="s">
        <v>3731</v>
      </c>
      <c r="C1859" s="2" t="s">
        <v>3729</v>
      </c>
      <c r="D1859" s="3">
        <v>1.0900000000000001</v>
      </c>
    </row>
    <row r="1860" spans="1:4" ht="12.75" customHeight="1">
      <c r="A1860" s="1" t="s">
        <v>3732</v>
      </c>
      <c r="B1860" s="2" t="s">
        <v>3733</v>
      </c>
      <c r="C1860" s="2" t="s">
        <v>2</v>
      </c>
      <c r="D1860" s="3">
        <v>41.91</v>
      </c>
    </row>
    <row r="1861" spans="1:4" ht="12.75" customHeight="1">
      <c r="A1861" s="1" t="s">
        <v>3734</v>
      </c>
      <c r="B1861" s="2" t="s">
        <v>3735</v>
      </c>
      <c r="C1861" s="2" t="s">
        <v>2</v>
      </c>
      <c r="D1861" s="3">
        <v>45.87</v>
      </c>
    </row>
    <row r="1862" spans="1:4" ht="12.75" customHeight="1">
      <c r="A1862" s="1" t="s">
        <v>3736</v>
      </c>
      <c r="B1862" s="2" t="s">
        <v>3737</v>
      </c>
      <c r="C1862" s="2" t="s">
        <v>2</v>
      </c>
      <c r="D1862" s="3">
        <v>7.86</v>
      </c>
    </row>
    <row r="1863" spans="1:4" ht="12.75" customHeight="1">
      <c r="A1863" s="1" t="s">
        <v>3738</v>
      </c>
      <c r="B1863" s="2" t="s">
        <v>3739</v>
      </c>
      <c r="C1863" s="2" t="s">
        <v>2</v>
      </c>
      <c r="D1863" s="3">
        <v>9.91</v>
      </c>
    </row>
    <row r="1864" spans="1:4" ht="12.75" customHeight="1">
      <c r="A1864" s="1" t="s">
        <v>3740</v>
      </c>
      <c r="B1864" s="2" t="s">
        <v>3741</v>
      </c>
      <c r="C1864" s="2" t="s">
        <v>293</v>
      </c>
      <c r="D1864" s="3">
        <v>112.83</v>
      </c>
    </row>
    <row r="1865" spans="1:4" ht="12.75" customHeight="1">
      <c r="A1865" s="1" t="s">
        <v>3742</v>
      </c>
      <c r="B1865" s="2" t="s">
        <v>3743</v>
      </c>
      <c r="C1865" s="2" t="s">
        <v>296</v>
      </c>
      <c r="D1865" s="3">
        <v>19849.650000000001</v>
      </c>
    </row>
    <row r="1866" spans="1:4" ht="12.75" customHeight="1">
      <c r="A1866" s="1" t="s">
        <v>3744</v>
      </c>
      <c r="B1866" s="2" t="s">
        <v>3745</v>
      </c>
      <c r="C1866" s="2" t="s">
        <v>293</v>
      </c>
      <c r="D1866" s="3">
        <v>119.11</v>
      </c>
    </row>
    <row r="1867" spans="1:4" ht="12.75" customHeight="1">
      <c r="A1867" s="1" t="s">
        <v>3746</v>
      </c>
      <c r="B1867" s="2" t="s">
        <v>3747</v>
      </c>
      <c r="C1867" s="2" t="s">
        <v>296</v>
      </c>
      <c r="D1867" s="3">
        <v>20956.8</v>
      </c>
    </row>
    <row r="1868" spans="1:4" ht="12.75" customHeight="1">
      <c r="A1868" s="1" t="s">
        <v>3748</v>
      </c>
      <c r="B1868" s="2" t="s">
        <v>3749</v>
      </c>
      <c r="C1868" s="2" t="s">
        <v>293</v>
      </c>
      <c r="D1868" s="3">
        <v>142.05000000000001</v>
      </c>
    </row>
    <row r="1869" spans="1:4" ht="12.75" customHeight="1">
      <c r="A1869" s="1" t="s">
        <v>3750</v>
      </c>
      <c r="B1869" s="2" t="s">
        <v>3751</v>
      </c>
      <c r="C1869" s="2" t="s">
        <v>296</v>
      </c>
      <c r="D1869" s="3">
        <v>24992.91</v>
      </c>
    </row>
    <row r="1870" spans="1:4" ht="12.75" customHeight="1">
      <c r="A1870" s="1" t="s">
        <v>3752</v>
      </c>
      <c r="B1870" s="2" t="s">
        <v>3753</v>
      </c>
      <c r="C1870" s="2" t="s">
        <v>2</v>
      </c>
      <c r="D1870" s="3">
        <v>77.17</v>
      </c>
    </row>
    <row r="1871" spans="1:4" ht="12.75" customHeight="1">
      <c r="A1871" s="1" t="s">
        <v>3754</v>
      </c>
      <c r="B1871" s="2" t="s">
        <v>3755</v>
      </c>
      <c r="C1871" s="2" t="s">
        <v>293</v>
      </c>
      <c r="D1871" s="3">
        <v>0.79</v>
      </c>
    </row>
    <row r="1872" spans="1:4" ht="12.75" customHeight="1">
      <c r="A1872" s="1" t="s">
        <v>3756</v>
      </c>
      <c r="B1872" s="2" t="s">
        <v>3757</v>
      </c>
      <c r="C1872" s="2" t="s">
        <v>296</v>
      </c>
      <c r="D1872" s="3">
        <v>148.04</v>
      </c>
    </row>
    <row r="1873" spans="1:4" ht="12.75" customHeight="1">
      <c r="A1873" s="1" t="s">
        <v>3758</v>
      </c>
      <c r="B1873" s="2" t="s">
        <v>3759</v>
      </c>
      <c r="C1873" s="2" t="s">
        <v>293</v>
      </c>
      <c r="D1873" s="3">
        <v>1.43</v>
      </c>
    </row>
    <row r="1874" spans="1:4" ht="12.75" customHeight="1">
      <c r="A1874" s="1" t="s">
        <v>3760</v>
      </c>
      <c r="B1874" s="2" t="s">
        <v>3761</v>
      </c>
      <c r="C1874" s="2" t="s">
        <v>296</v>
      </c>
      <c r="D1874" s="3">
        <v>269.97000000000003</v>
      </c>
    </row>
    <row r="1875" spans="1:4" ht="12.75" customHeight="1">
      <c r="A1875" s="1" t="s">
        <v>3762</v>
      </c>
      <c r="B1875" s="2" t="s">
        <v>3763</v>
      </c>
      <c r="C1875" s="2" t="s">
        <v>293</v>
      </c>
      <c r="D1875" s="3">
        <v>1.2</v>
      </c>
    </row>
    <row r="1876" spans="1:4" ht="12.75" customHeight="1">
      <c r="A1876" s="1" t="s">
        <v>3764</v>
      </c>
      <c r="B1876" s="2" t="s">
        <v>3765</v>
      </c>
      <c r="C1876" s="2" t="s">
        <v>296</v>
      </c>
      <c r="D1876" s="3">
        <v>226.41</v>
      </c>
    </row>
    <row r="1877" spans="1:4" ht="12.75" customHeight="1">
      <c r="A1877" s="1" t="s">
        <v>3766</v>
      </c>
      <c r="B1877" s="2" t="s">
        <v>3767</v>
      </c>
      <c r="C1877" s="2" t="s">
        <v>293</v>
      </c>
      <c r="D1877" s="3">
        <v>1.06</v>
      </c>
    </row>
    <row r="1878" spans="1:4" ht="12.75" customHeight="1">
      <c r="A1878" s="1" t="s">
        <v>3768</v>
      </c>
      <c r="B1878" s="2" t="s">
        <v>3769</v>
      </c>
      <c r="C1878" s="2" t="s">
        <v>296</v>
      </c>
      <c r="D1878" s="3">
        <v>199.2</v>
      </c>
    </row>
    <row r="1879" spans="1:4" ht="12.75" customHeight="1">
      <c r="A1879" s="1" t="s">
        <v>3770</v>
      </c>
      <c r="B1879" s="2" t="s">
        <v>3771</v>
      </c>
      <c r="C1879" s="2" t="s">
        <v>293</v>
      </c>
      <c r="D1879" s="3">
        <v>1.25</v>
      </c>
    </row>
    <row r="1880" spans="1:4" ht="12.75" customHeight="1">
      <c r="A1880" s="1" t="s">
        <v>3772</v>
      </c>
      <c r="B1880" s="2" t="s">
        <v>3773</v>
      </c>
      <c r="C1880" s="2" t="s">
        <v>296</v>
      </c>
      <c r="D1880" s="3">
        <v>236.16</v>
      </c>
    </row>
    <row r="1881" spans="1:4" ht="12.75" customHeight="1">
      <c r="A1881" s="1" t="s">
        <v>3774</v>
      </c>
      <c r="B1881" s="2" t="s">
        <v>3775</v>
      </c>
      <c r="C1881" s="2" t="s">
        <v>293</v>
      </c>
      <c r="D1881" s="3">
        <v>0.74</v>
      </c>
    </row>
    <row r="1882" spans="1:4" ht="12.75" customHeight="1">
      <c r="A1882" s="1" t="s">
        <v>3776</v>
      </c>
      <c r="B1882" s="2" t="s">
        <v>3777</v>
      </c>
      <c r="C1882" s="2" t="s">
        <v>296</v>
      </c>
      <c r="D1882" s="3">
        <v>140.22999999999999</v>
      </c>
    </row>
    <row r="1883" spans="1:4" ht="12.75" customHeight="1">
      <c r="A1883" s="1" t="s">
        <v>3778</v>
      </c>
      <c r="B1883" s="2" t="s">
        <v>3779</v>
      </c>
      <c r="C1883" s="2" t="s">
        <v>293</v>
      </c>
      <c r="D1883" s="3">
        <v>0.86</v>
      </c>
    </row>
    <row r="1884" spans="1:4" ht="12.75" customHeight="1">
      <c r="A1884" s="1" t="s">
        <v>3780</v>
      </c>
      <c r="B1884" s="2" t="s">
        <v>3781</v>
      </c>
      <c r="C1884" s="2" t="s">
        <v>296</v>
      </c>
      <c r="D1884" s="3">
        <v>162.97</v>
      </c>
    </row>
    <row r="1885" spans="1:4" ht="12.75" customHeight="1">
      <c r="A1885" s="1" t="s">
        <v>3782</v>
      </c>
      <c r="B1885" s="2" t="s">
        <v>3783</v>
      </c>
      <c r="C1885" s="2" t="s">
        <v>293</v>
      </c>
      <c r="D1885" s="3">
        <v>1.24</v>
      </c>
    </row>
    <row r="1886" spans="1:4" ht="12.75" customHeight="1">
      <c r="A1886" s="1" t="s">
        <v>3784</v>
      </c>
      <c r="B1886" s="2" t="s">
        <v>3785</v>
      </c>
      <c r="C1886" s="2" t="s">
        <v>296</v>
      </c>
      <c r="D1886" s="3">
        <v>233.35</v>
      </c>
    </row>
    <row r="1887" spans="1:4" ht="12.75" customHeight="1">
      <c r="A1887" s="1" t="s">
        <v>3786</v>
      </c>
      <c r="B1887" s="2" t="s">
        <v>3787</v>
      </c>
      <c r="C1887" s="2" t="s">
        <v>293</v>
      </c>
      <c r="D1887" s="3">
        <v>1.73</v>
      </c>
    </row>
    <row r="1888" spans="1:4" ht="12.75" customHeight="1">
      <c r="A1888" s="1" t="s">
        <v>3788</v>
      </c>
      <c r="B1888" s="2" t="s">
        <v>3789</v>
      </c>
      <c r="C1888" s="2" t="s">
        <v>296</v>
      </c>
      <c r="D1888" s="3">
        <v>325.51</v>
      </c>
    </row>
    <row r="1889" spans="1:4" ht="12.75" customHeight="1">
      <c r="A1889" s="1" t="s">
        <v>3790</v>
      </c>
      <c r="B1889" s="2" t="s">
        <v>3791</v>
      </c>
      <c r="C1889" s="2" t="s">
        <v>293</v>
      </c>
      <c r="D1889" s="3">
        <v>1.33</v>
      </c>
    </row>
    <row r="1890" spans="1:4" ht="12.75" customHeight="1">
      <c r="A1890" s="1" t="s">
        <v>3792</v>
      </c>
      <c r="B1890" s="2" t="s">
        <v>3793</v>
      </c>
      <c r="C1890" s="2" t="s">
        <v>296</v>
      </c>
      <c r="D1890" s="3">
        <v>250.24</v>
      </c>
    </row>
    <row r="1891" spans="1:4" ht="12.75" customHeight="1">
      <c r="A1891" s="1" t="s">
        <v>3794</v>
      </c>
      <c r="B1891" s="2" t="s">
        <v>3795</v>
      </c>
      <c r="C1891" s="2" t="s">
        <v>293</v>
      </c>
      <c r="D1891" s="3">
        <v>1.79</v>
      </c>
    </row>
    <row r="1892" spans="1:4" ht="12.75" customHeight="1">
      <c r="A1892" s="1" t="s">
        <v>3796</v>
      </c>
      <c r="B1892" s="2" t="s">
        <v>3797</v>
      </c>
      <c r="C1892" s="2" t="s">
        <v>296</v>
      </c>
      <c r="D1892" s="3">
        <v>337.87</v>
      </c>
    </row>
    <row r="1893" spans="1:4" ht="12.75" customHeight="1">
      <c r="A1893" s="1" t="s">
        <v>3798</v>
      </c>
      <c r="B1893" s="2" t="s">
        <v>3799</v>
      </c>
      <c r="C1893" s="2" t="s">
        <v>293</v>
      </c>
      <c r="D1893" s="3">
        <v>0.71</v>
      </c>
    </row>
    <row r="1894" spans="1:4" ht="12.75" customHeight="1">
      <c r="A1894" s="1" t="s">
        <v>3800</v>
      </c>
      <c r="B1894" s="2" t="s">
        <v>3801</v>
      </c>
      <c r="C1894" s="2" t="s">
        <v>296</v>
      </c>
      <c r="D1894" s="3">
        <v>132.94</v>
      </c>
    </row>
    <row r="1895" spans="1:4" ht="12.75" customHeight="1">
      <c r="A1895" s="1" t="s">
        <v>3802</v>
      </c>
      <c r="B1895" s="2" t="s">
        <v>3803</v>
      </c>
      <c r="C1895" s="2" t="s">
        <v>2</v>
      </c>
      <c r="D1895" s="3">
        <v>565124.71</v>
      </c>
    </row>
    <row r="1896" spans="1:4" ht="12.75" customHeight="1">
      <c r="A1896" s="1" t="s">
        <v>3804</v>
      </c>
      <c r="B1896" s="2" t="s">
        <v>3805</v>
      </c>
      <c r="C1896" s="2" t="s">
        <v>2</v>
      </c>
      <c r="D1896" s="3">
        <v>2602792.96</v>
      </c>
    </row>
    <row r="1897" spans="1:4" ht="12.75" customHeight="1">
      <c r="A1897" s="1" t="s">
        <v>3806</v>
      </c>
      <c r="B1897" s="2" t="s">
        <v>3807</v>
      </c>
      <c r="C1897" s="2" t="s">
        <v>2</v>
      </c>
      <c r="D1897" s="3">
        <v>1748542.96</v>
      </c>
    </row>
    <row r="1898" spans="1:4" ht="12.75" customHeight="1">
      <c r="A1898" s="1" t="s">
        <v>3808</v>
      </c>
      <c r="B1898" s="2" t="s">
        <v>3809</v>
      </c>
      <c r="C1898" s="2" t="s">
        <v>2</v>
      </c>
      <c r="D1898" s="3">
        <v>580</v>
      </c>
    </row>
    <row r="1899" spans="1:4" ht="12.75" customHeight="1">
      <c r="A1899" s="1" t="s">
        <v>3810</v>
      </c>
      <c r="B1899" s="2" t="s">
        <v>3811</v>
      </c>
      <c r="C1899" s="2" t="s">
        <v>2</v>
      </c>
      <c r="D1899" s="3">
        <v>1642.57</v>
      </c>
    </row>
    <row r="1900" spans="1:4" ht="12.75" customHeight="1">
      <c r="A1900" s="1" t="s">
        <v>3812</v>
      </c>
      <c r="B1900" s="2" t="s">
        <v>3813</v>
      </c>
      <c r="C1900" s="2" t="s">
        <v>2</v>
      </c>
      <c r="D1900" s="3">
        <v>960591.47</v>
      </c>
    </row>
    <row r="1901" spans="1:4" ht="12.75" customHeight="1">
      <c r="A1901" s="1" t="s">
        <v>3814</v>
      </c>
      <c r="B1901" s="2" t="s">
        <v>3815</v>
      </c>
      <c r="C1901" s="2" t="s">
        <v>2</v>
      </c>
      <c r="D1901" s="3">
        <v>870449.74</v>
      </c>
    </row>
    <row r="1902" spans="1:4" ht="12.75" customHeight="1">
      <c r="A1902" s="1" t="s">
        <v>3816</v>
      </c>
      <c r="B1902" s="2" t="s">
        <v>3817</v>
      </c>
      <c r="C1902" s="2" t="s">
        <v>2</v>
      </c>
      <c r="D1902" s="3">
        <v>911412.08</v>
      </c>
    </row>
    <row r="1903" spans="1:4" ht="12.75" customHeight="1">
      <c r="A1903" s="1" t="s">
        <v>3818</v>
      </c>
      <c r="B1903" s="2" t="s">
        <v>3819</v>
      </c>
      <c r="C1903" s="2" t="s">
        <v>2</v>
      </c>
      <c r="D1903" s="3">
        <v>781662.8</v>
      </c>
    </row>
    <row r="1904" spans="1:4" ht="12.75" customHeight="1">
      <c r="A1904" s="1" t="s">
        <v>3820</v>
      </c>
      <c r="B1904" s="2" t="s">
        <v>3821</v>
      </c>
      <c r="C1904" s="2" t="s">
        <v>2</v>
      </c>
      <c r="D1904" s="3">
        <v>933941.37</v>
      </c>
    </row>
    <row r="1905" spans="1:4" ht="12.75" customHeight="1">
      <c r="A1905" s="1" t="s">
        <v>3822</v>
      </c>
      <c r="B1905" s="2" t="s">
        <v>3823</v>
      </c>
      <c r="C1905" s="2" t="s">
        <v>2</v>
      </c>
      <c r="D1905" s="3">
        <v>716840.95999999996</v>
      </c>
    </row>
    <row r="1906" spans="1:4" ht="12.75" customHeight="1">
      <c r="A1906" s="1" t="s">
        <v>3824</v>
      </c>
      <c r="B1906" s="2" t="s">
        <v>3825</v>
      </c>
      <c r="C1906" s="2" t="s">
        <v>2</v>
      </c>
      <c r="D1906" s="3">
        <v>855088.86</v>
      </c>
    </row>
    <row r="1907" spans="1:4" ht="12.75" customHeight="1">
      <c r="A1907" s="1" t="s">
        <v>3826</v>
      </c>
      <c r="B1907" s="2" t="s">
        <v>3827</v>
      </c>
      <c r="C1907" s="2" t="s">
        <v>2</v>
      </c>
      <c r="D1907" s="3">
        <v>819246.82</v>
      </c>
    </row>
    <row r="1908" spans="1:4" ht="12.75" customHeight="1">
      <c r="A1908" s="1" t="s">
        <v>3828</v>
      </c>
      <c r="B1908" s="2" t="s">
        <v>3829</v>
      </c>
      <c r="C1908" s="2" t="s">
        <v>2</v>
      </c>
      <c r="D1908" s="3">
        <v>924749.42</v>
      </c>
    </row>
    <row r="1909" spans="1:4" ht="12.75" customHeight="1">
      <c r="A1909" s="1" t="s">
        <v>3830</v>
      </c>
      <c r="B1909" s="2" t="s">
        <v>3831</v>
      </c>
      <c r="C1909" s="2" t="s">
        <v>2</v>
      </c>
      <c r="D1909" s="3">
        <v>65.3</v>
      </c>
    </row>
    <row r="1910" spans="1:4" ht="12.75" customHeight="1">
      <c r="A1910" s="1" t="s">
        <v>3832</v>
      </c>
      <c r="B1910" s="2" t="s">
        <v>3833</v>
      </c>
      <c r="C1910" s="2" t="s">
        <v>2</v>
      </c>
      <c r="D1910" s="3">
        <v>90.8</v>
      </c>
    </row>
    <row r="1911" spans="1:4" ht="12.75" customHeight="1">
      <c r="A1911" s="1" t="s">
        <v>3834</v>
      </c>
      <c r="B1911" s="2" t="s">
        <v>3835</v>
      </c>
      <c r="C1911" s="2" t="s">
        <v>2</v>
      </c>
      <c r="D1911" s="3">
        <v>19.89</v>
      </c>
    </row>
    <row r="1912" spans="1:4" ht="12.75" customHeight="1">
      <c r="A1912" s="1" t="s">
        <v>3836</v>
      </c>
      <c r="B1912" s="2" t="s">
        <v>3837</v>
      </c>
      <c r="C1912" s="2" t="s">
        <v>2</v>
      </c>
      <c r="D1912" s="3">
        <v>199.64</v>
      </c>
    </row>
    <row r="1913" spans="1:4" ht="12.75" customHeight="1">
      <c r="A1913" s="1" t="s">
        <v>3838</v>
      </c>
      <c r="B1913" s="2" t="s">
        <v>3839</v>
      </c>
      <c r="C1913" s="2" t="s">
        <v>2</v>
      </c>
      <c r="D1913" s="3">
        <v>242.85</v>
      </c>
    </row>
    <row r="1914" spans="1:4" ht="12.75" customHeight="1">
      <c r="A1914" s="1" t="s">
        <v>3840</v>
      </c>
      <c r="B1914" s="2" t="s">
        <v>3841</v>
      </c>
      <c r="C1914" s="2" t="s">
        <v>2</v>
      </c>
      <c r="D1914" s="3">
        <v>60.94</v>
      </c>
    </row>
    <row r="1915" spans="1:4" ht="12.75" customHeight="1">
      <c r="A1915" s="1" t="s">
        <v>3842</v>
      </c>
      <c r="B1915" s="2" t="s">
        <v>3843</v>
      </c>
      <c r="C1915" s="2" t="s">
        <v>2</v>
      </c>
      <c r="D1915" s="3">
        <v>61.5</v>
      </c>
    </row>
    <row r="1916" spans="1:4" ht="12.75" customHeight="1">
      <c r="A1916" s="1" t="s">
        <v>3844</v>
      </c>
      <c r="B1916" s="2" t="s">
        <v>3845</v>
      </c>
      <c r="C1916" s="2" t="s">
        <v>2</v>
      </c>
      <c r="D1916" s="3">
        <v>66.22</v>
      </c>
    </row>
    <row r="1917" spans="1:4" ht="12.75" customHeight="1">
      <c r="A1917" s="1" t="s">
        <v>3846</v>
      </c>
      <c r="B1917" s="2" t="s">
        <v>3847</v>
      </c>
      <c r="C1917" s="2" t="s">
        <v>2</v>
      </c>
      <c r="D1917" s="3">
        <v>100.38</v>
      </c>
    </row>
    <row r="1918" spans="1:4" ht="12.75" customHeight="1">
      <c r="A1918" s="1" t="s">
        <v>3848</v>
      </c>
      <c r="B1918" s="2" t="s">
        <v>3849</v>
      </c>
      <c r="C1918" s="2" t="s">
        <v>2</v>
      </c>
      <c r="D1918" s="3">
        <v>100.38</v>
      </c>
    </row>
    <row r="1919" spans="1:4" ht="12.75" customHeight="1">
      <c r="A1919" s="1" t="s">
        <v>3850</v>
      </c>
      <c r="B1919" s="2" t="s">
        <v>3851</v>
      </c>
      <c r="C1919" s="2" t="s">
        <v>2</v>
      </c>
      <c r="D1919" s="3">
        <v>110.09</v>
      </c>
    </row>
    <row r="1920" spans="1:4" ht="12.75" customHeight="1">
      <c r="A1920" s="1" t="s">
        <v>3852</v>
      </c>
      <c r="B1920" s="2" t="s">
        <v>3853</v>
      </c>
      <c r="C1920" s="2" t="s">
        <v>2</v>
      </c>
      <c r="D1920" s="3">
        <v>1017.1</v>
      </c>
    </row>
    <row r="1921" spans="1:4" ht="12.75" customHeight="1">
      <c r="A1921" s="1" t="s">
        <v>3854</v>
      </c>
      <c r="B1921" s="2" t="s">
        <v>3855</v>
      </c>
      <c r="C1921" s="2" t="s">
        <v>2</v>
      </c>
      <c r="D1921" s="3">
        <v>0.22</v>
      </c>
    </row>
    <row r="1922" spans="1:4" ht="12.75" customHeight="1">
      <c r="A1922" s="1" t="s">
        <v>3856</v>
      </c>
      <c r="B1922" s="2" t="s">
        <v>3857</v>
      </c>
      <c r="C1922" s="2" t="s">
        <v>2</v>
      </c>
      <c r="D1922" s="3">
        <v>0.35</v>
      </c>
    </row>
    <row r="1923" spans="1:4" ht="12.75" customHeight="1">
      <c r="A1923" s="1" t="s">
        <v>3858</v>
      </c>
      <c r="B1923" s="2" t="s">
        <v>3859</v>
      </c>
      <c r="C1923" s="2" t="s">
        <v>2</v>
      </c>
      <c r="D1923" s="3">
        <v>0.36</v>
      </c>
    </row>
    <row r="1924" spans="1:4" ht="12.75" customHeight="1">
      <c r="A1924" s="1" t="s">
        <v>3860</v>
      </c>
      <c r="B1924" s="2" t="s">
        <v>3861</v>
      </c>
      <c r="C1924" s="2" t="s">
        <v>2</v>
      </c>
      <c r="D1924" s="3">
        <v>1.74</v>
      </c>
    </row>
    <row r="1925" spans="1:4" ht="12.75" customHeight="1">
      <c r="A1925" s="1" t="s">
        <v>3862</v>
      </c>
      <c r="B1925" s="2" t="s">
        <v>3863</v>
      </c>
      <c r="C1925" s="2" t="s">
        <v>2</v>
      </c>
      <c r="D1925" s="3">
        <v>1.48</v>
      </c>
    </row>
    <row r="1926" spans="1:4" ht="12.75" customHeight="1">
      <c r="A1926" s="1" t="s">
        <v>3864</v>
      </c>
      <c r="B1926" s="2" t="s">
        <v>3865</v>
      </c>
      <c r="C1926" s="2" t="s">
        <v>2</v>
      </c>
      <c r="D1926" s="3">
        <v>2.77</v>
      </c>
    </row>
    <row r="1927" spans="1:4" ht="12.75" customHeight="1">
      <c r="A1927" s="1" t="s">
        <v>3866</v>
      </c>
      <c r="B1927" s="2" t="s">
        <v>3867</v>
      </c>
      <c r="C1927" s="2" t="s">
        <v>2</v>
      </c>
      <c r="D1927" s="3">
        <v>1.53</v>
      </c>
    </row>
    <row r="1928" spans="1:4" ht="12.75" customHeight="1">
      <c r="A1928" s="1" t="s">
        <v>3868</v>
      </c>
      <c r="B1928" s="2" t="s">
        <v>3869</v>
      </c>
      <c r="C1928" s="2" t="s">
        <v>2</v>
      </c>
      <c r="D1928" s="3">
        <v>116000</v>
      </c>
    </row>
    <row r="1929" spans="1:4" ht="12.75" customHeight="1">
      <c r="A1929" s="1" t="s">
        <v>3870</v>
      </c>
      <c r="B1929" s="2" t="s">
        <v>3871</v>
      </c>
      <c r="C1929" s="2" t="s">
        <v>2</v>
      </c>
      <c r="D1929" s="3">
        <v>246246.87</v>
      </c>
    </row>
    <row r="1930" spans="1:4" ht="12.75" customHeight="1">
      <c r="A1930" s="1" t="s">
        <v>3872</v>
      </c>
      <c r="B1930" s="2" t="s">
        <v>3873</v>
      </c>
      <c r="C1930" s="2" t="s">
        <v>2</v>
      </c>
      <c r="D1930" s="3">
        <v>31.16</v>
      </c>
    </row>
    <row r="1931" spans="1:4" ht="12.75" customHeight="1">
      <c r="A1931" s="1" t="s">
        <v>3874</v>
      </c>
      <c r="B1931" s="2" t="s">
        <v>3875</v>
      </c>
      <c r="C1931" s="2" t="s">
        <v>2</v>
      </c>
      <c r="D1931" s="3">
        <v>9.35</v>
      </c>
    </row>
    <row r="1932" spans="1:4" ht="12.75" customHeight="1">
      <c r="A1932" s="1" t="s">
        <v>3876</v>
      </c>
      <c r="B1932" s="2" t="s">
        <v>3877</v>
      </c>
      <c r="C1932" s="2" t="s">
        <v>2</v>
      </c>
      <c r="D1932" s="3">
        <v>2.2999999999999998</v>
      </c>
    </row>
    <row r="1933" spans="1:4" ht="12.75" customHeight="1">
      <c r="A1933" s="1" t="s">
        <v>3878</v>
      </c>
      <c r="B1933" s="2" t="s">
        <v>3879</v>
      </c>
      <c r="C1933" s="2" t="s">
        <v>2</v>
      </c>
      <c r="D1933" s="3">
        <v>4.87</v>
      </c>
    </row>
    <row r="1934" spans="1:4" ht="12.75" customHeight="1">
      <c r="A1934" s="1" t="s">
        <v>3880</v>
      </c>
      <c r="B1934" s="2" t="s">
        <v>3881</v>
      </c>
      <c r="C1934" s="2" t="s">
        <v>2</v>
      </c>
      <c r="D1934" s="3">
        <v>2.1800000000000002</v>
      </c>
    </row>
    <row r="1935" spans="1:4" ht="12.75" customHeight="1">
      <c r="A1935" s="1" t="s">
        <v>3882</v>
      </c>
      <c r="B1935" s="2" t="s">
        <v>3883</v>
      </c>
      <c r="C1935" s="2" t="s">
        <v>2</v>
      </c>
      <c r="D1935" s="3">
        <v>2.25</v>
      </c>
    </row>
    <row r="1936" spans="1:4" ht="12.75" customHeight="1">
      <c r="A1936" s="1" t="s">
        <v>3884</v>
      </c>
      <c r="B1936" s="2" t="s">
        <v>3885</v>
      </c>
      <c r="C1936" s="2" t="s">
        <v>2</v>
      </c>
      <c r="D1936" s="3">
        <v>5.23</v>
      </c>
    </row>
    <row r="1937" spans="1:4" ht="12.75" customHeight="1">
      <c r="A1937" s="1" t="s">
        <v>3886</v>
      </c>
      <c r="B1937" s="2" t="s">
        <v>3887</v>
      </c>
      <c r="C1937" s="2" t="s">
        <v>2</v>
      </c>
      <c r="D1937" s="3">
        <v>2.76</v>
      </c>
    </row>
    <row r="1938" spans="1:4" ht="12.75" customHeight="1">
      <c r="A1938" s="1" t="s">
        <v>3888</v>
      </c>
      <c r="B1938" s="2" t="s">
        <v>3889</v>
      </c>
      <c r="C1938" s="2" t="s">
        <v>2</v>
      </c>
      <c r="D1938" s="3">
        <v>5.61</v>
      </c>
    </row>
    <row r="1939" spans="1:4" ht="12.75" customHeight="1">
      <c r="A1939" s="1" t="s">
        <v>3890</v>
      </c>
      <c r="B1939" s="2" t="s">
        <v>3891</v>
      </c>
      <c r="C1939" s="2" t="s">
        <v>2</v>
      </c>
      <c r="D1939" s="3">
        <v>5.61</v>
      </c>
    </row>
    <row r="1940" spans="1:4" ht="12.75" customHeight="1">
      <c r="A1940" s="1" t="s">
        <v>3892</v>
      </c>
      <c r="B1940" s="2" t="s">
        <v>3893</v>
      </c>
      <c r="C1940" s="2" t="s">
        <v>801</v>
      </c>
      <c r="D1940" s="3">
        <v>516</v>
      </c>
    </row>
    <row r="1941" spans="1:4" ht="12.75" customHeight="1">
      <c r="A1941" s="1" t="s">
        <v>3894</v>
      </c>
      <c r="B1941" s="2" t="s">
        <v>3895</v>
      </c>
      <c r="C1941" s="2" t="s">
        <v>828</v>
      </c>
      <c r="D1941" s="3">
        <v>16.43</v>
      </c>
    </row>
    <row r="1942" spans="1:4" ht="12.75" customHeight="1">
      <c r="A1942" s="1" t="s">
        <v>3896</v>
      </c>
      <c r="B1942" s="2" t="s">
        <v>3897</v>
      </c>
      <c r="C1942" s="2" t="s">
        <v>828</v>
      </c>
      <c r="D1942" s="3">
        <v>41.59</v>
      </c>
    </row>
    <row r="1943" spans="1:4" ht="12.75" customHeight="1">
      <c r="A1943" s="1" t="s">
        <v>3898</v>
      </c>
      <c r="B1943" s="2" t="s">
        <v>3899</v>
      </c>
      <c r="C1943" s="2" t="s">
        <v>2</v>
      </c>
      <c r="D1943" s="3">
        <v>10.43</v>
      </c>
    </row>
    <row r="1944" spans="1:4" ht="12.75" customHeight="1">
      <c r="A1944" s="1" t="s">
        <v>3900</v>
      </c>
      <c r="B1944" s="2" t="s">
        <v>3901</v>
      </c>
      <c r="C1944" s="2" t="s">
        <v>2</v>
      </c>
      <c r="D1944" s="3">
        <v>40.450000000000003</v>
      </c>
    </row>
    <row r="1945" spans="1:4" ht="12.75" customHeight="1">
      <c r="A1945" s="1" t="s">
        <v>3902</v>
      </c>
      <c r="B1945" s="2" t="s">
        <v>3903</v>
      </c>
      <c r="C1945" s="2" t="s">
        <v>2</v>
      </c>
      <c r="D1945" s="3">
        <v>49.51</v>
      </c>
    </row>
    <row r="1946" spans="1:4" ht="12.75" customHeight="1">
      <c r="A1946" s="1" t="s">
        <v>3904</v>
      </c>
      <c r="B1946" s="2" t="s">
        <v>3905</v>
      </c>
      <c r="C1946" s="2" t="s">
        <v>2</v>
      </c>
      <c r="D1946" s="3">
        <v>6025.1</v>
      </c>
    </row>
    <row r="1947" spans="1:4" ht="12.75" customHeight="1">
      <c r="A1947" s="1" t="s">
        <v>3906</v>
      </c>
      <c r="B1947" s="2" t="s">
        <v>3907</v>
      </c>
      <c r="C1947" s="2" t="s">
        <v>2</v>
      </c>
      <c r="D1947" s="3">
        <v>465.78</v>
      </c>
    </row>
    <row r="1948" spans="1:4" ht="12.75" customHeight="1">
      <c r="A1948" s="1" t="s">
        <v>3908</v>
      </c>
      <c r="B1948" s="2" t="s">
        <v>3909</v>
      </c>
      <c r="C1948" s="2" t="s">
        <v>2</v>
      </c>
      <c r="D1948" s="3">
        <v>844.85</v>
      </c>
    </row>
    <row r="1949" spans="1:4" ht="12.75" customHeight="1">
      <c r="A1949" s="1" t="s">
        <v>3910</v>
      </c>
      <c r="B1949" s="2" t="s">
        <v>3911</v>
      </c>
      <c r="C1949" s="2" t="s">
        <v>2</v>
      </c>
      <c r="D1949" s="3">
        <v>1157.0899999999999</v>
      </c>
    </row>
    <row r="1950" spans="1:4" ht="12.75" customHeight="1">
      <c r="A1950" s="1" t="s">
        <v>3912</v>
      </c>
      <c r="B1950" s="2" t="s">
        <v>3913</v>
      </c>
      <c r="C1950" s="2" t="s">
        <v>2</v>
      </c>
      <c r="D1950" s="3">
        <v>185.02</v>
      </c>
    </row>
    <row r="1951" spans="1:4" ht="12.75" customHeight="1">
      <c r="A1951" s="1" t="s">
        <v>3914</v>
      </c>
      <c r="B1951" s="2" t="s">
        <v>3915</v>
      </c>
      <c r="C1951" s="2" t="s">
        <v>2</v>
      </c>
      <c r="D1951" s="3">
        <v>269.92</v>
      </c>
    </row>
    <row r="1952" spans="1:4" ht="12.75" customHeight="1">
      <c r="A1952" s="1" t="s">
        <v>3916</v>
      </c>
      <c r="B1952" s="2" t="s">
        <v>3917</v>
      </c>
      <c r="C1952" s="2" t="s">
        <v>89</v>
      </c>
      <c r="D1952" s="3">
        <v>77.599999999999994</v>
      </c>
    </row>
    <row r="1953" spans="1:4" ht="12.75" customHeight="1">
      <c r="A1953" s="1" t="s">
        <v>3918</v>
      </c>
      <c r="B1953" s="2" t="s">
        <v>3919</v>
      </c>
      <c r="C1953" s="2" t="s">
        <v>89</v>
      </c>
      <c r="D1953" s="3">
        <v>105.52</v>
      </c>
    </row>
    <row r="1954" spans="1:4" ht="12.75" customHeight="1">
      <c r="A1954" s="1" t="s">
        <v>3920</v>
      </c>
      <c r="B1954" s="2" t="s">
        <v>3921</v>
      </c>
      <c r="C1954" s="2" t="s">
        <v>89</v>
      </c>
      <c r="D1954" s="3">
        <v>270.44</v>
      </c>
    </row>
    <row r="1955" spans="1:4" ht="12.75" customHeight="1">
      <c r="A1955" s="1" t="s">
        <v>3922</v>
      </c>
      <c r="B1955" s="2" t="s">
        <v>3923</v>
      </c>
      <c r="C1955" s="2" t="s">
        <v>2</v>
      </c>
      <c r="D1955" s="3">
        <v>24.22</v>
      </c>
    </row>
    <row r="1956" spans="1:4" ht="12.75" customHeight="1">
      <c r="A1956" s="1" t="s">
        <v>3924</v>
      </c>
      <c r="B1956" s="2" t="s">
        <v>3925</v>
      </c>
      <c r="C1956" s="2" t="s">
        <v>96</v>
      </c>
      <c r="D1956" s="3">
        <v>30.62</v>
      </c>
    </row>
    <row r="1957" spans="1:4" ht="12.75" customHeight="1">
      <c r="A1957" s="1" t="s">
        <v>3926</v>
      </c>
      <c r="B1957" s="2" t="s">
        <v>3927</v>
      </c>
      <c r="C1957" s="2" t="s">
        <v>89</v>
      </c>
      <c r="D1957" s="3">
        <v>13.03</v>
      </c>
    </row>
    <row r="1958" spans="1:4" ht="12.75" customHeight="1">
      <c r="A1958" s="1" t="s">
        <v>3928</v>
      </c>
      <c r="B1958" s="2" t="s">
        <v>3929</v>
      </c>
      <c r="C1958" s="2" t="s">
        <v>2</v>
      </c>
      <c r="D1958" s="3">
        <v>32.76</v>
      </c>
    </row>
    <row r="1959" spans="1:4" ht="12.75" customHeight="1">
      <c r="A1959" s="1" t="s">
        <v>3930</v>
      </c>
      <c r="B1959" s="2" t="s">
        <v>3931</v>
      </c>
      <c r="C1959" s="2" t="s">
        <v>99</v>
      </c>
      <c r="D1959" s="3">
        <v>3.19</v>
      </c>
    </row>
    <row r="1960" spans="1:4" ht="12.75" customHeight="1">
      <c r="A1960" s="1" t="s">
        <v>3932</v>
      </c>
      <c r="B1960" s="2" t="s">
        <v>3933</v>
      </c>
      <c r="C1960" s="2" t="s">
        <v>293</v>
      </c>
      <c r="D1960" s="3">
        <v>1.34</v>
      </c>
    </row>
    <row r="1961" spans="1:4" ht="12.75" customHeight="1">
      <c r="A1961" s="1" t="s">
        <v>3934</v>
      </c>
      <c r="B1961" s="2" t="s">
        <v>3935</v>
      </c>
      <c r="C1961" s="2" t="s">
        <v>296</v>
      </c>
      <c r="D1961" s="3">
        <v>252.08</v>
      </c>
    </row>
    <row r="1962" spans="1:4" ht="12.75" customHeight="1">
      <c r="A1962" s="1" t="s">
        <v>3936</v>
      </c>
      <c r="B1962" s="2" t="s">
        <v>3937</v>
      </c>
      <c r="C1962" s="2" t="s">
        <v>2</v>
      </c>
      <c r="D1962" s="3">
        <v>32.85</v>
      </c>
    </row>
    <row r="1963" spans="1:4" ht="12.75" customHeight="1">
      <c r="A1963" s="1" t="s">
        <v>3938</v>
      </c>
      <c r="B1963" s="2" t="s">
        <v>3939</v>
      </c>
      <c r="C1963" s="2" t="s">
        <v>2</v>
      </c>
      <c r="D1963" s="3">
        <v>40.61</v>
      </c>
    </row>
    <row r="1964" spans="1:4" ht="12.75" customHeight="1">
      <c r="A1964" s="1" t="s">
        <v>3940</v>
      </c>
      <c r="B1964" s="2" t="s">
        <v>3941</v>
      </c>
      <c r="C1964" s="2" t="s">
        <v>2</v>
      </c>
      <c r="D1964" s="3">
        <v>249.37</v>
      </c>
    </row>
    <row r="1965" spans="1:4" ht="12.75" customHeight="1">
      <c r="A1965" s="1" t="s">
        <v>3942</v>
      </c>
      <c r="B1965" s="2" t="s">
        <v>3943</v>
      </c>
      <c r="C1965" s="2" t="s">
        <v>2</v>
      </c>
      <c r="D1965" s="3">
        <v>789.23</v>
      </c>
    </row>
    <row r="1966" spans="1:4" ht="12.75" customHeight="1">
      <c r="A1966" s="1" t="s">
        <v>3944</v>
      </c>
      <c r="B1966" s="2" t="s">
        <v>3945</v>
      </c>
      <c r="C1966" s="2" t="s">
        <v>2</v>
      </c>
      <c r="D1966" s="3">
        <v>855</v>
      </c>
    </row>
    <row r="1967" spans="1:4" ht="12.75" customHeight="1">
      <c r="A1967" s="1" t="s">
        <v>3946</v>
      </c>
      <c r="B1967" s="2" t="s">
        <v>3947</v>
      </c>
      <c r="C1967" s="2" t="s">
        <v>2</v>
      </c>
      <c r="D1967" s="3">
        <v>394.61</v>
      </c>
    </row>
    <row r="1968" spans="1:4" ht="12.75" customHeight="1">
      <c r="A1968" s="1" t="s">
        <v>3948</v>
      </c>
      <c r="B1968" s="2" t="s">
        <v>3949</v>
      </c>
      <c r="C1968" s="2" t="s">
        <v>2</v>
      </c>
      <c r="D1968" s="3">
        <v>241.15</v>
      </c>
    </row>
    <row r="1969" spans="1:4" ht="12.75" customHeight="1">
      <c r="A1969" s="1" t="s">
        <v>3950</v>
      </c>
      <c r="B1969" s="2" t="s">
        <v>3951</v>
      </c>
      <c r="C1969" s="2" t="s">
        <v>2</v>
      </c>
      <c r="D1969" s="3">
        <v>285</v>
      </c>
    </row>
    <row r="1970" spans="1:4" ht="12.75" customHeight="1">
      <c r="A1970" s="1" t="s">
        <v>3952</v>
      </c>
      <c r="B1970" s="2" t="s">
        <v>3953</v>
      </c>
      <c r="C1970" s="2" t="s">
        <v>2</v>
      </c>
      <c r="D1970" s="3">
        <v>339.8</v>
      </c>
    </row>
    <row r="1971" spans="1:4" ht="12.75" customHeight="1">
      <c r="A1971" s="1" t="s">
        <v>3954</v>
      </c>
      <c r="B1971" s="2" t="s">
        <v>3955</v>
      </c>
      <c r="C1971" s="2" t="s">
        <v>2</v>
      </c>
      <c r="D1971" s="3">
        <v>180.78</v>
      </c>
    </row>
    <row r="1972" spans="1:4" ht="12.75" customHeight="1">
      <c r="A1972" s="1" t="s">
        <v>3956</v>
      </c>
      <c r="B1972" s="2" t="s">
        <v>3957</v>
      </c>
      <c r="C1972" s="2" t="s">
        <v>2</v>
      </c>
      <c r="D1972" s="3">
        <v>114.13</v>
      </c>
    </row>
    <row r="1973" spans="1:4" ht="12.75" customHeight="1">
      <c r="A1973" s="1" t="s">
        <v>3958</v>
      </c>
      <c r="B1973" s="2" t="s">
        <v>3959</v>
      </c>
      <c r="C1973" s="2" t="s">
        <v>2</v>
      </c>
      <c r="D1973" s="3">
        <v>148.62</v>
      </c>
    </row>
    <row r="1974" spans="1:4" ht="12.75" customHeight="1">
      <c r="A1974" s="1" t="s">
        <v>3960</v>
      </c>
      <c r="B1974" s="2" t="s">
        <v>3961</v>
      </c>
      <c r="C1974" s="2" t="s">
        <v>2</v>
      </c>
      <c r="D1974" s="3">
        <v>93.92</v>
      </c>
    </row>
    <row r="1975" spans="1:4" ht="12.75" customHeight="1">
      <c r="A1975" s="1" t="s">
        <v>3962</v>
      </c>
      <c r="B1975" s="2" t="s">
        <v>3963</v>
      </c>
      <c r="C1975" s="2" t="s">
        <v>2</v>
      </c>
      <c r="D1975" s="3">
        <v>12.73</v>
      </c>
    </row>
    <row r="1976" spans="1:4" ht="12.75" customHeight="1">
      <c r="A1976" s="1" t="s">
        <v>3964</v>
      </c>
      <c r="B1976" s="2" t="s">
        <v>3965</v>
      </c>
      <c r="C1976" s="2" t="s">
        <v>2723</v>
      </c>
      <c r="D1976" s="3">
        <v>106.99</v>
      </c>
    </row>
    <row r="1977" spans="1:4" ht="12.75" customHeight="1">
      <c r="A1977" s="1" t="s">
        <v>3966</v>
      </c>
      <c r="B1977" s="2" t="s">
        <v>3967</v>
      </c>
      <c r="C1977" s="2" t="s">
        <v>2723</v>
      </c>
      <c r="D1977" s="3">
        <v>88.57</v>
      </c>
    </row>
    <row r="1978" spans="1:4" ht="12.75" customHeight="1">
      <c r="A1978" s="1" t="s">
        <v>3968</v>
      </c>
      <c r="B1978" s="2" t="s">
        <v>3969</v>
      </c>
      <c r="C1978" s="2" t="s">
        <v>2723</v>
      </c>
      <c r="D1978" s="3">
        <v>135.93</v>
      </c>
    </row>
    <row r="1979" spans="1:4" ht="12.75" customHeight="1">
      <c r="A1979" s="1" t="s">
        <v>3970</v>
      </c>
      <c r="B1979" s="2" t="s">
        <v>3971</v>
      </c>
      <c r="C1979" s="2" t="s">
        <v>2</v>
      </c>
      <c r="D1979" s="3">
        <v>14.51</v>
      </c>
    </row>
    <row r="1980" spans="1:4" ht="12.75" customHeight="1">
      <c r="A1980" s="1" t="s">
        <v>3972</v>
      </c>
      <c r="B1980" s="2" t="s">
        <v>3973</v>
      </c>
      <c r="C1980" s="2" t="s">
        <v>2</v>
      </c>
      <c r="D1980" s="3">
        <v>14.52</v>
      </c>
    </row>
    <row r="1981" spans="1:4" ht="12.75" customHeight="1">
      <c r="A1981" s="1" t="s">
        <v>3974</v>
      </c>
      <c r="B1981" s="2" t="s">
        <v>3975</v>
      </c>
      <c r="C1981" s="2" t="s">
        <v>2</v>
      </c>
      <c r="D1981" s="3">
        <v>63.77</v>
      </c>
    </row>
    <row r="1982" spans="1:4" ht="12.75" customHeight="1">
      <c r="A1982" s="1" t="s">
        <v>3976</v>
      </c>
      <c r="B1982" s="2" t="s">
        <v>3977</v>
      </c>
      <c r="C1982" s="2" t="s">
        <v>2</v>
      </c>
      <c r="D1982" s="3">
        <v>99</v>
      </c>
    </row>
    <row r="1983" spans="1:4" ht="12.75" customHeight="1">
      <c r="A1983" s="1" t="s">
        <v>3978</v>
      </c>
      <c r="B1983" s="2" t="s">
        <v>3979</v>
      </c>
      <c r="C1983" s="2" t="s">
        <v>2</v>
      </c>
      <c r="D1983" s="3">
        <v>22.62</v>
      </c>
    </row>
    <row r="1984" spans="1:4" ht="12.75" customHeight="1">
      <c r="A1984" s="1" t="s">
        <v>3980</v>
      </c>
      <c r="B1984" s="2" t="s">
        <v>3981</v>
      </c>
      <c r="C1984" s="2" t="s">
        <v>2723</v>
      </c>
      <c r="D1984" s="3">
        <v>57.79</v>
      </c>
    </row>
    <row r="1985" spans="1:4" ht="12.75" customHeight="1">
      <c r="A1985" s="1" t="s">
        <v>3982</v>
      </c>
      <c r="B1985" s="2" t="s">
        <v>3983</v>
      </c>
      <c r="C1985" s="2" t="s">
        <v>2723</v>
      </c>
      <c r="D1985" s="3">
        <v>109.3</v>
      </c>
    </row>
    <row r="1986" spans="1:4" ht="12.75" customHeight="1">
      <c r="A1986" s="1" t="s">
        <v>3984</v>
      </c>
      <c r="B1986" s="2" t="s">
        <v>3985</v>
      </c>
      <c r="C1986" s="2" t="s">
        <v>2723</v>
      </c>
      <c r="D1986" s="3">
        <v>73.489999999999995</v>
      </c>
    </row>
    <row r="1987" spans="1:4" ht="12.75" customHeight="1">
      <c r="A1987" s="1" t="s">
        <v>3986</v>
      </c>
      <c r="B1987" s="2" t="s">
        <v>3987</v>
      </c>
      <c r="C1987" s="2" t="s">
        <v>2723</v>
      </c>
      <c r="D1987" s="3">
        <v>145.4</v>
      </c>
    </row>
    <row r="1988" spans="1:4" ht="12.75" customHeight="1">
      <c r="A1988" s="1" t="s">
        <v>3988</v>
      </c>
      <c r="B1988" s="2" t="s">
        <v>3989</v>
      </c>
      <c r="C1988" s="2" t="s">
        <v>2723</v>
      </c>
      <c r="D1988" s="3">
        <v>65.59</v>
      </c>
    </row>
    <row r="1989" spans="1:4" ht="12.75" customHeight="1">
      <c r="A1989" s="1" t="s">
        <v>3990</v>
      </c>
      <c r="B1989" s="2" t="s">
        <v>3991</v>
      </c>
      <c r="C1989" s="2" t="s">
        <v>2723</v>
      </c>
      <c r="D1989" s="3">
        <v>108.84</v>
      </c>
    </row>
    <row r="1990" spans="1:4" ht="12.75" customHeight="1">
      <c r="A1990" s="1" t="s">
        <v>3992</v>
      </c>
      <c r="B1990" s="2" t="s">
        <v>3993</v>
      </c>
      <c r="C1990" s="2" t="s">
        <v>2</v>
      </c>
      <c r="D1990" s="3">
        <v>54.38</v>
      </c>
    </row>
    <row r="1991" spans="1:4" ht="12.75" customHeight="1">
      <c r="A1991" s="1" t="s">
        <v>3994</v>
      </c>
      <c r="B1991" s="2" t="s">
        <v>3995</v>
      </c>
      <c r="C1991" s="2" t="s">
        <v>2723</v>
      </c>
      <c r="D1991" s="3">
        <v>82.28</v>
      </c>
    </row>
    <row r="1992" spans="1:4" ht="12.75" customHeight="1">
      <c r="A1992" s="1" t="s">
        <v>3996</v>
      </c>
      <c r="B1992" s="2" t="s">
        <v>3997</v>
      </c>
      <c r="C1992" s="2" t="s">
        <v>2723</v>
      </c>
      <c r="D1992" s="3">
        <v>131.75</v>
      </c>
    </row>
    <row r="1993" spans="1:4" ht="12.75" customHeight="1">
      <c r="A1993" s="1" t="s">
        <v>3998</v>
      </c>
      <c r="B1993" s="2" t="s">
        <v>3999</v>
      </c>
      <c r="C1993" s="2" t="s">
        <v>2723</v>
      </c>
      <c r="D1993" s="3">
        <v>95.51</v>
      </c>
    </row>
    <row r="1994" spans="1:4" ht="12.75" customHeight="1">
      <c r="A1994" s="1" t="s">
        <v>4000</v>
      </c>
      <c r="B1994" s="2" t="s">
        <v>4001</v>
      </c>
      <c r="C1994" s="2" t="s">
        <v>2723</v>
      </c>
      <c r="D1994" s="3">
        <v>154.08000000000001</v>
      </c>
    </row>
    <row r="1995" spans="1:4" ht="12.75" customHeight="1">
      <c r="A1995" s="1" t="s">
        <v>4002</v>
      </c>
      <c r="B1995" s="2" t="s">
        <v>4003</v>
      </c>
      <c r="C1995" s="2" t="s">
        <v>2723</v>
      </c>
      <c r="D1995" s="3">
        <v>81.64</v>
      </c>
    </row>
    <row r="1996" spans="1:4" ht="12.75" customHeight="1">
      <c r="A1996" s="1" t="s">
        <v>4004</v>
      </c>
      <c r="B1996" s="2" t="s">
        <v>4005</v>
      </c>
      <c r="C1996" s="2" t="s">
        <v>2723</v>
      </c>
      <c r="D1996" s="3">
        <v>131.75</v>
      </c>
    </row>
    <row r="1997" spans="1:4" ht="12.75" customHeight="1">
      <c r="A1997" s="1" t="s">
        <v>4006</v>
      </c>
      <c r="B1997" s="2" t="s">
        <v>4007</v>
      </c>
      <c r="C1997" s="2" t="s">
        <v>2723</v>
      </c>
      <c r="D1997" s="3">
        <v>79.040000000000006</v>
      </c>
    </row>
    <row r="1998" spans="1:4" ht="12.75" customHeight="1">
      <c r="A1998" s="1" t="s">
        <v>4008</v>
      </c>
      <c r="B1998" s="2" t="s">
        <v>4009</v>
      </c>
      <c r="C1998" s="2" t="s">
        <v>2</v>
      </c>
      <c r="D1998" s="3">
        <v>23.48</v>
      </c>
    </row>
    <row r="1999" spans="1:4" ht="12.75" customHeight="1">
      <c r="A1999" s="1" t="s">
        <v>4010</v>
      </c>
      <c r="B1999" s="2" t="s">
        <v>4011</v>
      </c>
      <c r="C1999" s="2" t="s">
        <v>2</v>
      </c>
      <c r="D1999" s="3">
        <v>28.04</v>
      </c>
    </row>
    <row r="2000" spans="1:4" ht="12.75" customHeight="1">
      <c r="A2000" s="1" t="s">
        <v>4012</v>
      </c>
      <c r="B2000" s="2" t="s">
        <v>4013</v>
      </c>
      <c r="C2000" s="2" t="s">
        <v>2</v>
      </c>
      <c r="D2000" s="3">
        <v>119.2</v>
      </c>
    </row>
    <row r="2001" spans="1:4" ht="12.75" customHeight="1">
      <c r="A2001" s="1" t="s">
        <v>4014</v>
      </c>
      <c r="B2001" s="2" t="s">
        <v>4015</v>
      </c>
      <c r="C2001" s="2" t="s">
        <v>2</v>
      </c>
      <c r="D2001" s="3">
        <v>155.9</v>
      </c>
    </row>
    <row r="2002" spans="1:4" ht="12.75" customHeight="1">
      <c r="A2002" s="1" t="s">
        <v>4016</v>
      </c>
      <c r="B2002" s="2" t="s">
        <v>4017</v>
      </c>
      <c r="C2002" s="2" t="s">
        <v>2</v>
      </c>
      <c r="D2002" s="3">
        <v>25.84</v>
      </c>
    </row>
    <row r="2003" spans="1:4" ht="12.75" customHeight="1">
      <c r="A2003" s="1" t="s">
        <v>4018</v>
      </c>
      <c r="B2003" s="2" t="s">
        <v>4019</v>
      </c>
      <c r="C2003" s="2" t="s">
        <v>2</v>
      </c>
      <c r="D2003" s="3">
        <v>55.99</v>
      </c>
    </row>
    <row r="2004" spans="1:4" ht="12.75" customHeight="1">
      <c r="A2004" s="1" t="s">
        <v>4020</v>
      </c>
      <c r="B2004" s="2" t="s">
        <v>4021</v>
      </c>
      <c r="C2004" s="2" t="s">
        <v>2</v>
      </c>
      <c r="D2004" s="3">
        <v>97.35</v>
      </c>
    </row>
    <row r="2005" spans="1:4" ht="12.75" customHeight="1">
      <c r="A2005" s="1" t="s">
        <v>4022</v>
      </c>
      <c r="B2005" s="2" t="s">
        <v>4023</v>
      </c>
      <c r="C2005" s="2" t="s">
        <v>293</v>
      </c>
      <c r="D2005" s="3">
        <v>0.06</v>
      </c>
    </row>
    <row r="2006" spans="1:4" ht="12.75" customHeight="1">
      <c r="A2006" s="1" t="s">
        <v>4024</v>
      </c>
      <c r="B2006" s="2" t="s">
        <v>4025</v>
      </c>
      <c r="C2006" s="2" t="s">
        <v>296</v>
      </c>
      <c r="D2006" s="3">
        <v>10.89</v>
      </c>
    </row>
    <row r="2007" spans="1:4" ht="12.75" customHeight="1">
      <c r="A2007" s="1" t="s">
        <v>4026</v>
      </c>
      <c r="B2007" s="2" t="s">
        <v>4027</v>
      </c>
      <c r="C2007" s="2" t="s">
        <v>293</v>
      </c>
      <c r="D2007" s="3">
        <v>0.49</v>
      </c>
    </row>
    <row r="2008" spans="1:4" ht="12.75" customHeight="1">
      <c r="A2008" s="1" t="s">
        <v>4028</v>
      </c>
      <c r="B2008" s="2" t="s">
        <v>4029</v>
      </c>
      <c r="C2008" s="2" t="s">
        <v>296</v>
      </c>
      <c r="D2008" s="3">
        <v>92.26</v>
      </c>
    </row>
    <row r="2009" spans="1:4" ht="12.75" customHeight="1">
      <c r="A2009" s="1" t="s">
        <v>4030</v>
      </c>
      <c r="B2009" s="2" t="s">
        <v>4031</v>
      </c>
      <c r="C2009" s="2" t="s">
        <v>293</v>
      </c>
      <c r="D2009" s="3">
        <v>0.85</v>
      </c>
    </row>
    <row r="2010" spans="1:4" ht="12.75" customHeight="1">
      <c r="A2010" s="1" t="s">
        <v>4032</v>
      </c>
      <c r="B2010" s="2" t="s">
        <v>4033</v>
      </c>
      <c r="C2010" s="2" t="s">
        <v>296</v>
      </c>
      <c r="D2010" s="3">
        <v>159.72999999999999</v>
      </c>
    </row>
    <row r="2011" spans="1:4" ht="12.75" customHeight="1">
      <c r="A2011" s="1" t="s">
        <v>4034</v>
      </c>
      <c r="B2011" s="2" t="s">
        <v>4035</v>
      </c>
      <c r="C2011" s="2" t="s">
        <v>293</v>
      </c>
      <c r="D2011" s="3">
        <v>0.31</v>
      </c>
    </row>
    <row r="2012" spans="1:4" ht="12.75" customHeight="1">
      <c r="A2012" s="1" t="s">
        <v>4036</v>
      </c>
      <c r="B2012" s="2" t="s">
        <v>4037</v>
      </c>
      <c r="C2012" s="2" t="s">
        <v>296</v>
      </c>
      <c r="D2012" s="3">
        <v>59.28</v>
      </c>
    </row>
    <row r="2013" spans="1:4" ht="12.75" customHeight="1">
      <c r="A2013" s="1" t="s">
        <v>4038</v>
      </c>
      <c r="B2013" s="2" t="s">
        <v>4039</v>
      </c>
      <c r="C2013" s="2" t="s">
        <v>293</v>
      </c>
      <c r="D2013" s="3">
        <v>0.1</v>
      </c>
    </row>
    <row r="2014" spans="1:4" ht="12.75" customHeight="1">
      <c r="A2014" s="1" t="s">
        <v>4040</v>
      </c>
      <c r="B2014" s="2" t="s">
        <v>4041</v>
      </c>
      <c r="C2014" s="2" t="s">
        <v>296</v>
      </c>
      <c r="D2014" s="3">
        <v>18.73</v>
      </c>
    </row>
    <row r="2015" spans="1:4" ht="12.75" customHeight="1">
      <c r="A2015" s="1" t="s">
        <v>4042</v>
      </c>
      <c r="B2015" s="2" t="s">
        <v>4043</v>
      </c>
      <c r="C2015" s="2" t="s">
        <v>293</v>
      </c>
      <c r="D2015" s="3">
        <v>0.01</v>
      </c>
    </row>
    <row r="2016" spans="1:4" ht="12.75" customHeight="1">
      <c r="A2016" s="1" t="s">
        <v>4044</v>
      </c>
      <c r="B2016" s="2" t="s">
        <v>4045</v>
      </c>
      <c r="C2016" s="2" t="s">
        <v>296</v>
      </c>
      <c r="D2016" s="3">
        <v>2.29</v>
      </c>
    </row>
    <row r="2017" spans="1:4" ht="12.75" customHeight="1">
      <c r="A2017" s="1" t="s">
        <v>4046</v>
      </c>
      <c r="B2017" s="2" t="s">
        <v>4047</v>
      </c>
      <c r="C2017" s="2" t="s">
        <v>293</v>
      </c>
      <c r="D2017" s="3">
        <v>0.01</v>
      </c>
    </row>
    <row r="2018" spans="1:4" ht="12.75" customHeight="1">
      <c r="A2018" s="1" t="s">
        <v>4048</v>
      </c>
      <c r="B2018" s="2" t="s">
        <v>4049</v>
      </c>
      <c r="C2018" s="2" t="s">
        <v>296</v>
      </c>
      <c r="D2018" s="3">
        <v>0.01</v>
      </c>
    </row>
    <row r="2019" spans="1:4" ht="12.75" customHeight="1">
      <c r="A2019" s="1" t="s">
        <v>4050</v>
      </c>
      <c r="B2019" s="2" t="s">
        <v>4051</v>
      </c>
      <c r="C2019" s="2" t="s">
        <v>293</v>
      </c>
      <c r="D2019" s="3">
        <v>0.82</v>
      </c>
    </row>
    <row r="2020" spans="1:4" ht="12.75" customHeight="1">
      <c r="A2020" s="1" t="s">
        <v>4052</v>
      </c>
      <c r="B2020" s="2" t="s">
        <v>4053</v>
      </c>
      <c r="C2020" s="2" t="s">
        <v>296</v>
      </c>
      <c r="D2020" s="3">
        <v>155.21</v>
      </c>
    </row>
    <row r="2021" spans="1:4" ht="12.75" customHeight="1">
      <c r="A2021" s="1" t="s">
        <v>4054</v>
      </c>
      <c r="B2021" s="2" t="s">
        <v>4055</v>
      </c>
      <c r="C2021" s="2" t="s">
        <v>293</v>
      </c>
      <c r="D2021" s="3">
        <v>1.97</v>
      </c>
    </row>
    <row r="2022" spans="1:4" ht="12.75" customHeight="1">
      <c r="A2022" s="1" t="s">
        <v>4056</v>
      </c>
      <c r="B2022" s="2" t="s">
        <v>4057</v>
      </c>
      <c r="C2022" s="2" t="s">
        <v>296</v>
      </c>
      <c r="D2022" s="3">
        <v>371.21</v>
      </c>
    </row>
    <row r="2023" spans="1:4" ht="12.75" customHeight="1">
      <c r="A2023" s="1" t="s">
        <v>4058</v>
      </c>
      <c r="B2023" s="2" t="s">
        <v>4059</v>
      </c>
      <c r="C2023" s="2" t="s">
        <v>293</v>
      </c>
      <c r="D2023" s="3">
        <v>0.61</v>
      </c>
    </row>
    <row r="2024" spans="1:4" ht="12.75" customHeight="1">
      <c r="A2024" s="1" t="s">
        <v>4060</v>
      </c>
      <c r="B2024" s="2" t="s">
        <v>4061</v>
      </c>
      <c r="C2024" s="2" t="s">
        <v>296</v>
      </c>
      <c r="D2024" s="3">
        <v>114.72</v>
      </c>
    </row>
    <row r="2025" spans="1:4" ht="12.75" customHeight="1">
      <c r="A2025" s="1" t="s">
        <v>4062</v>
      </c>
      <c r="B2025" s="2" t="s">
        <v>4063</v>
      </c>
      <c r="C2025" s="2" t="s">
        <v>293</v>
      </c>
      <c r="D2025" s="3">
        <v>1.23</v>
      </c>
    </row>
    <row r="2026" spans="1:4" ht="12.75" customHeight="1">
      <c r="A2026" s="1" t="s">
        <v>4064</v>
      </c>
      <c r="B2026" s="2" t="s">
        <v>4065</v>
      </c>
      <c r="C2026" s="2" t="s">
        <v>296</v>
      </c>
      <c r="D2026" s="3">
        <v>232.31</v>
      </c>
    </row>
    <row r="2027" spans="1:4" ht="12.75" customHeight="1">
      <c r="A2027" s="1" t="s">
        <v>4066</v>
      </c>
      <c r="B2027" s="2" t="s">
        <v>4067</v>
      </c>
      <c r="C2027" s="2" t="s">
        <v>293</v>
      </c>
      <c r="D2027" s="3">
        <v>7.0000000000000007E-2</v>
      </c>
    </row>
    <row r="2028" spans="1:4" ht="12.75" customHeight="1">
      <c r="A2028" s="1" t="s">
        <v>4068</v>
      </c>
      <c r="B2028" s="2" t="s">
        <v>4069</v>
      </c>
      <c r="C2028" s="2" t="s">
        <v>296</v>
      </c>
      <c r="D2028" s="3">
        <v>12.77</v>
      </c>
    </row>
    <row r="2029" spans="1:4" ht="12.75" customHeight="1">
      <c r="A2029" s="1" t="s">
        <v>4070</v>
      </c>
      <c r="B2029" s="2" t="s">
        <v>4071</v>
      </c>
      <c r="C2029" s="2" t="s">
        <v>2</v>
      </c>
      <c r="D2029" s="3">
        <v>3.03</v>
      </c>
    </row>
    <row r="2030" spans="1:4" ht="12.75" customHeight="1">
      <c r="A2030" s="1" t="s">
        <v>4072</v>
      </c>
      <c r="B2030" s="2" t="s">
        <v>4073</v>
      </c>
      <c r="C2030" s="2" t="s">
        <v>2</v>
      </c>
      <c r="D2030" s="3">
        <v>6.17</v>
      </c>
    </row>
    <row r="2031" spans="1:4" ht="12.75" customHeight="1">
      <c r="A2031" s="1" t="s">
        <v>4074</v>
      </c>
      <c r="B2031" s="2" t="s">
        <v>4075</v>
      </c>
      <c r="C2031" s="2" t="s">
        <v>2</v>
      </c>
      <c r="D2031" s="3">
        <v>7</v>
      </c>
    </row>
    <row r="2032" spans="1:4" ht="12.75" customHeight="1">
      <c r="A2032" s="1" t="s">
        <v>4076</v>
      </c>
      <c r="B2032" s="2" t="s">
        <v>4077</v>
      </c>
      <c r="C2032" s="2" t="s">
        <v>2</v>
      </c>
      <c r="D2032" s="3">
        <v>13.27</v>
      </c>
    </row>
    <row r="2033" spans="1:4" ht="12.75" customHeight="1">
      <c r="A2033" s="1" t="s">
        <v>4078</v>
      </c>
      <c r="B2033" s="2" t="s">
        <v>4079</v>
      </c>
      <c r="C2033" s="2" t="s">
        <v>2</v>
      </c>
      <c r="D2033" s="3">
        <v>19.190000000000001</v>
      </c>
    </row>
    <row r="2034" spans="1:4" ht="12.75" customHeight="1">
      <c r="A2034" s="1" t="s">
        <v>4080</v>
      </c>
      <c r="B2034" s="2" t="s">
        <v>4081</v>
      </c>
      <c r="C2034" s="2" t="s">
        <v>2</v>
      </c>
      <c r="D2034" s="3">
        <v>22.94</v>
      </c>
    </row>
    <row r="2035" spans="1:4" ht="12.75" customHeight="1">
      <c r="A2035" s="1" t="s">
        <v>4082</v>
      </c>
      <c r="B2035" s="2" t="s">
        <v>4083</v>
      </c>
      <c r="C2035" s="2" t="s">
        <v>2</v>
      </c>
      <c r="D2035" s="3">
        <v>9.68</v>
      </c>
    </row>
    <row r="2036" spans="1:4" ht="12.75" customHeight="1">
      <c r="A2036" s="1" t="s">
        <v>4084</v>
      </c>
      <c r="B2036" s="2" t="s">
        <v>4085</v>
      </c>
      <c r="C2036" s="2" t="s">
        <v>2</v>
      </c>
      <c r="D2036" s="3">
        <v>10.92</v>
      </c>
    </row>
    <row r="2037" spans="1:4" ht="12.75" customHeight="1">
      <c r="A2037" s="1" t="s">
        <v>4086</v>
      </c>
      <c r="B2037" s="2" t="s">
        <v>4087</v>
      </c>
      <c r="C2037" s="2" t="s">
        <v>2</v>
      </c>
      <c r="D2037" s="3">
        <v>11.19</v>
      </c>
    </row>
    <row r="2038" spans="1:4" ht="12.75" customHeight="1">
      <c r="A2038" s="1" t="s">
        <v>4088</v>
      </c>
      <c r="B2038" s="2" t="s">
        <v>4089</v>
      </c>
      <c r="C2038" s="2" t="s">
        <v>2</v>
      </c>
      <c r="D2038" s="3">
        <v>12.19</v>
      </c>
    </row>
    <row r="2039" spans="1:4" ht="12.75" customHeight="1">
      <c r="A2039" s="1" t="s">
        <v>4090</v>
      </c>
      <c r="B2039" s="2" t="s">
        <v>4091</v>
      </c>
      <c r="C2039" s="2" t="s">
        <v>2</v>
      </c>
      <c r="D2039" s="3">
        <v>14.06</v>
      </c>
    </row>
    <row r="2040" spans="1:4" ht="12.75" customHeight="1">
      <c r="A2040" s="1" t="s">
        <v>4092</v>
      </c>
      <c r="B2040" s="2" t="s">
        <v>4093</v>
      </c>
      <c r="C2040" s="2" t="s">
        <v>2</v>
      </c>
      <c r="D2040" s="3">
        <v>17.84</v>
      </c>
    </row>
    <row r="2041" spans="1:4" ht="12.75" customHeight="1">
      <c r="A2041" s="1" t="s">
        <v>4094</v>
      </c>
      <c r="B2041" s="2" t="s">
        <v>4095</v>
      </c>
      <c r="C2041" s="2" t="s">
        <v>96</v>
      </c>
      <c r="D2041" s="3">
        <v>3.59</v>
      </c>
    </row>
    <row r="2042" spans="1:4" ht="12.75" customHeight="1">
      <c r="A2042" s="1" t="s">
        <v>4096</v>
      </c>
      <c r="B2042" s="2" t="s">
        <v>4097</v>
      </c>
      <c r="C2042" s="2" t="s">
        <v>96</v>
      </c>
      <c r="D2042" s="3">
        <v>3.35</v>
      </c>
    </row>
    <row r="2043" spans="1:4" ht="12.75" customHeight="1">
      <c r="A2043" s="1" t="s">
        <v>4098</v>
      </c>
      <c r="B2043" s="2" t="s">
        <v>4099</v>
      </c>
      <c r="C2043" s="2" t="s">
        <v>96</v>
      </c>
      <c r="D2043" s="3">
        <v>1.1399999999999999</v>
      </c>
    </row>
    <row r="2044" spans="1:4" ht="12.75" customHeight="1">
      <c r="A2044" s="1" t="s">
        <v>4100</v>
      </c>
      <c r="B2044" s="2" t="s">
        <v>4101</v>
      </c>
      <c r="C2044" s="2" t="s">
        <v>96</v>
      </c>
      <c r="D2044" s="3">
        <v>9.36</v>
      </c>
    </row>
    <row r="2045" spans="1:4" ht="12.75" customHeight="1">
      <c r="A2045" s="1" t="s">
        <v>4102</v>
      </c>
      <c r="B2045" s="2" t="s">
        <v>4103</v>
      </c>
      <c r="C2045" s="2" t="s">
        <v>2</v>
      </c>
      <c r="D2045" s="3">
        <v>1777.48</v>
      </c>
    </row>
    <row r="2046" spans="1:4" ht="12.75" customHeight="1">
      <c r="A2046" s="1" t="s">
        <v>4104</v>
      </c>
      <c r="B2046" s="2" t="s">
        <v>4105</v>
      </c>
      <c r="C2046" s="2" t="s">
        <v>2</v>
      </c>
      <c r="D2046" s="3">
        <v>2696.73</v>
      </c>
    </row>
    <row r="2047" spans="1:4" ht="12.75" customHeight="1">
      <c r="A2047" s="1" t="s">
        <v>4106</v>
      </c>
      <c r="B2047" s="2" t="s">
        <v>4107</v>
      </c>
      <c r="C2047" s="2" t="s">
        <v>2</v>
      </c>
      <c r="D2047" s="3">
        <v>4620.66</v>
      </c>
    </row>
    <row r="2048" spans="1:4" ht="12.75" customHeight="1">
      <c r="A2048" s="1" t="s">
        <v>4108</v>
      </c>
      <c r="B2048" s="2" t="s">
        <v>4109</v>
      </c>
      <c r="C2048" s="2" t="s">
        <v>4110</v>
      </c>
      <c r="D2048" s="3">
        <v>42.47</v>
      </c>
    </row>
    <row r="2049" spans="1:4" ht="12.75" customHeight="1">
      <c r="A2049" s="1" t="s">
        <v>4111</v>
      </c>
      <c r="B2049" s="2" t="s">
        <v>4112</v>
      </c>
      <c r="C2049" s="2" t="s">
        <v>4110</v>
      </c>
      <c r="D2049" s="3">
        <v>68.3</v>
      </c>
    </row>
    <row r="2050" spans="1:4" ht="12.75" customHeight="1">
      <c r="A2050" s="1" t="s">
        <v>4113</v>
      </c>
      <c r="B2050" s="2" t="s">
        <v>4114</v>
      </c>
      <c r="C2050" s="2" t="s">
        <v>89</v>
      </c>
      <c r="D2050" s="3">
        <v>1.39</v>
      </c>
    </row>
    <row r="2051" spans="1:4" ht="12.75" customHeight="1">
      <c r="A2051" s="1" t="s">
        <v>4115</v>
      </c>
      <c r="B2051" s="2" t="s">
        <v>4116</v>
      </c>
      <c r="C2051" s="2" t="s">
        <v>89</v>
      </c>
      <c r="D2051" s="3">
        <v>8.1300000000000008</v>
      </c>
    </row>
    <row r="2052" spans="1:4" ht="12.75" customHeight="1">
      <c r="A2052" s="1" t="s">
        <v>4117</v>
      </c>
      <c r="B2052" s="2" t="s">
        <v>4118</v>
      </c>
      <c r="C2052" s="2" t="s">
        <v>89</v>
      </c>
      <c r="D2052" s="3">
        <v>2.25</v>
      </c>
    </row>
    <row r="2053" spans="1:4" ht="12.75" customHeight="1">
      <c r="A2053" s="1" t="s">
        <v>4119</v>
      </c>
      <c r="B2053" s="2" t="s">
        <v>4120</v>
      </c>
      <c r="C2053" s="2" t="s">
        <v>89</v>
      </c>
      <c r="D2053" s="3">
        <v>3.56</v>
      </c>
    </row>
    <row r="2054" spans="1:4" ht="12.75" customHeight="1">
      <c r="A2054" s="1" t="s">
        <v>4121</v>
      </c>
      <c r="B2054" s="2" t="s">
        <v>4122</v>
      </c>
      <c r="C2054" s="2" t="s">
        <v>89</v>
      </c>
      <c r="D2054" s="3">
        <v>5.14</v>
      </c>
    </row>
    <row r="2055" spans="1:4" ht="12.75" customHeight="1">
      <c r="A2055" s="1" t="s">
        <v>4123</v>
      </c>
      <c r="B2055" s="2" t="s">
        <v>4124</v>
      </c>
      <c r="C2055" s="2" t="s">
        <v>89</v>
      </c>
      <c r="D2055" s="3">
        <v>2</v>
      </c>
    </row>
    <row r="2056" spans="1:4" ht="12.75" customHeight="1">
      <c r="A2056" s="1" t="s">
        <v>4125</v>
      </c>
      <c r="B2056" s="2" t="s">
        <v>4126</v>
      </c>
      <c r="C2056" s="2" t="s">
        <v>2</v>
      </c>
      <c r="D2056" s="3">
        <v>96.41</v>
      </c>
    </row>
    <row r="2057" spans="1:4" ht="12.75" customHeight="1">
      <c r="A2057" s="1" t="s">
        <v>4127</v>
      </c>
      <c r="B2057" s="2" t="s">
        <v>4128</v>
      </c>
      <c r="C2057" s="2" t="s">
        <v>89</v>
      </c>
      <c r="D2057" s="3">
        <v>1.35</v>
      </c>
    </row>
    <row r="2058" spans="1:4" ht="12.75" customHeight="1">
      <c r="A2058" s="1" t="s">
        <v>4129</v>
      </c>
      <c r="B2058" s="2" t="s">
        <v>4130</v>
      </c>
      <c r="C2058" s="2" t="s">
        <v>89</v>
      </c>
      <c r="D2058" s="3">
        <v>7.64</v>
      </c>
    </row>
    <row r="2059" spans="1:4" ht="12.75" customHeight="1">
      <c r="A2059" s="1" t="s">
        <v>4131</v>
      </c>
      <c r="B2059" s="2" t="s">
        <v>4132</v>
      </c>
      <c r="C2059" s="2" t="s">
        <v>2</v>
      </c>
      <c r="D2059" s="3">
        <v>109.23</v>
      </c>
    </row>
    <row r="2060" spans="1:4" ht="12.75" customHeight="1">
      <c r="A2060" s="1" t="s">
        <v>4133</v>
      </c>
      <c r="B2060" s="2" t="s">
        <v>4134</v>
      </c>
      <c r="C2060" s="2" t="s">
        <v>2</v>
      </c>
      <c r="D2060" s="3">
        <v>10.66</v>
      </c>
    </row>
    <row r="2061" spans="1:4" ht="12.75" customHeight="1">
      <c r="A2061" s="1" t="s">
        <v>4135</v>
      </c>
      <c r="B2061" s="2" t="s">
        <v>4136</v>
      </c>
      <c r="C2061" s="2" t="s">
        <v>89</v>
      </c>
      <c r="D2061" s="3">
        <v>0.38</v>
      </c>
    </row>
    <row r="2062" spans="1:4" ht="12.75" customHeight="1">
      <c r="A2062" s="1" t="s">
        <v>4137</v>
      </c>
      <c r="B2062" s="2" t="s">
        <v>4138</v>
      </c>
      <c r="C2062" s="2" t="s">
        <v>89</v>
      </c>
      <c r="D2062" s="3">
        <v>3.39</v>
      </c>
    </row>
    <row r="2063" spans="1:4" ht="12.75" customHeight="1">
      <c r="A2063" s="1" t="s">
        <v>4139</v>
      </c>
      <c r="B2063" s="2" t="s">
        <v>4140</v>
      </c>
      <c r="C2063" s="2" t="s">
        <v>2</v>
      </c>
      <c r="D2063" s="3">
        <v>12.49</v>
      </c>
    </row>
    <row r="2064" spans="1:4" ht="12.75" customHeight="1">
      <c r="A2064" s="1" t="s">
        <v>4141</v>
      </c>
      <c r="B2064" s="2" t="s">
        <v>4142</v>
      </c>
      <c r="C2064" s="2" t="s">
        <v>2</v>
      </c>
      <c r="D2064" s="3">
        <v>4.72</v>
      </c>
    </row>
    <row r="2065" spans="1:4" ht="12.75" customHeight="1">
      <c r="A2065" s="1" t="s">
        <v>4143</v>
      </c>
      <c r="B2065" s="2" t="s">
        <v>4144</v>
      </c>
      <c r="C2065" s="2" t="s">
        <v>89</v>
      </c>
      <c r="D2065" s="3">
        <v>1.7</v>
      </c>
    </row>
    <row r="2066" spans="1:4" ht="12.75" customHeight="1">
      <c r="A2066" s="1" t="s">
        <v>4145</v>
      </c>
      <c r="B2066" s="2" t="s">
        <v>4146</v>
      </c>
      <c r="C2066" s="2" t="s">
        <v>2</v>
      </c>
      <c r="D2066" s="3">
        <v>49.09</v>
      </c>
    </row>
    <row r="2067" spans="1:4" ht="12.75" customHeight="1">
      <c r="A2067" s="1" t="s">
        <v>4147</v>
      </c>
      <c r="B2067" s="2" t="s">
        <v>4148</v>
      </c>
      <c r="C2067" s="2" t="s">
        <v>2</v>
      </c>
      <c r="D2067" s="3">
        <v>55.49</v>
      </c>
    </row>
    <row r="2068" spans="1:4" ht="12.75" customHeight="1">
      <c r="A2068" s="1" t="s">
        <v>4149</v>
      </c>
      <c r="B2068" s="2" t="s">
        <v>4150</v>
      </c>
      <c r="C2068" s="2" t="s">
        <v>2</v>
      </c>
      <c r="D2068" s="3">
        <v>42.6</v>
      </c>
    </row>
    <row r="2069" spans="1:4" ht="12.75" customHeight="1">
      <c r="A2069" s="1" t="s">
        <v>4151</v>
      </c>
      <c r="B2069" s="2" t="s">
        <v>4152</v>
      </c>
      <c r="C2069" s="2" t="s">
        <v>2</v>
      </c>
      <c r="D2069" s="3">
        <v>149.1</v>
      </c>
    </row>
    <row r="2070" spans="1:4" ht="12.75" customHeight="1">
      <c r="A2070" s="1" t="s">
        <v>4153</v>
      </c>
      <c r="B2070" s="2" t="s">
        <v>4154</v>
      </c>
      <c r="C2070" s="2" t="s">
        <v>2</v>
      </c>
      <c r="D2070" s="3">
        <v>3.92</v>
      </c>
    </row>
    <row r="2071" spans="1:4" ht="12.75" customHeight="1">
      <c r="A2071" s="1" t="s">
        <v>4155</v>
      </c>
      <c r="B2071" s="2" t="s">
        <v>4156</v>
      </c>
      <c r="C2071" s="2" t="s">
        <v>2</v>
      </c>
      <c r="D2071" s="3">
        <v>8.91</v>
      </c>
    </row>
    <row r="2072" spans="1:4" ht="12.75" customHeight="1">
      <c r="A2072" s="1" t="s">
        <v>4157</v>
      </c>
      <c r="B2072" s="2" t="s">
        <v>4158</v>
      </c>
      <c r="C2072" s="2" t="s">
        <v>2</v>
      </c>
      <c r="D2072" s="3">
        <v>14.45</v>
      </c>
    </row>
    <row r="2073" spans="1:4" ht="12.75" customHeight="1">
      <c r="A2073" s="1" t="s">
        <v>4159</v>
      </c>
      <c r="B2073" s="2" t="s">
        <v>4160</v>
      </c>
      <c r="C2073" s="2" t="s">
        <v>2</v>
      </c>
      <c r="D2073" s="3">
        <v>3.13</v>
      </c>
    </row>
    <row r="2074" spans="1:4" ht="12.75" customHeight="1">
      <c r="A2074" s="1" t="s">
        <v>4161</v>
      </c>
      <c r="B2074" s="2" t="s">
        <v>4162</v>
      </c>
      <c r="C2074" s="2" t="s">
        <v>2</v>
      </c>
      <c r="D2074" s="3">
        <v>2.2000000000000002</v>
      </c>
    </row>
    <row r="2075" spans="1:4" ht="12.75" customHeight="1">
      <c r="A2075" s="1" t="s">
        <v>4163</v>
      </c>
      <c r="B2075" s="2" t="s">
        <v>4164</v>
      </c>
      <c r="C2075" s="2" t="s">
        <v>2</v>
      </c>
      <c r="D2075" s="3">
        <v>3.08</v>
      </c>
    </row>
    <row r="2076" spans="1:4" ht="12.75" customHeight="1">
      <c r="A2076" s="1" t="s">
        <v>4165</v>
      </c>
      <c r="B2076" s="2" t="s">
        <v>4166</v>
      </c>
      <c r="C2076" s="2" t="s">
        <v>2</v>
      </c>
      <c r="D2076" s="3">
        <v>4.71</v>
      </c>
    </row>
    <row r="2077" spans="1:4" ht="12.75" customHeight="1">
      <c r="A2077" s="1" t="s">
        <v>4167</v>
      </c>
      <c r="B2077" s="2" t="s">
        <v>4168</v>
      </c>
      <c r="C2077" s="2" t="s">
        <v>2</v>
      </c>
      <c r="D2077" s="3">
        <v>42.91</v>
      </c>
    </row>
    <row r="2078" spans="1:4" ht="12.75" customHeight="1">
      <c r="A2078" s="1" t="s">
        <v>4169</v>
      </c>
      <c r="B2078" s="2" t="s">
        <v>4170</v>
      </c>
      <c r="C2078" s="2" t="s">
        <v>2</v>
      </c>
      <c r="D2078" s="3">
        <v>34.090000000000003</v>
      </c>
    </row>
    <row r="2079" spans="1:4" ht="12.75" customHeight="1">
      <c r="A2079" s="1" t="s">
        <v>4171</v>
      </c>
      <c r="B2079" s="2" t="s">
        <v>4172</v>
      </c>
      <c r="C2079" s="2" t="s">
        <v>2</v>
      </c>
      <c r="D2079" s="3">
        <v>14.92</v>
      </c>
    </row>
    <row r="2080" spans="1:4" ht="12.75" customHeight="1">
      <c r="A2080" s="1" t="s">
        <v>4173</v>
      </c>
      <c r="B2080" s="2" t="s">
        <v>4174</v>
      </c>
      <c r="C2080" s="2" t="s">
        <v>2</v>
      </c>
      <c r="D2080" s="3">
        <v>24.51</v>
      </c>
    </row>
    <row r="2081" spans="1:4" ht="12.75" customHeight="1">
      <c r="A2081" s="1" t="s">
        <v>4175</v>
      </c>
      <c r="B2081" s="2" t="s">
        <v>4176</v>
      </c>
      <c r="C2081" s="2" t="s">
        <v>2</v>
      </c>
      <c r="D2081" s="3">
        <v>80.06</v>
      </c>
    </row>
    <row r="2082" spans="1:4" ht="12.75" customHeight="1">
      <c r="A2082" s="1" t="s">
        <v>4177</v>
      </c>
      <c r="B2082" s="2" t="s">
        <v>4178</v>
      </c>
      <c r="C2082" s="2" t="s">
        <v>2</v>
      </c>
      <c r="D2082" s="3">
        <v>50.94</v>
      </c>
    </row>
    <row r="2083" spans="1:4" ht="12.75" customHeight="1">
      <c r="A2083" s="1" t="s">
        <v>4179</v>
      </c>
      <c r="B2083" s="2" t="s">
        <v>4180</v>
      </c>
      <c r="C2083" s="2" t="s">
        <v>2</v>
      </c>
      <c r="D2083" s="3">
        <v>20.38</v>
      </c>
    </row>
    <row r="2084" spans="1:4" ht="12.75" customHeight="1">
      <c r="A2084" s="1" t="s">
        <v>4181</v>
      </c>
      <c r="B2084" s="2" t="s">
        <v>4182</v>
      </c>
      <c r="C2084" s="2" t="s">
        <v>2</v>
      </c>
      <c r="D2084" s="3">
        <v>108.24</v>
      </c>
    </row>
    <row r="2085" spans="1:4" ht="12.75" customHeight="1">
      <c r="A2085" s="1" t="s">
        <v>4183</v>
      </c>
      <c r="B2085" s="2" t="s">
        <v>4184</v>
      </c>
      <c r="C2085" s="2" t="s">
        <v>2</v>
      </c>
      <c r="D2085" s="3">
        <v>160.03</v>
      </c>
    </row>
    <row r="2086" spans="1:4" ht="12.75" customHeight="1">
      <c r="A2086" s="1" t="s">
        <v>4185</v>
      </c>
      <c r="B2086" s="2" t="s">
        <v>4186</v>
      </c>
      <c r="C2086" s="2" t="s">
        <v>2</v>
      </c>
      <c r="D2086" s="3">
        <v>268.86</v>
      </c>
    </row>
    <row r="2087" spans="1:4" ht="12.75" customHeight="1">
      <c r="A2087" s="1" t="s">
        <v>4187</v>
      </c>
      <c r="B2087" s="2" t="s">
        <v>4188</v>
      </c>
      <c r="C2087" s="2" t="s">
        <v>801</v>
      </c>
      <c r="D2087" s="3">
        <v>131.93</v>
      </c>
    </row>
    <row r="2088" spans="1:4" ht="12.75" customHeight="1">
      <c r="A2088" s="1" t="s">
        <v>4189</v>
      </c>
      <c r="B2088" s="2" t="s">
        <v>4190</v>
      </c>
      <c r="C2088" s="2" t="s">
        <v>801</v>
      </c>
      <c r="D2088" s="3">
        <v>115.82</v>
      </c>
    </row>
    <row r="2089" spans="1:4" ht="12.75" customHeight="1">
      <c r="A2089" s="1" t="s">
        <v>4191</v>
      </c>
      <c r="B2089" s="2" t="s">
        <v>4192</v>
      </c>
      <c r="C2089" s="2" t="s">
        <v>801</v>
      </c>
      <c r="D2089" s="3">
        <v>126.32</v>
      </c>
    </row>
    <row r="2090" spans="1:4" ht="12.75" customHeight="1">
      <c r="A2090" s="1" t="s">
        <v>4193</v>
      </c>
      <c r="B2090" s="2" t="s">
        <v>4194</v>
      </c>
      <c r="C2090" s="2" t="s">
        <v>801</v>
      </c>
      <c r="D2090" s="3">
        <v>135.49</v>
      </c>
    </row>
    <row r="2091" spans="1:4" ht="12.75" customHeight="1">
      <c r="A2091" s="1" t="s">
        <v>4195</v>
      </c>
      <c r="B2091" s="2" t="s">
        <v>4196</v>
      </c>
      <c r="C2091" s="2" t="s">
        <v>801</v>
      </c>
      <c r="D2091" s="3">
        <v>79.41</v>
      </c>
    </row>
    <row r="2092" spans="1:4" ht="12.75" customHeight="1">
      <c r="A2092" s="1" t="s">
        <v>4197</v>
      </c>
      <c r="B2092" s="2" t="s">
        <v>4198</v>
      </c>
      <c r="C2092" s="2" t="s">
        <v>801</v>
      </c>
      <c r="D2092" s="3">
        <v>120</v>
      </c>
    </row>
    <row r="2093" spans="1:4" ht="12.75" customHeight="1">
      <c r="A2093" s="1" t="s">
        <v>4199</v>
      </c>
      <c r="B2093" s="2" t="s">
        <v>4200</v>
      </c>
      <c r="C2093" s="2" t="s">
        <v>801</v>
      </c>
      <c r="D2093" s="3">
        <v>25.2</v>
      </c>
    </row>
    <row r="2094" spans="1:4" ht="12.75" customHeight="1">
      <c r="A2094" s="1" t="s">
        <v>4201</v>
      </c>
      <c r="B2094" s="2" t="s">
        <v>4202</v>
      </c>
      <c r="C2094" s="2" t="s">
        <v>801</v>
      </c>
      <c r="D2094" s="3">
        <v>90.47</v>
      </c>
    </row>
    <row r="2095" spans="1:4" ht="12.75" customHeight="1">
      <c r="A2095" s="1" t="s">
        <v>4203</v>
      </c>
      <c r="B2095" s="2" t="s">
        <v>4204</v>
      </c>
      <c r="C2095" s="2" t="s">
        <v>801</v>
      </c>
      <c r="D2095" s="3">
        <v>36.75</v>
      </c>
    </row>
    <row r="2096" spans="1:4" ht="12.75" customHeight="1">
      <c r="A2096" s="1" t="s">
        <v>4205</v>
      </c>
      <c r="B2096" s="2" t="s">
        <v>4206</v>
      </c>
      <c r="C2096" s="2" t="s">
        <v>801</v>
      </c>
      <c r="D2096" s="3">
        <v>27</v>
      </c>
    </row>
    <row r="2097" spans="1:4" ht="12.75" customHeight="1">
      <c r="A2097" s="1" t="s">
        <v>4207</v>
      </c>
      <c r="B2097" s="2" t="s">
        <v>4208</v>
      </c>
      <c r="C2097" s="2" t="s">
        <v>801</v>
      </c>
      <c r="D2097" s="3">
        <v>26.38</v>
      </c>
    </row>
    <row r="2098" spans="1:4" ht="12.75" customHeight="1">
      <c r="A2098" s="1" t="s">
        <v>4209</v>
      </c>
      <c r="B2098" s="2" t="s">
        <v>4210</v>
      </c>
      <c r="C2098" s="2" t="s">
        <v>2</v>
      </c>
      <c r="D2098" s="3">
        <v>5239.3999999999996</v>
      </c>
    </row>
    <row r="2099" spans="1:4" ht="12.75" customHeight="1">
      <c r="A2099" s="1" t="s">
        <v>4211</v>
      </c>
      <c r="B2099" s="2" t="s">
        <v>4212</v>
      </c>
      <c r="C2099" s="2" t="s">
        <v>2</v>
      </c>
      <c r="D2099" s="3">
        <v>1600.67</v>
      </c>
    </row>
    <row r="2100" spans="1:4" ht="12.75" customHeight="1">
      <c r="A2100" s="1" t="s">
        <v>4213</v>
      </c>
      <c r="B2100" s="2" t="s">
        <v>4214</v>
      </c>
      <c r="C2100" s="2" t="s">
        <v>2</v>
      </c>
      <c r="D2100" s="3">
        <v>2827.67</v>
      </c>
    </row>
    <row r="2101" spans="1:4" ht="12.75" customHeight="1">
      <c r="A2101" s="1" t="s">
        <v>4215</v>
      </c>
      <c r="B2101" s="2" t="s">
        <v>4216</v>
      </c>
      <c r="C2101" s="2" t="s">
        <v>2</v>
      </c>
      <c r="D2101" s="3">
        <v>11051.29</v>
      </c>
    </row>
    <row r="2102" spans="1:4" ht="12.75" customHeight="1">
      <c r="A2102" s="1" t="s">
        <v>4217</v>
      </c>
      <c r="B2102" s="2" t="s">
        <v>4218</v>
      </c>
      <c r="C2102" s="2" t="s">
        <v>2</v>
      </c>
      <c r="D2102" s="3">
        <v>5377090.3099999996</v>
      </c>
    </row>
    <row r="2103" spans="1:4" ht="12.75" customHeight="1">
      <c r="A2103" s="1" t="s">
        <v>4219</v>
      </c>
      <c r="B2103" s="2" t="s">
        <v>4220</v>
      </c>
      <c r="C2103" s="2" t="s">
        <v>2</v>
      </c>
      <c r="D2103" s="3">
        <v>2301852.16</v>
      </c>
    </row>
    <row r="2104" spans="1:4" ht="12.75" customHeight="1">
      <c r="A2104" s="1" t="s">
        <v>4221</v>
      </c>
      <c r="B2104" s="2" t="s">
        <v>4222</v>
      </c>
      <c r="C2104" s="2" t="s">
        <v>99</v>
      </c>
      <c r="D2104" s="3">
        <v>36.69</v>
      </c>
    </row>
    <row r="2105" spans="1:4" ht="12.75" customHeight="1">
      <c r="A2105" s="1" t="s">
        <v>4223</v>
      </c>
      <c r="B2105" s="2" t="s">
        <v>4224</v>
      </c>
      <c r="C2105" s="2" t="s">
        <v>99</v>
      </c>
      <c r="D2105" s="3">
        <v>10.45</v>
      </c>
    </row>
    <row r="2106" spans="1:4" ht="12.75" customHeight="1">
      <c r="A2106" s="1" t="s">
        <v>4225</v>
      </c>
      <c r="B2106" s="2" t="s">
        <v>4226</v>
      </c>
      <c r="C2106" s="2" t="s">
        <v>99</v>
      </c>
      <c r="D2106" s="3">
        <v>30.59</v>
      </c>
    </row>
    <row r="2107" spans="1:4" ht="12.75" customHeight="1">
      <c r="A2107" s="1" t="s">
        <v>4227</v>
      </c>
      <c r="B2107" s="2" t="s">
        <v>4228</v>
      </c>
      <c r="C2107" s="2" t="s">
        <v>2</v>
      </c>
      <c r="D2107" s="3">
        <v>21.32</v>
      </c>
    </row>
    <row r="2108" spans="1:4" ht="12.75" customHeight="1">
      <c r="A2108" s="1" t="s">
        <v>4229</v>
      </c>
      <c r="B2108" s="2" t="s">
        <v>4230</v>
      </c>
      <c r="C2108" s="2" t="s">
        <v>2</v>
      </c>
      <c r="D2108" s="3">
        <v>6.56</v>
      </c>
    </row>
    <row r="2109" spans="1:4" ht="12.75" customHeight="1">
      <c r="A2109" s="1" t="s">
        <v>4231</v>
      </c>
      <c r="B2109" s="2" t="s">
        <v>4232</v>
      </c>
      <c r="C2109" s="2" t="s">
        <v>2</v>
      </c>
      <c r="D2109" s="3">
        <v>10.18</v>
      </c>
    </row>
    <row r="2110" spans="1:4" ht="12.75" customHeight="1">
      <c r="A2110" s="1" t="s">
        <v>4233</v>
      </c>
      <c r="B2110" s="2" t="s">
        <v>4234</v>
      </c>
      <c r="C2110" s="2" t="s">
        <v>2</v>
      </c>
      <c r="D2110" s="3">
        <v>35.549999999999997</v>
      </c>
    </row>
    <row r="2111" spans="1:4" ht="12.75" customHeight="1">
      <c r="A2111" s="1" t="s">
        <v>4235</v>
      </c>
      <c r="B2111" s="2" t="s">
        <v>4236</v>
      </c>
      <c r="C2111" s="2" t="s">
        <v>2</v>
      </c>
      <c r="D2111" s="3">
        <v>37.159999999999997</v>
      </c>
    </row>
    <row r="2112" spans="1:4" ht="12.75" customHeight="1">
      <c r="A2112" s="1" t="s">
        <v>4237</v>
      </c>
      <c r="B2112" s="2" t="s">
        <v>4238</v>
      </c>
      <c r="C2112" s="2" t="s">
        <v>2</v>
      </c>
      <c r="D2112" s="3">
        <v>39.67</v>
      </c>
    </row>
    <row r="2113" spans="1:4" ht="12.75" customHeight="1">
      <c r="A2113" s="1" t="s">
        <v>4239</v>
      </c>
      <c r="B2113" s="2" t="s">
        <v>4240</v>
      </c>
      <c r="C2113" s="2" t="s">
        <v>2</v>
      </c>
      <c r="D2113" s="3">
        <v>40.28</v>
      </c>
    </row>
    <row r="2114" spans="1:4" ht="12.75" customHeight="1">
      <c r="A2114" s="1" t="s">
        <v>4241</v>
      </c>
      <c r="B2114" s="2" t="s">
        <v>4242</v>
      </c>
      <c r="C2114" s="2" t="s">
        <v>2</v>
      </c>
      <c r="D2114" s="3">
        <v>37.840000000000003</v>
      </c>
    </row>
    <row r="2115" spans="1:4" ht="12.75" customHeight="1">
      <c r="A2115" s="1" t="s">
        <v>4243</v>
      </c>
      <c r="B2115" s="2" t="s">
        <v>4244</v>
      </c>
      <c r="C2115" s="2" t="s">
        <v>2</v>
      </c>
      <c r="D2115" s="3">
        <v>88.68</v>
      </c>
    </row>
    <row r="2116" spans="1:4" ht="12.75" customHeight="1">
      <c r="A2116" s="1" t="s">
        <v>4245</v>
      </c>
      <c r="B2116" s="2" t="s">
        <v>4246</v>
      </c>
      <c r="C2116" s="2" t="s">
        <v>2</v>
      </c>
      <c r="D2116" s="3">
        <v>541.36</v>
      </c>
    </row>
    <row r="2117" spans="1:4" ht="12.75" customHeight="1">
      <c r="A2117" s="1" t="s">
        <v>4247</v>
      </c>
      <c r="B2117" s="2" t="s">
        <v>4248</v>
      </c>
      <c r="C2117" s="2" t="s">
        <v>2</v>
      </c>
      <c r="D2117" s="3">
        <v>1486.76</v>
      </c>
    </row>
    <row r="2118" spans="1:4" ht="12.75" customHeight="1">
      <c r="A2118" s="1" t="s">
        <v>4249</v>
      </c>
      <c r="B2118" s="2" t="s">
        <v>4250</v>
      </c>
      <c r="C2118" s="2" t="s">
        <v>2</v>
      </c>
      <c r="D2118" s="3">
        <v>1603.97</v>
      </c>
    </row>
    <row r="2119" spans="1:4" ht="12.75" customHeight="1">
      <c r="A2119" s="1" t="s">
        <v>4251</v>
      </c>
      <c r="B2119" s="2" t="s">
        <v>4252</v>
      </c>
      <c r="C2119" s="2" t="s">
        <v>2</v>
      </c>
      <c r="D2119" s="3">
        <v>1764.49</v>
      </c>
    </row>
    <row r="2120" spans="1:4" ht="12.75" customHeight="1">
      <c r="A2120" s="1" t="s">
        <v>4253</v>
      </c>
      <c r="B2120" s="2" t="s">
        <v>4254</v>
      </c>
      <c r="C2120" s="2" t="s">
        <v>801</v>
      </c>
      <c r="D2120" s="3">
        <v>142.63</v>
      </c>
    </row>
    <row r="2121" spans="1:4" ht="12.75" customHeight="1">
      <c r="A2121" s="1" t="s">
        <v>4255</v>
      </c>
      <c r="B2121" s="2" t="s">
        <v>4256</v>
      </c>
      <c r="C2121" s="2" t="s">
        <v>801</v>
      </c>
      <c r="D2121" s="3">
        <v>154.32</v>
      </c>
    </row>
    <row r="2122" spans="1:4" ht="12.75" customHeight="1">
      <c r="A2122" s="1" t="s">
        <v>4257</v>
      </c>
      <c r="B2122" s="2" t="s">
        <v>4258</v>
      </c>
      <c r="C2122" s="2" t="s">
        <v>801</v>
      </c>
      <c r="D2122" s="3">
        <v>169.27</v>
      </c>
    </row>
    <row r="2123" spans="1:4" ht="12.75" customHeight="1">
      <c r="A2123" s="1" t="s">
        <v>4259</v>
      </c>
      <c r="B2123" s="2" t="s">
        <v>4260</v>
      </c>
      <c r="C2123" s="2" t="s">
        <v>2</v>
      </c>
      <c r="D2123" s="3">
        <v>511.23</v>
      </c>
    </row>
    <row r="2124" spans="1:4" ht="12.75" customHeight="1">
      <c r="A2124" s="1" t="s">
        <v>4261</v>
      </c>
      <c r="B2124" s="2" t="s">
        <v>4262</v>
      </c>
      <c r="C2124" s="2" t="s">
        <v>290</v>
      </c>
      <c r="D2124" s="3">
        <v>511.23</v>
      </c>
    </row>
    <row r="2125" spans="1:4" ht="12.75" customHeight="1">
      <c r="A2125" s="1" t="s">
        <v>4263</v>
      </c>
      <c r="B2125" s="2" t="s">
        <v>4264</v>
      </c>
      <c r="C2125" s="2" t="s">
        <v>2</v>
      </c>
      <c r="D2125" s="3">
        <v>679.88</v>
      </c>
    </row>
    <row r="2126" spans="1:4" ht="12.75" customHeight="1">
      <c r="A2126" s="1" t="s">
        <v>4265</v>
      </c>
      <c r="B2126" s="2" t="s">
        <v>4266</v>
      </c>
      <c r="C2126" s="2" t="s">
        <v>2</v>
      </c>
      <c r="D2126" s="3">
        <v>953.15</v>
      </c>
    </row>
    <row r="2127" spans="1:4" ht="12.75" customHeight="1">
      <c r="A2127" s="1" t="s">
        <v>4267</v>
      </c>
      <c r="B2127" s="2" t="s">
        <v>4268</v>
      </c>
      <c r="C2127" s="2" t="s">
        <v>290</v>
      </c>
      <c r="D2127" s="3">
        <v>681.7</v>
      </c>
    </row>
    <row r="2128" spans="1:4" ht="12.75" customHeight="1">
      <c r="A2128" s="1" t="s">
        <v>4269</v>
      </c>
      <c r="B2128" s="2" t="s">
        <v>4270</v>
      </c>
      <c r="C2128" s="2" t="s">
        <v>2</v>
      </c>
      <c r="D2128" s="3">
        <v>792.73</v>
      </c>
    </row>
    <row r="2129" spans="1:4" ht="12.75" customHeight="1">
      <c r="A2129" s="1" t="s">
        <v>4271</v>
      </c>
      <c r="B2129" s="2" t="s">
        <v>4272</v>
      </c>
      <c r="C2129" s="2" t="s">
        <v>290</v>
      </c>
      <c r="D2129" s="3">
        <v>541.36</v>
      </c>
    </row>
    <row r="2130" spans="1:4" ht="12.75" customHeight="1">
      <c r="A2130" s="1" t="s">
        <v>4273</v>
      </c>
      <c r="B2130" s="2" t="s">
        <v>4274</v>
      </c>
      <c r="C2130" s="2" t="s">
        <v>2</v>
      </c>
      <c r="D2130" s="3">
        <v>980.47</v>
      </c>
    </row>
    <row r="2131" spans="1:4" ht="12.75" customHeight="1">
      <c r="A2131" s="1" t="s">
        <v>4275</v>
      </c>
      <c r="B2131" s="2" t="s">
        <v>4276</v>
      </c>
      <c r="C2131" s="2" t="s">
        <v>2</v>
      </c>
      <c r="D2131" s="3">
        <v>1260.83</v>
      </c>
    </row>
    <row r="2132" spans="1:4" ht="12.75" customHeight="1">
      <c r="A2132" s="1" t="s">
        <v>4277</v>
      </c>
      <c r="B2132" s="2" t="s">
        <v>4278</v>
      </c>
      <c r="C2132" s="2" t="s">
        <v>2</v>
      </c>
      <c r="D2132" s="3">
        <v>1389.77</v>
      </c>
    </row>
    <row r="2133" spans="1:4" ht="12.75" customHeight="1">
      <c r="A2133" s="1" t="s">
        <v>4279</v>
      </c>
      <c r="B2133" s="2" t="s">
        <v>4280</v>
      </c>
      <c r="C2133" s="2" t="s">
        <v>290</v>
      </c>
      <c r="D2133" s="3">
        <v>710.05</v>
      </c>
    </row>
    <row r="2134" spans="1:4" ht="12.75" customHeight="1">
      <c r="A2134" s="1" t="s">
        <v>4281</v>
      </c>
      <c r="B2134" s="2" t="s">
        <v>4282</v>
      </c>
      <c r="C2134" s="2" t="s">
        <v>290</v>
      </c>
      <c r="D2134" s="3">
        <v>453.33</v>
      </c>
    </row>
    <row r="2135" spans="1:4" ht="12.75" customHeight="1">
      <c r="A2135" s="1" t="s">
        <v>4283</v>
      </c>
      <c r="B2135" s="2" t="s">
        <v>4284</v>
      </c>
      <c r="C2135" s="2" t="s">
        <v>290</v>
      </c>
      <c r="D2135" s="3">
        <v>381.1</v>
      </c>
    </row>
    <row r="2136" spans="1:4" ht="12.75" customHeight="1">
      <c r="A2136" s="1" t="s">
        <v>4285</v>
      </c>
      <c r="B2136" s="2" t="s">
        <v>4286</v>
      </c>
      <c r="C2136" s="2" t="s">
        <v>290</v>
      </c>
      <c r="D2136" s="3">
        <v>476.57</v>
      </c>
    </row>
    <row r="2137" spans="1:4" ht="12.75" customHeight="1">
      <c r="A2137" s="1" t="s">
        <v>4287</v>
      </c>
      <c r="B2137" s="2" t="s">
        <v>4288</v>
      </c>
      <c r="C2137" s="2" t="s">
        <v>2</v>
      </c>
      <c r="D2137" s="3">
        <v>681.7</v>
      </c>
    </row>
    <row r="2138" spans="1:4" ht="12.75" customHeight="1">
      <c r="A2138" s="1" t="s">
        <v>4289</v>
      </c>
      <c r="B2138" s="2" t="s">
        <v>4290</v>
      </c>
      <c r="C2138" s="2" t="s">
        <v>290</v>
      </c>
      <c r="D2138" s="3">
        <v>317.5</v>
      </c>
    </row>
    <row r="2139" spans="1:4" ht="12.75" customHeight="1">
      <c r="A2139" s="1" t="s">
        <v>4291</v>
      </c>
      <c r="B2139" s="2" t="s">
        <v>4292</v>
      </c>
      <c r="C2139" s="2" t="s">
        <v>290</v>
      </c>
      <c r="D2139" s="3">
        <v>395.9</v>
      </c>
    </row>
    <row r="2140" spans="1:4" ht="12.75" customHeight="1">
      <c r="A2140" s="1" t="s">
        <v>4293</v>
      </c>
      <c r="B2140" s="2" t="s">
        <v>4294</v>
      </c>
      <c r="C2140" s="2" t="s">
        <v>2</v>
      </c>
      <c r="D2140" s="3">
        <v>2.27</v>
      </c>
    </row>
    <row r="2141" spans="1:4" ht="12.75" customHeight="1">
      <c r="A2141" s="1" t="s">
        <v>4295</v>
      </c>
      <c r="B2141" s="2" t="s">
        <v>4296</v>
      </c>
      <c r="C2141" s="2" t="s">
        <v>2</v>
      </c>
      <c r="D2141" s="3">
        <v>21.82</v>
      </c>
    </row>
    <row r="2142" spans="1:4" ht="12.75" customHeight="1">
      <c r="A2142" s="1" t="s">
        <v>4297</v>
      </c>
      <c r="B2142" s="2" t="s">
        <v>4298</v>
      </c>
      <c r="C2142" s="2" t="s">
        <v>96</v>
      </c>
      <c r="D2142" s="3">
        <v>8.83</v>
      </c>
    </row>
    <row r="2143" spans="1:4" ht="12.75" customHeight="1">
      <c r="A2143" s="1" t="s">
        <v>4299</v>
      </c>
      <c r="B2143" s="2" t="s">
        <v>4300</v>
      </c>
      <c r="C2143" s="2" t="s">
        <v>99</v>
      </c>
      <c r="D2143" s="3">
        <v>5.89</v>
      </c>
    </row>
    <row r="2144" spans="1:4" ht="12.75" customHeight="1">
      <c r="A2144" s="1" t="s">
        <v>4301</v>
      </c>
      <c r="B2144" s="2" t="s">
        <v>4302</v>
      </c>
      <c r="C2144" s="2" t="s">
        <v>801</v>
      </c>
      <c r="D2144" s="3">
        <v>57.55</v>
      </c>
    </row>
    <row r="2145" spans="1:4" ht="12.75" customHeight="1">
      <c r="A2145" s="1" t="s">
        <v>4303</v>
      </c>
      <c r="B2145" s="2" t="s">
        <v>4304</v>
      </c>
      <c r="C2145" s="2" t="s">
        <v>801</v>
      </c>
      <c r="D2145" s="3">
        <v>7.7</v>
      </c>
    </row>
    <row r="2146" spans="1:4" ht="12.75" customHeight="1">
      <c r="A2146" s="1" t="s">
        <v>4305</v>
      </c>
      <c r="B2146" s="2" t="s">
        <v>4306</v>
      </c>
      <c r="C2146" s="2" t="s">
        <v>801</v>
      </c>
      <c r="D2146" s="3">
        <v>8.6</v>
      </c>
    </row>
    <row r="2147" spans="1:4" ht="12.75" customHeight="1">
      <c r="A2147" s="1" t="s">
        <v>4307</v>
      </c>
      <c r="B2147" s="2" t="s">
        <v>4308</v>
      </c>
      <c r="C2147" s="2" t="s">
        <v>801</v>
      </c>
      <c r="D2147" s="3">
        <v>10.73</v>
      </c>
    </row>
    <row r="2148" spans="1:4" ht="12.75" customHeight="1">
      <c r="A2148" s="1" t="s">
        <v>4309</v>
      </c>
      <c r="B2148" s="2" t="s">
        <v>4310</v>
      </c>
      <c r="C2148" s="2" t="s">
        <v>801</v>
      </c>
      <c r="D2148" s="3">
        <v>12.88</v>
      </c>
    </row>
    <row r="2149" spans="1:4" ht="12.75" customHeight="1">
      <c r="A2149" s="1" t="s">
        <v>4311</v>
      </c>
      <c r="B2149" s="2" t="s">
        <v>4312</v>
      </c>
      <c r="C2149" s="2" t="s">
        <v>801</v>
      </c>
      <c r="D2149" s="3">
        <v>17.260000000000002</v>
      </c>
    </row>
    <row r="2150" spans="1:4" ht="12.75" customHeight="1">
      <c r="A2150" s="1" t="s">
        <v>4313</v>
      </c>
      <c r="B2150" s="2" t="s">
        <v>4314</v>
      </c>
      <c r="C2150" s="2" t="s">
        <v>801</v>
      </c>
      <c r="D2150" s="3">
        <v>21.62</v>
      </c>
    </row>
    <row r="2151" spans="1:4" ht="12.75" customHeight="1">
      <c r="A2151" s="1" t="s">
        <v>4315</v>
      </c>
      <c r="B2151" s="2" t="s">
        <v>4316</v>
      </c>
      <c r="C2151" s="2" t="s">
        <v>801</v>
      </c>
      <c r="D2151" s="3">
        <v>25.9</v>
      </c>
    </row>
    <row r="2152" spans="1:4" ht="12.75" customHeight="1">
      <c r="A2152" s="1" t="s">
        <v>4317</v>
      </c>
      <c r="B2152" s="2" t="s">
        <v>4318</v>
      </c>
      <c r="C2152" s="2" t="s">
        <v>2</v>
      </c>
      <c r="D2152" s="3">
        <v>8600.61</v>
      </c>
    </row>
    <row r="2153" spans="1:4" ht="12.75" customHeight="1">
      <c r="A2153" s="1" t="s">
        <v>4319</v>
      </c>
      <c r="B2153" s="2" t="s">
        <v>4320</v>
      </c>
      <c r="C2153" s="2" t="s">
        <v>293</v>
      </c>
      <c r="D2153" s="3">
        <v>18.899999999999999</v>
      </c>
    </row>
    <row r="2154" spans="1:4" ht="12.75" customHeight="1">
      <c r="A2154" s="1" t="s">
        <v>4321</v>
      </c>
      <c r="B2154" s="2" t="s">
        <v>4322</v>
      </c>
      <c r="C2154" s="2" t="s">
        <v>296</v>
      </c>
      <c r="D2154" s="3">
        <v>3328.54</v>
      </c>
    </row>
    <row r="2155" spans="1:4" ht="12.75" customHeight="1">
      <c r="A2155" s="1" t="s">
        <v>4323</v>
      </c>
      <c r="B2155" s="2" t="s">
        <v>4324</v>
      </c>
      <c r="C2155" s="2" t="s">
        <v>96</v>
      </c>
      <c r="D2155" s="3">
        <v>3.36</v>
      </c>
    </row>
    <row r="2156" spans="1:4" ht="12.75" customHeight="1">
      <c r="A2156" s="1" t="s">
        <v>4325</v>
      </c>
      <c r="B2156" s="2" t="s">
        <v>4326</v>
      </c>
      <c r="C2156" s="2" t="s">
        <v>96</v>
      </c>
      <c r="D2156" s="3">
        <v>0.97</v>
      </c>
    </row>
    <row r="2157" spans="1:4" ht="12.75" customHeight="1">
      <c r="A2157" s="1" t="s">
        <v>4327</v>
      </c>
      <c r="B2157" s="2" t="s">
        <v>4328</v>
      </c>
      <c r="C2157" s="2" t="s">
        <v>96</v>
      </c>
      <c r="D2157" s="3">
        <v>0.75</v>
      </c>
    </row>
    <row r="2158" spans="1:4" ht="12.75" customHeight="1">
      <c r="A2158" s="1" t="s">
        <v>4329</v>
      </c>
      <c r="B2158" s="2" t="s">
        <v>4330</v>
      </c>
      <c r="C2158" s="2" t="s">
        <v>828</v>
      </c>
      <c r="D2158" s="3">
        <v>20.11</v>
      </c>
    </row>
    <row r="2159" spans="1:4" ht="12.75" customHeight="1">
      <c r="A2159" s="1" t="s">
        <v>4331</v>
      </c>
      <c r="B2159" s="2" t="s">
        <v>4332</v>
      </c>
      <c r="C2159" s="2" t="s">
        <v>828</v>
      </c>
      <c r="D2159" s="3">
        <v>20.56</v>
      </c>
    </row>
    <row r="2160" spans="1:4" ht="12.75" customHeight="1">
      <c r="A2160" s="1" t="s">
        <v>4333</v>
      </c>
      <c r="B2160" s="2" t="s">
        <v>4334</v>
      </c>
      <c r="C2160" s="2" t="s">
        <v>2</v>
      </c>
      <c r="D2160" s="3">
        <v>66326.53</v>
      </c>
    </row>
    <row r="2161" spans="1:4" ht="12.75" customHeight="1">
      <c r="A2161" s="1" t="s">
        <v>4335</v>
      </c>
      <c r="B2161" s="2" t="s">
        <v>4336</v>
      </c>
      <c r="C2161" s="2" t="s">
        <v>2</v>
      </c>
      <c r="D2161" s="3">
        <v>52000</v>
      </c>
    </row>
    <row r="2162" spans="1:4" ht="12.75" customHeight="1">
      <c r="A2162" s="1" t="s">
        <v>4337</v>
      </c>
      <c r="B2162" s="2" t="s">
        <v>4338</v>
      </c>
      <c r="C2162" s="2" t="s">
        <v>801</v>
      </c>
      <c r="D2162" s="3">
        <v>11.42</v>
      </c>
    </row>
    <row r="2163" spans="1:4" ht="12.75" customHeight="1">
      <c r="A2163" s="1" t="s">
        <v>4339</v>
      </c>
      <c r="B2163" s="2" t="s">
        <v>4340</v>
      </c>
      <c r="C2163" s="2" t="s">
        <v>801</v>
      </c>
      <c r="D2163" s="3">
        <v>16</v>
      </c>
    </row>
    <row r="2164" spans="1:4" ht="12.75" customHeight="1">
      <c r="A2164" s="1" t="s">
        <v>4341</v>
      </c>
      <c r="B2164" s="2" t="s">
        <v>4342</v>
      </c>
      <c r="C2164" s="2" t="s">
        <v>96</v>
      </c>
      <c r="D2164" s="3">
        <v>18.5</v>
      </c>
    </row>
    <row r="2165" spans="1:4" ht="12.75" customHeight="1">
      <c r="A2165" s="1" t="s">
        <v>4343</v>
      </c>
      <c r="B2165" s="2" t="s">
        <v>4344</v>
      </c>
      <c r="C2165" s="2" t="s">
        <v>96</v>
      </c>
      <c r="D2165" s="3">
        <v>20.440000000000001</v>
      </c>
    </row>
    <row r="2166" spans="1:4" ht="12.75" customHeight="1">
      <c r="A2166" s="1" t="s">
        <v>4345</v>
      </c>
      <c r="B2166" s="2" t="s">
        <v>4346</v>
      </c>
      <c r="C2166" s="2" t="s">
        <v>2</v>
      </c>
      <c r="D2166" s="3">
        <v>64.91</v>
      </c>
    </row>
    <row r="2167" spans="1:4" ht="12.75" customHeight="1">
      <c r="A2167" s="1" t="s">
        <v>4347</v>
      </c>
      <c r="B2167" s="2" t="s">
        <v>4348</v>
      </c>
      <c r="C2167" s="2" t="s">
        <v>2</v>
      </c>
      <c r="D2167" s="3">
        <v>5.89</v>
      </c>
    </row>
    <row r="2168" spans="1:4" ht="12.75" customHeight="1">
      <c r="A2168" s="1" t="s">
        <v>4349</v>
      </c>
      <c r="B2168" s="2" t="s">
        <v>4350</v>
      </c>
      <c r="C2168" s="2" t="s">
        <v>2</v>
      </c>
      <c r="D2168" s="3">
        <v>26.61</v>
      </c>
    </row>
    <row r="2169" spans="1:4" ht="12.75" customHeight="1">
      <c r="A2169" s="1" t="s">
        <v>4351</v>
      </c>
      <c r="B2169" s="2" t="s">
        <v>4352</v>
      </c>
      <c r="C2169" s="2" t="s">
        <v>2</v>
      </c>
      <c r="D2169" s="3">
        <v>9.74</v>
      </c>
    </row>
    <row r="2170" spans="1:4" ht="12.75" customHeight="1">
      <c r="A2170" s="1" t="s">
        <v>4353</v>
      </c>
      <c r="B2170" s="2" t="s">
        <v>4354</v>
      </c>
      <c r="C2170" s="2" t="s">
        <v>2</v>
      </c>
      <c r="D2170" s="3">
        <v>6.04</v>
      </c>
    </row>
    <row r="2171" spans="1:4" ht="12.75" customHeight="1">
      <c r="A2171" s="1" t="s">
        <v>4355</v>
      </c>
      <c r="B2171" s="2" t="s">
        <v>4356</v>
      </c>
      <c r="C2171" s="2" t="s">
        <v>2</v>
      </c>
      <c r="D2171" s="3">
        <v>33.26</v>
      </c>
    </row>
    <row r="2172" spans="1:4" ht="12.75" customHeight="1">
      <c r="A2172" s="1" t="s">
        <v>4357</v>
      </c>
      <c r="B2172" s="2" t="s">
        <v>4358</v>
      </c>
      <c r="C2172" s="2" t="s">
        <v>2</v>
      </c>
      <c r="D2172" s="3">
        <v>32.479999999999997</v>
      </c>
    </row>
    <row r="2173" spans="1:4" ht="12.75" customHeight="1">
      <c r="A2173" s="1" t="s">
        <v>4359</v>
      </c>
      <c r="B2173" s="2" t="s">
        <v>4360</v>
      </c>
      <c r="C2173" s="2" t="s">
        <v>2</v>
      </c>
      <c r="D2173" s="3">
        <v>12.39</v>
      </c>
    </row>
    <row r="2174" spans="1:4" ht="12.75" customHeight="1">
      <c r="A2174" s="1" t="s">
        <v>4361</v>
      </c>
      <c r="B2174" s="2" t="s">
        <v>4362</v>
      </c>
      <c r="C2174" s="2" t="s">
        <v>2</v>
      </c>
      <c r="D2174" s="3">
        <v>12.79</v>
      </c>
    </row>
    <row r="2175" spans="1:4" ht="12.75" customHeight="1">
      <c r="A2175" s="1" t="s">
        <v>4363</v>
      </c>
      <c r="B2175" s="2" t="s">
        <v>4364</v>
      </c>
      <c r="C2175" s="2" t="s">
        <v>4365</v>
      </c>
      <c r="D2175" s="3">
        <v>154.63999999999999</v>
      </c>
    </row>
    <row r="2176" spans="1:4" ht="12.75" customHeight="1">
      <c r="A2176" s="1" t="s">
        <v>4366</v>
      </c>
      <c r="B2176" s="2" t="s">
        <v>4367</v>
      </c>
      <c r="C2176" s="2" t="s">
        <v>4365</v>
      </c>
      <c r="D2176" s="3">
        <v>134.38</v>
      </c>
    </row>
    <row r="2177" spans="1:4" ht="12.75" customHeight="1">
      <c r="A2177" s="1" t="s">
        <v>4368</v>
      </c>
      <c r="B2177" s="2" t="s">
        <v>4369</v>
      </c>
      <c r="C2177" s="2" t="s">
        <v>4365</v>
      </c>
      <c r="D2177" s="3">
        <v>160.4</v>
      </c>
    </row>
    <row r="2178" spans="1:4" ht="12.75" customHeight="1">
      <c r="A2178" s="1" t="s">
        <v>4370</v>
      </c>
      <c r="B2178" s="2" t="s">
        <v>4371</v>
      </c>
      <c r="C2178" s="2" t="s">
        <v>4365</v>
      </c>
      <c r="D2178" s="3">
        <v>180.68</v>
      </c>
    </row>
    <row r="2179" spans="1:4" ht="12.75" customHeight="1">
      <c r="A2179" s="1" t="s">
        <v>4372</v>
      </c>
      <c r="B2179" s="2" t="s">
        <v>4373</v>
      </c>
      <c r="C2179" s="2" t="s">
        <v>96</v>
      </c>
      <c r="D2179" s="3">
        <v>0.56000000000000005</v>
      </c>
    </row>
    <row r="2180" spans="1:4" ht="12.75" customHeight="1">
      <c r="A2180" s="1" t="s">
        <v>4374</v>
      </c>
      <c r="B2180" s="2" t="s">
        <v>4375</v>
      </c>
      <c r="C2180" s="2" t="s">
        <v>801</v>
      </c>
      <c r="D2180" s="3">
        <v>630.94000000000005</v>
      </c>
    </row>
    <row r="2181" spans="1:4" ht="12.75" customHeight="1">
      <c r="A2181" s="1" t="s">
        <v>4376</v>
      </c>
      <c r="B2181" s="2" t="s">
        <v>4377</v>
      </c>
      <c r="C2181" s="2" t="s">
        <v>96</v>
      </c>
      <c r="D2181" s="3">
        <v>1.71</v>
      </c>
    </row>
    <row r="2182" spans="1:4" ht="12.75" customHeight="1">
      <c r="A2182" s="1" t="s">
        <v>4378</v>
      </c>
      <c r="B2182" s="2" t="s">
        <v>4379</v>
      </c>
      <c r="C2182" s="2" t="s">
        <v>96</v>
      </c>
      <c r="D2182" s="3">
        <v>45.28</v>
      </c>
    </row>
    <row r="2183" spans="1:4" ht="12.75" customHeight="1">
      <c r="A2183" s="1" t="s">
        <v>4380</v>
      </c>
      <c r="B2183" s="2" t="s">
        <v>4381</v>
      </c>
      <c r="C2183" s="2" t="s">
        <v>2</v>
      </c>
      <c r="D2183" s="3">
        <v>9.82</v>
      </c>
    </row>
    <row r="2184" spans="1:4" ht="12.75" customHeight="1">
      <c r="A2184" s="1" t="s">
        <v>4382</v>
      </c>
      <c r="B2184" s="2" t="s">
        <v>4383</v>
      </c>
      <c r="C2184" s="2" t="s">
        <v>2</v>
      </c>
      <c r="D2184" s="3">
        <v>25.73</v>
      </c>
    </row>
    <row r="2185" spans="1:4" ht="12.75" customHeight="1">
      <c r="A2185" s="1" t="s">
        <v>4384</v>
      </c>
      <c r="B2185" s="2" t="s">
        <v>4385</v>
      </c>
      <c r="C2185" s="2" t="s">
        <v>2</v>
      </c>
      <c r="D2185" s="3">
        <v>285.24</v>
      </c>
    </row>
    <row r="2186" spans="1:4" ht="12.75" customHeight="1">
      <c r="A2186" s="1" t="s">
        <v>4386</v>
      </c>
      <c r="B2186" s="2" t="s">
        <v>4387</v>
      </c>
      <c r="C2186" s="2" t="s">
        <v>2</v>
      </c>
      <c r="D2186" s="3">
        <v>394.53</v>
      </c>
    </row>
    <row r="2187" spans="1:4" ht="12.75" customHeight="1">
      <c r="A2187" s="1" t="s">
        <v>4388</v>
      </c>
      <c r="B2187" s="2" t="s">
        <v>4389</v>
      </c>
      <c r="C2187" s="2" t="s">
        <v>2</v>
      </c>
      <c r="D2187" s="3">
        <v>217.67</v>
      </c>
    </row>
    <row r="2188" spans="1:4" ht="12.75" customHeight="1">
      <c r="A2188" s="1" t="s">
        <v>4390</v>
      </c>
      <c r="B2188" s="2" t="s">
        <v>4391</v>
      </c>
      <c r="C2188" s="2" t="s">
        <v>2</v>
      </c>
      <c r="D2188" s="3">
        <v>276.62</v>
      </c>
    </row>
    <row r="2189" spans="1:4" ht="12.75" customHeight="1">
      <c r="A2189" s="1" t="s">
        <v>4392</v>
      </c>
      <c r="B2189" s="2" t="s">
        <v>4393</v>
      </c>
      <c r="C2189" s="2" t="s">
        <v>2</v>
      </c>
      <c r="D2189" s="3">
        <v>719505.07</v>
      </c>
    </row>
    <row r="2190" spans="1:4" ht="12.75" customHeight="1">
      <c r="A2190" s="1" t="s">
        <v>4394</v>
      </c>
      <c r="B2190" s="2" t="s">
        <v>4395</v>
      </c>
      <c r="C2190" s="2" t="s">
        <v>2</v>
      </c>
      <c r="D2190" s="3">
        <v>815170.02</v>
      </c>
    </row>
    <row r="2191" spans="1:4" ht="12.75" customHeight="1">
      <c r="A2191" s="1" t="s">
        <v>4396</v>
      </c>
      <c r="B2191" s="2" t="s">
        <v>4397</v>
      </c>
      <c r="C2191" s="2" t="s">
        <v>2</v>
      </c>
      <c r="D2191" s="3">
        <v>1514276.75</v>
      </c>
    </row>
    <row r="2192" spans="1:4" ht="12.75" customHeight="1">
      <c r="A2192" s="1" t="s">
        <v>4398</v>
      </c>
      <c r="B2192" s="2" t="s">
        <v>4399</v>
      </c>
      <c r="C2192" s="2" t="s">
        <v>2</v>
      </c>
      <c r="D2192" s="3">
        <v>4644.33</v>
      </c>
    </row>
    <row r="2193" spans="1:4" ht="12.75" customHeight="1">
      <c r="A2193" s="1" t="s">
        <v>4400</v>
      </c>
      <c r="B2193" s="2" t="s">
        <v>4401</v>
      </c>
      <c r="C2193" s="2" t="s">
        <v>2</v>
      </c>
      <c r="D2193" s="3">
        <v>212898.11</v>
      </c>
    </row>
    <row r="2194" spans="1:4" ht="12.75" customHeight="1">
      <c r="A2194" s="1" t="s">
        <v>4402</v>
      </c>
      <c r="B2194" s="2" t="s">
        <v>4403</v>
      </c>
      <c r="C2194" s="2" t="s">
        <v>2</v>
      </c>
      <c r="D2194" s="3">
        <v>238170.66</v>
      </c>
    </row>
    <row r="2195" spans="1:4" ht="12.75" customHeight="1">
      <c r="A2195" s="1" t="s">
        <v>4404</v>
      </c>
      <c r="B2195" s="2" t="s">
        <v>4405</v>
      </c>
      <c r="C2195" s="2" t="s">
        <v>2</v>
      </c>
      <c r="D2195" s="3">
        <v>153786.79</v>
      </c>
    </row>
    <row r="2196" spans="1:4" ht="12.75" customHeight="1">
      <c r="A2196" s="1" t="s">
        <v>4406</v>
      </c>
      <c r="B2196" s="2" t="s">
        <v>4407</v>
      </c>
      <c r="C2196" s="2" t="s">
        <v>2</v>
      </c>
      <c r="D2196" s="3">
        <v>180381.49</v>
      </c>
    </row>
    <row r="2197" spans="1:4" ht="12.75" customHeight="1">
      <c r="A2197" s="1" t="s">
        <v>4408</v>
      </c>
      <c r="B2197" s="2" t="s">
        <v>4409</v>
      </c>
      <c r="C2197" s="2" t="s">
        <v>2</v>
      </c>
      <c r="D2197" s="3">
        <v>219695.42</v>
      </c>
    </row>
    <row r="2198" spans="1:4" ht="12.75" customHeight="1">
      <c r="A2198" s="1" t="s">
        <v>4410</v>
      </c>
      <c r="B2198" s="2" t="s">
        <v>4411</v>
      </c>
      <c r="C2198" s="2" t="s">
        <v>2</v>
      </c>
      <c r="D2198" s="3">
        <v>254384.16</v>
      </c>
    </row>
    <row r="2199" spans="1:4" ht="12.75" customHeight="1">
      <c r="A2199" s="1" t="s">
        <v>4412</v>
      </c>
      <c r="B2199" s="2" t="s">
        <v>4413</v>
      </c>
      <c r="C2199" s="2" t="s">
        <v>2</v>
      </c>
      <c r="D2199" s="3">
        <v>136951.18</v>
      </c>
    </row>
    <row r="2200" spans="1:4" ht="12.75" customHeight="1">
      <c r="A2200" s="1" t="s">
        <v>4414</v>
      </c>
      <c r="B2200" s="2" t="s">
        <v>4415</v>
      </c>
      <c r="C2200" s="2" t="s">
        <v>2</v>
      </c>
      <c r="D2200" s="3">
        <v>133667.32</v>
      </c>
    </row>
    <row r="2201" spans="1:4" ht="12.75" customHeight="1">
      <c r="A2201" s="1" t="s">
        <v>4416</v>
      </c>
      <c r="B2201" s="2" t="s">
        <v>4417</v>
      </c>
      <c r="C2201" s="2" t="s">
        <v>2</v>
      </c>
      <c r="D2201" s="3">
        <v>192083.16</v>
      </c>
    </row>
    <row r="2202" spans="1:4" ht="12.75" customHeight="1">
      <c r="A2202" s="1" t="s">
        <v>4418</v>
      </c>
      <c r="B2202" s="2" t="s">
        <v>4419</v>
      </c>
      <c r="C2202" s="2" t="s">
        <v>2</v>
      </c>
      <c r="D2202" s="3">
        <v>219695.42</v>
      </c>
    </row>
    <row r="2203" spans="1:4" ht="12.75" customHeight="1">
      <c r="A2203" s="1" t="s">
        <v>4420</v>
      </c>
      <c r="B2203" s="2" t="s">
        <v>4421</v>
      </c>
      <c r="C2203" s="2" t="s">
        <v>2</v>
      </c>
      <c r="D2203" s="3">
        <v>124879.5</v>
      </c>
    </row>
    <row r="2204" spans="1:4" ht="12.75" customHeight="1">
      <c r="A2204" s="1" t="s">
        <v>4422</v>
      </c>
      <c r="B2204" s="2" t="s">
        <v>4423</v>
      </c>
      <c r="C2204" s="2" t="s">
        <v>2</v>
      </c>
      <c r="D2204" s="3">
        <v>104284.34</v>
      </c>
    </row>
    <row r="2205" spans="1:4" ht="12.75" customHeight="1">
      <c r="A2205" s="1" t="s">
        <v>4424</v>
      </c>
      <c r="B2205" s="2" t="s">
        <v>4425</v>
      </c>
      <c r="C2205" s="2" t="s">
        <v>2</v>
      </c>
      <c r="D2205" s="3">
        <v>178755.02</v>
      </c>
    </row>
    <row r="2206" spans="1:4" ht="12.75" customHeight="1">
      <c r="A2206" s="1" t="s">
        <v>4426</v>
      </c>
      <c r="B2206" s="2" t="s">
        <v>4427</v>
      </c>
      <c r="C2206" s="2" t="s">
        <v>2</v>
      </c>
      <c r="D2206" s="3">
        <v>159153.57</v>
      </c>
    </row>
    <row r="2207" spans="1:4" ht="12.75" customHeight="1">
      <c r="A2207" s="1" t="s">
        <v>4428</v>
      </c>
      <c r="B2207" s="2" t="s">
        <v>4429</v>
      </c>
      <c r="C2207" s="2" t="s">
        <v>2</v>
      </c>
      <c r="D2207" s="3">
        <v>191333.08</v>
      </c>
    </row>
    <row r="2208" spans="1:4" ht="12.75" customHeight="1">
      <c r="A2208" s="1" t="s">
        <v>4430</v>
      </c>
      <c r="B2208" s="2" t="s">
        <v>4431</v>
      </c>
      <c r="C2208" s="2" t="s">
        <v>2</v>
      </c>
      <c r="D2208" s="3">
        <v>112469.48</v>
      </c>
    </row>
    <row r="2209" spans="1:4" ht="12.75" customHeight="1">
      <c r="A2209" s="1" t="s">
        <v>4432</v>
      </c>
      <c r="B2209" s="2" t="s">
        <v>4433</v>
      </c>
      <c r="C2209" s="2" t="s">
        <v>89</v>
      </c>
      <c r="D2209" s="3">
        <v>9.0299999999999994</v>
      </c>
    </row>
    <row r="2210" spans="1:4" ht="12.75" customHeight="1">
      <c r="A2210" s="1" t="s">
        <v>4434</v>
      </c>
      <c r="B2210" s="2" t="s">
        <v>4435</v>
      </c>
      <c r="C2210" s="2" t="s">
        <v>89</v>
      </c>
      <c r="D2210" s="3">
        <v>5.39</v>
      </c>
    </row>
    <row r="2211" spans="1:4" ht="12.75" customHeight="1">
      <c r="A2211" s="1" t="s">
        <v>4436</v>
      </c>
      <c r="B2211" s="2" t="s">
        <v>4437</v>
      </c>
      <c r="C2211" s="2" t="s">
        <v>897</v>
      </c>
      <c r="D2211" s="3">
        <v>460.56</v>
      </c>
    </row>
    <row r="2212" spans="1:4" ht="12.75" customHeight="1">
      <c r="A2212" s="1" t="s">
        <v>4438</v>
      </c>
      <c r="B2212" s="2" t="s">
        <v>4439</v>
      </c>
      <c r="C2212" s="2" t="s">
        <v>89</v>
      </c>
      <c r="D2212" s="3">
        <v>27.05</v>
      </c>
    </row>
    <row r="2213" spans="1:4" ht="12.75" customHeight="1">
      <c r="A2213" s="1" t="s">
        <v>4440</v>
      </c>
      <c r="B2213" s="2" t="s">
        <v>4441</v>
      </c>
      <c r="C2213" s="2" t="s">
        <v>897</v>
      </c>
      <c r="D2213" s="3">
        <v>404.69</v>
      </c>
    </row>
    <row r="2214" spans="1:4" ht="12.75" customHeight="1">
      <c r="A2214" s="1" t="s">
        <v>4442</v>
      </c>
      <c r="B2214" s="2" t="s">
        <v>4443</v>
      </c>
      <c r="C2214" s="2" t="s">
        <v>897</v>
      </c>
      <c r="D2214" s="3">
        <v>461.54</v>
      </c>
    </row>
    <row r="2215" spans="1:4" ht="12.75" customHeight="1">
      <c r="A2215" s="1" t="s">
        <v>4444</v>
      </c>
      <c r="B2215" s="2" t="s">
        <v>4445</v>
      </c>
      <c r="C2215" s="2" t="s">
        <v>2</v>
      </c>
      <c r="D2215" s="3">
        <v>2274.89</v>
      </c>
    </row>
    <row r="2216" spans="1:4" ht="12.75" customHeight="1">
      <c r="A2216" s="1" t="s">
        <v>4446</v>
      </c>
      <c r="B2216" s="2" t="s">
        <v>4447</v>
      </c>
      <c r="C2216" s="2" t="s">
        <v>2</v>
      </c>
      <c r="D2216" s="3">
        <v>2597.04</v>
      </c>
    </row>
    <row r="2217" spans="1:4" ht="12.75" customHeight="1">
      <c r="A2217" s="1" t="s">
        <v>4448</v>
      </c>
      <c r="B2217" s="2" t="s">
        <v>4449</v>
      </c>
      <c r="C2217" s="2" t="s">
        <v>2</v>
      </c>
      <c r="D2217" s="3">
        <v>4521.84</v>
      </c>
    </row>
    <row r="2218" spans="1:4" ht="12.75" customHeight="1">
      <c r="A2218" s="1" t="s">
        <v>4450</v>
      </c>
      <c r="B2218" s="2" t="s">
        <v>4451</v>
      </c>
      <c r="C2218" s="2" t="s">
        <v>2</v>
      </c>
      <c r="D2218" s="3">
        <v>1258165.24</v>
      </c>
    </row>
    <row r="2219" spans="1:4" ht="12.75" customHeight="1">
      <c r="A2219" s="1" t="s">
        <v>4452</v>
      </c>
      <c r="B2219" s="2" t="s">
        <v>4453</v>
      </c>
      <c r="C2219" s="2" t="s">
        <v>2</v>
      </c>
      <c r="D2219" s="3">
        <v>2419548.54</v>
      </c>
    </row>
    <row r="2220" spans="1:4" ht="12.75" customHeight="1">
      <c r="A2220" s="1" t="s">
        <v>4454</v>
      </c>
      <c r="B2220" s="2" t="s">
        <v>4455</v>
      </c>
      <c r="C2220" s="2" t="s">
        <v>2</v>
      </c>
      <c r="D2220" s="3">
        <v>4113232.5</v>
      </c>
    </row>
    <row r="2221" spans="1:4" ht="12.75" customHeight="1">
      <c r="A2221" s="1" t="s">
        <v>4456</v>
      </c>
      <c r="B2221" s="2" t="s">
        <v>4457</v>
      </c>
      <c r="C2221" s="2" t="s">
        <v>2</v>
      </c>
      <c r="D2221" s="3">
        <v>252088.58</v>
      </c>
    </row>
    <row r="2222" spans="1:4" ht="12.75" customHeight="1">
      <c r="A2222" s="1" t="s">
        <v>4458</v>
      </c>
      <c r="B2222" s="2" t="s">
        <v>4459</v>
      </c>
      <c r="C2222" s="2" t="s">
        <v>2</v>
      </c>
      <c r="D2222" s="3">
        <v>397058.59</v>
      </c>
    </row>
    <row r="2223" spans="1:4" ht="12.75" customHeight="1">
      <c r="A2223" s="1" t="s">
        <v>4460</v>
      </c>
      <c r="B2223" s="2" t="s">
        <v>4461</v>
      </c>
      <c r="C2223" s="2" t="s">
        <v>2</v>
      </c>
      <c r="D2223" s="3">
        <v>1470425.78</v>
      </c>
    </row>
    <row r="2224" spans="1:4" ht="12.75" customHeight="1">
      <c r="A2224" s="1" t="s">
        <v>4462</v>
      </c>
      <c r="B2224" s="2" t="s">
        <v>4463</v>
      </c>
      <c r="C2224" s="2" t="s">
        <v>2</v>
      </c>
      <c r="D2224" s="3">
        <v>99264.639999999999</v>
      </c>
    </row>
    <row r="2225" spans="1:4" ht="12.75" customHeight="1">
      <c r="A2225" s="1" t="s">
        <v>4464</v>
      </c>
      <c r="B2225" s="2" t="s">
        <v>4465</v>
      </c>
      <c r="C2225" s="2" t="s">
        <v>2</v>
      </c>
      <c r="D2225" s="3">
        <v>139625</v>
      </c>
    </row>
    <row r="2226" spans="1:4" ht="12.75" customHeight="1">
      <c r="A2226" s="1" t="s">
        <v>4466</v>
      </c>
      <c r="B2226" s="2" t="s">
        <v>4467</v>
      </c>
      <c r="C2226" s="2" t="s">
        <v>2</v>
      </c>
      <c r="D2226" s="3">
        <v>326373.43</v>
      </c>
    </row>
    <row r="2227" spans="1:4" ht="12.75" customHeight="1">
      <c r="A2227" s="1" t="s">
        <v>4468</v>
      </c>
      <c r="B2227" s="2" t="s">
        <v>4469</v>
      </c>
      <c r="C2227" s="2" t="s">
        <v>2</v>
      </c>
      <c r="D2227" s="3">
        <v>101.89</v>
      </c>
    </row>
    <row r="2228" spans="1:4" ht="12.75" customHeight="1">
      <c r="A2228" s="1" t="s">
        <v>4470</v>
      </c>
      <c r="B2228" s="2" t="s">
        <v>4471</v>
      </c>
      <c r="C2228" s="2" t="s">
        <v>2</v>
      </c>
      <c r="D2228" s="3">
        <v>94.21</v>
      </c>
    </row>
    <row r="2229" spans="1:4" ht="12.75" customHeight="1">
      <c r="A2229" s="1" t="s">
        <v>4472</v>
      </c>
      <c r="B2229" s="2" t="s">
        <v>4473</v>
      </c>
      <c r="C2229" s="2" t="s">
        <v>2</v>
      </c>
      <c r="D2229" s="3">
        <v>65.95</v>
      </c>
    </row>
    <row r="2230" spans="1:4" ht="12.75" customHeight="1">
      <c r="A2230" s="1" t="s">
        <v>4474</v>
      </c>
      <c r="B2230" s="2" t="s">
        <v>4475</v>
      </c>
      <c r="C2230" s="2" t="s">
        <v>2</v>
      </c>
      <c r="D2230" s="3">
        <v>63.67</v>
      </c>
    </row>
    <row r="2231" spans="1:4" ht="12.75" customHeight="1">
      <c r="A2231" s="1" t="s">
        <v>4476</v>
      </c>
      <c r="B2231" s="2" t="s">
        <v>4477</v>
      </c>
      <c r="C2231" s="2" t="s">
        <v>2</v>
      </c>
      <c r="D2231" s="3">
        <v>73.930000000000007</v>
      </c>
    </row>
    <row r="2232" spans="1:4" ht="12.75" customHeight="1">
      <c r="A2232" s="1" t="s">
        <v>4478</v>
      </c>
      <c r="B2232" s="2" t="s">
        <v>4479</v>
      </c>
      <c r="C2232" s="2" t="s">
        <v>2</v>
      </c>
      <c r="D2232" s="3">
        <v>32.69</v>
      </c>
    </row>
    <row r="2233" spans="1:4" ht="12.75" customHeight="1">
      <c r="A2233" s="1" t="s">
        <v>4480</v>
      </c>
      <c r="B2233" s="2" t="s">
        <v>4481</v>
      </c>
      <c r="C2233" s="2" t="s">
        <v>2723</v>
      </c>
      <c r="D2233" s="3">
        <v>1.96</v>
      </c>
    </row>
    <row r="2234" spans="1:4" ht="12.75" customHeight="1">
      <c r="A2234" s="1" t="s">
        <v>4482</v>
      </c>
      <c r="B2234" s="2" t="s">
        <v>4483</v>
      </c>
      <c r="C2234" s="2" t="s">
        <v>2</v>
      </c>
      <c r="D2234" s="3">
        <v>1.98</v>
      </c>
    </row>
    <row r="2235" spans="1:4" ht="12.75" customHeight="1">
      <c r="A2235" s="1" t="s">
        <v>4484</v>
      </c>
      <c r="B2235" s="2" t="s">
        <v>4485</v>
      </c>
      <c r="C2235" s="2" t="s">
        <v>2723</v>
      </c>
      <c r="D2235" s="3">
        <v>2.84</v>
      </c>
    </row>
    <row r="2236" spans="1:4" ht="12.75" customHeight="1">
      <c r="A2236" s="1" t="s">
        <v>4486</v>
      </c>
      <c r="B2236" s="2" t="s">
        <v>4487</v>
      </c>
      <c r="C2236" s="2" t="s">
        <v>2</v>
      </c>
      <c r="D2236" s="3">
        <v>3.24</v>
      </c>
    </row>
    <row r="2237" spans="1:4" ht="12.75" customHeight="1">
      <c r="A2237" s="1" t="s">
        <v>4488</v>
      </c>
      <c r="B2237" s="2" t="s">
        <v>4489</v>
      </c>
      <c r="C2237" s="2" t="s">
        <v>2723</v>
      </c>
      <c r="D2237" s="3">
        <v>3.79</v>
      </c>
    </row>
    <row r="2238" spans="1:4" ht="12.75" customHeight="1">
      <c r="A2238" s="1" t="s">
        <v>4490</v>
      </c>
      <c r="B2238" s="2" t="s">
        <v>4491</v>
      </c>
      <c r="C2238" s="2" t="s">
        <v>2</v>
      </c>
      <c r="D2238" s="3">
        <v>5890</v>
      </c>
    </row>
    <row r="2239" spans="1:4" ht="12.75" customHeight="1">
      <c r="A2239" s="1" t="s">
        <v>4492</v>
      </c>
      <c r="B2239" s="2" t="s">
        <v>4493</v>
      </c>
      <c r="C2239" s="2" t="s">
        <v>2</v>
      </c>
      <c r="D2239" s="3">
        <v>5335.01</v>
      </c>
    </row>
    <row r="2240" spans="1:4" ht="12.75" customHeight="1">
      <c r="A2240" s="1" t="s">
        <v>4494</v>
      </c>
      <c r="B2240" s="2" t="s">
        <v>4495</v>
      </c>
      <c r="C2240" s="2" t="s">
        <v>2</v>
      </c>
      <c r="D2240" s="3">
        <v>3153.22</v>
      </c>
    </row>
    <row r="2241" spans="1:4" ht="12.75" customHeight="1">
      <c r="A2241" s="1" t="s">
        <v>4496</v>
      </c>
      <c r="B2241" s="2" t="s">
        <v>4497</v>
      </c>
      <c r="C2241" s="2" t="s">
        <v>2</v>
      </c>
      <c r="D2241" s="3">
        <v>3320.95</v>
      </c>
    </row>
    <row r="2242" spans="1:4" ht="12.75" customHeight="1">
      <c r="A2242" s="1" t="s">
        <v>4498</v>
      </c>
      <c r="B2242" s="2" t="s">
        <v>4499</v>
      </c>
      <c r="C2242" s="2" t="s">
        <v>2</v>
      </c>
      <c r="D2242" s="3">
        <v>342998.8</v>
      </c>
    </row>
    <row r="2243" spans="1:4" ht="12.75" customHeight="1">
      <c r="A2243" s="1" t="s">
        <v>4500</v>
      </c>
      <c r="B2243" s="2" t="s">
        <v>4501</v>
      </c>
      <c r="C2243" s="2" t="s">
        <v>2</v>
      </c>
      <c r="D2243" s="3">
        <v>364896.09</v>
      </c>
    </row>
    <row r="2244" spans="1:4" ht="12.75" customHeight="1">
      <c r="A2244" s="1" t="s">
        <v>4502</v>
      </c>
      <c r="B2244" s="2" t="s">
        <v>4503</v>
      </c>
      <c r="C2244" s="2" t="s">
        <v>2</v>
      </c>
      <c r="D2244" s="3">
        <v>815.58</v>
      </c>
    </row>
    <row r="2245" spans="1:4" ht="12.75" customHeight="1">
      <c r="A2245" s="1" t="s">
        <v>4504</v>
      </c>
      <c r="B2245" s="2" t="s">
        <v>4505</v>
      </c>
      <c r="C2245" s="2" t="s">
        <v>2</v>
      </c>
      <c r="D2245" s="3">
        <v>490.73</v>
      </c>
    </row>
    <row r="2246" spans="1:4" ht="12.75" customHeight="1">
      <c r="A2246" s="1" t="s">
        <v>4506</v>
      </c>
      <c r="B2246" s="2" t="s">
        <v>4507</v>
      </c>
      <c r="C2246" s="2" t="s">
        <v>2</v>
      </c>
      <c r="D2246" s="3">
        <v>359.41</v>
      </c>
    </row>
    <row r="2247" spans="1:4" ht="12.75" customHeight="1">
      <c r="A2247" s="1" t="s">
        <v>4508</v>
      </c>
      <c r="B2247" s="2" t="s">
        <v>4509</v>
      </c>
      <c r="C2247" s="2" t="s">
        <v>2</v>
      </c>
      <c r="D2247" s="3">
        <v>1147.3499999999999</v>
      </c>
    </row>
    <row r="2248" spans="1:4" ht="12.75" customHeight="1">
      <c r="A2248" s="1" t="s">
        <v>4510</v>
      </c>
      <c r="B2248" s="2" t="s">
        <v>4511</v>
      </c>
      <c r="C2248" s="2" t="s">
        <v>2</v>
      </c>
      <c r="D2248" s="3">
        <v>94</v>
      </c>
    </row>
    <row r="2249" spans="1:4" ht="12.75" customHeight="1">
      <c r="A2249" s="1" t="s">
        <v>4512</v>
      </c>
      <c r="B2249" s="2" t="s">
        <v>4513</v>
      </c>
      <c r="C2249" s="2" t="s">
        <v>2</v>
      </c>
      <c r="D2249" s="3">
        <v>100.91</v>
      </c>
    </row>
    <row r="2250" spans="1:4" ht="12.75" customHeight="1">
      <c r="A2250" s="1" t="s">
        <v>4514</v>
      </c>
      <c r="B2250" s="2" t="s">
        <v>4515</v>
      </c>
      <c r="C2250" s="2" t="s">
        <v>2</v>
      </c>
      <c r="D2250" s="3">
        <v>124.41</v>
      </c>
    </row>
    <row r="2251" spans="1:4" ht="12.75" customHeight="1">
      <c r="A2251" s="1" t="s">
        <v>4516</v>
      </c>
      <c r="B2251" s="2" t="s">
        <v>4517</v>
      </c>
      <c r="C2251" s="2" t="s">
        <v>2</v>
      </c>
      <c r="D2251" s="3">
        <v>1852.35</v>
      </c>
    </row>
    <row r="2252" spans="1:4" ht="12.75" customHeight="1">
      <c r="A2252" s="1" t="s">
        <v>4518</v>
      </c>
      <c r="B2252" s="2" t="s">
        <v>4519</v>
      </c>
      <c r="C2252" s="2" t="s">
        <v>2</v>
      </c>
      <c r="D2252" s="3">
        <v>2419.11</v>
      </c>
    </row>
    <row r="2253" spans="1:4" ht="12.75" customHeight="1">
      <c r="A2253" s="1" t="s">
        <v>4520</v>
      </c>
      <c r="B2253" s="2" t="s">
        <v>4521</v>
      </c>
      <c r="C2253" s="2" t="s">
        <v>2</v>
      </c>
      <c r="D2253" s="3">
        <v>49.34</v>
      </c>
    </row>
    <row r="2254" spans="1:4" ht="12.75" customHeight="1">
      <c r="A2254" s="1" t="s">
        <v>4522</v>
      </c>
      <c r="B2254" s="2" t="s">
        <v>4523</v>
      </c>
      <c r="C2254" s="2" t="s">
        <v>2</v>
      </c>
      <c r="D2254" s="3">
        <v>25.6</v>
      </c>
    </row>
    <row r="2255" spans="1:4" ht="12.75" customHeight="1">
      <c r="A2255" s="1" t="s">
        <v>4524</v>
      </c>
      <c r="B2255" s="2" t="s">
        <v>4525</v>
      </c>
      <c r="C2255" s="2" t="s">
        <v>2</v>
      </c>
      <c r="D2255" s="3">
        <v>28.81</v>
      </c>
    </row>
    <row r="2256" spans="1:4" ht="12.75" customHeight="1">
      <c r="A2256" s="1" t="s">
        <v>4526</v>
      </c>
      <c r="B2256" s="2" t="s">
        <v>4527</v>
      </c>
      <c r="C2256" s="2" t="s">
        <v>293</v>
      </c>
      <c r="D2256" s="3">
        <v>17.37</v>
      </c>
    </row>
    <row r="2257" spans="1:4" ht="12.75" customHeight="1">
      <c r="A2257" s="1" t="s">
        <v>4528</v>
      </c>
      <c r="B2257" s="2" t="s">
        <v>4529</v>
      </c>
      <c r="C2257" s="2" t="s">
        <v>296</v>
      </c>
      <c r="D2257" s="3">
        <v>3057.63</v>
      </c>
    </row>
    <row r="2258" spans="1:4" ht="12.75" customHeight="1">
      <c r="A2258" s="1" t="s">
        <v>4530</v>
      </c>
      <c r="B2258" s="2" t="s">
        <v>4531</v>
      </c>
      <c r="C2258" s="2" t="s">
        <v>96</v>
      </c>
      <c r="D2258" s="3">
        <v>19.11</v>
      </c>
    </row>
    <row r="2259" spans="1:4" ht="12.75" customHeight="1">
      <c r="A2259" s="1" t="s">
        <v>4532</v>
      </c>
      <c r="B2259" s="2" t="s">
        <v>4533</v>
      </c>
      <c r="C2259" s="2" t="s">
        <v>99</v>
      </c>
      <c r="D2259" s="3">
        <v>28.21</v>
      </c>
    </row>
    <row r="2260" spans="1:4" ht="12.75" customHeight="1">
      <c r="A2260" s="1" t="s">
        <v>4534</v>
      </c>
      <c r="B2260" s="2" t="s">
        <v>4535</v>
      </c>
      <c r="C2260" s="2" t="s">
        <v>99</v>
      </c>
      <c r="D2260" s="3">
        <v>35.21</v>
      </c>
    </row>
    <row r="2261" spans="1:4" ht="12.75" customHeight="1">
      <c r="A2261" s="1" t="s">
        <v>4536</v>
      </c>
      <c r="B2261" s="2" t="s">
        <v>4537</v>
      </c>
      <c r="C2261" s="2" t="s">
        <v>296</v>
      </c>
      <c r="D2261" s="3">
        <v>2030.61</v>
      </c>
    </row>
    <row r="2262" spans="1:4" ht="12.75" customHeight="1">
      <c r="A2262" s="1" t="s">
        <v>4538</v>
      </c>
      <c r="B2262" s="2" t="s">
        <v>4539</v>
      </c>
      <c r="C2262" s="2" t="s">
        <v>293</v>
      </c>
      <c r="D2262" s="3">
        <v>11.54</v>
      </c>
    </row>
    <row r="2263" spans="1:4" ht="12.75" customHeight="1">
      <c r="A2263" s="1" t="s">
        <v>4540</v>
      </c>
      <c r="B2263" s="2" t="s">
        <v>4541</v>
      </c>
      <c r="C2263" s="2" t="s">
        <v>2</v>
      </c>
      <c r="D2263" s="3">
        <v>16.89</v>
      </c>
    </row>
    <row r="2264" spans="1:4" ht="12.75" customHeight="1">
      <c r="A2264" s="1" t="s">
        <v>4542</v>
      </c>
      <c r="B2264" s="2" t="s">
        <v>4543</v>
      </c>
      <c r="C2264" s="2" t="s">
        <v>2</v>
      </c>
      <c r="D2264" s="3">
        <v>18.89</v>
      </c>
    </row>
    <row r="2265" spans="1:4" ht="12.75" customHeight="1">
      <c r="A2265" s="1" t="s">
        <v>4544</v>
      </c>
      <c r="B2265" s="2" t="s">
        <v>4545</v>
      </c>
      <c r="C2265" s="2" t="s">
        <v>2</v>
      </c>
      <c r="D2265" s="3">
        <v>18.04</v>
      </c>
    </row>
    <row r="2266" spans="1:4" ht="12.75" customHeight="1">
      <c r="A2266" s="1" t="s">
        <v>4546</v>
      </c>
      <c r="B2266" s="2" t="s">
        <v>4547</v>
      </c>
      <c r="C2266" s="2" t="s">
        <v>2</v>
      </c>
      <c r="D2266" s="3">
        <v>26.8</v>
      </c>
    </row>
    <row r="2267" spans="1:4" ht="12.75" customHeight="1">
      <c r="A2267" s="1" t="s">
        <v>4548</v>
      </c>
      <c r="B2267" s="2" t="s">
        <v>4549</v>
      </c>
      <c r="C2267" s="2" t="s">
        <v>2</v>
      </c>
      <c r="D2267" s="3">
        <v>15.63</v>
      </c>
    </row>
    <row r="2268" spans="1:4" ht="12.75" customHeight="1">
      <c r="A2268" s="1" t="s">
        <v>4550</v>
      </c>
      <c r="B2268" s="2" t="s">
        <v>4551</v>
      </c>
      <c r="C2268" s="2" t="s">
        <v>2</v>
      </c>
      <c r="D2268" s="3">
        <v>8.49</v>
      </c>
    </row>
    <row r="2269" spans="1:4" ht="12.75" customHeight="1">
      <c r="A2269" s="1" t="s">
        <v>4552</v>
      </c>
      <c r="B2269" s="2" t="s">
        <v>4553</v>
      </c>
      <c r="C2269" s="2" t="s">
        <v>2</v>
      </c>
      <c r="D2269" s="3">
        <v>9.11</v>
      </c>
    </row>
    <row r="2270" spans="1:4" ht="12.75" customHeight="1">
      <c r="A2270" s="1" t="s">
        <v>4554</v>
      </c>
      <c r="B2270" s="2" t="s">
        <v>4555</v>
      </c>
      <c r="C2270" s="2" t="s">
        <v>2</v>
      </c>
      <c r="D2270" s="3">
        <v>27.15</v>
      </c>
    </row>
    <row r="2271" spans="1:4" ht="12.75" customHeight="1">
      <c r="A2271" s="1" t="s">
        <v>4556</v>
      </c>
      <c r="B2271" s="2" t="s">
        <v>4557</v>
      </c>
      <c r="C2271" s="2" t="s">
        <v>2</v>
      </c>
      <c r="D2271" s="3">
        <v>14.85</v>
      </c>
    </row>
    <row r="2272" spans="1:4" ht="12.75" customHeight="1">
      <c r="A2272" s="1" t="s">
        <v>4558</v>
      </c>
      <c r="B2272" s="2" t="s">
        <v>4559</v>
      </c>
      <c r="C2272" s="2" t="s">
        <v>2</v>
      </c>
      <c r="D2272" s="3">
        <v>14.51</v>
      </c>
    </row>
    <row r="2273" spans="1:4" ht="12.75" customHeight="1">
      <c r="A2273" s="1" t="s">
        <v>4560</v>
      </c>
      <c r="B2273" s="2" t="s">
        <v>4561</v>
      </c>
      <c r="C2273" s="2" t="s">
        <v>2</v>
      </c>
      <c r="D2273" s="3">
        <v>22.11</v>
      </c>
    </row>
    <row r="2274" spans="1:4" ht="12.75" customHeight="1">
      <c r="A2274" s="1" t="s">
        <v>4562</v>
      </c>
      <c r="B2274" s="2" t="s">
        <v>4563</v>
      </c>
      <c r="C2274" s="2" t="s">
        <v>2</v>
      </c>
      <c r="D2274" s="3">
        <v>6.52</v>
      </c>
    </row>
    <row r="2275" spans="1:4" ht="12.75" customHeight="1">
      <c r="A2275" s="1" t="s">
        <v>4564</v>
      </c>
      <c r="B2275" s="2" t="s">
        <v>4565</v>
      </c>
      <c r="C2275" s="2" t="s">
        <v>2</v>
      </c>
      <c r="D2275" s="3">
        <v>6.69</v>
      </c>
    </row>
    <row r="2276" spans="1:4" ht="12.75" customHeight="1">
      <c r="A2276" s="1" t="s">
        <v>4566</v>
      </c>
      <c r="B2276" s="2" t="s">
        <v>4567</v>
      </c>
      <c r="C2276" s="2" t="s">
        <v>2</v>
      </c>
      <c r="D2276" s="3">
        <v>8.9499999999999993</v>
      </c>
    </row>
    <row r="2277" spans="1:4" ht="12.75" customHeight="1">
      <c r="A2277" s="1" t="s">
        <v>4568</v>
      </c>
      <c r="B2277" s="2" t="s">
        <v>4569</v>
      </c>
      <c r="C2277" s="2" t="s">
        <v>2</v>
      </c>
      <c r="D2277" s="3">
        <v>11.82</v>
      </c>
    </row>
    <row r="2278" spans="1:4" ht="12.75" customHeight="1">
      <c r="A2278" s="1" t="s">
        <v>4570</v>
      </c>
      <c r="B2278" s="2" t="s">
        <v>4571</v>
      </c>
      <c r="C2278" s="2" t="s">
        <v>2</v>
      </c>
      <c r="D2278" s="3">
        <v>23.03</v>
      </c>
    </row>
    <row r="2279" spans="1:4" ht="12.75" customHeight="1">
      <c r="A2279" s="1" t="s">
        <v>4572</v>
      </c>
      <c r="B2279" s="2" t="s">
        <v>4573</v>
      </c>
      <c r="C2279" s="2" t="s">
        <v>2</v>
      </c>
      <c r="D2279" s="3">
        <v>15.87</v>
      </c>
    </row>
    <row r="2280" spans="1:4" ht="12.75" customHeight="1">
      <c r="A2280" s="1" t="s">
        <v>4574</v>
      </c>
      <c r="B2280" s="2" t="s">
        <v>4575</v>
      </c>
      <c r="C2280" s="2" t="s">
        <v>2</v>
      </c>
      <c r="D2280" s="3">
        <v>24.13</v>
      </c>
    </row>
    <row r="2281" spans="1:4" ht="12.75" customHeight="1">
      <c r="A2281" s="1" t="s">
        <v>4576</v>
      </c>
      <c r="B2281" s="2" t="s">
        <v>4577</v>
      </c>
      <c r="C2281" s="2" t="s">
        <v>2</v>
      </c>
      <c r="D2281" s="3">
        <v>20.71</v>
      </c>
    </row>
    <row r="2282" spans="1:4" ht="12.75" customHeight="1">
      <c r="A2282" s="1" t="s">
        <v>4578</v>
      </c>
      <c r="B2282" s="2" t="s">
        <v>4579</v>
      </c>
      <c r="C2282" s="2" t="s">
        <v>2</v>
      </c>
      <c r="D2282" s="3">
        <v>19.899999999999999</v>
      </c>
    </row>
    <row r="2283" spans="1:4" ht="12.75" customHeight="1">
      <c r="A2283" s="1" t="s">
        <v>4580</v>
      </c>
      <c r="B2283" s="2" t="s">
        <v>4581</v>
      </c>
      <c r="C2283" s="2" t="s">
        <v>2</v>
      </c>
      <c r="D2283" s="3">
        <v>13.74</v>
      </c>
    </row>
    <row r="2284" spans="1:4" ht="12.75" customHeight="1">
      <c r="A2284" s="1" t="s">
        <v>4582</v>
      </c>
      <c r="B2284" s="2" t="s">
        <v>4583</v>
      </c>
      <c r="C2284" s="2" t="s">
        <v>2</v>
      </c>
      <c r="D2284" s="3">
        <v>16.43</v>
      </c>
    </row>
    <row r="2285" spans="1:4" ht="12.75" customHeight="1">
      <c r="A2285" s="1" t="s">
        <v>4584</v>
      </c>
      <c r="B2285" s="2" t="s">
        <v>4585</v>
      </c>
      <c r="C2285" s="2" t="s">
        <v>2</v>
      </c>
      <c r="D2285" s="3">
        <v>1336.75</v>
      </c>
    </row>
    <row r="2286" spans="1:4" ht="12.75" customHeight="1">
      <c r="A2286" s="1" t="s">
        <v>4586</v>
      </c>
      <c r="B2286" s="2" t="s">
        <v>4587</v>
      </c>
      <c r="C2286" s="2" t="s">
        <v>2</v>
      </c>
      <c r="D2286" s="3">
        <v>101.83</v>
      </c>
    </row>
    <row r="2287" spans="1:4" ht="12.75" customHeight="1">
      <c r="A2287" s="1" t="s">
        <v>4588</v>
      </c>
      <c r="B2287" s="2" t="s">
        <v>4589</v>
      </c>
      <c r="C2287" s="2" t="s">
        <v>2</v>
      </c>
      <c r="D2287" s="3">
        <v>537.54</v>
      </c>
    </row>
    <row r="2288" spans="1:4" ht="12.75" customHeight="1">
      <c r="A2288" s="1" t="s">
        <v>4590</v>
      </c>
      <c r="B2288" s="2" t="s">
        <v>4591</v>
      </c>
      <c r="C2288" s="2" t="s">
        <v>2</v>
      </c>
      <c r="D2288" s="3">
        <v>915.22</v>
      </c>
    </row>
    <row r="2289" spans="1:4" ht="12.75" customHeight="1">
      <c r="A2289" s="1" t="s">
        <v>4592</v>
      </c>
      <c r="B2289" s="2" t="s">
        <v>4593</v>
      </c>
      <c r="C2289" s="2" t="s">
        <v>2</v>
      </c>
      <c r="D2289" s="3">
        <v>31.17</v>
      </c>
    </row>
    <row r="2290" spans="1:4" ht="12.75" customHeight="1">
      <c r="A2290" s="1" t="s">
        <v>4594</v>
      </c>
      <c r="B2290" s="2" t="s">
        <v>4595</v>
      </c>
      <c r="C2290" s="2" t="s">
        <v>2</v>
      </c>
      <c r="D2290" s="3">
        <v>131.49</v>
      </c>
    </row>
    <row r="2291" spans="1:4" ht="12.75" customHeight="1">
      <c r="A2291" s="1" t="s">
        <v>4596</v>
      </c>
      <c r="B2291" s="2" t="s">
        <v>4597</v>
      </c>
      <c r="C2291" s="2" t="s">
        <v>2</v>
      </c>
      <c r="D2291" s="3">
        <v>6.25</v>
      </c>
    </row>
    <row r="2292" spans="1:4" ht="12.75" customHeight="1">
      <c r="A2292" s="1" t="s">
        <v>4598</v>
      </c>
      <c r="B2292" s="2" t="s">
        <v>4599</v>
      </c>
      <c r="C2292" s="2" t="s">
        <v>2</v>
      </c>
      <c r="D2292" s="3">
        <v>348.79</v>
      </c>
    </row>
    <row r="2293" spans="1:4" ht="12.75" customHeight="1">
      <c r="A2293" s="1" t="s">
        <v>4600</v>
      </c>
      <c r="B2293" s="2" t="s">
        <v>4601</v>
      </c>
      <c r="C2293" s="2" t="s">
        <v>801</v>
      </c>
      <c r="D2293" s="3">
        <v>968.87</v>
      </c>
    </row>
    <row r="2294" spans="1:4" ht="12.75" customHeight="1">
      <c r="A2294" s="1" t="s">
        <v>4602</v>
      </c>
      <c r="B2294" s="2" t="s">
        <v>4603</v>
      </c>
      <c r="C2294" s="2" t="s">
        <v>2</v>
      </c>
      <c r="D2294" s="3">
        <v>164.9</v>
      </c>
    </row>
    <row r="2295" spans="1:4" ht="12.75" customHeight="1">
      <c r="A2295" s="1" t="s">
        <v>4604</v>
      </c>
      <c r="B2295" s="2" t="s">
        <v>4605</v>
      </c>
      <c r="C2295" s="2" t="s">
        <v>2</v>
      </c>
      <c r="D2295" s="3">
        <v>190.49</v>
      </c>
    </row>
    <row r="2296" spans="1:4" ht="12.75" customHeight="1">
      <c r="A2296" s="1" t="s">
        <v>4606</v>
      </c>
      <c r="B2296" s="2" t="s">
        <v>4607</v>
      </c>
      <c r="C2296" s="2" t="s">
        <v>801</v>
      </c>
      <c r="D2296" s="3">
        <v>1437.16</v>
      </c>
    </row>
    <row r="2297" spans="1:4" ht="12.75" customHeight="1">
      <c r="A2297" s="1" t="s">
        <v>4608</v>
      </c>
      <c r="B2297" s="2" t="s">
        <v>4609</v>
      </c>
      <c r="C2297" s="2" t="s">
        <v>801</v>
      </c>
      <c r="D2297" s="3">
        <v>821.11</v>
      </c>
    </row>
    <row r="2298" spans="1:4" ht="12.75" customHeight="1">
      <c r="A2298" s="1" t="s">
        <v>4610</v>
      </c>
      <c r="B2298" s="2" t="s">
        <v>4611</v>
      </c>
      <c r="C2298" s="2" t="s">
        <v>2</v>
      </c>
      <c r="D2298" s="3">
        <v>910.71</v>
      </c>
    </row>
    <row r="2299" spans="1:4" ht="12.75" customHeight="1">
      <c r="A2299" s="1" t="s">
        <v>4612</v>
      </c>
      <c r="B2299" s="2" t="s">
        <v>4613</v>
      </c>
      <c r="C2299" s="2" t="s">
        <v>2</v>
      </c>
      <c r="D2299" s="3">
        <v>662.57</v>
      </c>
    </row>
    <row r="2300" spans="1:4" ht="12.75" customHeight="1">
      <c r="A2300" s="1" t="s">
        <v>4614</v>
      </c>
      <c r="B2300" s="2" t="s">
        <v>4615</v>
      </c>
      <c r="C2300" s="2" t="s">
        <v>2</v>
      </c>
      <c r="D2300" s="3">
        <v>368.95</v>
      </c>
    </row>
    <row r="2301" spans="1:4" ht="12.75" customHeight="1">
      <c r="A2301" s="1" t="s">
        <v>4616</v>
      </c>
      <c r="B2301" s="2" t="s">
        <v>4617</v>
      </c>
      <c r="C2301" s="2" t="s">
        <v>2</v>
      </c>
      <c r="D2301" s="3">
        <v>475.52</v>
      </c>
    </row>
    <row r="2302" spans="1:4" ht="12.75" customHeight="1">
      <c r="A2302" s="1" t="s">
        <v>4618</v>
      </c>
      <c r="B2302" s="2" t="s">
        <v>4619</v>
      </c>
      <c r="C2302" s="2" t="s">
        <v>2</v>
      </c>
      <c r="D2302" s="3">
        <v>575.74</v>
      </c>
    </row>
    <row r="2303" spans="1:4" ht="12.75" customHeight="1">
      <c r="A2303" s="1" t="s">
        <v>4620</v>
      </c>
      <c r="B2303" s="2" t="s">
        <v>4621</v>
      </c>
      <c r="C2303" s="2" t="s">
        <v>2</v>
      </c>
      <c r="D2303" s="3">
        <v>625.04999999999995</v>
      </c>
    </row>
    <row r="2304" spans="1:4" ht="12.75" customHeight="1">
      <c r="A2304" s="1" t="s">
        <v>4622</v>
      </c>
      <c r="B2304" s="2" t="s">
        <v>4623</v>
      </c>
      <c r="C2304" s="2" t="s">
        <v>801</v>
      </c>
      <c r="D2304" s="3">
        <v>1370.82</v>
      </c>
    </row>
    <row r="2305" spans="1:4" ht="12.75" customHeight="1">
      <c r="A2305" s="1" t="s">
        <v>4624</v>
      </c>
      <c r="B2305" s="2" t="s">
        <v>4625</v>
      </c>
      <c r="C2305" s="2" t="s">
        <v>801</v>
      </c>
      <c r="D2305" s="3">
        <v>1737.35</v>
      </c>
    </row>
    <row r="2306" spans="1:4" ht="12.75" customHeight="1">
      <c r="A2306" s="1" t="s">
        <v>4626</v>
      </c>
      <c r="B2306" s="2" t="s">
        <v>4627</v>
      </c>
      <c r="C2306" s="2" t="s">
        <v>801</v>
      </c>
      <c r="D2306" s="3">
        <v>1068.17</v>
      </c>
    </row>
    <row r="2307" spans="1:4" ht="12.75" customHeight="1">
      <c r="A2307" s="1" t="s">
        <v>4628</v>
      </c>
      <c r="B2307" s="2" t="s">
        <v>4629</v>
      </c>
      <c r="C2307" s="2" t="s">
        <v>801</v>
      </c>
      <c r="D2307" s="3">
        <v>1076.3399999999999</v>
      </c>
    </row>
    <row r="2308" spans="1:4" ht="12.75" customHeight="1">
      <c r="A2308" s="1" t="s">
        <v>4630</v>
      </c>
      <c r="B2308" s="2" t="s">
        <v>4631</v>
      </c>
      <c r="C2308" s="2" t="s">
        <v>801</v>
      </c>
      <c r="D2308" s="3">
        <v>672.88</v>
      </c>
    </row>
    <row r="2309" spans="1:4" ht="12.75" customHeight="1">
      <c r="A2309" s="1" t="s">
        <v>4632</v>
      </c>
      <c r="B2309" s="2" t="s">
        <v>4633</v>
      </c>
      <c r="C2309" s="2" t="s">
        <v>2</v>
      </c>
      <c r="D2309" s="3">
        <v>1493.49</v>
      </c>
    </row>
    <row r="2310" spans="1:4" ht="12.75" customHeight="1">
      <c r="A2310" s="1" t="s">
        <v>4634</v>
      </c>
      <c r="B2310" s="2" t="s">
        <v>4635</v>
      </c>
      <c r="C2310" s="2" t="s">
        <v>801</v>
      </c>
      <c r="D2310" s="3">
        <v>1517.9</v>
      </c>
    </row>
    <row r="2311" spans="1:4" ht="12.75" customHeight="1">
      <c r="A2311" s="1" t="s">
        <v>4636</v>
      </c>
      <c r="B2311" s="2" t="s">
        <v>4637</v>
      </c>
      <c r="C2311" s="2" t="s">
        <v>2</v>
      </c>
      <c r="D2311" s="3">
        <v>271.69</v>
      </c>
    </row>
    <row r="2312" spans="1:4" ht="12.75" customHeight="1">
      <c r="A2312" s="1" t="s">
        <v>4638</v>
      </c>
      <c r="B2312" s="2" t="s">
        <v>4639</v>
      </c>
      <c r="C2312" s="2" t="s">
        <v>2</v>
      </c>
      <c r="D2312" s="3">
        <v>359.18</v>
      </c>
    </row>
    <row r="2313" spans="1:4" ht="12.75" customHeight="1">
      <c r="A2313" s="1" t="s">
        <v>4640</v>
      </c>
      <c r="B2313" s="2" t="s">
        <v>4641</v>
      </c>
      <c r="C2313" s="2" t="s">
        <v>2</v>
      </c>
      <c r="D2313" s="3">
        <v>535.77</v>
      </c>
    </row>
    <row r="2314" spans="1:4" ht="12.75" customHeight="1">
      <c r="A2314" s="1" t="s">
        <v>4642</v>
      </c>
      <c r="B2314" s="2" t="s">
        <v>4643</v>
      </c>
      <c r="C2314" s="2" t="s">
        <v>2</v>
      </c>
      <c r="D2314" s="3">
        <v>732.04</v>
      </c>
    </row>
    <row r="2315" spans="1:4" ht="12.75" customHeight="1">
      <c r="A2315" s="1" t="s">
        <v>4644</v>
      </c>
      <c r="B2315" s="2" t="s">
        <v>4645</v>
      </c>
      <c r="C2315" s="2" t="s">
        <v>293</v>
      </c>
      <c r="D2315" s="3">
        <v>15.67</v>
      </c>
    </row>
    <row r="2316" spans="1:4" ht="12.75" customHeight="1">
      <c r="A2316" s="1" t="s">
        <v>4646</v>
      </c>
      <c r="B2316" s="2" t="s">
        <v>4647</v>
      </c>
      <c r="C2316" s="2" t="s">
        <v>296</v>
      </c>
      <c r="D2316" s="3">
        <v>2760.9</v>
      </c>
    </row>
    <row r="2317" spans="1:4" ht="12.75" customHeight="1">
      <c r="A2317" s="1" t="s">
        <v>4648</v>
      </c>
      <c r="B2317" s="2" t="s">
        <v>4649</v>
      </c>
      <c r="C2317" s="2" t="s">
        <v>2</v>
      </c>
      <c r="D2317" s="3">
        <v>4.2300000000000004</v>
      </c>
    </row>
    <row r="2318" spans="1:4" ht="12.75" customHeight="1">
      <c r="A2318" s="1" t="s">
        <v>4650</v>
      </c>
      <c r="B2318" s="2" t="s">
        <v>4651</v>
      </c>
      <c r="C2318" s="2" t="s">
        <v>2</v>
      </c>
      <c r="D2318" s="3">
        <v>5.66</v>
      </c>
    </row>
    <row r="2319" spans="1:4" ht="12.75" customHeight="1">
      <c r="A2319" s="1" t="s">
        <v>4652</v>
      </c>
      <c r="B2319" s="2" t="s">
        <v>4653</v>
      </c>
      <c r="C2319" s="2" t="s">
        <v>2</v>
      </c>
      <c r="D2319" s="3">
        <v>8.16</v>
      </c>
    </row>
    <row r="2320" spans="1:4" ht="12.75" customHeight="1">
      <c r="A2320" s="1" t="s">
        <v>4654</v>
      </c>
      <c r="B2320" s="2" t="s">
        <v>4655</v>
      </c>
      <c r="C2320" s="2" t="s">
        <v>2</v>
      </c>
      <c r="D2320" s="3">
        <v>14.33</v>
      </c>
    </row>
    <row r="2321" spans="1:4" ht="12.75" customHeight="1">
      <c r="A2321" s="1" t="s">
        <v>4656</v>
      </c>
      <c r="B2321" s="2" t="s">
        <v>4657</v>
      </c>
      <c r="C2321" s="2" t="s">
        <v>2</v>
      </c>
      <c r="D2321" s="3">
        <v>24.08</v>
      </c>
    </row>
    <row r="2322" spans="1:4" ht="12.75" customHeight="1">
      <c r="A2322" s="1" t="s">
        <v>4658</v>
      </c>
      <c r="B2322" s="2" t="s">
        <v>4659</v>
      </c>
      <c r="C2322" s="2" t="s">
        <v>2</v>
      </c>
      <c r="D2322" s="3">
        <v>51.13</v>
      </c>
    </row>
    <row r="2323" spans="1:4" ht="12.75" customHeight="1">
      <c r="A2323" s="1" t="s">
        <v>4660</v>
      </c>
      <c r="B2323" s="2" t="s">
        <v>4661</v>
      </c>
      <c r="C2323" s="2" t="s">
        <v>2</v>
      </c>
      <c r="D2323" s="3">
        <v>129.19999999999999</v>
      </c>
    </row>
    <row r="2324" spans="1:4" ht="12.75" customHeight="1">
      <c r="A2324" s="1" t="s">
        <v>4662</v>
      </c>
      <c r="B2324" s="2" t="s">
        <v>4663</v>
      </c>
      <c r="C2324" s="2" t="s">
        <v>2</v>
      </c>
      <c r="D2324" s="3">
        <v>186.92</v>
      </c>
    </row>
    <row r="2325" spans="1:4" ht="12.75" customHeight="1">
      <c r="A2325" s="1" t="s">
        <v>4664</v>
      </c>
      <c r="B2325" s="2" t="s">
        <v>4665</v>
      </c>
      <c r="C2325" s="2" t="s">
        <v>2</v>
      </c>
      <c r="D2325" s="3">
        <v>215.9</v>
      </c>
    </row>
    <row r="2326" spans="1:4" ht="12.75" customHeight="1">
      <c r="A2326" s="1" t="s">
        <v>4666</v>
      </c>
      <c r="B2326" s="2" t="s">
        <v>4667</v>
      </c>
      <c r="C2326" s="2" t="s">
        <v>2</v>
      </c>
      <c r="D2326" s="3">
        <v>3.36</v>
      </c>
    </row>
    <row r="2327" spans="1:4" ht="12.75" customHeight="1">
      <c r="A2327" s="1" t="s">
        <v>4668</v>
      </c>
      <c r="B2327" s="2" t="s">
        <v>4669</v>
      </c>
      <c r="C2327" s="2" t="s">
        <v>2</v>
      </c>
      <c r="D2327" s="3">
        <v>4.13</v>
      </c>
    </row>
    <row r="2328" spans="1:4" ht="12.75" customHeight="1">
      <c r="A2328" s="1" t="s">
        <v>4670</v>
      </c>
      <c r="B2328" s="2" t="s">
        <v>4671</v>
      </c>
      <c r="C2328" s="2" t="s">
        <v>2</v>
      </c>
      <c r="D2328" s="3">
        <v>8.7899999999999991</v>
      </c>
    </row>
    <row r="2329" spans="1:4" ht="12.75" customHeight="1">
      <c r="A2329" s="1" t="s">
        <v>4672</v>
      </c>
      <c r="B2329" s="2" t="s">
        <v>4673</v>
      </c>
      <c r="C2329" s="2" t="s">
        <v>2</v>
      </c>
      <c r="D2329" s="3">
        <v>15.89</v>
      </c>
    </row>
    <row r="2330" spans="1:4" ht="12.75" customHeight="1">
      <c r="A2330" s="1" t="s">
        <v>4674</v>
      </c>
      <c r="B2330" s="2" t="s">
        <v>4675</v>
      </c>
      <c r="C2330" s="2" t="s">
        <v>2</v>
      </c>
      <c r="D2330" s="3">
        <v>24.46</v>
      </c>
    </row>
    <row r="2331" spans="1:4" ht="12.75" customHeight="1">
      <c r="A2331" s="1" t="s">
        <v>4676</v>
      </c>
      <c r="B2331" s="2" t="s">
        <v>4677</v>
      </c>
      <c r="C2331" s="2" t="s">
        <v>2</v>
      </c>
      <c r="D2331" s="3">
        <v>62.51</v>
      </c>
    </row>
    <row r="2332" spans="1:4" ht="12.75" customHeight="1">
      <c r="A2332" s="1" t="s">
        <v>4678</v>
      </c>
      <c r="B2332" s="2" t="s">
        <v>4679</v>
      </c>
      <c r="C2332" s="2" t="s">
        <v>2</v>
      </c>
      <c r="D2332" s="3">
        <v>134.35</v>
      </c>
    </row>
    <row r="2333" spans="1:4" ht="12.75" customHeight="1">
      <c r="A2333" s="1" t="s">
        <v>4680</v>
      </c>
      <c r="B2333" s="2" t="s">
        <v>4681</v>
      </c>
      <c r="C2333" s="2" t="s">
        <v>2</v>
      </c>
      <c r="D2333" s="3">
        <v>154.88</v>
      </c>
    </row>
    <row r="2334" spans="1:4" ht="12.75" customHeight="1">
      <c r="A2334" s="1" t="s">
        <v>4682</v>
      </c>
      <c r="B2334" s="2" t="s">
        <v>4683</v>
      </c>
      <c r="C2334" s="2" t="s">
        <v>2</v>
      </c>
      <c r="D2334" s="3">
        <v>2.5499999999999998</v>
      </c>
    </row>
    <row r="2335" spans="1:4" ht="12.75" customHeight="1">
      <c r="A2335" s="1" t="s">
        <v>4684</v>
      </c>
      <c r="B2335" s="2" t="s">
        <v>4685</v>
      </c>
      <c r="C2335" s="2" t="s">
        <v>2</v>
      </c>
      <c r="D2335" s="3">
        <v>4.82</v>
      </c>
    </row>
    <row r="2336" spans="1:4" ht="12.75" customHeight="1">
      <c r="A2336" s="1" t="s">
        <v>4686</v>
      </c>
      <c r="B2336" s="2" t="s">
        <v>4687</v>
      </c>
      <c r="C2336" s="2" t="s">
        <v>2</v>
      </c>
      <c r="D2336" s="3">
        <v>4.68</v>
      </c>
    </row>
    <row r="2337" spans="1:4" ht="12.75" customHeight="1">
      <c r="A2337" s="1" t="s">
        <v>4688</v>
      </c>
      <c r="B2337" s="2" t="s">
        <v>4689</v>
      </c>
      <c r="C2337" s="2" t="s">
        <v>2</v>
      </c>
      <c r="D2337" s="3">
        <v>3.13</v>
      </c>
    </row>
    <row r="2338" spans="1:4" ht="12.75" customHeight="1">
      <c r="A2338" s="1" t="s">
        <v>4690</v>
      </c>
      <c r="B2338" s="2" t="s">
        <v>4691</v>
      </c>
      <c r="C2338" s="2" t="s">
        <v>2</v>
      </c>
      <c r="D2338" s="3">
        <v>11.44</v>
      </c>
    </row>
    <row r="2339" spans="1:4" ht="12.75" customHeight="1">
      <c r="A2339" s="1" t="s">
        <v>4692</v>
      </c>
      <c r="B2339" s="2" t="s">
        <v>4693</v>
      </c>
      <c r="C2339" s="2" t="s">
        <v>2</v>
      </c>
      <c r="D2339" s="3">
        <v>14.35</v>
      </c>
    </row>
    <row r="2340" spans="1:4" ht="12.75" customHeight="1">
      <c r="A2340" s="1" t="s">
        <v>4694</v>
      </c>
      <c r="B2340" s="2" t="s">
        <v>4695</v>
      </c>
      <c r="C2340" s="2" t="s">
        <v>2</v>
      </c>
      <c r="D2340" s="3">
        <v>22.25</v>
      </c>
    </row>
    <row r="2341" spans="1:4" ht="12.75" customHeight="1">
      <c r="A2341" s="1" t="s">
        <v>4696</v>
      </c>
      <c r="B2341" s="2" t="s">
        <v>4697</v>
      </c>
      <c r="C2341" s="2" t="s">
        <v>2</v>
      </c>
      <c r="D2341" s="3">
        <v>1.96</v>
      </c>
    </row>
    <row r="2342" spans="1:4" ht="12.75" customHeight="1">
      <c r="A2342" s="1" t="s">
        <v>4698</v>
      </c>
      <c r="B2342" s="2" t="s">
        <v>4699</v>
      </c>
      <c r="C2342" s="2" t="s">
        <v>2</v>
      </c>
      <c r="D2342" s="3">
        <v>2.7</v>
      </c>
    </row>
    <row r="2343" spans="1:4" ht="12.75" customHeight="1">
      <c r="A2343" s="1" t="s">
        <v>4700</v>
      </c>
      <c r="B2343" s="2" t="s">
        <v>4701</v>
      </c>
      <c r="C2343" s="2" t="s">
        <v>2</v>
      </c>
      <c r="D2343" s="3">
        <v>12.98</v>
      </c>
    </row>
    <row r="2344" spans="1:4" ht="12.75" customHeight="1">
      <c r="A2344" s="1" t="s">
        <v>4702</v>
      </c>
      <c r="B2344" s="2" t="s">
        <v>4703</v>
      </c>
      <c r="C2344" s="2" t="s">
        <v>2</v>
      </c>
      <c r="D2344" s="3">
        <v>21.15</v>
      </c>
    </row>
    <row r="2345" spans="1:4" ht="12.75" customHeight="1">
      <c r="A2345" s="1" t="s">
        <v>4704</v>
      </c>
      <c r="B2345" s="2" t="s">
        <v>4705</v>
      </c>
      <c r="C2345" s="2" t="s">
        <v>2</v>
      </c>
      <c r="D2345" s="3">
        <v>35.590000000000003</v>
      </c>
    </row>
    <row r="2346" spans="1:4" ht="12.75" customHeight="1">
      <c r="A2346" s="1" t="s">
        <v>4706</v>
      </c>
      <c r="B2346" s="2" t="s">
        <v>4707</v>
      </c>
      <c r="C2346" s="2" t="s">
        <v>2</v>
      </c>
      <c r="D2346" s="3">
        <v>71.12</v>
      </c>
    </row>
    <row r="2347" spans="1:4" ht="12.75" customHeight="1">
      <c r="A2347" s="1" t="s">
        <v>4708</v>
      </c>
      <c r="B2347" s="2" t="s">
        <v>4709</v>
      </c>
      <c r="C2347" s="2" t="s">
        <v>2</v>
      </c>
      <c r="D2347" s="3">
        <v>127.97</v>
      </c>
    </row>
    <row r="2348" spans="1:4" ht="12.75" customHeight="1">
      <c r="A2348" s="1" t="s">
        <v>4710</v>
      </c>
      <c r="B2348" s="2" t="s">
        <v>4711</v>
      </c>
      <c r="C2348" s="2" t="s">
        <v>2</v>
      </c>
      <c r="D2348" s="3">
        <v>6.61</v>
      </c>
    </row>
    <row r="2349" spans="1:4" ht="12.75" customHeight="1">
      <c r="A2349" s="1" t="s">
        <v>4712</v>
      </c>
      <c r="B2349" s="2" t="s">
        <v>4713</v>
      </c>
      <c r="C2349" s="2" t="s">
        <v>2</v>
      </c>
      <c r="D2349" s="3">
        <v>278.89999999999998</v>
      </c>
    </row>
    <row r="2350" spans="1:4" ht="12.75" customHeight="1">
      <c r="A2350" s="1" t="s">
        <v>4714</v>
      </c>
      <c r="B2350" s="2" t="s">
        <v>4715</v>
      </c>
      <c r="C2350" s="2" t="s">
        <v>2</v>
      </c>
      <c r="D2350" s="3">
        <v>1.74</v>
      </c>
    </row>
    <row r="2351" spans="1:4" ht="12.75" customHeight="1">
      <c r="A2351" s="1" t="s">
        <v>4716</v>
      </c>
      <c r="B2351" s="2" t="s">
        <v>4717</v>
      </c>
      <c r="C2351" s="2" t="s">
        <v>2</v>
      </c>
      <c r="D2351" s="3">
        <v>2.34</v>
      </c>
    </row>
    <row r="2352" spans="1:4" ht="12.75" customHeight="1">
      <c r="A2352" s="1" t="s">
        <v>4718</v>
      </c>
      <c r="B2352" s="2" t="s">
        <v>4719</v>
      </c>
      <c r="C2352" s="2" t="s">
        <v>2</v>
      </c>
      <c r="D2352" s="3">
        <v>3.56</v>
      </c>
    </row>
    <row r="2353" spans="1:4" ht="12.75" customHeight="1">
      <c r="A2353" s="1" t="s">
        <v>4720</v>
      </c>
      <c r="B2353" s="2" t="s">
        <v>4721</v>
      </c>
      <c r="C2353" s="2" t="s">
        <v>2</v>
      </c>
      <c r="D2353" s="3">
        <v>8.02</v>
      </c>
    </row>
    <row r="2354" spans="1:4" ht="12.75" customHeight="1">
      <c r="A2354" s="1" t="s">
        <v>4722</v>
      </c>
      <c r="B2354" s="2" t="s">
        <v>4723</v>
      </c>
      <c r="C2354" s="2" t="s">
        <v>2</v>
      </c>
      <c r="D2354" s="3">
        <v>13.3</v>
      </c>
    </row>
    <row r="2355" spans="1:4" ht="12.75" customHeight="1">
      <c r="A2355" s="1" t="s">
        <v>4724</v>
      </c>
      <c r="B2355" s="2" t="s">
        <v>4725</v>
      </c>
      <c r="C2355" s="2" t="s">
        <v>2</v>
      </c>
      <c r="D2355" s="3">
        <v>21.57</v>
      </c>
    </row>
    <row r="2356" spans="1:4" ht="12.75" customHeight="1">
      <c r="A2356" s="1" t="s">
        <v>4726</v>
      </c>
      <c r="B2356" s="2" t="s">
        <v>4727</v>
      </c>
      <c r="C2356" s="2" t="s">
        <v>2</v>
      </c>
      <c r="D2356" s="3">
        <v>62.57</v>
      </c>
    </row>
    <row r="2357" spans="1:4" ht="12.75" customHeight="1">
      <c r="A2357" s="1" t="s">
        <v>4728</v>
      </c>
      <c r="B2357" s="2" t="s">
        <v>4729</v>
      </c>
      <c r="C2357" s="2" t="s">
        <v>2</v>
      </c>
      <c r="D2357" s="3">
        <v>79.5</v>
      </c>
    </row>
    <row r="2358" spans="1:4" ht="12.75" customHeight="1">
      <c r="A2358" s="1" t="s">
        <v>4730</v>
      </c>
      <c r="B2358" s="2" t="s">
        <v>4731</v>
      </c>
      <c r="C2358" s="2" t="s">
        <v>2</v>
      </c>
      <c r="D2358" s="3">
        <v>18.39</v>
      </c>
    </row>
    <row r="2359" spans="1:4" ht="12.75" customHeight="1">
      <c r="A2359" s="1" t="s">
        <v>4732</v>
      </c>
      <c r="B2359" s="2" t="s">
        <v>4733</v>
      </c>
      <c r="C2359" s="2" t="s">
        <v>2</v>
      </c>
      <c r="D2359" s="3">
        <v>5.13</v>
      </c>
    </row>
    <row r="2360" spans="1:4" ht="12.75" customHeight="1">
      <c r="A2360" s="1" t="s">
        <v>4734</v>
      </c>
      <c r="B2360" s="2" t="s">
        <v>4735</v>
      </c>
      <c r="C2360" s="2" t="s">
        <v>2</v>
      </c>
      <c r="D2360" s="3">
        <v>4.47</v>
      </c>
    </row>
    <row r="2361" spans="1:4" ht="12.75" customHeight="1">
      <c r="A2361" s="1" t="s">
        <v>4736</v>
      </c>
      <c r="B2361" s="2" t="s">
        <v>4737</v>
      </c>
      <c r="C2361" s="2" t="s">
        <v>2</v>
      </c>
      <c r="D2361" s="3">
        <v>12.35</v>
      </c>
    </row>
    <row r="2362" spans="1:4" ht="12.75" customHeight="1">
      <c r="A2362" s="1" t="s">
        <v>4738</v>
      </c>
      <c r="B2362" s="2" t="s">
        <v>4739</v>
      </c>
      <c r="C2362" s="2" t="s">
        <v>2</v>
      </c>
      <c r="D2362" s="3">
        <v>7.08</v>
      </c>
    </row>
    <row r="2363" spans="1:4" ht="12.75" customHeight="1">
      <c r="A2363" s="1" t="s">
        <v>4740</v>
      </c>
      <c r="B2363" s="2" t="s">
        <v>4741</v>
      </c>
      <c r="C2363" s="2" t="s">
        <v>2</v>
      </c>
      <c r="D2363" s="3">
        <v>1.64</v>
      </c>
    </row>
    <row r="2364" spans="1:4" ht="12.75" customHeight="1">
      <c r="A2364" s="1" t="s">
        <v>4742</v>
      </c>
      <c r="B2364" s="2" t="s">
        <v>4743</v>
      </c>
      <c r="C2364" s="2" t="s">
        <v>2</v>
      </c>
      <c r="D2364" s="3">
        <v>5.0599999999999996</v>
      </c>
    </row>
    <row r="2365" spans="1:4" ht="12.75" customHeight="1">
      <c r="A2365" s="1" t="s">
        <v>4744</v>
      </c>
      <c r="B2365" s="2" t="s">
        <v>4745</v>
      </c>
      <c r="C2365" s="2" t="s">
        <v>2</v>
      </c>
      <c r="D2365" s="3">
        <v>2.44</v>
      </c>
    </row>
    <row r="2366" spans="1:4" ht="12.75" customHeight="1">
      <c r="A2366" s="1" t="s">
        <v>4746</v>
      </c>
      <c r="B2366" s="2" t="s">
        <v>4747</v>
      </c>
      <c r="C2366" s="2" t="s">
        <v>2</v>
      </c>
      <c r="D2366" s="3">
        <v>1.84</v>
      </c>
    </row>
    <row r="2367" spans="1:4" ht="12.75" customHeight="1">
      <c r="A2367" s="1" t="s">
        <v>4748</v>
      </c>
      <c r="B2367" s="2" t="s">
        <v>4749</v>
      </c>
      <c r="C2367" s="2" t="s">
        <v>2</v>
      </c>
      <c r="D2367" s="3">
        <v>3.51</v>
      </c>
    </row>
    <row r="2368" spans="1:4" ht="12.75" customHeight="1">
      <c r="A2368" s="1" t="s">
        <v>4750</v>
      </c>
      <c r="B2368" s="2" t="s">
        <v>4751</v>
      </c>
      <c r="C2368" s="2" t="s">
        <v>2</v>
      </c>
      <c r="D2368" s="3">
        <v>2.2599999999999998</v>
      </c>
    </row>
    <row r="2369" spans="1:4" ht="12.75" customHeight="1">
      <c r="A2369" s="1" t="s">
        <v>4752</v>
      </c>
      <c r="B2369" s="2" t="s">
        <v>4753</v>
      </c>
      <c r="C2369" s="2" t="s">
        <v>2</v>
      </c>
      <c r="D2369" s="3">
        <v>11.9</v>
      </c>
    </row>
    <row r="2370" spans="1:4" ht="12.75" customHeight="1">
      <c r="A2370" s="1" t="s">
        <v>4754</v>
      </c>
      <c r="B2370" s="2" t="s">
        <v>4755</v>
      </c>
      <c r="C2370" s="2" t="s">
        <v>2</v>
      </c>
      <c r="D2370" s="3">
        <v>2.12</v>
      </c>
    </row>
    <row r="2371" spans="1:4" ht="12.75" customHeight="1">
      <c r="A2371" s="1" t="s">
        <v>4756</v>
      </c>
      <c r="B2371" s="2" t="s">
        <v>4757</v>
      </c>
      <c r="C2371" s="2" t="s">
        <v>2</v>
      </c>
      <c r="D2371" s="3">
        <v>1.91</v>
      </c>
    </row>
    <row r="2372" spans="1:4" ht="12.75" customHeight="1">
      <c r="A2372" s="1" t="s">
        <v>4758</v>
      </c>
      <c r="B2372" s="2" t="s">
        <v>4759</v>
      </c>
      <c r="C2372" s="2" t="s">
        <v>2</v>
      </c>
      <c r="D2372" s="3">
        <v>6.07</v>
      </c>
    </row>
    <row r="2373" spans="1:4" ht="12.75" customHeight="1">
      <c r="A2373" s="1" t="s">
        <v>4760</v>
      </c>
      <c r="B2373" s="2" t="s">
        <v>4761</v>
      </c>
      <c r="C2373" s="2" t="s">
        <v>2</v>
      </c>
      <c r="D2373" s="3">
        <v>4.99</v>
      </c>
    </row>
    <row r="2374" spans="1:4" ht="12.75" customHeight="1">
      <c r="A2374" s="1" t="s">
        <v>4762</v>
      </c>
      <c r="B2374" s="2" t="s">
        <v>4763</v>
      </c>
      <c r="C2374" s="2" t="s">
        <v>2</v>
      </c>
      <c r="D2374" s="3">
        <v>7.51</v>
      </c>
    </row>
    <row r="2375" spans="1:4" ht="12.75" customHeight="1">
      <c r="A2375" s="1" t="s">
        <v>4764</v>
      </c>
      <c r="B2375" s="2" t="s">
        <v>4765</v>
      </c>
      <c r="C2375" s="2" t="s">
        <v>2</v>
      </c>
      <c r="D2375" s="3">
        <v>17.36</v>
      </c>
    </row>
    <row r="2376" spans="1:4" ht="12.75" customHeight="1">
      <c r="A2376" s="1" t="s">
        <v>4766</v>
      </c>
      <c r="B2376" s="2" t="s">
        <v>4767</v>
      </c>
      <c r="C2376" s="2" t="s">
        <v>2</v>
      </c>
      <c r="D2376" s="3">
        <v>8.2799999999999994</v>
      </c>
    </row>
    <row r="2377" spans="1:4" ht="12.75" customHeight="1">
      <c r="A2377" s="1" t="s">
        <v>4768</v>
      </c>
      <c r="B2377" s="2" t="s">
        <v>4769</v>
      </c>
      <c r="C2377" s="2" t="s">
        <v>2</v>
      </c>
      <c r="D2377" s="3">
        <v>59.35</v>
      </c>
    </row>
    <row r="2378" spans="1:4" ht="12.75" customHeight="1">
      <c r="A2378" s="1" t="s">
        <v>4770</v>
      </c>
      <c r="B2378" s="2" t="s">
        <v>4771</v>
      </c>
      <c r="C2378" s="2" t="s">
        <v>2</v>
      </c>
      <c r="D2378" s="3">
        <v>2.23</v>
      </c>
    </row>
    <row r="2379" spans="1:4" ht="12.75" customHeight="1">
      <c r="A2379" s="1" t="s">
        <v>4772</v>
      </c>
      <c r="B2379" s="2" t="s">
        <v>4773</v>
      </c>
      <c r="C2379" s="2" t="s">
        <v>2</v>
      </c>
      <c r="D2379" s="3">
        <v>3.43</v>
      </c>
    </row>
    <row r="2380" spans="1:4" ht="12.75" customHeight="1">
      <c r="A2380" s="1" t="s">
        <v>4774</v>
      </c>
      <c r="B2380" s="2" t="s">
        <v>4775</v>
      </c>
      <c r="C2380" s="2" t="s">
        <v>2</v>
      </c>
      <c r="D2380" s="3">
        <v>7.18</v>
      </c>
    </row>
    <row r="2381" spans="1:4" ht="12.75" customHeight="1">
      <c r="A2381" s="1" t="s">
        <v>4776</v>
      </c>
      <c r="B2381" s="2" t="s">
        <v>4777</v>
      </c>
      <c r="C2381" s="2" t="s">
        <v>2</v>
      </c>
      <c r="D2381" s="3">
        <v>7.53</v>
      </c>
    </row>
    <row r="2382" spans="1:4" ht="12.75" customHeight="1">
      <c r="A2382" s="1" t="s">
        <v>4778</v>
      </c>
      <c r="B2382" s="2" t="s">
        <v>4779</v>
      </c>
      <c r="C2382" s="2" t="s">
        <v>2</v>
      </c>
      <c r="D2382" s="3">
        <v>54.64</v>
      </c>
    </row>
    <row r="2383" spans="1:4" ht="12.75" customHeight="1">
      <c r="A2383" s="1" t="s">
        <v>4780</v>
      </c>
      <c r="B2383" s="2" t="s">
        <v>4781</v>
      </c>
      <c r="C2383" s="2" t="s">
        <v>2</v>
      </c>
      <c r="D2383" s="3">
        <v>2.0099999999999998</v>
      </c>
    </row>
    <row r="2384" spans="1:4" ht="12.75" customHeight="1">
      <c r="A2384" s="1" t="s">
        <v>4782</v>
      </c>
      <c r="B2384" s="2" t="s">
        <v>4783</v>
      </c>
      <c r="C2384" s="2" t="s">
        <v>2</v>
      </c>
      <c r="D2384" s="3">
        <v>2.77</v>
      </c>
    </row>
    <row r="2385" spans="1:4" ht="12.75" customHeight="1">
      <c r="A2385" s="1" t="s">
        <v>4784</v>
      </c>
      <c r="B2385" s="2" t="s">
        <v>4785</v>
      </c>
      <c r="C2385" s="2" t="s">
        <v>2</v>
      </c>
      <c r="D2385" s="3">
        <v>6.3</v>
      </c>
    </row>
    <row r="2386" spans="1:4" ht="12.75" customHeight="1">
      <c r="A2386" s="1" t="s">
        <v>4786</v>
      </c>
      <c r="B2386" s="2" t="s">
        <v>4787</v>
      </c>
      <c r="C2386" s="2" t="s">
        <v>2</v>
      </c>
      <c r="D2386" s="3">
        <v>192.72</v>
      </c>
    </row>
    <row r="2387" spans="1:4" ht="12.75" customHeight="1">
      <c r="A2387" s="1" t="s">
        <v>4788</v>
      </c>
      <c r="B2387" s="2" t="s">
        <v>4789</v>
      </c>
      <c r="C2387" s="2" t="s">
        <v>2</v>
      </c>
      <c r="D2387" s="3">
        <v>0.55000000000000004</v>
      </c>
    </row>
    <row r="2388" spans="1:4" ht="12.75" customHeight="1">
      <c r="A2388" s="1" t="s">
        <v>4790</v>
      </c>
      <c r="B2388" s="2" t="s">
        <v>4791</v>
      </c>
      <c r="C2388" s="2" t="s">
        <v>2</v>
      </c>
      <c r="D2388" s="3">
        <v>0.68</v>
      </c>
    </row>
    <row r="2389" spans="1:4" ht="12.75" customHeight="1">
      <c r="A2389" s="1" t="s">
        <v>4792</v>
      </c>
      <c r="B2389" s="2" t="s">
        <v>4793</v>
      </c>
      <c r="C2389" s="2" t="s">
        <v>2</v>
      </c>
      <c r="D2389" s="3">
        <v>2.2599999999999998</v>
      </c>
    </row>
    <row r="2390" spans="1:4" ht="12.75" customHeight="1">
      <c r="A2390" s="1" t="s">
        <v>4794</v>
      </c>
      <c r="B2390" s="2" t="s">
        <v>4795</v>
      </c>
      <c r="C2390" s="2" t="s">
        <v>2</v>
      </c>
      <c r="D2390" s="3">
        <v>5.5</v>
      </c>
    </row>
    <row r="2391" spans="1:4" ht="12.75" customHeight="1">
      <c r="A2391" s="1" t="s">
        <v>4796</v>
      </c>
      <c r="B2391" s="2" t="s">
        <v>4797</v>
      </c>
      <c r="C2391" s="2" t="s">
        <v>2</v>
      </c>
      <c r="D2391" s="3">
        <v>4.6500000000000004</v>
      </c>
    </row>
    <row r="2392" spans="1:4" ht="12.75" customHeight="1">
      <c r="A2392" s="1" t="s">
        <v>4798</v>
      </c>
      <c r="B2392" s="2" t="s">
        <v>4799</v>
      </c>
      <c r="C2392" s="2" t="s">
        <v>2</v>
      </c>
      <c r="D2392" s="3">
        <v>26.97</v>
      </c>
    </row>
    <row r="2393" spans="1:4" ht="12.75" customHeight="1">
      <c r="A2393" s="1" t="s">
        <v>4800</v>
      </c>
      <c r="B2393" s="2" t="s">
        <v>4801</v>
      </c>
      <c r="C2393" s="2" t="s">
        <v>2</v>
      </c>
      <c r="D2393" s="3">
        <v>95.11</v>
      </c>
    </row>
    <row r="2394" spans="1:4" ht="12.75" customHeight="1">
      <c r="A2394" s="1" t="s">
        <v>4802</v>
      </c>
      <c r="B2394" s="2" t="s">
        <v>4803</v>
      </c>
      <c r="C2394" s="2" t="s">
        <v>2</v>
      </c>
      <c r="D2394" s="3">
        <v>11.74</v>
      </c>
    </row>
    <row r="2395" spans="1:4" ht="12.75" customHeight="1">
      <c r="A2395" s="1" t="s">
        <v>4804</v>
      </c>
      <c r="B2395" s="2" t="s">
        <v>4805</v>
      </c>
      <c r="C2395" s="2" t="s">
        <v>2</v>
      </c>
      <c r="D2395" s="3">
        <v>9.42</v>
      </c>
    </row>
    <row r="2396" spans="1:4" ht="12.75" customHeight="1">
      <c r="A2396" s="1" t="s">
        <v>4806</v>
      </c>
      <c r="B2396" s="2" t="s">
        <v>4807</v>
      </c>
      <c r="C2396" s="2" t="s">
        <v>2</v>
      </c>
      <c r="D2396" s="3">
        <v>11.57</v>
      </c>
    </row>
    <row r="2397" spans="1:4" ht="12.75" customHeight="1">
      <c r="A2397" s="1" t="s">
        <v>4808</v>
      </c>
      <c r="B2397" s="2" t="s">
        <v>4809</v>
      </c>
      <c r="C2397" s="2" t="s">
        <v>2</v>
      </c>
      <c r="D2397" s="3">
        <v>22.29</v>
      </c>
    </row>
    <row r="2398" spans="1:4" ht="12.75" customHeight="1">
      <c r="A2398" s="1" t="s">
        <v>4810</v>
      </c>
      <c r="B2398" s="2" t="s">
        <v>4811</v>
      </c>
      <c r="C2398" s="2" t="s">
        <v>2</v>
      </c>
      <c r="D2398" s="3">
        <v>30.85</v>
      </c>
    </row>
    <row r="2399" spans="1:4" ht="12.75" customHeight="1">
      <c r="A2399" s="1" t="s">
        <v>4812</v>
      </c>
      <c r="B2399" s="2" t="s">
        <v>4813</v>
      </c>
      <c r="C2399" s="2" t="s">
        <v>2</v>
      </c>
      <c r="D2399" s="3">
        <v>8.41</v>
      </c>
    </row>
    <row r="2400" spans="1:4" ht="12.75" customHeight="1">
      <c r="A2400" s="1" t="s">
        <v>4814</v>
      </c>
      <c r="B2400" s="2" t="s">
        <v>4815</v>
      </c>
      <c r="C2400" s="2" t="s">
        <v>2</v>
      </c>
      <c r="D2400" s="3">
        <v>11.26</v>
      </c>
    </row>
    <row r="2401" spans="1:4" ht="12.75" customHeight="1">
      <c r="A2401" s="1" t="s">
        <v>4816</v>
      </c>
      <c r="B2401" s="2" t="s">
        <v>4817</v>
      </c>
      <c r="C2401" s="2" t="s">
        <v>2</v>
      </c>
      <c r="D2401" s="3">
        <v>20.47</v>
      </c>
    </row>
    <row r="2402" spans="1:4" ht="12.75" customHeight="1">
      <c r="A2402" s="1" t="s">
        <v>4818</v>
      </c>
      <c r="B2402" s="2" t="s">
        <v>4819</v>
      </c>
      <c r="C2402" s="2" t="s">
        <v>2</v>
      </c>
      <c r="D2402" s="3">
        <v>15.2</v>
      </c>
    </row>
    <row r="2403" spans="1:4" ht="12.75" customHeight="1">
      <c r="A2403" s="1" t="s">
        <v>4820</v>
      </c>
      <c r="B2403" s="2" t="s">
        <v>4821</v>
      </c>
      <c r="C2403" s="2" t="s">
        <v>2</v>
      </c>
      <c r="D2403" s="3">
        <v>10.08</v>
      </c>
    </row>
    <row r="2404" spans="1:4" ht="12.75" customHeight="1">
      <c r="A2404" s="1" t="s">
        <v>4822</v>
      </c>
      <c r="B2404" s="2" t="s">
        <v>4823</v>
      </c>
      <c r="C2404" s="2" t="s">
        <v>2</v>
      </c>
      <c r="D2404" s="3">
        <v>11.7</v>
      </c>
    </row>
    <row r="2405" spans="1:4" ht="12.75" customHeight="1">
      <c r="A2405" s="1" t="s">
        <v>4824</v>
      </c>
      <c r="B2405" s="2" t="s">
        <v>4825</v>
      </c>
      <c r="C2405" s="2" t="s">
        <v>2</v>
      </c>
      <c r="D2405" s="3">
        <v>13.87</v>
      </c>
    </row>
    <row r="2406" spans="1:4" ht="12.75" customHeight="1">
      <c r="A2406" s="1" t="s">
        <v>4826</v>
      </c>
      <c r="B2406" s="2" t="s">
        <v>4827</v>
      </c>
      <c r="C2406" s="2" t="s">
        <v>2</v>
      </c>
      <c r="D2406" s="3">
        <v>17.52</v>
      </c>
    </row>
    <row r="2407" spans="1:4" ht="12.75" customHeight="1">
      <c r="A2407" s="1" t="s">
        <v>4828</v>
      </c>
      <c r="B2407" s="2" t="s">
        <v>4829</v>
      </c>
      <c r="C2407" s="2" t="s">
        <v>2</v>
      </c>
      <c r="D2407" s="3">
        <v>9.9499999999999993</v>
      </c>
    </row>
    <row r="2408" spans="1:4" ht="12.75" customHeight="1">
      <c r="A2408" s="1" t="s">
        <v>4830</v>
      </c>
      <c r="B2408" s="2" t="s">
        <v>4831</v>
      </c>
      <c r="C2408" s="2" t="s">
        <v>2</v>
      </c>
      <c r="D2408" s="3">
        <v>10.91</v>
      </c>
    </row>
    <row r="2409" spans="1:4" ht="12.75" customHeight="1">
      <c r="A2409" s="1" t="s">
        <v>4832</v>
      </c>
      <c r="B2409" s="2" t="s">
        <v>4833</v>
      </c>
      <c r="C2409" s="2" t="s">
        <v>2</v>
      </c>
      <c r="D2409" s="3">
        <v>14.67</v>
      </c>
    </row>
    <row r="2410" spans="1:4" ht="12.75" customHeight="1">
      <c r="A2410" s="1" t="s">
        <v>4834</v>
      </c>
      <c r="B2410" s="2" t="s">
        <v>4835</v>
      </c>
      <c r="C2410" s="2" t="s">
        <v>2</v>
      </c>
      <c r="D2410" s="3">
        <v>19.39</v>
      </c>
    </row>
    <row r="2411" spans="1:4" ht="12.75" customHeight="1">
      <c r="A2411" s="1" t="s">
        <v>4836</v>
      </c>
      <c r="B2411" s="2" t="s">
        <v>4837</v>
      </c>
      <c r="C2411" s="2" t="s">
        <v>2</v>
      </c>
      <c r="D2411" s="3">
        <v>10.84</v>
      </c>
    </row>
    <row r="2412" spans="1:4" ht="12.75" customHeight="1">
      <c r="A2412" s="1" t="s">
        <v>4838</v>
      </c>
      <c r="B2412" s="2" t="s">
        <v>4839</v>
      </c>
      <c r="C2412" s="2" t="s">
        <v>2</v>
      </c>
      <c r="D2412" s="3">
        <v>12.72</v>
      </c>
    </row>
    <row r="2413" spans="1:4" ht="12.75" customHeight="1">
      <c r="A2413" s="1" t="s">
        <v>4840</v>
      </c>
      <c r="B2413" s="2" t="s">
        <v>4841</v>
      </c>
      <c r="C2413" s="2" t="s">
        <v>2</v>
      </c>
      <c r="D2413" s="3">
        <v>17.07</v>
      </c>
    </row>
    <row r="2414" spans="1:4" ht="12.75" customHeight="1">
      <c r="A2414" s="1" t="s">
        <v>4842</v>
      </c>
      <c r="B2414" s="2" t="s">
        <v>4843</v>
      </c>
      <c r="C2414" s="2" t="s">
        <v>2</v>
      </c>
      <c r="D2414" s="3">
        <v>18.510000000000002</v>
      </c>
    </row>
    <row r="2415" spans="1:4" ht="12.75" customHeight="1">
      <c r="A2415" s="1" t="s">
        <v>4844</v>
      </c>
      <c r="B2415" s="2" t="s">
        <v>4845</v>
      </c>
      <c r="C2415" s="2" t="s">
        <v>2</v>
      </c>
      <c r="D2415" s="3">
        <v>66.97</v>
      </c>
    </row>
    <row r="2416" spans="1:4" ht="12.75" customHeight="1">
      <c r="A2416" s="1" t="s">
        <v>4846</v>
      </c>
      <c r="B2416" s="2" t="s">
        <v>4847</v>
      </c>
      <c r="C2416" s="2" t="s">
        <v>2</v>
      </c>
      <c r="D2416" s="3">
        <v>3.64</v>
      </c>
    </row>
    <row r="2417" spans="1:4" ht="12.75" customHeight="1">
      <c r="A2417" s="1" t="s">
        <v>4848</v>
      </c>
      <c r="B2417" s="2" t="s">
        <v>4849</v>
      </c>
      <c r="C2417" s="2" t="s">
        <v>2</v>
      </c>
      <c r="D2417" s="3">
        <v>6.08</v>
      </c>
    </row>
    <row r="2418" spans="1:4" ht="12.75" customHeight="1">
      <c r="A2418" s="1" t="s">
        <v>4850</v>
      </c>
      <c r="B2418" s="2" t="s">
        <v>4851</v>
      </c>
      <c r="C2418" s="2" t="s">
        <v>2</v>
      </c>
      <c r="D2418" s="3">
        <v>15.66</v>
      </c>
    </row>
    <row r="2419" spans="1:4" ht="12.75" customHeight="1">
      <c r="A2419" s="1" t="s">
        <v>4852</v>
      </c>
      <c r="B2419" s="2" t="s">
        <v>4853</v>
      </c>
      <c r="C2419" s="2" t="s">
        <v>2</v>
      </c>
      <c r="D2419" s="3">
        <v>17.579999999999998</v>
      </c>
    </row>
    <row r="2420" spans="1:4" ht="12.75" customHeight="1">
      <c r="A2420" s="1" t="s">
        <v>4854</v>
      </c>
      <c r="B2420" s="2" t="s">
        <v>4855</v>
      </c>
      <c r="C2420" s="2" t="s">
        <v>2</v>
      </c>
      <c r="D2420" s="3">
        <v>69.81</v>
      </c>
    </row>
    <row r="2421" spans="1:4" ht="12.75" customHeight="1">
      <c r="A2421" s="1" t="s">
        <v>4856</v>
      </c>
      <c r="B2421" s="2" t="s">
        <v>4857</v>
      </c>
      <c r="C2421" s="2" t="s">
        <v>2</v>
      </c>
      <c r="D2421" s="3">
        <v>3.56</v>
      </c>
    </row>
    <row r="2422" spans="1:4" ht="12.75" customHeight="1">
      <c r="A2422" s="1" t="s">
        <v>4858</v>
      </c>
      <c r="B2422" s="2" t="s">
        <v>4859</v>
      </c>
      <c r="C2422" s="2" t="s">
        <v>2</v>
      </c>
      <c r="D2422" s="3">
        <v>5.42</v>
      </c>
    </row>
    <row r="2423" spans="1:4" ht="12.75" customHeight="1">
      <c r="A2423" s="1" t="s">
        <v>4860</v>
      </c>
      <c r="B2423" s="2" t="s">
        <v>4861</v>
      </c>
      <c r="C2423" s="2" t="s">
        <v>2</v>
      </c>
      <c r="D2423" s="3">
        <v>15.25</v>
      </c>
    </row>
    <row r="2424" spans="1:4" ht="12.75" customHeight="1">
      <c r="A2424" s="1" t="s">
        <v>4862</v>
      </c>
      <c r="B2424" s="2" t="s">
        <v>4863</v>
      </c>
      <c r="C2424" s="2" t="s">
        <v>2</v>
      </c>
      <c r="D2424" s="3">
        <v>1.05</v>
      </c>
    </row>
    <row r="2425" spans="1:4" ht="12.75" customHeight="1">
      <c r="A2425" s="1" t="s">
        <v>4864</v>
      </c>
      <c r="B2425" s="2" t="s">
        <v>4865</v>
      </c>
      <c r="C2425" s="2" t="s">
        <v>2</v>
      </c>
      <c r="D2425" s="3">
        <v>1.4</v>
      </c>
    </row>
    <row r="2426" spans="1:4" ht="12.75" customHeight="1">
      <c r="A2426" s="1" t="s">
        <v>4866</v>
      </c>
      <c r="B2426" s="2" t="s">
        <v>4867</v>
      </c>
      <c r="C2426" s="2" t="s">
        <v>2</v>
      </c>
      <c r="D2426" s="3">
        <v>3.86</v>
      </c>
    </row>
    <row r="2427" spans="1:4" ht="12.75" customHeight="1">
      <c r="A2427" s="1" t="s">
        <v>4868</v>
      </c>
      <c r="B2427" s="2" t="s">
        <v>4869</v>
      </c>
      <c r="C2427" s="2" t="s">
        <v>2</v>
      </c>
      <c r="D2427" s="3">
        <v>5.55</v>
      </c>
    </row>
    <row r="2428" spans="1:4" ht="12.75" customHeight="1">
      <c r="A2428" s="1" t="s">
        <v>4870</v>
      </c>
      <c r="B2428" s="2" t="s">
        <v>4871</v>
      </c>
      <c r="C2428" s="2" t="s">
        <v>2</v>
      </c>
      <c r="D2428" s="3">
        <v>6.97</v>
      </c>
    </row>
    <row r="2429" spans="1:4" ht="12.75" customHeight="1">
      <c r="A2429" s="1" t="s">
        <v>4872</v>
      </c>
      <c r="B2429" s="2" t="s">
        <v>4873</v>
      </c>
      <c r="C2429" s="2" t="s">
        <v>2</v>
      </c>
      <c r="D2429" s="3">
        <v>25.35</v>
      </c>
    </row>
    <row r="2430" spans="1:4" ht="12.75" customHeight="1">
      <c r="A2430" s="1" t="s">
        <v>4874</v>
      </c>
      <c r="B2430" s="2" t="s">
        <v>4875</v>
      </c>
      <c r="C2430" s="2" t="s">
        <v>2</v>
      </c>
      <c r="D2430" s="3">
        <v>60.77</v>
      </c>
    </row>
    <row r="2431" spans="1:4" ht="12.75" customHeight="1">
      <c r="A2431" s="1" t="s">
        <v>4876</v>
      </c>
      <c r="B2431" s="2" t="s">
        <v>4877</v>
      </c>
      <c r="C2431" s="2" t="s">
        <v>2</v>
      </c>
      <c r="D2431" s="3">
        <v>75</v>
      </c>
    </row>
    <row r="2432" spans="1:4" ht="12.75" customHeight="1">
      <c r="A2432" s="1" t="s">
        <v>4878</v>
      </c>
      <c r="B2432" s="2" t="s">
        <v>4879</v>
      </c>
      <c r="C2432" s="2" t="s">
        <v>2</v>
      </c>
      <c r="D2432" s="3">
        <v>79.55</v>
      </c>
    </row>
    <row r="2433" spans="1:4" ht="12.75" customHeight="1">
      <c r="A2433" s="1" t="s">
        <v>4880</v>
      </c>
      <c r="B2433" s="2" t="s">
        <v>4881</v>
      </c>
      <c r="C2433" s="2" t="s">
        <v>897</v>
      </c>
      <c r="D2433" s="3">
        <v>62.59</v>
      </c>
    </row>
    <row r="2434" spans="1:4" ht="12.75" customHeight="1">
      <c r="A2434" s="1" t="s">
        <v>4882</v>
      </c>
      <c r="B2434" s="2" t="s">
        <v>4883</v>
      </c>
      <c r="C2434" s="2" t="s">
        <v>897</v>
      </c>
      <c r="D2434" s="3">
        <v>58.81</v>
      </c>
    </row>
    <row r="2435" spans="1:4" ht="12.75" customHeight="1">
      <c r="A2435" s="1" t="s">
        <v>4884</v>
      </c>
      <c r="B2435" s="2" t="s">
        <v>4885</v>
      </c>
      <c r="C2435" s="2" t="s">
        <v>2</v>
      </c>
      <c r="D2435" s="3">
        <v>17.28</v>
      </c>
    </row>
    <row r="2436" spans="1:4" ht="12.75" customHeight="1">
      <c r="A2436" s="1" t="s">
        <v>4886</v>
      </c>
      <c r="B2436" s="2" t="s">
        <v>4887</v>
      </c>
      <c r="C2436" s="2" t="s">
        <v>2</v>
      </c>
      <c r="D2436" s="3">
        <v>20.100000000000001</v>
      </c>
    </row>
    <row r="2437" spans="1:4" ht="12.75" customHeight="1">
      <c r="A2437" s="1" t="s">
        <v>4888</v>
      </c>
      <c r="B2437" s="2" t="s">
        <v>4889</v>
      </c>
      <c r="C2437" s="2" t="s">
        <v>2</v>
      </c>
      <c r="D2437" s="3">
        <v>12.35</v>
      </c>
    </row>
    <row r="2438" spans="1:4" ht="12.75" customHeight="1">
      <c r="A2438" s="1" t="s">
        <v>4890</v>
      </c>
      <c r="B2438" s="2" t="s">
        <v>4891</v>
      </c>
      <c r="C2438" s="2" t="s">
        <v>2</v>
      </c>
      <c r="D2438" s="3">
        <v>106.21</v>
      </c>
    </row>
    <row r="2439" spans="1:4" ht="12.75" customHeight="1">
      <c r="A2439" s="1" t="s">
        <v>4892</v>
      </c>
      <c r="B2439" s="2" t="s">
        <v>4893</v>
      </c>
      <c r="C2439" s="2" t="s">
        <v>2</v>
      </c>
      <c r="D2439" s="3">
        <v>37.94</v>
      </c>
    </row>
    <row r="2440" spans="1:4" ht="12.75" customHeight="1">
      <c r="A2440" s="1" t="s">
        <v>4894</v>
      </c>
      <c r="B2440" s="2" t="s">
        <v>4895</v>
      </c>
      <c r="C2440" s="2" t="s">
        <v>2</v>
      </c>
      <c r="D2440" s="3">
        <v>16.63</v>
      </c>
    </row>
    <row r="2441" spans="1:4" ht="12.75" customHeight="1">
      <c r="A2441" s="1" t="s">
        <v>4896</v>
      </c>
      <c r="B2441" s="2" t="s">
        <v>4897</v>
      </c>
      <c r="C2441" s="2" t="s">
        <v>2</v>
      </c>
      <c r="D2441" s="3">
        <v>16.95</v>
      </c>
    </row>
    <row r="2442" spans="1:4" ht="12.75" customHeight="1">
      <c r="A2442" s="1" t="s">
        <v>4898</v>
      </c>
      <c r="B2442" s="2" t="s">
        <v>4899</v>
      </c>
      <c r="C2442" s="2" t="s">
        <v>2</v>
      </c>
      <c r="D2442" s="3">
        <v>21.91</v>
      </c>
    </row>
    <row r="2443" spans="1:4" ht="12.75" customHeight="1">
      <c r="A2443" s="1" t="s">
        <v>4900</v>
      </c>
      <c r="B2443" s="2" t="s">
        <v>4901</v>
      </c>
      <c r="C2443" s="2" t="s">
        <v>2</v>
      </c>
      <c r="D2443" s="3">
        <v>49.07</v>
      </c>
    </row>
    <row r="2444" spans="1:4" ht="12.75" customHeight="1">
      <c r="A2444" s="1" t="s">
        <v>4902</v>
      </c>
      <c r="B2444" s="2" t="s">
        <v>4903</v>
      </c>
      <c r="C2444" s="2" t="s">
        <v>2</v>
      </c>
      <c r="D2444" s="3">
        <v>62.78</v>
      </c>
    </row>
    <row r="2445" spans="1:4" ht="12.75" customHeight="1">
      <c r="A2445" s="1" t="s">
        <v>4904</v>
      </c>
      <c r="B2445" s="2" t="s">
        <v>4905</v>
      </c>
      <c r="C2445" s="2" t="s">
        <v>2</v>
      </c>
      <c r="D2445" s="3">
        <v>121.11</v>
      </c>
    </row>
    <row r="2446" spans="1:4" ht="12.75" customHeight="1">
      <c r="A2446" s="1" t="s">
        <v>4906</v>
      </c>
      <c r="B2446" s="2" t="s">
        <v>4907</v>
      </c>
      <c r="C2446" s="2" t="s">
        <v>2</v>
      </c>
      <c r="D2446" s="3">
        <v>165.55</v>
      </c>
    </row>
    <row r="2447" spans="1:4" ht="12.75" customHeight="1">
      <c r="A2447" s="1" t="s">
        <v>4908</v>
      </c>
      <c r="B2447" s="2" t="s">
        <v>4909</v>
      </c>
      <c r="C2447" s="2" t="s">
        <v>2</v>
      </c>
      <c r="D2447" s="3">
        <v>7.76</v>
      </c>
    </row>
    <row r="2448" spans="1:4" ht="12.75" customHeight="1">
      <c r="A2448" s="1" t="s">
        <v>4910</v>
      </c>
      <c r="B2448" s="2" t="s">
        <v>4911</v>
      </c>
      <c r="C2448" s="2" t="s">
        <v>2</v>
      </c>
      <c r="D2448" s="3">
        <v>19.02</v>
      </c>
    </row>
    <row r="2449" spans="1:4" ht="12.75" customHeight="1">
      <c r="A2449" s="1" t="s">
        <v>4912</v>
      </c>
      <c r="B2449" s="2" t="s">
        <v>4913</v>
      </c>
      <c r="C2449" s="2" t="s">
        <v>2</v>
      </c>
      <c r="D2449" s="3">
        <v>33.46</v>
      </c>
    </row>
    <row r="2450" spans="1:4" ht="12.75" customHeight="1">
      <c r="A2450" s="1" t="s">
        <v>4914</v>
      </c>
      <c r="B2450" s="2" t="s">
        <v>4915</v>
      </c>
      <c r="C2450" s="2" t="s">
        <v>2</v>
      </c>
      <c r="D2450" s="3">
        <v>21.76</v>
      </c>
    </row>
    <row r="2451" spans="1:4" ht="12.75" customHeight="1">
      <c r="A2451" s="1" t="s">
        <v>4916</v>
      </c>
      <c r="B2451" s="2" t="s">
        <v>4917</v>
      </c>
      <c r="C2451" s="2" t="s">
        <v>2</v>
      </c>
      <c r="D2451" s="3">
        <v>3.42</v>
      </c>
    </row>
    <row r="2452" spans="1:4" ht="12.75" customHeight="1">
      <c r="A2452" s="1" t="s">
        <v>4918</v>
      </c>
      <c r="B2452" s="2" t="s">
        <v>4919</v>
      </c>
      <c r="C2452" s="2" t="s">
        <v>2</v>
      </c>
      <c r="D2452" s="3">
        <v>8.93</v>
      </c>
    </row>
    <row r="2453" spans="1:4" ht="12.75" customHeight="1">
      <c r="A2453" s="1" t="s">
        <v>4920</v>
      </c>
      <c r="B2453" s="2" t="s">
        <v>4921</v>
      </c>
      <c r="C2453" s="2" t="s">
        <v>2</v>
      </c>
      <c r="D2453" s="3">
        <v>16.920000000000002</v>
      </c>
    </row>
    <row r="2454" spans="1:4" ht="12.75" customHeight="1">
      <c r="A2454" s="1" t="s">
        <v>4922</v>
      </c>
      <c r="B2454" s="2" t="s">
        <v>4923</v>
      </c>
      <c r="C2454" s="2" t="s">
        <v>2</v>
      </c>
      <c r="D2454" s="3">
        <v>1.27</v>
      </c>
    </row>
    <row r="2455" spans="1:4" ht="12.75" customHeight="1">
      <c r="A2455" s="1" t="s">
        <v>4924</v>
      </c>
      <c r="B2455" s="2" t="s">
        <v>4925</v>
      </c>
      <c r="C2455" s="2" t="s">
        <v>2</v>
      </c>
      <c r="D2455" s="3">
        <v>134.15</v>
      </c>
    </row>
    <row r="2456" spans="1:4" ht="12.75" customHeight="1">
      <c r="A2456" s="1" t="s">
        <v>4926</v>
      </c>
      <c r="B2456" s="2" t="s">
        <v>4927</v>
      </c>
      <c r="C2456" s="2" t="s">
        <v>2</v>
      </c>
      <c r="D2456" s="3">
        <v>616.89</v>
      </c>
    </row>
    <row r="2457" spans="1:4" ht="12.75" customHeight="1">
      <c r="A2457" s="1" t="s">
        <v>4928</v>
      </c>
      <c r="B2457" s="2" t="s">
        <v>4929</v>
      </c>
      <c r="C2457" s="2" t="s">
        <v>2</v>
      </c>
      <c r="D2457" s="3">
        <v>772.35</v>
      </c>
    </row>
    <row r="2458" spans="1:4" ht="12.75" customHeight="1">
      <c r="A2458" s="1" t="s">
        <v>4930</v>
      </c>
      <c r="B2458" s="2" t="s">
        <v>4931</v>
      </c>
      <c r="C2458" s="2" t="s">
        <v>2</v>
      </c>
      <c r="D2458" s="3">
        <v>1071.21</v>
      </c>
    </row>
    <row r="2459" spans="1:4" ht="12.75" customHeight="1">
      <c r="A2459" s="1" t="s">
        <v>4932</v>
      </c>
      <c r="B2459" s="2" t="s">
        <v>4933</v>
      </c>
      <c r="C2459" s="2" t="s">
        <v>2</v>
      </c>
      <c r="D2459" s="3">
        <v>1414.9</v>
      </c>
    </row>
    <row r="2460" spans="1:4" ht="12.75" customHeight="1">
      <c r="A2460" s="1" t="s">
        <v>4934</v>
      </c>
      <c r="B2460" s="2" t="s">
        <v>4935</v>
      </c>
      <c r="C2460" s="2" t="s">
        <v>2</v>
      </c>
      <c r="D2460" s="3">
        <v>423.05</v>
      </c>
    </row>
    <row r="2461" spans="1:4" ht="12.75" customHeight="1">
      <c r="A2461" s="1" t="s">
        <v>4936</v>
      </c>
      <c r="B2461" s="2" t="s">
        <v>4937</v>
      </c>
      <c r="C2461" s="2" t="s">
        <v>2</v>
      </c>
      <c r="D2461" s="3">
        <v>490.71</v>
      </c>
    </row>
    <row r="2462" spans="1:4" ht="12.75" customHeight="1">
      <c r="A2462" s="1" t="s">
        <v>4938</v>
      </c>
      <c r="B2462" s="2" t="s">
        <v>4939</v>
      </c>
      <c r="C2462" s="2" t="s">
        <v>2</v>
      </c>
      <c r="D2462" s="3">
        <v>538.98</v>
      </c>
    </row>
    <row r="2463" spans="1:4" ht="12.75" customHeight="1">
      <c r="A2463" s="1" t="s">
        <v>4940</v>
      </c>
      <c r="B2463" s="2" t="s">
        <v>4941</v>
      </c>
      <c r="C2463" s="2" t="s">
        <v>89</v>
      </c>
      <c r="D2463" s="3">
        <v>86.56</v>
      </c>
    </row>
    <row r="2464" spans="1:4" ht="12.75" customHeight="1">
      <c r="A2464" s="1" t="s">
        <v>4942</v>
      </c>
      <c r="B2464" s="2" t="s">
        <v>4943</v>
      </c>
      <c r="C2464" s="2" t="s">
        <v>89</v>
      </c>
      <c r="D2464" s="3">
        <v>128.78</v>
      </c>
    </row>
    <row r="2465" spans="1:4" ht="12.75" customHeight="1">
      <c r="A2465" s="1" t="s">
        <v>4944</v>
      </c>
      <c r="B2465" s="2" t="s">
        <v>4945</v>
      </c>
      <c r="C2465" s="2" t="s">
        <v>89</v>
      </c>
      <c r="D2465" s="3">
        <v>484.67</v>
      </c>
    </row>
    <row r="2466" spans="1:4" ht="12.75" customHeight="1">
      <c r="A2466" s="1" t="s">
        <v>4946</v>
      </c>
      <c r="B2466" s="2" t="s">
        <v>4947</v>
      </c>
      <c r="C2466" s="2" t="s">
        <v>89</v>
      </c>
      <c r="D2466" s="3">
        <v>400.97</v>
      </c>
    </row>
    <row r="2467" spans="1:4" ht="12.75" customHeight="1">
      <c r="A2467" s="1" t="s">
        <v>4948</v>
      </c>
      <c r="B2467" s="2" t="s">
        <v>4949</v>
      </c>
      <c r="C2467" s="2" t="s">
        <v>89</v>
      </c>
      <c r="D2467" s="3">
        <v>1.36</v>
      </c>
    </row>
    <row r="2468" spans="1:4" ht="12.75" customHeight="1">
      <c r="A2468" s="1" t="s">
        <v>4950</v>
      </c>
      <c r="B2468" s="2" t="s">
        <v>4951</v>
      </c>
      <c r="C2468" s="2" t="s">
        <v>89</v>
      </c>
      <c r="D2468" s="3">
        <v>1.29</v>
      </c>
    </row>
    <row r="2469" spans="1:4" ht="12.75" customHeight="1">
      <c r="A2469" s="1" t="s">
        <v>4952</v>
      </c>
      <c r="B2469" s="2" t="s">
        <v>4953</v>
      </c>
      <c r="C2469" s="2" t="s">
        <v>89</v>
      </c>
      <c r="D2469" s="3">
        <v>2.02</v>
      </c>
    </row>
    <row r="2470" spans="1:4" ht="12.75" customHeight="1">
      <c r="A2470" s="1" t="s">
        <v>4954</v>
      </c>
      <c r="B2470" s="2" t="s">
        <v>4955</v>
      </c>
      <c r="C2470" s="2" t="s">
        <v>2</v>
      </c>
      <c r="D2470" s="3">
        <v>382.25</v>
      </c>
    </row>
    <row r="2471" spans="1:4" ht="12.75" customHeight="1">
      <c r="A2471" s="1" t="s">
        <v>4956</v>
      </c>
      <c r="B2471" s="2" t="s">
        <v>4957</v>
      </c>
      <c r="C2471" s="2" t="s">
        <v>2</v>
      </c>
      <c r="D2471" s="3">
        <v>129.22</v>
      </c>
    </row>
    <row r="2472" spans="1:4" ht="12.75" customHeight="1">
      <c r="A2472" s="1" t="s">
        <v>4958</v>
      </c>
      <c r="B2472" s="2" t="s">
        <v>4959</v>
      </c>
      <c r="C2472" s="2" t="s">
        <v>2</v>
      </c>
      <c r="D2472" s="3">
        <v>52.21</v>
      </c>
    </row>
    <row r="2473" spans="1:4" ht="12.75" customHeight="1">
      <c r="A2473" s="1" t="s">
        <v>4960</v>
      </c>
      <c r="B2473" s="2" t="s">
        <v>4961</v>
      </c>
      <c r="C2473" s="2" t="s">
        <v>2</v>
      </c>
      <c r="D2473" s="3">
        <v>52.21</v>
      </c>
    </row>
    <row r="2474" spans="1:4" ht="12.75" customHeight="1">
      <c r="A2474" s="1" t="s">
        <v>4962</v>
      </c>
      <c r="B2474" s="2" t="s">
        <v>4963</v>
      </c>
      <c r="C2474" s="2" t="s">
        <v>2</v>
      </c>
      <c r="D2474" s="3">
        <v>76.069999999999993</v>
      </c>
    </row>
    <row r="2475" spans="1:4" ht="12.75" customHeight="1">
      <c r="A2475" s="1" t="s">
        <v>4964</v>
      </c>
      <c r="B2475" s="2" t="s">
        <v>4965</v>
      </c>
      <c r="C2475" s="2" t="s">
        <v>2</v>
      </c>
      <c r="D2475" s="3">
        <v>72.599999999999994</v>
      </c>
    </row>
    <row r="2476" spans="1:4" ht="12.75" customHeight="1">
      <c r="A2476" s="1" t="s">
        <v>4966</v>
      </c>
      <c r="B2476" s="2" t="s">
        <v>4967</v>
      </c>
      <c r="C2476" s="2" t="s">
        <v>2</v>
      </c>
      <c r="D2476" s="3">
        <v>166.66</v>
      </c>
    </row>
    <row r="2477" spans="1:4" ht="12.75" customHeight="1">
      <c r="A2477" s="1" t="s">
        <v>4968</v>
      </c>
      <c r="B2477" s="2" t="s">
        <v>4969</v>
      </c>
      <c r="C2477" s="2" t="s">
        <v>2</v>
      </c>
      <c r="D2477" s="3">
        <v>351.63</v>
      </c>
    </row>
    <row r="2478" spans="1:4" ht="12.75" customHeight="1">
      <c r="A2478" s="1" t="s">
        <v>4970</v>
      </c>
      <c r="B2478" s="2" t="s">
        <v>4971</v>
      </c>
      <c r="C2478" s="2" t="s">
        <v>2</v>
      </c>
      <c r="D2478" s="3">
        <v>79.010000000000005</v>
      </c>
    </row>
    <row r="2479" spans="1:4" ht="12.75" customHeight="1">
      <c r="A2479" s="1" t="s">
        <v>4972</v>
      </c>
      <c r="B2479" s="2" t="s">
        <v>4973</v>
      </c>
      <c r="C2479" s="2" t="s">
        <v>2</v>
      </c>
      <c r="D2479" s="3">
        <v>47.19</v>
      </c>
    </row>
    <row r="2480" spans="1:4" ht="12.75" customHeight="1">
      <c r="A2480" s="1" t="s">
        <v>4974</v>
      </c>
      <c r="B2480" s="2" t="s">
        <v>4975</v>
      </c>
      <c r="C2480" s="2" t="s">
        <v>2</v>
      </c>
      <c r="D2480" s="3">
        <v>21.46</v>
      </c>
    </row>
    <row r="2481" spans="1:4" ht="12.75" customHeight="1">
      <c r="A2481" s="1" t="s">
        <v>4976</v>
      </c>
      <c r="B2481" s="2" t="s">
        <v>4977</v>
      </c>
      <c r="C2481" s="2" t="s">
        <v>2</v>
      </c>
      <c r="D2481" s="3">
        <v>687.44</v>
      </c>
    </row>
    <row r="2482" spans="1:4" ht="12.75" customHeight="1">
      <c r="A2482" s="1" t="s">
        <v>4978</v>
      </c>
      <c r="B2482" s="2" t="s">
        <v>4979</v>
      </c>
      <c r="C2482" s="2" t="s">
        <v>2</v>
      </c>
      <c r="D2482" s="3">
        <v>561.04999999999995</v>
      </c>
    </row>
    <row r="2483" spans="1:4" ht="12.75" customHeight="1">
      <c r="A2483" s="1" t="s">
        <v>4980</v>
      </c>
      <c r="B2483" s="2" t="s">
        <v>4981</v>
      </c>
      <c r="C2483" s="2" t="s">
        <v>2</v>
      </c>
      <c r="D2483" s="3">
        <v>687.44</v>
      </c>
    </row>
    <row r="2484" spans="1:4" ht="12.75" customHeight="1">
      <c r="A2484" s="1" t="s">
        <v>4982</v>
      </c>
      <c r="B2484" s="2" t="s">
        <v>4983</v>
      </c>
      <c r="C2484" s="2" t="s">
        <v>2</v>
      </c>
      <c r="D2484" s="3">
        <v>570.24</v>
      </c>
    </row>
    <row r="2485" spans="1:4" ht="12.75" customHeight="1">
      <c r="A2485" s="1" t="s">
        <v>4984</v>
      </c>
      <c r="B2485" s="2" t="s">
        <v>4985</v>
      </c>
      <c r="C2485" s="2" t="s">
        <v>2</v>
      </c>
      <c r="D2485" s="3">
        <v>687.44</v>
      </c>
    </row>
    <row r="2486" spans="1:4" ht="12.75" customHeight="1">
      <c r="A2486" s="1" t="s">
        <v>4986</v>
      </c>
      <c r="B2486" s="2" t="s">
        <v>4987</v>
      </c>
      <c r="C2486" s="2" t="s">
        <v>2</v>
      </c>
      <c r="D2486" s="3">
        <v>579.9</v>
      </c>
    </row>
    <row r="2487" spans="1:4" ht="12.75" customHeight="1">
      <c r="A2487" s="1" t="s">
        <v>4988</v>
      </c>
      <c r="B2487" s="2" t="s">
        <v>4989</v>
      </c>
      <c r="C2487" s="2" t="s">
        <v>2</v>
      </c>
      <c r="D2487" s="3">
        <v>864.13</v>
      </c>
    </row>
    <row r="2488" spans="1:4" ht="12.75" customHeight="1">
      <c r="A2488" s="1" t="s">
        <v>4990</v>
      </c>
      <c r="B2488" s="2" t="s">
        <v>4991</v>
      </c>
      <c r="C2488" s="2" t="s">
        <v>2</v>
      </c>
      <c r="D2488" s="3">
        <v>620.52</v>
      </c>
    </row>
    <row r="2489" spans="1:4" ht="12.75" customHeight="1">
      <c r="A2489" s="1" t="s">
        <v>4992</v>
      </c>
      <c r="B2489" s="2" t="s">
        <v>4993</v>
      </c>
      <c r="C2489" s="2" t="s">
        <v>2</v>
      </c>
      <c r="D2489" s="3">
        <v>699.24</v>
      </c>
    </row>
    <row r="2490" spans="1:4" ht="12.75" customHeight="1">
      <c r="A2490" s="1" t="s">
        <v>4994</v>
      </c>
      <c r="B2490" s="2" t="s">
        <v>4995</v>
      </c>
      <c r="C2490" s="2" t="s">
        <v>2</v>
      </c>
      <c r="D2490" s="3">
        <v>769.16</v>
      </c>
    </row>
    <row r="2491" spans="1:4" ht="12.75" customHeight="1">
      <c r="A2491" s="1" t="s">
        <v>4996</v>
      </c>
      <c r="B2491" s="2" t="s">
        <v>4997</v>
      </c>
      <c r="C2491" s="2" t="s">
        <v>2</v>
      </c>
      <c r="D2491" s="3">
        <v>890.48</v>
      </c>
    </row>
    <row r="2492" spans="1:4" ht="12.75" customHeight="1">
      <c r="A2492" s="1" t="s">
        <v>4998</v>
      </c>
      <c r="B2492" s="2" t="s">
        <v>4999</v>
      </c>
      <c r="C2492" s="2" t="s">
        <v>2</v>
      </c>
      <c r="D2492" s="3">
        <v>804.34</v>
      </c>
    </row>
    <row r="2493" spans="1:4" ht="12.75" customHeight="1">
      <c r="A2493" s="1" t="s">
        <v>5000</v>
      </c>
      <c r="B2493" s="2" t="s">
        <v>5001</v>
      </c>
      <c r="C2493" s="2" t="s">
        <v>2</v>
      </c>
      <c r="D2493" s="3">
        <v>955.13</v>
      </c>
    </row>
    <row r="2494" spans="1:4" ht="12.75" customHeight="1">
      <c r="A2494" s="1" t="s">
        <v>5002</v>
      </c>
      <c r="B2494" s="2" t="s">
        <v>5003</v>
      </c>
      <c r="C2494" s="2" t="s">
        <v>2</v>
      </c>
      <c r="D2494" s="3">
        <v>1042.1199999999999</v>
      </c>
    </row>
    <row r="2495" spans="1:4" ht="12.75" customHeight="1">
      <c r="A2495" s="1" t="s">
        <v>5004</v>
      </c>
      <c r="B2495" s="2" t="s">
        <v>5005</v>
      </c>
      <c r="C2495" s="2" t="s">
        <v>2</v>
      </c>
      <c r="D2495" s="3">
        <v>1285.28</v>
      </c>
    </row>
    <row r="2496" spans="1:4" ht="12.75" customHeight="1">
      <c r="A2496" s="1" t="s">
        <v>5006</v>
      </c>
      <c r="B2496" s="2" t="s">
        <v>5007</v>
      </c>
      <c r="C2496" s="2" t="s">
        <v>2</v>
      </c>
      <c r="D2496" s="3">
        <v>1013.08</v>
      </c>
    </row>
    <row r="2497" spans="1:4" ht="12.75" customHeight="1">
      <c r="A2497" s="1" t="s">
        <v>5008</v>
      </c>
      <c r="B2497" s="2" t="s">
        <v>5009</v>
      </c>
      <c r="C2497" s="2" t="s">
        <v>2</v>
      </c>
      <c r="D2497" s="3">
        <v>1070.3399999999999</v>
      </c>
    </row>
    <row r="2498" spans="1:4" ht="12.75" customHeight="1">
      <c r="A2498" s="1" t="s">
        <v>5010</v>
      </c>
      <c r="B2498" s="2" t="s">
        <v>5011</v>
      </c>
      <c r="C2498" s="2" t="s">
        <v>2</v>
      </c>
      <c r="D2498" s="3">
        <v>1303.53</v>
      </c>
    </row>
    <row r="2499" spans="1:4" ht="12.75" customHeight="1">
      <c r="A2499" s="1" t="s">
        <v>5012</v>
      </c>
      <c r="B2499" s="2" t="s">
        <v>5013</v>
      </c>
      <c r="C2499" s="2" t="s">
        <v>2</v>
      </c>
      <c r="D2499" s="3">
        <v>1076.3900000000001</v>
      </c>
    </row>
    <row r="2500" spans="1:4" ht="12.75" customHeight="1">
      <c r="A2500" s="1" t="s">
        <v>5014</v>
      </c>
      <c r="B2500" s="2" t="s">
        <v>5015</v>
      </c>
      <c r="C2500" s="2" t="s">
        <v>801</v>
      </c>
      <c r="D2500" s="3">
        <v>70.02</v>
      </c>
    </row>
    <row r="2501" spans="1:4" ht="12.75" customHeight="1">
      <c r="A2501" s="1" t="s">
        <v>5016</v>
      </c>
      <c r="B2501" s="2" t="s">
        <v>5017</v>
      </c>
      <c r="C2501" s="2" t="s">
        <v>801</v>
      </c>
      <c r="D2501" s="3">
        <v>65</v>
      </c>
    </row>
    <row r="2502" spans="1:4" ht="12.75" customHeight="1">
      <c r="A2502" s="1" t="s">
        <v>5018</v>
      </c>
      <c r="B2502" s="2" t="s">
        <v>5019</v>
      </c>
      <c r="C2502" s="2" t="s">
        <v>801</v>
      </c>
      <c r="D2502" s="3">
        <v>65.38</v>
      </c>
    </row>
    <row r="2503" spans="1:4" ht="12.75" customHeight="1">
      <c r="A2503" s="1" t="s">
        <v>5020</v>
      </c>
      <c r="B2503" s="2" t="s">
        <v>5021</v>
      </c>
      <c r="C2503" s="2" t="s">
        <v>801</v>
      </c>
      <c r="D2503" s="3">
        <v>82.88</v>
      </c>
    </row>
    <row r="2504" spans="1:4" ht="12.75" customHeight="1">
      <c r="A2504" s="1" t="s">
        <v>5022</v>
      </c>
      <c r="B2504" s="2" t="s">
        <v>5023</v>
      </c>
      <c r="C2504" s="2" t="s">
        <v>801</v>
      </c>
      <c r="D2504" s="3">
        <v>64.2</v>
      </c>
    </row>
    <row r="2505" spans="1:4" ht="12.75" customHeight="1">
      <c r="A2505" s="1" t="s">
        <v>5024</v>
      </c>
      <c r="B2505" s="2" t="s">
        <v>5025</v>
      </c>
      <c r="C2505" s="2" t="s">
        <v>801</v>
      </c>
      <c r="D2505" s="3">
        <v>56.7</v>
      </c>
    </row>
    <row r="2506" spans="1:4" ht="12.75" customHeight="1">
      <c r="A2506" s="1" t="s">
        <v>5026</v>
      </c>
      <c r="B2506" s="2" t="s">
        <v>5027</v>
      </c>
      <c r="C2506" s="2" t="s">
        <v>801</v>
      </c>
      <c r="D2506" s="3">
        <v>59.1</v>
      </c>
    </row>
    <row r="2507" spans="1:4" ht="12.75" customHeight="1">
      <c r="A2507" s="1" t="s">
        <v>5028</v>
      </c>
      <c r="B2507" s="2" t="s">
        <v>5029</v>
      </c>
      <c r="C2507" s="2" t="s">
        <v>801</v>
      </c>
      <c r="D2507" s="3">
        <v>63.73</v>
      </c>
    </row>
    <row r="2508" spans="1:4" ht="12.75" customHeight="1">
      <c r="A2508" s="1" t="s">
        <v>5030</v>
      </c>
      <c r="B2508" s="2" t="s">
        <v>5031</v>
      </c>
      <c r="C2508" s="2" t="s">
        <v>801</v>
      </c>
      <c r="D2508" s="3">
        <v>58.89</v>
      </c>
    </row>
    <row r="2509" spans="1:4" ht="12.75" customHeight="1">
      <c r="A2509" s="1" t="s">
        <v>5032</v>
      </c>
      <c r="B2509" s="2" t="s">
        <v>5033</v>
      </c>
      <c r="C2509" s="2" t="s">
        <v>801</v>
      </c>
      <c r="D2509" s="3">
        <v>64.83</v>
      </c>
    </row>
    <row r="2510" spans="1:4" ht="12.75" customHeight="1">
      <c r="A2510" s="1" t="s">
        <v>5034</v>
      </c>
      <c r="B2510" s="2" t="s">
        <v>5035</v>
      </c>
      <c r="C2510" s="2" t="s">
        <v>801</v>
      </c>
      <c r="D2510" s="3">
        <v>68.12</v>
      </c>
    </row>
    <row r="2511" spans="1:4" ht="12.75" customHeight="1">
      <c r="A2511" s="1" t="s">
        <v>5036</v>
      </c>
      <c r="B2511" s="2" t="s">
        <v>5037</v>
      </c>
      <c r="C2511" s="2" t="s">
        <v>801</v>
      </c>
      <c r="D2511" s="3">
        <v>71.42</v>
      </c>
    </row>
    <row r="2512" spans="1:4" ht="12.75" customHeight="1">
      <c r="A2512" s="1" t="s">
        <v>5038</v>
      </c>
      <c r="B2512" s="2" t="s">
        <v>5039</v>
      </c>
      <c r="C2512" s="2" t="s">
        <v>801</v>
      </c>
      <c r="D2512" s="3">
        <v>82.41</v>
      </c>
    </row>
    <row r="2513" spans="1:4" ht="12.75" customHeight="1">
      <c r="A2513" s="1" t="s">
        <v>5040</v>
      </c>
      <c r="B2513" s="2" t="s">
        <v>5041</v>
      </c>
      <c r="C2513" s="2" t="s">
        <v>801</v>
      </c>
      <c r="D2513" s="3">
        <v>64.83</v>
      </c>
    </row>
    <row r="2514" spans="1:4" ht="12.75" customHeight="1">
      <c r="A2514" s="1" t="s">
        <v>5042</v>
      </c>
      <c r="B2514" s="2" t="s">
        <v>5043</v>
      </c>
      <c r="C2514" s="2" t="s">
        <v>2</v>
      </c>
      <c r="D2514" s="3">
        <v>470.3</v>
      </c>
    </row>
    <row r="2515" spans="1:4" ht="12.75" customHeight="1">
      <c r="A2515" s="1" t="s">
        <v>5044</v>
      </c>
      <c r="B2515" s="2" t="s">
        <v>5045</v>
      </c>
      <c r="C2515" s="2" t="s">
        <v>2</v>
      </c>
      <c r="D2515" s="3">
        <v>801.6</v>
      </c>
    </row>
    <row r="2516" spans="1:4" ht="12.75" customHeight="1">
      <c r="A2516" s="1" t="s">
        <v>5046</v>
      </c>
      <c r="B2516" s="2" t="s">
        <v>5047</v>
      </c>
      <c r="C2516" s="2" t="s">
        <v>801</v>
      </c>
      <c r="D2516" s="3">
        <v>85.48</v>
      </c>
    </row>
    <row r="2517" spans="1:4" ht="12.75" customHeight="1">
      <c r="A2517" s="1" t="s">
        <v>5048</v>
      </c>
      <c r="B2517" s="2" t="s">
        <v>5049</v>
      </c>
      <c r="C2517" s="2" t="s">
        <v>801</v>
      </c>
      <c r="D2517" s="3">
        <v>99.81</v>
      </c>
    </row>
    <row r="2518" spans="1:4" ht="12.75" customHeight="1">
      <c r="A2518" s="1" t="s">
        <v>5050</v>
      </c>
      <c r="B2518" s="2" t="s">
        <v>5051</v>
      </c>
      <c r="C2518" s="2" t="s">
        <v>96</v>
      </c>
      <c r="D2518" s="3">
        <v>34.409999999999997</v>
      </c>
    </row>
    <row r="2519" spans="1:4" ht="12.75" customHeight="1">
      <c r="A2519" s="1" t="s">
        <v>5052</v>
      </c>
      <c r="B2519" s="2" t="s">
        <v>5053</v>
      </c>
      <c r="C2519" s="2" t="s">
        <v>2</v>
      </c>
      <c r="D2519" s="3">
        <v>130.63999999999999</v>
      </c>
    </row>
    <row r="2520" spans="1:4" ht="12.75" customHeight="1">
      <c r="A2520" s="1" t="s">
        <v>5054</v>
      </c>
      <c r="B2520" s="2" t="s">
        <v>5055</v>
      </c>
      <c r="C2520" s="2" t="s">
        <v>2</v>
      </c>
      <c r="D2520" s="3">
        <v>9.7200000000000006</v>
      </c>
    </row>
    <row r="2521" spans="1:4" ht="12.75" customHeight="1">
      <c r="A2521" s="1" t="s">
        <v>5056</v>
      </c>
      <c r="B2521" s="2" t="s">
        <v>5057</v>
      </c>
      <c r="C2521" s="2" t="s">
        <v>2</v>
      </c>
      <c r="D2521" s="3">
        <v>9.07</v>
      </c>
    </row>
    <row r="2522" spans="1:4" ht="12.75" customHeight="1">
      <c r="A2522" s="1" t="s">
        <v>5058</v>
      </c>
      <c r="B2522" s="2" t="s">
        <v>5059</v>
      </c>
      <c r="C2522" s="2" t="s">
        <v>2</v>
      </c>
      <c r="D2522" s="3">
        <v>11.1</v>
      </c>
    </row>
    <row r="2523" spans="1:4" ht="12.75" customHeight="1">
      <c r="A2523" s="1" t="s">
        <v>5060</v>
      </c>
      <c r="B2523" s="2" t="s">
        <v>5061</v>
      </c>
      <c r="C2523" s="2" t="s">
        <v>2</v>
      </c>
      <c r="D2523" s="3">
        <v>37.47</v>
      </c>
    </row>
    <row r="2524" spans="1:4" ht="12.75" customHeight="1">
      <c r="A2524" s="1" t="s">
        <v>5062</v>
      </c>
      <c r="B2524" s="2" t="s">
        <v>5063</v>
      </c>
      <c r="C2524" s="2" t="s">
        <v>2</v>
      </c>
      <c r="D2524" s="3">
        <v>67.8</v>
      </c>
    </row>
    <row r="2525" spans="1:4" ht="12.75" customHeight="1">
      <c r="A2525" s="1" t="s">
        <v>5064</v>
      </c>
      <c r="B2525" s="2" t="s">
        <v>5065</v>
      </c>
      <c r="C2525" s="2" t="s">
        <v>2</v>
      </c>
      <c r="D2525" s="3">
        <v>5.93</v>
      </c>
    </row>
    <row r="2526" spans="1:4" ht="12.75" customHeight="1">
      <c r="A2526" s="1" t="s">
        <v>5066</v>
      </c>
      <c r="B2526" s="2" t="s">
        <v>5067</v>
      </c>
      <c r="C2526" s="2" t="s">
        <v>2</v>
      </c>
      <c r="D2526" s="3">
        <v>7.72</v>
      </c>
    </row>
    <row r="2527" spans="1:4" ht="12.75" customHeight="1">
      <c r="A2527" s="1" t="s">
        <v>5068</v>
      </c>
      <c r="B2527" s="2" t="s">
        <v>5069</v>
      </c>
      <c r="C2527" s="2" t="s">
        <v>2</v>
      </c>
      <c r="D2527" s="3">
        <v>5.8</v>
      </c>
    </row>
    <row r="2528" spans="1:4" ht="12.75" customHeight="1">
      <c r="A2528" s="1" t="s">
        <v>5070</v>
      </c>
      <c r="B2528" s="2" t="s">
        <v>5071</v>
      </c>
      <c r="C2528" s="2" t="s">
        <v>2</v>
      </c>
      <c r="D2528" s="3">
        <v>6.15</v>
      </c>
    </row>
    <row r="2529" spans="1:4" ht="12.75" customHeight="1">
      <c r="A2529" s="1" t="s">
        <v>5072</v>
      </c>
      <c r="B2529" s="2" t="s">
        <v>5073</v>
      </c>
      <c r="C2529" s="2" t="s">
        <v>2</v>
      </c>
      <c r="D2529" s="3">
        <v>5.27</v>
      </c>
    </row>
    <row r="2530" spans="1:4" ht="12.75" customHeight="1">
      <c r="A2530" s="1" t="s">
        <v>5074</v>
      </c>
      <c r="B2530" s="2" t="s">
        <v>5075</v>
      </c>
      <c r="C2530" s="2" t="s">
        <v>2</v>
      </c>
      <c r="D2530" s="3">
        <v>8.2200000000000006</v>
      </c>
    </row>
    <row r="2531" spans="1:4" ht="12.75" customHeight="1">
      <c r="A2531" s="1" t="s">
        <v>5076</v>
      </c>
      <c r="B2531" s="2" t="s">
        <v>5077</v>
      </c>
      <c r="C2531" s="2" t="s">
        <v>2</v>
      </c>
      <c r="D2531" s="3">
        <v>5.73</v>
      </c>
    </row>
    <row r="2532" spans="1:4" ht="12.75" customHeight="1">
      <c r="A2532" s="1" t="s">
        <v>5078</v>
      </c>
      <c r="B2532" s="2" t="s">
        <v>5079</v>
      </c>
      <c r="C2532" s="2" t="s">
        <v>2</v>
      </c>
      <c r="D2532" s="3">
        <v>4.29</v>
      </c>
    </row>
    <row r="2533" spans="1:4" ht="12.75" customHeight="1">
      <c r="A2533" s="1" t="s">
        <v>5080</v>
      </c>
      <c r="B2533" s="2" t="s">
        <v>5081</v>
      </c>
      <c r="C2533" s="2" t="s">
        <v>2</v>
      </c>
      <c r="D2533" s="3">
        <v>3.72</v>
      </c>
    </row>
    <row r="2534" spans="1:4" ht="12.75" customHeight="1">
      <c r="A2534" s="1" t="s">
        <v>5082</v>
      </c>
      <c r="B2534" s="2" t="s">
        <v>5083</v>
      </c>
      <c r="C2534" s="2" t="s">
        <v>2</v>
      </c>
      <c r="D2534" s="3">
        <v>33.909999999999997</v>
      </c>
    </row>
    <row r="2535" spans="1:4" ht="12.75" customHeight="1">
      <c r="A2535" s="1" t="s">
        <v>5084</v>
      </c>
      <c r="B2535" s="2" t="s">
        <v>5085</v>
      </c>
      <c r="C2535" s="2" t="s">
        <v>2</v>
      </c>
      <c r="D2535" s="3">
        <v>39.200000000000003</v>
      </c>
    </row>
    <row r="2536" spans="1:4" ht="12.75" customHeight="1">
      <c r="A2536" s="1" t="s">
        <v>5086</v>
      </c>
      <c r="B2536" s="2" t="s">
        <v>5087</v>
      </c>
      <c r="C2536" s="2" t="s">
        <v>2</v>
      </c>
      <c r="D2536" s="3">
        <v>45.71</v>
      </c>
    </row>
    <row r="2537" spans="1:4" ht="12.75" customHeight="1">
      <c r="A2537" s="1" t="s">
        <v>5088</v>
      </c>
      <c r="B2537" s="2" t="s">
        <v>5089</v>
      </c>
      <c r="C2537" s="2" t="s">
        <v>2</v>
      </c>
      <c r="D2537" s="3">
        <v>15.65</v>
      </c>
    </row>
    <row r="2538" spans="1:4" ht="12.75" customHeight="1">
      <c r="A2538" s="1" t="s">
        <v>5090</v>
      </c>
      <c r="B2538" s="2" t="s">
        <v>5091</v>
      </c>
      <c r="C2538" s="2" t="s">
        <v>2</v>
      </c>
      <c r="D2538" s="3">
        <v>27.9</v>
      </c>
    </row>
    <row r="2539" spans="1:4" ht="12.75" customHeight="1">
      <c r="A2539" s="1" t="s">
        <v>5092</v>
      </c>
      <c r="B2539" s="2" t="s">
        <v>5093</v>
      </c>
      <c r="C2539" s="2" t="s">
        <v>2</v>
      </c>
      <c r="D2539" s="3">
        <v>38.07</v>
      </c>
    </row>
    <row r="2540" spans="1:4" ht="12.75" customHeight="1">
      <c r="A2540" s="1" t="s">
        <v>5094</v>
      </c>
      <c r="B2540" s="2" t="s">
        <v>5095</v>
      </c>
      <c r="C2540" s="2" t="s">
        <v>2</v>
      </c>
      <c r="D2540" s="3">
        <v>32.1</v>
      </c>
    </row>
    <row r="2541" spans="1:4" ht="12.75" customHeight="1">
      <c r="A2541" s="1" t="s">
        <v>5096</v>
      </c>
      <c r="B2541" s="2" t="s">
        <v>5097</v>
      </c>
      <c r="C2541" s="2" t="s">
        <v>2</v>
      </c>
      <c r="D2541" s="3">
        <v>62.81</v>
      </c>
    </row>
    <row r="2542" spans="1:4" ht="12.75" customHeight="1">
      <c r="A2542" s="1" t="s">
        <v>5098</v>
      </c>
      <c r="B2542" s="2" t="s">
        <v>5099</v>
      </c>
      <c r="C2542" s="2" t="s">
        <v>2</v>
      </c>
      <c r="D2542" s="3">
        <v>2969</v>
      </c>
    </row>
    <row r="2543" spans="1:4" ht="12.75" customHeight="1">
      <c r="A2543" s="1" t="s">
        <v>5100</v>
      </c>
      <c r="B2543" s="2" t="s">
        <v>5101</v>
      </c>
      <c r="C2543" s="2" t="s">
        <v>2</v>
      </c>
      <c r="D2543" s="3">
        <v>99.44</v>
      </c>
    </row>
    <row r="2544" spans="1:4" ht="12.75" customHeight="1">
      <c r="A2544" s="1" t="s">
        <v>5102</v>
      </c>
      <c r="B2544" s="2" t="s">
        <v>5103</v>
      </c>
      <c r="C2544" s="2" t="s">
        <v>2</v>
      </c>
      <c r="D2544" s="3">
        <v>109.88</v>
      </c>
    </row>
    <row r="2545" spans="1:4" ht="12.75" customHeight="1">
      <c r="A2545" s="1" t="s">
        <v>5104</v>
      </c>
      <c r="B2545" s="2" t="s">
        <v>5105</v>
      </c>
      <c r="C2545" s="2" t="s">
        <v>2</v>
      </c>
      <c r="D2545" s="3">
        <v>175.89</v>
      </c>
    </row>
    <row r="2546" spans="1:4" ht="12.75" customHeight="1">
      <c r="A2546" s="1" t="s">
        <v>5106</v>
      </c>
      <c r="B2546" s="2" t="s">
        <v>5107</v>
      </c>
      <c r="C2546" s="2" t="s">
        <v>2</v>
      </c>
      <c r="D2546" s="3">
        <v>492.21</v>
      </c>
    </row>
    <row r="2547" spans="1:4" ht="12.75" customHeight="1">
      <c r="A2547" s="1" t="s">
        <v>5108</v>
      </c>
      <c r="B2547" s="2" t="s">
        <v>5109</v>
      </c>
      <c r="C2547" s="2" t="s">
        <v>2</v>
      </c>
      <c r="D2547" s="3">
        <v>507.13</v>
      </c>
    </row>
    <row r="2548" spans="1:4" ht="12.75" customHeight="1">
      <c r="A2548" s="1" t="s">
        <v>5110</v>
      </c>
      <c r="B2548" s="2" t="s">
        <v>5111</v>
      </c>
      <c r="C2548" s="2" t="s">
        <v>2</v>
      </c>
      <c r="D2548" s="3">
        <v>158.22999999999999</v>
      </c>
    </row>
    <row r="2549" spans="1:4" ht="12.75" customHeight="1">
      <c r="A2549" s="1" t="s">
        <v>5112</v>
      </c>
      <c r="B2549" s="2" t="s">
        <v>5113</v>
      </c>
      <c r="C2549" s="2" t="s">
        <v>2</v>
      </c>
      <c r="D2549" s="3">
        <v>168.45</v>
      </c>
    </row>
    <row r="2550" spans="1:4" ht="12.75" customHeight="1">
      <c r="A2550" s="1" t="s">
        <v>5114</v>
      </c>
      <c r="B2550" s="2" t="s">
        <v>5115</v>
      </c>
      <c r="C2550" s="2" t="s">
        <v>2</v>
      </c>
      <c r="D2550" s="3">
        <v>188.63</v>
      </c>
    </row>
    <row r="2551" spans="1:4" ht="12.75" customHeight="1">
      <c r="A2551" s="1" t="s">
        <v>5116</v>
      </c>
      <c r="B2551" s="2" t="s">
        <v>5117</v>
      </c>
      <c r="C2551" s="2" t="s">
        <v>2</v>
      </c>
      <c r="D2551" s="3">
        <v>95.69</v>
      </c>
    </row>
    <row r="2552" spans="1:4" ht="12.75" customHeight="1">
      <c r="A2552" s="1" t="s">
        <v>5118</v>
      </c>
      <c r="B2552" s="2" t="s">
        <v>5119</v>
      </c>
      <c r="C2552" s="2" t="s">
        <v>2</v>
      </c>
      <c r="D2552" s="3">
        <v>327.62</v>
      </c>
    </row>
    <row r="2553" spans="1:4" ht="12.75" customHeight="1">
      <c r="A2553" s="1" t="s">
        <v>5120</v>
      </c>
      <c r="B2553" s="2" t="s">
        <v>5121</v>
      </c>
      <c r="C2553" s="2" t="s">
        <v>2</v>
      </c>
      <c r="D2553" s="3">
        <v>161.62</v>
      </c>
    </row>
    <row r="2554" spans="1:4" ht="12.75" customHeight="1">
      <c r="A2554" s="1" t="s">
        <v>5122</v>
      </c>
      <c r="B2554" s="2" t="s">
        <v>5123</v>
      </c>
      <c r="C2554" s="2" t="s">
        <v>2</v>
      </c>
      <c r="D2554" s="3">
        <v>113.93</v>
      </c>
    </row>
    <row r="2555" spans="1:4" ht="12.75" customHeight="1">
      <c r="A2555" s="1" t="s">
        <v>5124</v>
      </c>
      <c r="B2555" s="2" t="s">
        <v>5125</v>
      </c>
      <c r="C2555" s="2" t="s">
        <v>828</v>
      </c>
      <c r="D2555" s="3">
        <v>19.89</v>
      </c>
    </row>
    <row r="2556" spans="1:4" ht="12.75" customHeight="1">
      <c r="A2556" s="1" t="s">
        <v>5126</v>
      </c>
      <c r="B2556" s="2" t="s">
        <v>5127</v>
      </c>
      <c r="C2556" s="2" t="s">
        <v>99</v>
      </c>
      <c r="D2556" s="3">
        <v>47.96</v>
      </c>
    </row>
    <row r="2557" spans="1:4" ht="12.75" customHeight="1">
      <c r="A2557" s="1" t="s">
        <v>5128</v>
      </c>
      <c r="B2557" s="2" t="s">
        <v>5129</v>
      </c>
      <c r="C2557" s="2" t="s">
        <v>2</v>
      </c>
      <c r="D2557" s="3">
        <v>295000</v>
      </c>
    </row>
    <row r="2558" spans="1:4" ht="12.75" customHeight="1">
      <c r="A2558" s="1" t="s">
        <v>5130</v>
      </c>
      <c r="B2558" s="2" t="s">
        <v>5131</v>
      </c>
      <c r="C2558" s="2" t="s">
        <v>2</v>
      </c>
      <c r="D2558" s="3">
        <v>250504.73</v>
      </c>
    </row>
    <row r="2559" spans="1:4" ht="12.75" customHeight="1">
      <c r="A2559" s="1" t="s">
        <v>5132</v>
      </c>
      <c r="B2559" s="2" t="s">
        <v>5133</v>
      </c>
      <c r="C2559" s="2" t="s">
        <v>2</v>
      </c>
      <c r="D2559" s="3">
        <v>419376.48</v>
      </c>
    </row>
    <row r="2560" spans="1:4" ht="12.75" customHeight="1">
      <c r="A2560" s="1" t="s">
        <v>5134</v>
      </c>
      <c r="B2560" s="2" t="s">
        <v>5135</v>
      </c>
      <c r="C2560" s="2" t="s">
        <v>2</v>
      </c>
      <c r="D2560" s="3">
        <v>711748.8</v>
      </c>
    </row>
    <row r="2561" spans="1:4" ht="12.75" customHeight="1">
      <c r="A2561" s="1" t="s">
        <v>5136</v>
      </c>
      <c r="B2561" s="2" t="s">
        <v>5137</v>
      </c>
      <c r="C2561" s="2" t="s">
        <v>2</v>
      </c>
      <c r="D2561" s="3">
        <v>13.91</v>
      </c>
    </row>
    <row r="2562" spans="1:4" ht="12.75" customHeight="1">
      <c r="A2562" s="1" t="s">
        <v>5138</v>
      </c>
      <c r="B2562" s="2" t="s">
        <v>5139</v>
      </c>
      <c r="C2562" s="2" t="s">
        <v>2</v>
      </c>
      <c r="D2562" s="3">
        <v>2.6</v>
      </c>
    </row>
    <row r="2563" spans="1:4" ht="12.75" customHeight="1">
      <c r="A2563" s="1" t="s">
        <v>5140</v>
      </c>
      <c r="B2563" s="2" t="s">
        <v>5141</v>
      </c>
      <c r="C2563" s="2" t="s">
        <v>2</v>
      </c>
      <c r="D2563" s="3">
        <v>3.14</v>
      </c>
    </row>
    <row r="2564" spans="1:4" ht="12.75" customHeight="1">
      <c r="A2564" s="1" t="s">
        <v>5142</v>
      </c>
      <c r="B2564" s="2" t="s">
        <v>5143</v>
      </c>
      <c r="C2564" s="2" t="s">
        <v>2</v>
      </c>
      <c r="D2564" s="3">
        <v>1.05</v>
      </c>
    </row>
    <row r="2565" spans="1:4" ht="12.75" customHeight="1">
      <c r="A2565" s="1" t="s">
        <v>5144</v>
      </c>
      <c r="B2565" s="2" t="s">
        <v>5145</v>
      </c>
      <c r="C2565" s="2" t="s">
        <v>2</v>
      </c>
      <c r="D2565" s="3">
        <v>6340.47</v>
      </c>
    </row>
    <row r="2566" spans="1:4" ht="12.75" customHeight="1">
      <c r="A2566" s="1" t="s">
        <v>5146</v>
      </c>
      <c r="B2566" s="2" t="s">
        <v>5147</v>
      </c>
      <c r="C2566" s="2" t="s">
        <v>2</v>
      </c>
      <c r="D2566" s="3">
        <v>1048.6199999999999</v>
      </c>
    </row>
    <row r="2567" spans="1:4" ht="12.75" customHeight="1">
      <c r="A2567" s="1" t="s">
        <v>5148</v>
      </c>
      <c r="B2567" s="2" t="s">
        <v>5149</v>
      </c>
      <c r="C2567" s="2" t="s">
        <v>2</v>
      </c>
      <c r="D2567" s="3">
        <v>1235.9100000000001</v>
      </c>
    </row>
    <row r="2568" spans="1:4" ht="12.75" customHeight="1">
      <c r="A2568" s="1" t="s">
        <v>5150</v>
      </c>
      <c r="B2568" s="2" t="s">
        <v>5151</v>
      </c>
      <c r="C2568" s="2" t="s">
        <v>5152</v>
      </c>
      <c r="D2568" s="3">
        <v>22.5</v>
      </c>
    </row>
    <row r="2569" spans="1:4" ht="12.75" customHeight="1">
      <c r="A2569" s="1" t="s">
        <v>5153</v>
      </c>
      <c r="B2569" s="2" t="s">
        <v>5154</v>
      </c>
      <c r="C2569" s="2" t="s">
        <v>5155</v>
      </c>
      <c r="D2569" s="3">
        <v>30</v>
      </c>
    </row>
    <row r="2570" spans="1:4" ht="12.75" customHeight="1">
      <c r="A2570" s="1" t="s">
        <v>5156</v>
      </c>
      <c r="B2570" s="2" t="s">
        <v>5157</v>
      </c>
      <c r="C2570" s="2" t="s">
        <v>296</v>
      </c>
      <c r="D2570" s="3">
        <v>862.5</v>
      </c>
    </row>
    <row r="2571" spans="1:4" ht="12.75" customHeight="1">
      <c r="A2571" s="1" t="s">
        <v>5158</v>
      </c>
      <c r="B2571" s="2" t="s">
        <v>5159</v>
      </c>
      <c r="C2571" s="2" t="s">
        <v>5160</v>
      </c>
      <c r="D2571" s="3">
        <v>22.96</v>
      </c>
    </row>
    <row r="2572" spans="1:4" ht="12.75" customHeight="1">
      <c r="A2572" s="1" t="s">
        <v>5161</v>
      </c>
      <c r="B2572" s="2" t="s">
        <v>5162</v>
      </c>
      <c r="C2572" s="2" t="s">
        <v>296</v>
      </c>
      <c r="D2572" s="3">
        <v>8.84</v>
      </c>
    </row>
    <row r="2573" spans="1:4" ht="12.75" customHeight="1">
      <c r="A2573" s="1" t="s">
        <v>5163</v>
      </c>
      <c r="B2573" s="2" t="s">
        <v>5164</v>
      </c>
      <c r="C2573" s="2" t="s">
        <v>293</v>
      </c>
      <c r="D2573" s="3">
        <v>2.7</v>
      </c>
    </row>
    <row r="2574" spans="1:4" ht="12.75" customHeight="1">
      <c r="A2574" s="1" t="s">
        <v>5165</v>
      </c>
      <c r="B2574" s="2" t="s">
        <v>5166</v>
      </c>
      <c r="C2574" s="2" t="s">
        <v>293</v>
      </c>
      <c r="D2574" s="3">
        <v>2.7</v>
      </c>
    </row>
    <row r="2575" spans="1:4" ht="12.75" customHeight="1">
      <c r="A2575" s="1" t="s">
        <v>5167</v>
      </c>
      <c r="B2575" s="2" t="s">
        <v>5168</v>
      </c>
      <c r="C2575" s="2" t="s">
        <v>293</v>
      </c>
      <c r="D2575" s="3">
        <v>3.24</v>
      </c>
    </row>
    <row r="2576" spans="1:4" ht="12.75" customHeight="1">
      <c r="A2576" s="1" t="s">
        <v>5169</v>
      </c>
      <c r="B2576" s="2" t="s">
        <v>5170</v>
      </c>
      <c r="C2576" s="2" t="s">
        <v>293</v>
      </c>
      <c r="D2576" s="3">
        <v>2.7</v>
      </c>
    </row>
    <row r="2577" spans="1:4" ht="12.75" customHeight="1">
      <c r="A2577" s="1" t="s">
        <v>5171</v>
      </c>
      <c r="B2577" s="2" t="s">
        <v>5172</v>
      </c>
      <c r="C2577" s="2" t="s">
        <v>293</v>
      </c>
      <c r="D2577" s="3">
        <v>3.78</v>
      </c>
    </row>
    <row r="2578" spans="1:4" ht="12.75" customHeight="1">
      <c r="A2578" s="1" t="s">
        <v>5173</v>
      </c>
      <c r="B2578" s="2" t="s">
        <v>5174</v>
      </c>
      <c r="C2578" s="2" t="s">
        <v>296</v>
      </c>
      <c r="D2578" s="3">
        <v>1077.75</v>
      </c>
    </row>
    <row r="2579" spans="1:4" ht="12.75" customHeight="1">
      <c r="A2579" s="1" t="s">
        <v>5175</v>
      </c>
      <c r="B2579" s="2" t="s">
        <v>5176</v>
      </c>
      <c r="C2579" s="2" t="s">
        <v>296</v>
      </c>
      <c r="D2579" s="3">
        <v>978.95</v>
      </c>
    </row>
    <row r="2580" spans="1:4" ht="12.75" customHeight="1">
      <c r="A2580" s="1" t="s">
        <v>5177</v>
      </c>
      <c r="B2580" s="2" t="s">
        <v>5178</v>
      </c>
      <c r="C2580" s="2" t="s">
        <v>296</v>
      </c>
      <c r="D2580" s="3">
        <v>862.2</v>
      </c>
    </row>
    <row r="2581" spans="1:4" ht="12.75" customHeight="1">
      <c r="A2581" s="1" t="s">
        <v>5179</v>
      </c>
      <c r="B2581" s="2" t="s">
        <v>5180</v>
      </c>
      <c r="C2581" s="2" t="s">
        <v>296</v>
      </c>
      <c r="D2581" s="3">
        <v>673.59</v>
      </c>
    </row>
    <row r="2582" spans="1:4" ht="12.75" customHeight="1">
      <c r="A2582" s="1" t="s">
        <v>5181</v>
      </c>
      <c r="B2582" s="2" t="s">
        <v>5182</v>
      </c>
      <c r="C2582" s="2" t="s">
        <v>296</v>
      </c>
      <c r="D2582" s="3">
        <v>1077.75</v>
      </c>
    </row>
    <row r="2583" spans="1:4" ht="12.75" customHeight="1">
      <c r="A2583" s="1" t="s">
        <v>5183</v>
      </c>
      <c r="B2583" s="2" t="s">
        <v>5184</v>
      </c>
      <c r="C2583" s="2" t="s">
        <v>5160</v>
      </c>
      <c r="D2583" s="3">
        <v>8.0500000000000007</v>
      </c>
    </row>
    <row r="2584" spans="1:4" ht="12.75" customHeight="1">
      <c r="A2584" s="1" t="s">
        <v>5185</v>
      </c>
      <c r="B2584" s="2" t="s">
        <v>5186</v>
      </c>
      <c r="C2584" s="2" t="s">
        <v>5160</v>
      </c>
      <c r="D2584" s="3">
        <v>26.62</v>
      </c>
    </row>
    <row r="2585" spans="1:4" ht="12.75" customHeight="1">
      <c r="A2585" s="1" t="s">
        <v>5187</v>
      </c>
      <c r="B2585" s="2" t="s">
        <v>5188</v>
      </c>
      <c r="C2585" s="2" t="s">
        <v>5160</v>
      </c>
      <c r="D2585" s="3">
        <v>14.4</v>
      </c>
    </row>
    <row r="2586" spans="1:4" ht="12.75" customHeight="1">
      <c r="A2586" s="1" t="s">
        <v>5189</v>
      </c>
      <c r="B2586" s="2" t="s">
        <v>5190</v>
      </c>
      <c r="C2586" s="2" t="s">
        <v>293</v>
      </c>
      <c r="D2586" s="3">
        <v>19.309999999999999</v>
      </c>
    </row>
    <row r="2587" spans="1:4" ht="12.75" customHeight="1">
      <c r="A2587" s="1" t="s">
        <v>5191</v>
      </c>
      <c r="B2587" s="2" t="s">
        <v>5192</v>
      </c>
      <c r="C2587" s="2" t="s">
        <v>293</v>
      </c>
      <c r="D2587" s="3">
        <v>23.1</v>
      </c>
    </row>
    <row r="2588" spans="1:4" ht="12.75" customHeight="1">
      <c r="A2588" s="1" t="s">
        <v>5193</v>
      </c>
      <c r="B2588" s="2" t="s">
        <v>5194</v>
      </c>
      <c r="C2588" s="2" t="s">
        <v>293</v>
      </c>
      <c r="D2588" s="3">
        <v>31.64</v>
      </c>
    </row>
    <row r="2589" spans="1:4" ht="12.75" customHeight="1">
      <c r="A2589" s="1" t="s">
        <v>5195</v>
      </c>
      <c r="B2589" s="2" t="s">
        <v>5196</v>
      </c>
      <c r="C2589" s="2" t="s">
        <v>293</v>
      </c>
      <c r="D2589" s="3">
        <v>2.3199999999999998</v>
      </c>
    </row>
    <row r="2590" spans="1:4" ht="12.75" customHeight="1">
      <c r="A2590" s="1" t="s">
        <v>5197</v>
      </c>
      <c r="B2590" s="2" t="s">
        <v>5198</v>
      </c>
      <c r="C2590" s="2" t="s">
        <v>293</v>
      </c>
      <c r="D2590" s="3">
        <v>2.3199999999999998</v>
      </c>
    </row>
    <row r="2591" spans="1:4" ht="12.75" customHeight="1">
      <c r="A2591" s="1" t="s">
        <v>5199</v>
      </c>
      <c r="B2591" s="2" t="s">
        <v>5200</v>
      </c>
      <c r="C2591" s="2" t="s">
        <v>5160</v>
      </c>
      <c r="D2591" s="3">
        <v>750</v>
      </c>
    </row>
    <row r="2592" spans="1:4" ht="12.75" customHeight="1">
      <c r="A2592" s="1" t="s">
        <v>5201</v>
      </c>
      <c r="B2592" s="2" t="s">
        <v>5202</v>
      </c>
      <c r="C2592" s="2" t="s">
        <v>5160</v>
      </c>
      <c r="D2592" s="3">
        <v>24</v>
      </c>
    </row>
    <row r="2593" spans="1:4" ht="12.75" customHeight="1">
      <c r="A2593" s="1" t="s">
        <v>5203</v>
      </c>
      <c r="B2593" s="2" t="s">
        <v>5204</v>
      </c>
      <c r="C2593" s="2" t="s">
        <v>801</v>
      </c>
      <c r="D2593" s="3">
        <v>1.62</v>
      </c>
    </row>
    <row r="2594" spans="1:4" ht="12.75" customHeight="1">
      <c r="A2594" s="1" t="s">
        <v>5205</v>
      </c>
      <c r="B2594" s="2" t="s">
        <v>5206</v>
      </c>
      <c r="C2594" s="2" t="s">
        <v>801</v>
      </c>
      <c r="D2594" s="3">
        <v>1.17</v>
      </c>
    </row>
    <row r="2595" spans="1:4" ht="12.75" customHeight="1">
      <c r="A2595" s="1" t="s">
        <v>5207</v>
      </c>
      <c r="B2595" s="2" t="s">
        <v>5208</v>
      </c>
      <c r="C2595" s="2" t="s">
        <v>96</v>
      </c>
      <c r="D2595" s="3">
        <v>48.54</v>
      </c>
    </row>
    <row r="2596" spans="1:4" ht="12.75" customHeight="1">
      <c r="A2596" s="1" t="s">
        <v>5209</v>
      </c>
      <c r="B2596" s="2" t="s">
        <v>5210</v>
      </c>
      <c r="C2596" s="2" t="s">
        <v>2</v>
      </c>
      <c r="D2596" s="3">
        <v>92.1</v>
      </c>
    </row>
    <row r="2597" spans="1:4" ht="12.75" customHeight="1">
      <c r="A2597" s="1" t="s">
        <v>5211</v>
      </c>
      <c r="B2597" s="2" t="s">
        <v>5212</v>
      </c>
      <c r="C2597" s="2" t="s">
        <v>2</v>
      </c>
      <c r="D2597" s="3">
        <v>71.930000000000007</v>
      </c>
    </row>
    <row r="2598" spans="1:4" ht="12.75" customHeight="1">
      <c r="A2598" s="1" t="s">
        <v>5213</v>
      </c>
      <c r="B2598" s="2" t="s">
        <v>5214</v>
      </c>
      <c r="C2598" s="2" t="s">
        <v>2</v>
      </c>
      <c r="D2598" s="3">
        <v>291.10000000000002</v>
      </c>
    </row>
    <row r="2599" spans="1:4" ht="12.75" customHeight="1">
      <c r="A2599" s="1" t="s">
        <v>5215</v>
      </c>
      <c r="B2599" s="2" t="s">
        <v>5216</v>
      </c>
      <c r="C2599" s="2" t="s">
        <v>2</v>
      </c>
      <c r="D2599" s="3">
        <v>308.94</v>
      </c>
    </row>
    <row r="2600" spans="1:4" ht="12.75" customHeight="1">
      <c r="A2600" s="1" t="s">
        <v>5217</v>
      </c>
      <c r="B2600" s="2" t="s">
        <v>5218</v>
      </c>
      <c r="C2600" s="2" t="s">
        <v>2</v>
      </c>
      <c r="D2600" s="3">
        <v>10.77</v>
      </c>
    </row>
    <row r="2601" spans="1:4" ht="12.75" customHeight="1">
      <c r="A2601" s="1" t="s">
        <v>5219</v>
      </c>
      <c r="B2601" s="2" t="s">
        <v>5220</v>
      </c>
      <c r="C2601" s="2" t="s">
        <v>2</v>
      </c>
      <c r="D2601" s="3">
        <v>367.86</v>
      </c>
    </row>
    <row r="2602" spans="1:4" ht="12.75" customHeight="1">
      <c r="A2602" s="1" t="s">
        <v>5221</v>
      </c>
      <c r="B2602" s="2" t="s">
        <v>5222</v>
      </c>
      <c r="C2602" s="2" t="s">
        <v>2</v>
      </c>
      <c r="D2602" s="3">
        <v>427.3</v>
      </c>
    </row>
    <row r="2603" spans="1:4" ht="12.75" customHeight="1">
      <c r="A2603" s="1" t="s">
        <v>5223</v>
      </c>
      <c r="B2603" s="2" t="s">
        <v>5224</v>
      </c>
      <c r="C2603" s="2" t="s">
        <v>2</v>
      </c>
      <c r="D2603" s="3">
        <v>707.88</v>
      </c>
    </row>
    <row r="2604" spans="1:4" ht="12.75" customHeight="1">
      <c r="A2604" s="1" t="s">
        <v>5225</v>
      </c>
      <c r="B2604" s="2" t="s">
        <v>5226</v>
      </c>
      <c r="C2604" s="2" t="s">
        <v>2</v>
      </c>
      <c r="D2604" s="3">
        <v>110.55</v>
      </c>
    </row>
    <row r="2605" spans="1:4" ht="12.75" customHeight="1">
      <c r="A2605" s="1" t="s">
        <v>5227</v>
      </c>
      <c r="B2605" s="2" t="s">
        <v>5228</v>
      </c>
      <c r="C2605" s="2" t="s">
        <v>2</v>
      </c>
      <c r="D2605" s="3">
        <v>204</v>
      </c>
    </row>
    <row r="2606" spans="1:4" ht="12.75" customHeight="1">
      <c r="A2606" s="1" t="s">
        <v>5229</v>
      </c>
      <c r="B2606" s="2" t="s">
        <v>5230</v>
      </c>
      <c r="C2606" s="2" t="s">
        <v>2</v>
      </c>
      <c r="D2606" s="3">
        <v>225.81</v>
      </c>
    </row>
    <row r="2607" spans="1:4" ht="12.75" customHeight="1">
      <c r="A2607" s="1" t="s">
        <v>5231</v>
      </c>
      <c r="B2607" s="2" t="s">
        <v>5232</v>
      </c>
      <c r="C2607" s="2" t="s">
        <v>2</v>
      </c>
      <c r="D2607" s="3">
        <v>272.29000000000002</v>
      </c>
    </row>
    <row r="2608" spans="1:4" ht="12.75" customHeight="1">
      <c r="A2608" s="1" t="s">
        <v>5233</v>
      </c>
      <c r="B2608" s="2" t="s">
        <v>5234</v>
      </c>
      <c r="C2608" s="2" t="s">
        <v>2</v>
      </c>
      <c r="D2608" s="3">
        <v>55.13</v>
      </c>
    </row>
    <row r="2609" spans="1:4" ht="12.75" customHeight="1">
      <c r="A2609" s="1" t="s">
        <v>5235</v>
      </c>
      <c r="B2609" s="2" t="s">
        <v>5236</v>
      </c>
      <c r="C2609" s="2" t="s">
        <v>2</v>
      </c>
      <c r="D2609" s="3">
        <v>73.75</v>
      </c>
    </row>
    <row r="2610" spans="1:4" ht="12.75" customHeight="1">
      <c r="A2610" s="1" t="s">
        <v>5237</v>
      </c>
      <c r="B2610" s="2" t="s">
        <v>5238</v>
      </c>
      <c r="C2610" s="2" t="s">
        <v>2</v>
      </c>
      <c r="D2610" s="3">
        <v>76.86</v>
      </c>
    </row>
    <row r="2611" spans="1:4" ht="12.75" customHeight="1">
      <c r="A2611" s="1" t="s">
        <v>5239</v>
      </c>
      <c r="B2611" s="2" t="s">
        <v>5240</v>
      </c>
      <c r="C2611" s="2" t="s">
        <v>2</v>
      </c>
      <c r="D2611" s="3">
        <v>19.77</v>
      </c>
    </row>
    <row r="2612" spans="1:4" ht="12.75" customHeight="1">
      <c r="A2612" s="1" t="s">
        <v>5241</v>
      </c>
      <c r="B2612" s="2" t="s">
        <v>5242</v>
      </c>
      <c r="C2612" s="2" t="s">
        <v>2</v>
      </c>
      <c r="D2612" s="3">
        <v>113.4</v>
      </c>
    </row>
    <row r="2613" spans="1:4" ht="12.75" customHeight="1">
      <c r="A2613" s="1" t="s">
        <v>5243</v>
      </c>
      <c r="B2613" s="2" t="s">
        <v>5244</v>
      </c>
      <c r="C2613" s="2" t="s">
        <v>2</v>
      </c>
      <c r="D2613" s="3">
        <v>32.880000000000003</v>
      </c>
    </row>
    <row r="2614" spans="1:4" ht="12.75" customHeight="1">
      <c r="A2614" s="1" t="s">
        <v>5245</v>
      </c>
      <c r="B2614" s="2" t="s">
        <v>5246</v>
      </c>
      <c r="C2614" s="2" t="s">
        <v>2</v>
      </c>
      <c r="D2614" s="3">
        <v>106.52</v>
      </c>
    </row>
    <row r="2615" spans="1:4" ht="12.75" customHeight="1">
      <c r="A2615" s="1" t="s">
        <v>5247</v>
      </c>
      <c r="B2615" s="2" t="s">
        <v>5248</v>
      </c>
      <c r="C2615" s="2" t="s">
        <v>2</v>
      </c>
      <c r="D2615" s="3">
        <v>34.44</v>
      </c>
    </row>
    <row r="2616" spans="1:4" ht="12.75" customHeight="1">
      <c r="A2616" s="1" t="s">
        <v>5249</v>
      </c>
      <c r="B2616" s="2" t="s">
        <v>5250</v>
      </c>
      <c r="C2616" s="2" t="s">
        <v>2</v>
      </c>
      <c r="D2616" s="3">
        <v>150.63999999999999</v>
      </c>
    </row>
    <row r="2617" spans="1:4" ht="12.75" customHeight="1">
      <c r="A2617" s="1" t="s">
        <v>5251</v>
      </c>
      <c r="B2617" s="2" t="s">
        <v>5252</v>
      </c>
      <c r="C2617" s="2" t="s">
        <v>2</v>
      </c>
      <c r="D2617" s="3">
        <v>45.09</v>
      </c>
    </row>
    <row r="2618" spans="1:4" ht="12.75" customHeight="1">
      <c r="A2618" s="1" t="s">
        <v>5253</v>
      </c>
      <c r="B2618" s="2" t="s">
        <v>5254</v>
      </c>
      <c r="C2618" s="2" t="s">
        <v>2</v>
      </c>
      <c r="D2618" s="3">
        <v>7.23</v>
      </c>
    </row>
    <row r="2619" spans="1:4" ht="12.75" customHeight="1">
      <c r="A2619" s="1" t="s">
        <v>5255</v>
      </c>
      <c r="B2619" s="2" t="s">
        <v>5256</v>
      </c>
      <c r="C2619" s="2" t="s">
        <v>2</v>
      </c>
      <c r="D2619" s="3">
        <v>403.34</v>
      </c>
    </row>
    <row r="2620" spans="1:4" ht="12.75" customHeight="1">
      <c r="A2620" s="1" t="s">
        <v>5257</v>
      </c>
      <c r="B2620" s="2" t="s">
        <v>5258</v>
      </c>
      <c r="C2620" s="2" t="s">
        <v>2</v>
      </c>
      <c r="D2620" s="3">
        <v>190.96</v>
      </c>
    </row>
    <row r="2621" spans="1:4" ht="12.75" customHeight="1">
      <c r="A2621" s="1" t="s">
        <v>5259</v>
      </c>
      <c r="B2621" s="2" t="s">
        <v>5260</v>
      </c>
      <c r="C2621" s="2" t="s">
        <v>2</v>
      </c>
      <c r="D2621" s="3">
        <v>235.22</v>
      </c>
    </row>
    <row r="2622" spans="1:4" ht="12.75" customHeight="1">
      <c r="A2622" s="1" t="s">
        <v>5261</v>
      </c>
      <c r="B2622" s="2" t="s">
        <v>5262</v>
      </c>
      <c r="C2622" s="2" t="s">
        <v>2</v>
      </c>
      <c r="D2622" s="3">
        <v>9.85</v>
      </c>
    </row>
    <row r="2623" spans="1:4" ht="12.75" customHeight="1">
      <c r="A2623" s="1" t="s">
        <v>5263</v>
      </c>
      <c r="B2623" s="2" t="s">
        <v>5264</v>
      </c>
      <c r="C2623" s="2" t="s">
        <v>2</v>
      </c>
      <c r="D2623" s="3">
        <v>10.69</v>
      </c>
    </row>
    <row r="2624" spans="1:4" ht="12.75" customHeight="1">
      <c r="A2624" s="1" t="s">
        <v>5265</v>
      </c>
      <c r="B2624" s="2" t="s">
        <v>5266</v>
      </c>
      <c r="C2624" s="2" t="s">
        <v>2</v>
      </c>
      <c r="D2624" s="3">
        <v>22.42</v>
      </c>
    </row>
    <row r="2625" spans="1:4" ht="12.75" customHeight="1">
      <c r="A2625" s="1" t="s">
        <v>5267</v>
      </c>
      <c r="B2625" s="2" t="s">
        <v>5268</v>
      </c>
      <c r="C2625" s="2" t="s">
        <v>2</v>
      </c>
      <c r="D2625" s="3">
        <v>25.17</v>
      </c>
    </row>
    <row r="2626" spans="1:4" ht="12.75" customHeight="1">
      <c r="A2626" s="1" t="s">
        <v>5269</v>
      </c>
      <c r="B2626" s="2" t="s">
        <v>5270</v>
      </c>
      <c r="C2626" s="2" t="s">
        <v>2</v>
      </c>
      <c r="D2626" s="3">
        <v>68.2</v>
      </c>
    </row>
    <row r="2627" spans="1:4" ht="12.75" customHeight="1">
      <c r="A2627" s="1" t="s">
        <v>5271</v>
      </c>
      <c r="B2627" s="2" t="s">
        <v>5272</v>
      </c>
      <c r="C2627" s="2" t="s">
        <v>2</v>
      </c>
      <c r="D2627" s="3">
        <v>78.97</v>
      </c>
    </row>
    <row r="2628" spans="1:4" ht="12.75" customHeight="1">
      <c r="A2628" s="1" t="s">
        <v>5273</v>
      </c>
      <c r="B2628" s="2" t="s">
        <v>5274</v>
      </c>
      <c r="C2628" s="2" t="s">
        <v>2</v>
      </c>
      <c r="D2628" s="3">
        <v>231.42</v>
      </c>
    </row>
    <row r="2629" spans="1:4" ht="12.75" customHeight="1">
      <c r="A2629" s="1" t="s">
        <v>5275</v>
      </c>
      <c r="B2629" s="2" t="s">
        <v>5276</v>
      </c>
      <c r="C2629" s="2" t="s">
        <v>2</v>
      </c>
      <c r="D2629" s="3">
        <v>30.82</v>
      </c>
    </row>
    <row r="2630" spans="1:4" ht="12.75" customHeight="1">
      <c r="A2630" s="1" t="s">
        <v>5277</v>
      </c>
      <c r="B2630" s="2" t="s">
        <v>5278</v>
      </c>
      <c r="C2630" s="2" t="s">
        <v>2</v>
      </c>
      <c r="D2630" s="3">
        <v>118.45</v>
      </c>
    </row>
    <row r="2631" spans="1:4" ht="12.75" customHeight="1">
      <c r="A2631" s="1" t="s">
        <v>5279</v>
      </c>
      <c r="B2631" s="2" t="s">
        <v>5280</v>
      </c>
      <c r="C2631" s="2" t="s">
        <v>2</v>
      </c>
      <c r="D2631" s="3">
        <v>83.98</v>
      </c>
    </row>
    <row r="2632" spans="1:4" ht="12.75" customHeight="1">
      <c r="A2632" s="1" t="s">
        <v>5281</v>
      </c>
      <c r="B2632" s="2" t="s">
        <v>5282</v>
      </c>
      <c r="C2632" s="2" t="s">
        <v>2</v>
      </c>
      <c r="D2632" s="3">
        <v>174.96</v>
      </c>
    </row>
    <row r="2633" spans="1:4" ht="12.75" customHeight="1">
      <c r="A2633" s="1" t="s">
        <v>5283</v>
      </c>
      <c r="B2633" s="2" t="s">
        <v>5284</v>
      </c>
      <c r="C2633" s="2" t="s">
        <v>2</v>
      </c>
      <c r="D2633" s="3">
        <v>89.03</v>
      </c>
    </row>
    <row r="2634" spans="1:4" ht="12.75" customHeight="1">
      <c r="A2634" s="1" t="s">
        <v>5285</v>
      </c>
      <c r="B2634" s="2" t="s">
        <v>5286</v>
      </c>
      <c r="C2634" s="2" t="s">
        <v>2</v>
      </c>
      <c r="D2634" s="3">
        <v>176.7</v>
      </c>
    </row>
    <row r="2635" spans="1:4" ht="12.75" customHeight="1">
      <c r="A2635" s="1" t="s">
        <v>5287</v>
      </c>
      <c r="B2635" s="2" t="s">
        <v>5288</v>
      </c>
      <c r="C2635" s="2" t="s">
        <v>2</v>
      </c>
      <c r="D2635" s="3">
        <v>1.77</v>
      </c>
    </row>
    <row r="2636" spans="1:4" ht="12.75" customHeight="1">
      <c r="A2636" s="1" t="s">
        <v>5289</v>
      </c>
      <c r="B2636" s="2" t="s">
        <v>5290</v>
      </c>
      <c r="C2636" s="2" t="s">
        <v>2</v>
      </c>
      <c r="D2636" s="3">
        <v>2.29</v>
      </c>
    </row>
    <row r="2637" spans="1:4" ht="12.75" customHeight="1">
      <c r="A2637" s="1" t="s">
        <v>5291</v>
      </c>
      <c r="B2637" s="2" t="s">
        <v>5292</v>
      </c>
      <c r="C2637" s="2" t="s">
        <v>2</v>
      </c>
      <c r="D2637" s="3">
        <v>5.0999999999999996</v>
      </c>
    </row>
    <row r="2638" spans="1:4" ht="12.75" customHeight="1">
      <c r="A2638" s="1" t="s">
        <v>5293</v>
      </c>
      <c r="B2638" s="2" t="s">
        <v>5294</v>
      </c>
      <c r="C2638" s="2" t="s">
        <v>2</v>
      </c>
      <c r="D2638" s="3">
        <v>11.36</v>
      </c>
    </row>
    <row r="2639" spans="1:4" ht="12.75" customHeight="1">
      <c r="A2639" s="1" t="s">
        <v>5295</v>
      </c>
      <c r="B2639" s="2" t="s">
        <v>5296</v>
      </c>
      <c r="C2639" s="2" t="s">
        <v>2</v>
      </c>
      <c r="D2639" s="3">
        <v>15.72</v>
      </c>
    </row>
    <row r="2640" spans="1:4" ht="12.75" customHeight="1">
      <c r="A2640" s="1" t="s">
        <v>5297</v>
      </c>
      <c r="B2640" s="2" t="s">
        <v>5298</v>
      </c>
      <c r="C2640" s="2" t="s">
        <v>2</v>
      </c>
      <c r="D2640" s="3">
        <v>31.17</v>
      </c>
    </row>
    <row r="2641" spans="1:4" ht="12.75" customHeight="1">
      <c r="A2641" s="1" t="s">
        <v>5299</v>
      </c>
      <c r="B2641" s="2" t="s">
        <v>5300</v>
      </c>
      <c r="C2641" s="2" t="s">
        <v>2</v>
      </c>
      <c r="D2641" s="3">
        <v>132.29</v>
      </c>
    </row>
    <row r="2642" spans="1:4" ht="12.75" customHeight="1">
      <c r="A2642" s="1" t="s">
        <v>5301</v>
      </c>
      <c r="B2642" s="2" t="s">
        <v>5302</v>
      </c>
      <c r="C2642" s="2" t="s">
        <v>2</v>
      </c>
      <c r="D2642" s="3">
        <v>151.96</v>
      </c>
    </row>
    <row r="2643" spans="1:4" ht="12.75" customHeight="1">
      <c r="A2643" s="1" t="s">
        <v>5303</v>
      </c>
      <c r="B2643" s="2" t="s">
        <v>5304</v>
      </c>
      <c r="C2643" s="2" t="s">
        <v>828</v>
      </c>
      <c r="D2643" s="3">
        <v>455.94</v>
      </c>
    </row>
    <row r="2644" spans="1:4" ht="12.75" customHeight="1">
      <c r="A2644" s="1" t="s">
        <v>5305</v>
      </c>
      <c r="B2644" s="2" t="s">
        <v>5306</v>
      </c>
      <c r="C2644" s="2" t="s">
        <v>2</v>
      </c>
      <c r="D2644" s="3">
        <v>352.06</v>
      </c>
    </row>
    <row r="2645" spans="1:4" ht="12.75" customHeight="1">
      <c r="A2645" s="1" t="s">
        <v>5307</v>
      </c>
      <c r="B2645" s="2" t="s">
        <v>5308</v>
      </c>
      <c r="C2645" s="2" t="s">
        <v>2</v>
      </c>
      <c r="D2645" s="3">
        <v>2.73</v>
      </c>
    </row>
    <row r="2646" spans="1:4" ht="12.75" customHeight="1">
      <c r="A2646" s="1" t="s">
        <v>5309</v>
      </c>
      <c r="B2646" s="2" t="s">
        <v>5310</v>
      </c>
      <c r="C2646" s="2" t="s">
        <v>2</v>
      </c>
      <c r="D2646" s="3">
        <v>5.24</v>
      </c>
    </row>
    <row r="2647" spans="1:4" ht="12.75" customHeight="1">
      <c r="A2647" s="1" t="s">
        <v>5311</v>
      </c>
      <c r="B2647" s="2" t="s">
        <v>5312</v>
      </c>
      <c r="C2647" s="2" t="s">
        <v>2</v>
      </c>
      <c r="D2647" s="3">
        <v>10.52</v>
      </c>
    </row>
    <row r="2648" spans="1:4" ht="12.75" customHeight="1">
      <c r="A2648" s="1" t="s">
        <v>5313</v>
      </c>
      <c r="B2648" s="2" t="s">
        <v>5314</v>
      </c>
      <c r="C2648" s="2" t="s">
        <v>2</v>
      </c>
      <c r="D2648" s="3">
        <v>23.22</v>
      </c>
    </row>
    <row r="2649" spans="1:4" ht="12.75" customHeight="1">
      <c r="A2649" s="1" t="s">
        <v>5315</v>
      </c>
      <c r="B2649" s="2" t="s">
        <v>5316</v>
      </c>
      <c r="C2649" s="2" t="s">
        <v>2</v>
      </c>
      <c r="D2649" s="3">
        <v>29.45</v>
      </c>
    </row>
    <row r="2650" spans="1:4" ht="12.75" customHeight="1">
      <c r="A2650" s="1" t="s">
        <v>5317</v>
      </c>
      <c r="B2650" s="2" t="s">
        <v>5318</v>
      </c>
      <c r="C2650" s="2" t="s">
        <v>2</v>
      </c>
      <c r="D2650" s="3">
        <v>48.11</v>
      </c>
    </row>
    <row r="2651" spans="1:4" ht="12.75" customHeight="1">
      <c r="A2651" s="1" t="s">
        <v>5319</v>
      </c>
      <c r="B2651" s="2" t="s">
        <v>5320</v>
      </c>
      <c r="C2651" s="2" t="s">
        <v>2</v>
      </c>
      <c r="D2651" s="3">
        <v>157.69</v>
      </c>
    </row>
    <row r="2652" spans="1:4" ht="12.75" customHeight="1">
      <c r="A2652" s="1" t="s">
        <v>5321</v>
      </c>
      <c r="B2652" s="2" t="s">
        <v>5322</v>
      </c>
      <c r="C2652" s="2" t="s">
        <v>2</v>
      </c>
      <c r="D2652" s="3">
        <v>241.43</v>
      </c>
    </row>
    <row r="2653" spans="1:4" ht="12.75" customHeight="1">
      <c r="A2653" s="1" t="s">
        <v>5323</v>
      </c>
      <c r="B2653" s="2" t="s">
        <v>5324</v>
      </c>
      <c r="C2653" s="2" t="s">
        <v>2</v>
      </c>
      <c r="D2653" s="3">
        <v>47.52</v>
      </c>
    </row>
    <row r="2654" spans="1:4" ht="12.75" customHeight="1">
      <c r="A2654" s="1" t="s">
        <v>5325</v>
      </c>
      <c r="B2654" s="2" t="s">
        <v>5326</v>
      </c>
      <c r="C2654" s="2" t="s">
        <v>2</v>
      </c>
      <c r="D2654" s="3">
        <v>104.89</v>
      </c>
    </row>
    <row r="2655" spans="1:4" ht="12.75" customHeight="1">
      <c r="A2655" s="1" t="s">
        <v>5327</v>
      </c>
      <c r="B2655" s="2" t="s">
        <v>5328</v>
      </c>
      <c r="C2655" s="2" t="s">
        <v>2</v>
      </c>
      <c r="D2655" s="3">
        <v>187.09</v>
      </c>
    </row>
    <row r="2656" spans="1:4" ht="12.75" customHeight="1">
      <c r="A2656" s="1" t="s">
        <v>5329</v>
      </c>
      <c r="B2656" s="2" t="s">
        <v>5330</v>
      </c>
      <c r="C2656" s="2" t="s">
        <v>2</v>
      </c>
      <c r="D2656" s="3">
        <v>340.78</v>
      </c>
    </row>
    <row r="2657" spans="1:4" ht="12.75" customHeight="1">
      <c r="A2657" s="1" t="s">
        <v>5331</v>
      </c>
      <c r="B2657" s="2" t="s">
        <v>5332</v>
      </c>
      <c r="C2657" s="2" t="s">
        <v>2</v>
      </c>
      <c r="D2657" s="3">
        <v>467.73</v>
      </c>
    </row>
    <row r="2658" spans="1:4" ht="12.75" customHeight="1">
      <c r="A2658" s="1" t="s">
        <v>5333</v>
      </c>
      <c r="B2658" s="2" t="s">
        <v>5334</v>
      </c>
      <c r="C2658" s="2" t="s">
        <v>2</v>
      </c>
      <c r="D2658" s="3">
        <v>43.45</v>
      </c>
    </row>
    <row r="2659" spans="1:4" ht="12.75" customHeight="1">
      <c r="A2659" s="1" t="s">
        <v>5335</v>
      </c>
      <c r="B2659" s="2" t="s">
        <v>5336</v>
      </c>
      <c r="C2659" s="2" t="s">
        <v>2</v>
      </c>
      <c r="D2659" s="3">
        <v>13.05</v>
      </c>
    </row>
    <row r="2660" spans="1:4" ht="12.75" customHeight="1">
      <c r="A2660" s="1" t="s">
        <v>5337</v>
      </c>
      <c r="B2660" s="2" t="s">
        <v>5338</v>
      </c>
      <c r="C2660" s="2" t="s">
        <v>2</v>
      </c>
      <c r="D2660" s="3">
        <v>17.329999999999998</v>
      </c>
    </row>
    <row r="2661" spans="1:4" ht="12.75" customHeight="1">
      <c r="A2661" s="1" t="s">
        <v>5339</v>
      </c>
      <c r="B2661" s="2" t="s">
        <v>5340</v>
      </c>
      <c r="C2661" s="2" t="s">
        <v>2</v>
      </c>
      <c r="D2661" s="3">
        <v>9.8800000000000008</v>
      </c>
    </row>
    <row r="2662" spans="1:4" ht="12.75" customHeight="1">
      <c r="A2662" s="1" t="s">
        <v>5341</v>
      </c>
      <c r="B2662" s="2" t="s">
        <v>5342</v>
      </c>
      <c r="C2662" s="2" t="s">
        <v>2</v>
      </c>
      <c r="D2662" s="3">
        <v>11.5</v>
      </c>
    </row>
    <row r="2663" spans="1:4" ht="12.75" customHeight="1">
      <c r="A2663" s="1" t="s">
        <v>5343</v>
      </c>
      <c r="B2663" s="2" t="s">
        <v>5344</v>
      </c>
      <c r="C2663" s="2" t="s">
        <v>2</v>
      </c>
      <c r="D2663" s="3">
        <v>20.420000000000002</v>
      </c>
    </row>
    <row r="2664" spans="1:4" ht="12.75" customHeight="1">
      <c r="A2664" s="1" t="s">
        <v>5345</v>
      </c>
      <c r="B2664" s="2" t="s">
        <v>5346</v>
      </c>
      <c r="C2664" s="2" t="s">
        <v>2</v>
      </c>
      <c r="D2664" s="3">
        <v>26.39</v>
      </c>
    </row>
    <row r="2665" spans="1:4" ht="12.75" customHeight="1">
      <c r="A2665" s="1" t="s">
        <v>5347</v>
      </c>
      <c r="B2665" s="2" t="s">
        <v>5348</v>
      </c>
      <c r="C2665" s="2" t="s">
        <v>2</v>
      </c>
      <c r="D2665" s="3">
        <v>26.61</v>
      </c>
    </row>
    <row r="2666" spans="1:4" ht="12.75" customHeight="1">
      <c r="A2666" s="1" t="s">
        <v>5349</v>
      </c>
      <c r="B2666" s="2" t="s">
        <v>5350</v>
      </c>
      <c r="C2666" s="2" t="s">
        <v>2</v>
      </c>
      <c r="D2666" s="3">
        <v>36.58</v>
      </c>
    </row>
    <row r="2667" spans="1:4" ht="12.75" customHeight="1">
      <c r="A2667" s="1" t="s">
        <v>5351</v>
      </c>
      <c r="B2667" s="2" t="s">
        <v>5352</v>
      </c>
      <c r="C2667" s="2" t="s">
        <v>2</v>
      </c>
      <c r="D2667" s="3">
        <v>179.06</v>
      </c>
    </row>
    <row r="2668" spans="1:4" ht="12.75" customHeight="1">
      <c r="A2668" s="1" t="s">
        <v>5353</v>
      </c>
      <c r="B2668" s="2" t="s">
        <v>5354</v>
      </c>
      <c r="C2668" s="2" t="s">
        <v>2</v>
      </c>
      <c r="D2668" s="3">
        <v>6.62</v>
      </c>
    </row>
    <row r="2669" spans="1:4" ht="12.75" customHeight="1">
      <c r="A2669" s="1" t="s">
        <v>5355</v>
      </c>
      <c r="B2669" s="2" t="s">
        <v>5356</v>
      </c>
      <c r="C2669" s="2" t="s">
        <v>2</v>
      </c>
      <c r="D2669" s="3">
        <v>9.6</v>
      </c>
    </row>
    <row r="2670" spans="1:4" ht="12.75" customHeight="1">
      <c r="A2670" s="1" t="s">
        <v>5357</v>
      </c>
      <c r="B2670" s="2" t="s">
        <v>5358</v>
      </c>
      <c r="C2670" s="2" t="s">
        <v>2</v>
      </c>
      <c r="D2670" s="3">
        <v>14.2</v>
      </c>
    </row>
    <row r="2671" spans="1:4" ht="12.75" customHeight="1">
      <c r="A2671" s="1" t="s">
        <v>5359</v>
      </c>
      <c r="B2671" s="2" t="s">
        <v>5360</v>
      </c>
      <c r="C2671" s="2" t="s">
        <v>2</v>
      </c>
      <c r="D2671" s="3">
        <v>19.940000000000001</v>
      </c>
    </row>
    <row r="2672" spans="1:4" ht="12.75" customHeight="1">
      <c r="A2672" s="1" t="s">
        <v>5361</v>
      </c>
      <c r="B2672" s="2" t="s">
        <v>5362</v>
      </c>
      <c r="C2672" s="2" t="s">
        <v>2</v>
      </c>
      <c r="D2672" s="3">
        <v>28.34</v>
      </c>
    </row>
    <row r="2673" spans="1:4" ht="12.75" customHeight="1">
      <c r="A2673" s="1" t="s">
        <v>5363</v>
      </c>
      <c r="B2673" s="2" t="s">
        <v>5364</v>
      </c>
      <c r="C2673" s="2" t="s">
        <v>2</v>
      </c>
      <c r="D2673" s="3">
        <v>47.16</v>
      </c>
    </row>
    <row r="2674" spans="1:4" ht="12.75" customHeight="1">
      <c r="A2674" s="1" t="s">
        <v>5365</v>
      </c>
      <c r="B2674" s="2" t="s">
        <v>5366</v>
      </c>
      <c r="C2674" s="2" t="s">
        <v>2</v>
      </c>
      <c r="D2674" s="3">
        <v>13.56</v>
      </c>
    </row>
    <row r="2675" spans="1:4" ht="12.75" customHeight="1">
      <c r="A2675" s="1" t="s">
        <v>5367</v>
      </c>
      <c r="B2675" s="2" t="s">
        <v>5368</v>
      </c>
      <c r="C2675" s="2" t="s">
        <v>2</v>
      </c>
      <c r="D2675" s="3">
        <v>29.63</v>
      </c>
    </row>
    <row r="2676" spans="1:4" ht="12.75" customHeight="1">
      <c r="A2676" s="1" t="s">
        <v>5369</v>
      </c>
      <c r="B2676" s="2" t="s">
        <v>5370</v>
      </c>
      <c r="C2676" s="2" t="s">
        <v>2</v>
      </c>
      <c r="D2676" s="3">
        <v>22.19</v>
      </c>
    </row>
    <row r="2677" spans="1:4" ht="12.75" customHeight="1">
      <c r="A2677" s="1" t="s">
        <v>5371</v>
      </c>
      <c r="B2677" s="2" t="s">
        <v>5372</v>
      </c>
      <c r="C2677" s="2" t="s">
        <v>2</v>
      </c>
      <c r="D2677" s="3">
        <v>67.790000000000006</v>
      </c>
    </row>
    <row r="2678" spans="1:4" ht="12.75" customHeight="1">
      <c r="A2678" s="1" t="s">
        <v>5373</v>
      </c>
      <c r="B2678" s="2" t="s">
        <v>5374</v>
      </c>
      <c r="C2678" s="2" t="s">
        <v>2</v>
      </c>
      <c r="D2678" s="3">
        <v>10.66</v>
      </c>
    </row>
    <row r="2679" spans="1:4" ht="12.75" customHeight="1">
      <c r="A2679" s="1" t="s">
        <v>5375</v>
      </c>
      <c r="B2679" s="2" t="s">
        <v>5376</v>
      </c>
      <c r="C2679" s="2" t="s">
        <v>2</v>
      </c>
      <c r="D2679" s="3">
        <v>16.71</v>
      </c>
    </row>
    <row r="2680" spans="1:4" ht="12.75" customHeight="1">
      <c r="A2680" s="1" t="s">
        <v>5377</v>
      </c>
      <c r="B2680" s="2" t="s">
        <v>5378</v>
      </c>
      <c r="C2680" s="2" t="s">
        <v>2</v>
      </c>
      <c r="D2680" s="3">
        <v>10.19</v>
      </c>
    </row>
    <row r="2681" spans="1:4" ht="12.75" customHeight="1">
      <c r="A2681" s="1" t="s">
        <v>5379</v>
      </c>
      <c r="B2681" s="2" t="s">
        <v>5380</v>
      </c>
      <c r="C2681" s="2" t="s">
        <v>2</v>
      </c>
      <c r="D2681" s="3">
        <v>11.32</v>
      </c>
    </row>
    <row r="2682" spans="1:4" ht="12.75" customHeight="1">
      <c r="A2682" s="1" t="s">
        <v>5381</v>
      </c>
      <c r="B2682" s="2" t="s">
        <v>5382</v>
      </c>
      <c r="C2682" s="2" t="s">
        <v>2</v>
      </c>
      <c r="D2682" s="3">
        <v>9.0299999999999994</v>
      </c>
    </row>
    <row r="2683" spans="1:4" ht="12.75" customHeight="1">
      <c r="A2683" s="1" t="s">
        <v>5383</v>
      </c>
      <c r="B2683" s="2" t="s">
        <v>5384</v>
      </c>
      <c r="C2683" s="2" t="s">
        <v>2</v>
      </c>
      <c r="D2683" s="3">
        <v>18.61</v>
      </c>
    </row>
    <row r="2684" spans="1:4" ht="12.75" customHeight="1">
      <c r="A2684" s="1" t="s">
        <v>5385</v>
      </c>
      <c r="B2684" s="2" t="s">
        <v>5386</v>
      </c>
      <c r="C2684" s="2" t="s">
        <v>2</v>
      </c>
      <c r="D2684" s="3">
        <v>15.2</v>
      </c>
    </row>
    <row r="2685" spans="1:4" ht="12.75" customHeight="1">
      <c r="A2685" s="1" t="s">
        <v>5387</v>
      </c>
      <c r="B2685" s="2" t="s">
        <v>5388</v>
      </c>
      <c r="C2685" s="2" t="s">
        <v>2</v>
      </c>
      <c r="D2685" s="3">
        <v>4.91</v>
      </c>
    </row>
    <row r="2686" spans="1:4" ht="12.75" customHeight="1">
      <c r="A2686" s="1" t="s">
        <v>5389</v>
      </c>
      <c r="B2686" s="2" t="s">
        <v>5390</v>
      </c>
      <c r="C2686" s="2" t="s">
        <v>2</v>
      </c>
      <c r="D2686" s="3">
        <v>10.88</v>
      </c>
    </row>
    <row r="2687" spans="1:4" ht="12.75" customHeight="1">
      <c r="A2687" s="1" t="s">
        <v>5391</v>
      </c>
      <c r="B2687" s="2" t="s">
        <v>5392</v>
      </c>
      <c r="C2687" s="2" t="s">
        <v>2</v>
      </c>
      <c r="D2687" s="3">
        <v>52</v>
      </c>
    </row>
    <row r="2688" spans="1:4" ht="12.75" customHeight="1">
      <c r="A2688" s="1" t="s">
        <v>5393</v>
      </c>
      <c r="B2688" s="2" t="s">
        <v>5394</v>
      </c>
      <c r="C2688" s="2" t="s">
        <v>2</v>
      </c>
      <c r="D2688" s="3">
        <v>28.5</v>
      </c>
    </row>
    <row r="2689" spans="1:4" ht="12.75" customHeight="1">
      <c r="A2689" s="1" t="s">
        <v>5395</v>
      </c>
      <c r="B2689" s="2" t="s">
        <v>5396</v>
      </c>
      <c r="C2689" s="2" t="s">
        <v>2</v>
      </c>
      <c r="D2689" s="3">
        <v>6.69</v>
      </c>
    </row>
    <row r="2690" spans="1:4" ht="12.75" customHeight="1">
      <c r="A2690" s="1" t="s">
        <v>5397</v>
      </c>
      <c r="B2690" s="2" t="s">
        <v>5398</v>
      </c>
      <c r="C2690" s="2" t="s">
        <v>2</v>
      </c>
      <c r="D2690" s="3">
        <v>78.44</v>
      </c>
    </row>
    <row r="2691" spans="1:4" ht="12.75" customHeight="1">
      <c r="A2691" s="1" t="s">
        <v>5399</v>
      </c>
      <c r="B2691" s="2" t="s">
        <v>5400</v>
      </c>
      <c r="C2691" s="2" t="s">
        <v>2</v>
      </c>
      <c r="D2691" s="3">
        <v>123.7</v>
      </c>
    </row>
    <row r="2692" spans="1:4" ht="12.75" customHeight="1">
      <c r="A2692" s="1" t="s">
        <v>5401</v>
      </c>
      <c r="B2692" s="2" t="s">
        <v>5402</v>
      </c>
      <c r="C2692" s="2" t="s">
        <v>2</v>
      </c>
      <c r="D2692" s="3">
        <v>225.36</v>
      </c>
    </row>
    <row r="2693" spans="1:4" ht="12.75" customHeight="1">
      <c r="A2693" s="1" t="s">
        <v>5403</v>
      </c>
      <c r="B2693" s="2" t="s">
        <v>5404</v>
      </c>
      <c r="C2693" s="2" t="s">
        <v>2</v>
      </c>
      <c r="D2693" s="3">
        <v>371.71</v>
      </c>
    </row>
    <row r="2694" spans="1:4" ht="12.75" customHeight="1">
      <c r="A2694" s="1" t="s">
        <v>5405</v>
      </c>
      <c r="B2694" s="2" t="s">
        <v>5406</v>
      </c>
      <c r="C2694" s="2" t="s">
        <v>2</v>
      </c>
      <c r="D2694" s="3">
        <v>1.0900000000000001</v>
      </c>
    </row>
    <row r="2695" spans="1:4" ht="12.75" customHeight="1">
      <c r="A2695" s="1" t="s">
        <v>5407</v>
      </c>
      <c r="B2695" s="2" t="s">
        <v>5408</v>
      </c>
      <c r="C2695" s="2" t="s">
        <v>2</v>
      </c>
      <c r="D2695" s="3">
        <v>1.24</v>
      </c>
    </row>
    <row r="2696" spans="1:4" ht="12.75" customHeight="1">
      <c r="A2696" s="1" t="s">
        <v>5409</v>
      </c>
      <c r="B2696" s="2" t="s">
        <v>5410</v>
      </c>
      <c r="C2696" s="2" t="s">
        <v>2</v>
      </c>
      <c r="D2696" s="3">
        <v>2.0099999999999998</v>
      </c>
    </row>
    <row r="2697" spans="1:4" ht="12.75" customHeight="1">
      <c r="A2697" s="1" t="s">
        <v>5411</v>
      </c>
      <c r="B2697" s="2" t="s">
        <v>5412</v>
      </c>
      <c r="C2697" s="2" t="s">
        <v>2</v>
      </c>
      <c r="D2697" s="3">
        <v>28.14</v>
      </c>
    </row>
    <row r="2698" spans="1:4" ht="12.75" customHeight="1">
      <c r="A2698" s="1" t="s">
        <v>5413</v>
      </c>
      <c r="B2698" s="2" t="s">
        <v>5414</v>
      </c>
      <c r="C2698" s="2" t="s">
        <v>2</v>
      </c>
      <c r="D2698" s="3">
        <v>15.88</v>
      </c>
    </row>
    <row r="2699" spans="1:4" ht="12.75" customHeight="1">
      <c r="A2699" s="1" t="s">
        <v>5415</v>
      </c>
      <c r="B2699" s="2" t="s">
        <v>5416</v>
      </c>
      <c r="C2699" s="2" t="s">
        <v>2</v>
      </c>
      <c r="D2699" s="3">
        <v>15.88</v>
      </c>
    </row>
    <row r="2700" spans="1:4" ht="12.75" customHeight="1">
      <c r="A2700" s="1" t="s">
        <v>5417</v>
      </c>
      <c r="B2700" s="2" t="s">
        <v>5418</v>
      </c>
      <c r="C2700" s="2" t="s">
        <v>2</v>
      </c>
      <c r="D2700" s="3">
        <v>10.94</v>
      </c>
    </row>
    <row r="2701" spans="1:4" ht="12.75" customHeight="1">
      <c r="A2701" s="1" t="s">
        <v>5419</v>
      </c>
      <c r="B2701" s="2" t="s">
        <v>5420</v>
      </c>
      <c r="C2701" s="2" t="s">
        <v>2</v>
      </c>
      <c r="D2701" s="3">
        <v>19.77</v>
      </c>
    </row>
    <row r="2702" spans="1:4" ht="12.75" customHeight="1">
      <c r="A2702" s="1" t="s">
        <v>5421</v>
      </c>
      <c r="B2702" s="2" t="s">
        <v>5422</v>
      </c>
      <c r="C2702" s="2" t="s">
        <v>2</v>
      </c>
      <c r="D2702" s="3">
        <v>18.18</v>
      </c>
    </row>
    <row r="2703" spans="1:4" ht="12.75" customHeight="1">
      <c r="A2703" s="1" t="s">
        <v>5423</v>
      </c>
      <c r="B2703" s="2" t="s">
        <v>5424</v>
      </c>
      <c r="C2703" s="2" t="s">
        <v>2</v>
      </c>
      <c r="D2703" s="3">
        <v>19.77</v>
      </c>
    </row>
    <row r="2704" spans="1:4" ht="12.75" customHeight="1">
      <c r="A2704" s="1" t="s">
        <v>5425</v>
      </c>
      <c r="B2704" s="2" t="s">
        <v>5426</v>
      </c>
      <c r="C2704" s="2" t="s">
        <v>2</v>
      </c>
      <c r="D2704" s="3">
        <v>19.77</v>
      </c>
    </row>
    <row r="2705" spans="1:4" ht="12.75" customHeight="1">
      <c r="A2705" s="1" t="s">
        <v>5427</v>
      </c>
      <c r="B2705" s="2" t="s">
        <v>5428</v>
      </c>
      <c r="C2705" s="2" t="s">
        <v>2</v>
      </c>
      <c r="D2705" s="3">
        <v>16.309999999999999</v>
      </c>
    </row>
    <row r="2706" spans="1:4" ht="12.75" customHeight="1">
      <c r="A2706" s="1" t="s">
        <v>5429</v>
      </c>
      <c r="B2706" s="2" t="s">
        <v>5430</v>
      </c>
      <c r="C2706" s="2" t="s">
        <v>2</v>
      </c>
      <c r="D2706" s="3">
        <v>16.32</v>
      </c>
    </row>
    <row r="2707" spans="1:4" ht="12.75" customHeight="1">
      <c r="A2707" s="1" t="s">
        <v>5431</v>
      </c>
      <c r="B2707" s="2" t="s">
        <v>5432</v>
      </c>
      <c r="C2707" s="2" t="s">
        <v>2</v>
      </c>
      <c r="D2707" s="3">
        <v>16.309999999999999</v>
      </c>
    </row>
    <row r="2708" spans="1:4" ht="12.75" customHeight="1">
      <c r="A2708" s="1" t="s">
        <v>5433</v>
      </c>
      <c r="B2708" s="2" t="s">
        <v>5434</v>
      </c>
      <c r="C2708" s="2" t="s">
        <v>2</v>
      </c>
      <c r="D2708" s="3">
        <v>10.75</v>
      </c>
    </row>
    <row r="2709" spans="1:4" ht="12.75" customHeight="1">
      <c r="A2709" s="1" t="s">
        <v>5435</v>
      </c>
      <c r="B2709" s="2" t="s">
        <v>5436</v>
      </c>
      <c r="C2709" s="2" t="s">
        <v>2</v>
      </c>
      <c r="D2709" s="3">
        <v>10.96</v>
      </c>
    </row>
    <row r="2710" spans="1:4" ht="12.75" customHeight="1">
      <c r="A2710" s="1" t="s">
        <v>5437</v>
      </c>
      <c r="B2710" s="2" t="s">
        <v>5438</v>
      </c>
      <c r="C2710" s="2" t="s">
        <v>2</v>
      </c>
      <c r="D2710" s="3">
        <v>55.52</v>
      </c>
    </row>
    <row r="2711" spans="1:4" ht="12.75" customHeight="1">
      <c r="A2711" s="1" t="s">
        <v>5439</v>
      </c>
      <c r="B2711" s="2" t="s">
        <v>5440</v>
      </c>
      <c r="C2711" s="2" t="s">
        <v>2</v>
      </c>
      <c r="D2711" s="3">
        <v>55.52</v>
      </c>
    </row>
    <row r="2712" spans="1:4" ht="12.75" customHeight="1">
      <c r="A2712" s="1" t="s">
        <v>5441</v>
      </c>
      <c r="B2712" s="2" t="s">
        <v>5442</v>
      </c>
      <c r="C2712" s="2" t="s">
        <v>2</v>
      </c>
      <c r="D2712" s="3">
        <v>31.65</v>
      </c>
    </row>
    <row r="2713" spans="1:4" ht="12.75" customHeight="1">
      <c r="A2713" s="1" t="s">
        <v>5443</v>
      </c>
      <c r="B2713" s="2" t="s">
        <v>5444</v>
      </c>
      <c r="C2713" s="2" t="s">
        <v>2</v>
      </c>
      <c r="D2713" s="3">
        <v>31.65</v>
      </c>
    </row>
    <row r="2714" spans="1:4" ht="12.75" customHeight="1">
      <c r="A2714" s="1" t="s">
        <v>5445</v>
      </c>
      <c r="B2714" s="2" t="s">
        <v>5446</v>
      </c>
      <c r="C2714" s="2" t="s">
        <v>2</v>
      </c>
      <c r="D2714" s="3">
        <v>31.65</v>
      </c>
    </row>
    <row r="2715" spans="1:4" ht="12.75" customHeight="1">
      <c r="A2715" s="1" t="s">
        <v>5447</v>
      </c>
      <c r="B2715" s="2" t="s">
        <v>5448</v>
      </c>
      <c r="C2715" s="2" t="s">
        <v>2</v>
      </c>
      <c r="D2715" s="3">
        <v>7.77</v>
      </c>
    </row>
    <row r="2716" spans="1:4" ht="12.75" customHeight="1">
      <c r="A2716" s="1" t="s">
        <v>5449</v>
      </c>
      <c r="B2716" s="2" t="s">
        <v>5450</v>
      </c>
      <c r="C2716" s="2" t="s">
        <v>2</v>
      </c>
      <c r="D2716" s="3">
        <v>84.59</v>
      </c>
    </row>
    <row r="2717" spans="1:4" ht="12.75" customHeight="1">
      <c r="A2717" s="1" t="s">
        <v>5451</v>
      </c>
      <c r="B2717" s="2" t="s">
        <v>5452</v>
      </c>
      <c r="C2717" s="2" t="s">
        <v>2</v>
      </c>
      <c r="D2717" s="3">
        <v>84.59</v>
      </c>
    </row>
    <row r="2718" spans="1:4" ht="12.75" customHeight="1">
      <c r="A2718" s="1" t="s">
        <v>5453</v>
      </c>
      <c r="B2718" s="2" t="s">
        <v>5454</v>
      </c>
      <c r="C2718" s="2" t="s">
        <v>2</v>
      </c>
      <c r="D2718" s="3">
        <v>84.59</v>
      </c>
    </row>
    <row r="2719" spans="1:4" ht="12.75" customHeight="1">
      <c r="A2719" s="1" t="s">
        <v>5455</v>
      </c>
      <c r="B2719" s="2" t="s">
        <v>5456</v>
      </c>
      <c r="C2719" s="2" t="s">
        <v>2</v>
      </c>
      <c r="D2719" s="3">
        <v>146.07</v>
      </c>
    </row>
    <row r="2720" spans="1:4" ht="12.75" customHeight="1">
      <c r="A2720" s="1" t="s">
        <v>5457</v>
      </c>
      <c r="B2720" s="2" t="s">
        <v>5458</v>
      </c>
      <c r="C2720" s="2" t="s">
        <v>2</v>
      </c>
      <c r="D2720" s="3">
        <v>146.07</v>
      </c>
    </row>
    <row r="2721" spans="1:4" ht="12.75" customHeight="1">
      <c r="A2721" s="1" t="s">
        <v>5459</v>
      </c>
      <c r="B2721" s="2" t="s">
        <v>5460</v>
      </c>
      <c r="C2721" s="2" t="s">
        <v>2</v>
      </c>
      <c r="D2721" s="3">
        <v>146.07</v>
      </c>
    </row>
    <row r="2722" spans="1:4" ht="12.75" customHeight="1">
      <c r="A2722" s="1" t="s">
        <v>5461</v>
      </c>
      <c r="B2722" s="2" t="s">
        <v>5462</v>
      </c>
      <c r="C2722" s="2" t="s">
        <v>2</v>
      </c>
      <c r="D2722" s="3">
        <v>12.72</v>
      </c>
    </row>
    <row r="2723" spans="1:4" ht="12.75" customHeight="1">
      <c r="A2723" s="1" t="s">
        <v>5463</v>
      </c>
      <c r="B2723" s="2" t="s">
        <v>5464</v>
      </c>
      <c r="C2723" s="2" t="s">
        <v>2</v>
      </c>
      <c r="D2723" s="3">
        <v>59.6</v>
      </c>
    </row>
    <row r="2724" spans="1:4" ht="12.75" customHeight="1">
      <c r="A2724" s="1" t="s">
        <v>5465</v>
      </c>
      <c r="B2724" s="2" t="s">
        <v>5466</v>
      </c>
      <c r="C2724" s="2" t="s">
        <v>2</v>
      </c>
      <c r="D2724" s="3">
        <v>46.6</v>
      </c>
    </row>
    <row r="2725" spans="1:4" ht="12.75" customHeight="1">
      <c r="A2725" s="1" t="s">
        <v>5467</v>
      </c>
      <c r="B2725" s="2" t="s">
        <v>5468</v>
      </c>
      <c r="C2725" s="2" t="s">
        <v>2</v>
      </c>
      <c r="D2725" s="3">
        <v>17.760000000000002</v>
      </c>
    </row>
    <row r="2726" spans="1:4" ht="12.75" customHeight="1">
      <c r="A2726" s="1" t="s">
        <v>5469</v>
      </c>
      <c r="B2726" s="2" t="s">
        <v>5470</v>
      </c>
      <c r="C2726" s="2" t="s">
        <v>2</v>
      </c>
      <c r="D2726" s="3">
        <v>189.1</v>
      </c>
    </row>
    <row r="2727" spans="1:4" ht="12.75" customHeight="1">
      <c r="A2727" s="1" t="s">
        <v>5471</v>
      </c>
      <c r="B2727" s="2" t="s">
        <v>5472</v>
      </c>
      <c r="C2727" s="2" t="s">
        <v>2</v>
      </c>
      <c r="D2727" s="3">
        <v>93.99</v>
      </c>
    </row>
    <row r="2728" spans="1:4" ht="12.75" customHeight="1">
      <c r="A2728" s="1" t="s">
        <v>5473</v>
      </c>
      <c r="B2728" s="2" t="s">
        <v>5474</v>
      </c>
      <c r="C2728" s="2" t="s">
        <v>2</v>
      </c>
      <c r="D2728" s="3">
        <v>255.72</v>
      </c>
    </row>
    <row r="2729" spans="1:4" ht="12.75" customHeight="1">
      <c r="A2729" s="1" t="s">
        <v>5475</v>
      </c>
      <c r="B2729" s="2" t="s">
        <v>5476</v>
      </c>
      <c r="C2729" s="2" t="s">
        <v>2</v>
      </c>
      <c r="D2729" s="3">
        <v>5</v>
      </c>
    </row>
    <row r="2730" spans="1:4" ht="12.75" customHeight="1">
      <c r="A2730" s="1" t="s">
        <v>5477</v>
      </c>
      <c r="B2730" s="2" t="s">
        <v>5478</v>
      </c>
      <c r="C2730" s="2" t="s">
        <v>2</v>
      </c>
      <c r="D2730" s="3">
        <v>3.56</v>
      </c>
    </row>
    <row r="2731" spans="1:4" ht="12.75" customHeight="1">
      <c r="A2731" s="1" t="s">
        <v>5479</v>
      </c>
      <c r="B2731" s="2" t="s">
        <v>5480</v>
      </c>
      <c r="C2731" s="2" t="s">
        <v>2</v>
      </c>
      <c r="D2731" s="3">
        <v>1.3</v>
      </c>
    </row>
    <row r="2732" spans="1:4" ht="12.75" customHeight="1">
      <c r="A2732" s="1" t="s">
        <v>5481</v>
      </c>
      <c r="B2732" s="2" t="s">
        <v>5482</v>
      </c>
      <c r="C2732" s="2" t="s">
        <v>2</v>
      </c>
      <c r="D2732" s="3">
        <v>2.89</v>
      </c>
    </row>
    <row r="2733" spans="1:4" ht="12.75" customHeight="1">
      <c r="A2733" s="1" t="s">
        <v>5483</v>
      </c>
      <c r="B2733" s="2" t="s">
        <v>5484</v>
      </c>
      <c r="C2733" s="2" t="s">
        <v>2</v>
      </c>
      <c r="D2733" s="3">
        <v>4.9400000000000004</v>
      </c>
    </row>
    <row r="2734" spans="1:4" ht="12.75" customHeight="1">
      <c r="A2734" s="1" t="s">
        <v>5485</v>
      </c>
      <c r="B2734" s="2" t="s">
        <v>5486</v>
      </c>
      <c r="C2734" s="2" t="s">
        <v>2</v>
      </c>
      <c r="D2734" s="3">
        <v>11.39</v>
      </c>
    </row>
    <row r="2735" spans="1:4" ht="12.75" customHeight="1">
      <c r="A2735" s="1" t="s">
        <v>5487</v>
      </c>
      <c r="B2735" s="2" t="s">
        <v>5488</v>
      </c>
      <c r="C2735" s="2" t="s">
        <v>2</v>
      </c>
      <c r="D2735" s="3">
        <v>5.8</v>
      </c>
    </row>
    <row r="2736" spans="1:4" ht="12.75" customHeight="1">
      <c r="A2736" s="1" t="s">
        <v>5489</v>
      </c>
      <c r="B2736" s="2" t="s">
        <v>5490</v>
      </c>
      <c r="C2736" s="2" t="s">
        <v>2</v>
      </c>
      <c r="D2736" s="3">
        <v>2.2599999999999998</v>
      </c>
    </row>
    <row r="2737" spans="1:4" ht="12.75" customHeight="1">
      <c r="A2737" s="1" t="s">
        <v>5491</v>
      </c>
      <c r="B2737" s="2" t="s">
        <v>5492</v>
      </c>
      <c r="C2737" s="2" t="s">
        <v>2</v>
      </c>
      <c r="D2737" s="3">
        <v>112.72</v>
      </c>
    </row>
    <row r="2738" spans="1:4" ht="12.75" customHeight="1">
      <c r="A2738" s="1" t="s">
        <v>5493</v>
      </c>
      <c r="B2738" s="2" t="s">
        <v>5494</v>
      </c>
      <c r="C2738" s="2" t="s">
        <v>2</v>
      </c>
      <c r="D2738" s="3">
        <v>179.12</v>
      </c>
    </row>
    <row r="2739" spans="1:4" ht="12.75" customHeight="1">
      <c r="A2739" s="1" t="s">
        <v>5495</v>
      </c>
      <c r="B2739" s="2" t="s">
        <v>5496</v>
      </c>
      <c r="C2739" s="2" t="s">
        <v>2</v>
      </c>
      <c r="D2739" s="3">
        <v>11.53</v>
      </c>
    </row>
    <row r="2740" spans="1:4" ht="12.75" customHeight="1">
      <c r="A2740" s="1" t="s">
        <v>5497</v>
      </c>
      <c r="B2740" s="2" t="s">
        <v>5498</v>
      </c>
      <c r="C2740" s="2" t="s">
        <v>2</v>
      </c>
      <c r="D2740" s="3">
        <v>10.72</v>
      </c>
    </row>
    <row r="2741" spans="1:4" ht="12.75" customHeight="1">
      <c r="A2741" s="1" t="s">
        <v>5499</v>
      </c>
      <c r="B2741" s="2" t="s">
        <v>5500</v>
      </c>
      <c r="C2741" s="2" t="s">
        <v>2</v>
      </c>
      <c r="D2741" s="3">
        <v>46.49</v>
      </c>
    </row>
    <row r="2742" spans="1:4" ht="12.75" customHeight="1">
      <c r="A2742" s="1" t="s">
        <v>5501</v>
      </c>
      <c r="B2742" s="2" t="s">
        <v>5502</v>
      </c>
      <c r="C2742" s="2" t="s">
        <v>2</v>
      </c>
      <c r="D2742" s="3">
        <v>36.36</v>
      </c>
    </row>
    <row r="2743" spans="1:4" ht="12.75" customHeight="1">
      <c r="A2743" s="1" t="s">
        <v>5503</v>
      </c>
      <c r="B2743" s="2" t="s">
        <v>5504</v>
      </c>
      <c r="C2743" s="2" t="s">
        <v>2</v>
      </c>
      <c r="D2743" s="3">
        <v>15.83</v>
      </c>
    </row>
    <row r="2744" spans="1:4" ht="12.75" customHeight="1">
      <c r="A2744" s="1" t="s">
        <v>5505</v>
      </c>
      <c r="B2744" s="2" t="s">
        <v>5506</v>
      </c>
      <c r="C2744" s="2" t="s">
        <v>2</v>
      </c>
      <c r="D2744" s="3">
        <v>23.84</v>
      </c>
    </row>
    <row r="2745" spans="1:4" ht="12.75" customHeight="1">
      <c r="A2745" s="1" t="s">
        <v>5507</v>
      </c>
      <c r="B2745" s="2" t="s">
        <v>5508</v>
      </c>
      <c r="C2745" s="2" t="s">
        <v>2</v>
      </c>
      <c r="D2745" s="3">
        <v>147.19999999999999</v>
      </c>
    </row>
    <row r="2746" spans="1:4" ht="12.75" customHeight="1">
      <c r="A2746" s="1" t="s">
        <v>5509</v>
      </c>
      <c r="B2746" s="2" t="s">
        <v>5510</v>
      </c>
      <c r="C2746" s="2" t="s">
        <v>2</v>
      </c>
      <c r="D2746" s="3">
        <v>73.260000000000005</v>
      </c>
    </row>
    <row r="2747" spans="1:4" ht="12.75" customHeight="1">
      <c r="A2747" s="1" t="s">
        <v>5511</v>
      </c>
      <c r="B2747" s="2" t="s">
        <v>5512</v>
      </c>
      <c r="C2747" s="2" t="s">
        <v>2</v>
      </c>
      <c r="D2747" s="3">
        <v>17.760000000000002</v>
      </c>
    </row>
    <row r="2748" spans="1:4" ht="12.75" customHeight="1">
      <c r="A2748" s="1" t="s">
        <v>5513</v>
      </c>
      <c r="B2748" s="2" t="s">
        <v>5514</v>
      </c>
      <c r="C2748" s="2" t="s">
        <v>2</v>
      </c>
      <c r="D2748" s="3">
        <v>199.28</v>
      </c>
    </row>
    <row r="2749" spans="1:4" ht="12.75" customHeight="1">
      <c r="A2749" s="1" t="s">
        <v>5515</v>
      </c>
      <c r="B2749" s="2" t="s">
        <v>5516</v>
      </c>
      <c r="C2749" s="2" t="s">
        <v>2</v>
      </c>
      <c r="D2749" s="3">
        <v>4.1399999999999997</v>
      </c>
    </row>
    <row r="2750" spans="1:4" ht="12.75" customHeight="1">
      <c r="A2750" s="1" t="s">
        <v>5517</v>
      </c>
      <c r="B2750" s="2" t="s">
        <v>5518</v>
      </c>
      <c r="C2750" s="2" t="s">
        <v>2</v>
      </c>
      <c r="D2750" s="3">
        <v>3.01</v>
      </c>
    </row>
    <row r="2751" spans="1:4" ht="12.75" customHeight="1">
      <c r="A2751" s="1" t="s">
        <v>5519</v>
      </c>
      <c r="B2751" s="2" t="s">
        <v>5520</v>
      </c>
      <c r="C2751" s="2" t="s">
        <v>2</v>
      </c>
      <c r="D2751" s="3">
        <v>0.94</v>
      </c>
    </row>
    <row r="2752" spans="1:4" ht="12.75" customHeight="1">
      <c r="A2752" s="1" t="s">
        <v>5521</v>
      </c>
      <c r="B2752" s="2" t="s">
        <v>5522</v>
      </c>
      <c r="C2752" s="2" t="s">
        <v>2</v>
      </c>
      <c r="D2752" s="3">
        <v>1.94</v>
      </c>
    </row>
    <row r="2753" spans="1:4" ht="12.75" customHeight="1">
      <c r="A2753" s="1" t="s">
        <v>5523</v>
      </c>
      <c r="B2753" s="2" t="s">
        <v>5524</v>
      </c>
      <c r="C2753" s="2" t="s">
        <v>2</v>
      </c>
      <c r="D2753" s="3">
        <v>13.31</v>
      </c>
    </row>
    <row r="2754" spans="1:4" ht="12.75" customHeight="1">
      <c r="A2754" s="1" t="s">
        <v>5525</v>
      </c>
      <c r="B2754" s="2" t="s">
        <v>5526</v>
      </c>
      <c r="C2754" s="2" t="s">
        <v>2</v>
      </c>
      <c r="D2754" s="3">
        <v>5.99</v>
      </c>
    </row>
    <row r="2755" spans="1:4" ht="12.75" customHeight="1">
      <c r="A2755" s="1" t="s">
        <v>5527</v>
      </c>
      <c r="B2755" s="2" t="s">
        <v>5528</v>
      </c>
      <c r="C2755" s="2" t="s">
        <v>2</v>
      </c>
      <c r="D2755" s="3">
        <v>1.39</v>
      </c>
    </row>
    <row r="2756" spans="1:4" ht="12.75" customHeight="1">
      <c r="A2756" s="1" t="s">
        <v>5529</v>
      </c>
      <c r="B2756" s="2" t="s">
        <v>5530</v>
      </c>
      <c r="C2756" s="2" t="s">
        <v>2</v>
      </c>
      <c r="D2756" s="3">
        <v>17.87</v>
      </c>
    </row>
    <row r="2757" spans="1:4" ht="12.75" customHeight="1">
      <c r="A2757" s="1" t="s">
        <v>5531</v>
      </c>
      <c r="B2757" s="2" t="s">
        <v>5532</v>
      </c>
      <c r="C2757" s="2" t="s">
        <v>2</v>
      </c>
      <c r="D2757" s="3">
        <v>31.41</v>
      </c>
    </row>
    <row r="2758" spans="1:4" ht="12.75" customHeight="1">
      <c r="A2758" s="1" t="s">
        <v>5533</v>
      </c>
      <c r="B2758" s="2" t="s">
        <v>5534</v>
      </c>
      <c r="C2758" s="2" t="s">
        <v>2</v>
      </c>
      <c r="D2758" s="3">
        <v>27.71</v>
      </c>
    </row>
    <row r="2759" spans="1:4" ht="12.75" customHeight="1">
      <c r="A2759" s="1" t="s">
        <v>5535</v>
      </c>
      <c r="B2759" s="2" t="s">
        <v>5536</v>
      </c>
      <c r="C2759" s="2" t="s">
        <v>2</v>
      </c>
      <c r="D2759" s="3">
        <v>1.78</v>
      </c>
    </row>
    <row r="2760" spans="1:4" ht="12.75" customHeight="1">
      <c r="A2760" s="1" t="s">
        <v>5537</v>
      </c>
      <c r="B2760" s="2" t="s">
        <v>5538</v>
      </c>
      <c r="C2760" s="2" t="s">
        <v>2</v>
      </c>
      <c r="D2760" s="3">
        <v>1.9</v>
      </c>
    </row>
    <row r="2761" spans="1:4" ht="12.75" customHeight="1">
      <c r="A2761" s="1" t="s">
        <v>5539</v>
      </c>
      <c r="B2761" s="2" t="s">
        <v>5540</v>
      </c>
      <c r="C2761" s="2" t="s">
        <v>2</v>
      </c>
      <c r="D2761" s="3">
        <v>2.21</v>
      </c>
    </row>
    <row r="2762" spans="1:4" ht="12.75" customHeight="1">
      <c r="A2762" s="1" t="s">
        <v>5541</v>
      </c>
      <c r="B2762" s="2" t="s">
        <v>5542</v>
      </c>
      <c r="C2762" s="2" t="s">
        <v>2</v>
      </c>
      <c r="D2762" s="3">
        <v>3.91</v>
      </c>
    </row>
    <row r="2763" spans="1:4" ht="12.75" customHeight="1">
      <c r="A2763" s="1" t="s">
        <v>5543</v>
      </c>
      <c r="B2763" s="2" t="s">
        <v>5544</v>
      </c>
      <c r="C2763" s="2" t="s">
        <v>2</v>
      </c>
      <c r="D2763" s="3">
        <v>5.67</v>
      </c>
    </row>
    <row r="2764" spans="1:4" ht="12.75" customHeight="1">
      <c r="A2764" s="1" t="s">
        <v>5545</v>
      </c>
      <c r="B2764" s="2" t="s">
        <v>5546</v>
      </c>
      <c r="C2764" s="2" t="s">
        <v>2</v>
      </c>
      <c r="D2764" s="3">
        <v>7.9</v>
      </c>
    </row>
    <row r="2765" spans="1:4" ht="12.75" customHeight="1">
      <c r="A2765" s="1" t="s">
        <v>5547</v>
      </c>
      <c r="B2765" s="2" t="s">
        <v>5548</v>
      </c>
      <c r="C2765" s="2" t="s">
        <v>2</v>
      </c>
      <c r="D2765" s="3">
        <v>11.53</v>
      </c>
    </row>
    <row r="2766" spans="1:4" ht="12.75" customHeight="1">
      <c r="A2766" s="1" t="s">
        <v>5549</v>
      </c>
      <c r="B2766" s="2" t="s">
        <v>5550</v>
      </c>
      <c r="C2766" s="2" t="s">
        <v>2</v>
      </c>
      <c r="D2766" s="3">
        <v>17.559999999999999</v>
      </c>
    </row>
    <row r="2767" spans="1:4" ht="12.75" customHeight="1">
      <c r="A2767" s="1" t="s">
        <v>5551</v>
      </c>
      <c r="B2767" s="2" t="s">
        <v>5552</v>
      </c>
      <c r="C2767" s="2" t="s">
        <v>2</v>
      </c>
      <c r="D2767" s="3">
        <v>2.76</v>
      </c>
    </row>
    <row r="2768" spans="1:4" ht="12.75" customHeight="1">
      <c r="A2768" s="1" t="s">
        <v>5553</v>
      </c>
      <c r="B2768" s="2" t="s">
        <v>5554</v>
      </c>
      <c r="C2768" s="2" t="s">
        <v>2</v>
      </c>
      <c r="D2768" s="3">
        <v>6.5</v>
      </c>
    </row>
    <row r="2769" spans="1:4" ht="12.75" customHeight="1">
      <c r="A2769" s="1" t="s">
        <v>5555</v>
      </c>
      <c r="B2769" s="2" t="s">
        <v>5556</v>
      </c>
      <c r="C2769" s="2" t="s">
        <v>2</v>
      </c>
      <c r="D2769" s="3">
        <v>10.52</v>
      </c>
    </row>
    <row r="2770" spans="1:4" ht="12.75" customHeight="1">
      <c r="A2770" s="1" t="s">
        <v>5557</v>
      </c>
      <c r="B2770" s="2" t="s">
        <v>5558</v>
      </c>
      <c r="C2770" s="2" t="s">
        <v>2</v>
      </c>
      <c r="D2770" s="3">
        <v>23.35</v>
      </c>
    </row>
    <row r="2771" spans="1:4" ht="12.75" customHeight="1">
      <c r="A2771" s="1" t="s">
        <v>5559</v>
      </c>
      <c r="B2771" s="2" t="s">
        <v>5560</v>
      </c>
      <c r="C2771" s="2" t="s">
        <v>2</v>
      </c>
      <c r="D2771" s="3">
        <v>35.99</v>
      </c>
    </row>
    <row r="2772" spans="1:4" ht="12.75" customHeight="1">
      <c r="A2772" s="1" t="s">
        <v>5561</v>
      </c>
      <c r="B2772" s="2" t="s">
        <v>5562</v>
      </c>
      <c r="C2772" s="2" t="s">
        <v>2</v>
      </c>
      <c r="D2772" s="3">
        <v>55.23</v>
      </c>
    </row>
    <row r="2773" spans="1:4" ht="12.75" customHeight="1">
      <c r="A2773" s="1" t="s">
        <v>5563</v>
      </c>
      <c r="B2773" s="2" t="s">
        <v>5564</v>
      </c>
      <c r="C2773" s="2" t="s">
        <v>2</v>
      </c>
      <c r="D2773" s="3">
        <v>157.69</v>
      </c>
    </row>
    <row r="2774" spans="1:4" ht="12.75" customHeight="1">
      <c r="A2774" s="1" t="s">
        <v>5565</v>
      </c>
      <c r="B2774" s="2" t="s">
        <v>5566</v>
      </c>
      <c r="C2774" s="2" t="s">
        <v>2</v>
      </c>
      <c r="D2774" s="3">
        <v>69.39</v>
      </c>
    </row>
    <row r="2775" spans="1:4" ht="12.75" customHeight="1">
      <c r="A2775" s="1" t="s">
        <v>5567</v>
      </c>
      <c r="B2775" s="2" t="s">
        <v>5568</v>
      </c>
      <c r="C2775" s="2" t="s">
        <v>2</v>
      </c>
      <c r="D2775" s="3">
        <v>0.72</v>
      </c>
    </row>
    <row r="2776" spans="1:4" ht="12.75" customHeight="1">
      <c r="A2776" s="1" t="s">
        <v>5569</v>
      </c>
      <c r="B2776" s="2" t="s">
        <v>5570</v>
      </c>
      <c r="C2776" s="2" t="s">
        <v>2</v>
      </c>
      <c r="D2776" s="3">
        <v>0.76</v>
      </c>
    </row>
    <row r="2777" spans="1:4" ht="12.75" customHeight="1">
      <c r="A2777" s="1" t="s">
        <v>5571</v>
      </c>
      <c r="B2777" s="2" t="s">
        <v>5572</v>
      </c>
      <c r="C2777" s="2" t="s">
        <v>2</v>
      </c>
      <c r="D2777" s="3">
        <v>1.86</v>
      </c>
    </row>
    <row r="2778" spans="1:4" ht="12.75" customHeight="1">
      <c r="A2778" s="1" t="s">
        <v>5573</v>
      </c>
      <c r="B2778" s="2" t="s">
        <v>5574</v>
      </c>
      <c r="C2778" s="2" t="s">
        <v>2</v>
      </c>
      <c r="D2778" s="3">
        <v>3.96</v>
      </c>
    </row>
    <row r="2779" spans="1:4" ht="12.75" customHeight="1">
      <c r="A2779" s="1" t="s">
        <v>5575</v>
      </c>
      <c r="B2779" s="2" t="s">
        <v>5576</v>
      </c>
      <c r="C2779" s="2" t="s">
        <v>2</v>
      </c>
      <c r="D2779" s="3">
        <v>4.0599999999999996</v>
      </c>
    </row>
    <row r="2780" spans="1:4" ht="12.75" customHeight="1">
      <c r="A2780" s="1" t="s">
        <v>5577</v>
      </c>
      <c r="B2780" s="2" t="s">
        <v>5578</v>
      </c>
      <c r="C2780" s="2" t="s">
        <v>2</v>
      </c>
      <c r="D2780" s="3">
        <v>12.45</v>
      </c>
    </row>
    <row r="2781" spans="1:4" ht="12.75" customHeight="1">
      <c r="A2781" s="1" t="s">
        <v>5579</v>
      </c>
      <c r="B2781" s="2" t="s">
        <v>5580</v>
      </c>
      <c r="C2781" s="2" t="s">
        <v>2</v>
      </c>
      <c r="D2781" s="3">
        <v>18.2</v>
      </c>
    </row>
    <row r="2782" spans="1:4" ht="12.75" customHeight="1">
      <c r="A2782" s="1" t="s">
        <v>5581</v>
      </c>
      <c r="B2782" s="2" t="s">
        <v>5582</v>
      </c>
      <c r="C2782" s="2" t="s">
        <v>2</v>
      </c>
      <c r="D2782" s="3">
        <v>40.86</v>
      </c>
    </row>
    <row r="2783" spans="1:4" ht="12.75" customHeight="1">
      <c r="A2783" s="1" t="s">
        <v>5583</v>
      </c>
      <c r="B2783" s="2" t="s">
        <v>5584</v>
      </c>
      <c r="C2783" s="2" t="s">
        <v>2</v>
      </c>
      <c r="D2783" s="3">
        <v>11.14</v>
      </c>
    </row>
    <row r="2784" spans="1:4" ht="12.75" customHeight="1">
      <c r="A2784" s="1" t="s">
        <v>5585</v>
      </c>
      <c r="B2784" s="2" t="s">
        <v>5586</v>
      </c>
      <c r="C2784" s="2" t="s">
        <v>2</v>
      </c>
      <c r="D2784" s="3">
        <v>1.42</v>
      </c>
    </row>
    <row r="2785" spans="1:4" ht="12.75" customHeight="1">
      <c r="A2785" s="1" t="s">
        <v>5587</v>
      </c>
      <c r="B2785" s="2" t="s">
        <v>5588</v>
      </c>
      <c r="C2785" s="2" t="s">
        <v>2</v>
      </c>
      <c r="D2785" s="3">
        <v>4.43</v>
      </c>
    </row>
    <row r="2786" spans="1:4" ht="12.75" customHeight="1">
      <c r="A2786" s="1" t="s">
        <v>5589</v>
      </c>
      <c r="B2786" s="2" t="s">
        <v>5590</v>
      </c>
      <c r="C2786" s="2" t="s">
        <v>2</v>
      </c>
      <c r="D2786" s="3">
        <v>2.25</v>
      </c>
    </row>
    <row r="2787" spans="1:4" ht="12.75" customHeight="1">
      <c r="A2787" s="1" t="s">
        <v>5591</v>
      </c>
      <c r="B2787" s="2" t="s">
        <v>5592</v>
      </c>
      <c r="C2787" s="2" t="s">
        <v>828</v>
      </c>
      <c r="D2787" s="3">
        <v>15.85</v>
      </c>
    </row>
    <row r="2788" spans="1:4" ht="12.75" customHeight="1">
      <c r="A2788" s="1" t="s">
        <v>5593</v>
      </c>
      <c r="B2788" s="2" t="s">
        <v>5594</v>
      </c>
      <c r="C2788" s="2" t="s">
        <v>2</v>
      </c>
      <c r="D2788" s="3">
        <v>81.650000000000006</v>
      </c>
    </row>
    <row r="2789" spans="1:4" ht="12.75" customHeight="1">
      <c r="A2789" s="1" t="s">
        <v>5595</v>
      </c>
      <c r="B2789" s="2" t="s">
        <v>5596</v>
      </c>
      <c r="C2789" s="2" t="s">
        <v>2</v>
      </c>
      <c r="D2789" s="3">
        <v>2.19</v>
      </c>
    </row>
    <row r="2790" spans="1:4" ht="12.75" customHeight="1">
      <c r="A2790" s="1" t="s">
        <v>5597</v>
      </c>
      <c r="B2790" s="2" t="s">
        <v>5598</v>
      </c>
      <c r="C2790" s="2" t="s">
        <v>2</v>
      </c>
      <c r="D2790" s="3">
        <v>2</v>
      </c>
    </row>
    <row r="2791" spans="1:4" ht="12.75" customHeight="1">
      <c r="A2791" s="1" t="s">
        <v>5599</v>
      </c>
      <c r="B2791" s="2" t="s">
        <v>5600</v>
      </c>
      <c r="C2791" s="2" t="s">
        <v>2</v>
      </c>
      <c r="D2791" s="3">
        <v>3.59</v>
      </c>
    </row>
    <row r="2792" spans="1:4" ht="12.75" customHeight="1">
      <c r="A2792" s="1" t="s">
        <v>5601</v>
      </c>
      <c r="B2792" s="2" t="s">
        <v>5602</v>
      </c>
      <c r="C2792" s="2" t="s">
        <v>2</v>
      </c>
      <c r="D2792" s="3">
        <v>10.199999999999999</v>
      </c>
    </row>
    <row r="2793" spans="1:4" ht="12.75" customHeight="1">
      <c r="A2793" s="1" t="s">
        <v>5603</v>
      </c>
      <c r="B2793" s="2" t="s">
        <v>5604</v>
      </c>
      <c r="C2793" s="2" t="s">
        <v>2</v>
      </c>
      <c r="D2793" s="3">
        <v>12.38</v>
      </c>
    </row>
    <row r="2794" spans="1:4" ht="12.75" customHeight="1">
      <c r="A2794" s="1" t="s">
        <v>5605</v>
      </c>
      <c r="B2794" s="2" t="s">
        <v>5606</v>
      </c>
      <c r="C2794" s="2" t="s">
        <v>2</v>
      </c>
      <c r="D2794" s="3">
        <v>20.79</v>
      </c>
    </row>
    <row r="2795" spans="1:4" ht="12.75" customHeight="1">
      <c r="A2795" s="1" t="s">
        <v>5607</v>
      </c>
      <c r="B2795" s="2" t="s">
        <v>5608</v>
      </c>
      <c r="C2795" s="2" t="s">
        <v>2</v>
      </c>
      <c r="D2795" s="3">
        <v>38.54</v>
      </c>
    </row>
    <row r="2796" spans="1:4" ht="12.75" customHeight="1">
      <c r="A2796" s="1" t="s">
        <v>5609</v>
      </c>
      <c r="B2796" s="2" t="s">
        <v>5610</v>
      </c>
      <c r="C2796" s="2" t="s">
        <v>2</v>
      </c>
      <c r="D2796" s="3">
        <v>63.08</v>
      </c>
    </row>
    <row r="2797" spans="1:4" ht="12.75" customHeight="1">
      <c r="A2797" s="1" t="s">
        <v>5611</v>
      </c>
      <c r="B2797" s="2" t="s">
        <v>5612</v>
      </c>
      <c r="C2797" s="2" t="s">
        <v>2</v>
      </c>
      <c r="D2797" s="3">
        <v>40.93</v>
      </c>
    </row>
    <row r="2798" spans="1:4" ht="12.75" customHeight="1">
      <c r="A2798" s="1" t="s">
        <v>5613</v>
      </c>
      <c r="B2798" s="2" t="s">
        <v>5614</v>
      </c>
      <c r="C2798" s="2" t="s">
        <v>2</v>
      </c>
      <c r="D2798" s="3">
        <v>14.95</v>
      </c>
    </row>
    <row r="2799" spans="1:4" ht="12.75" customHeight="1">
      <c r="A2799" s="1" t="s">
        <v>5615</v>
      </c>
      <c r="B2799" s="2" t="s">
        <v>5616</v>
      </c>
      <c r="C2799" s="2" t="s">
        <v>2</v>
      </c>
      <c r="D2799" s="3">
        <v>28.84</v>
      </c>
    </row>
    <row r="2800" spans="1:4" ht="12.75" customHeight="1">
      <c r="A2800" s="1" t="s">
        <v>5617</v>
      </c>
      <c r="B2800" s="2" t="s">
        <v>5618</v>
      </c>
      <c r="C2800" s="2" t="s">
        <v>2</v>
      </c>
      <c r="D2800" s="3">
        <v>12.29</v>
      </c>
    </row>
    <row r="2801" spans="1:4" ht="12.75" customHeight="1">
      <c r="A2801" s="1" t="s">
        <v>5619</v>
      </c>
      <c r="B2801" s="2" t="s">
        <v>5620</v>
      </c>
      <c r="C2801" s="2" t="s">
        <v>2</v>
      </c>
      <c r="D2801" s="3">
        <v>35.450000000000003</v>
      </c>
    </row>
    <row r="2802" spans="1:4" ht="12.75" customHeight="1">
      <c r="A2802" s="1" t="s">
        <v>5621</v>
      </c>
      <c r="B2802" s="2" t="s">
        <v>5622</v>
      </c>
      <c r="C2802" s="2" t="s">
        <v>2</v>
      </c>
      <c r="D2802" s="3">
        <v>4.46</v>
      </c>
    </row>
    <row r="2803" spans="1:4" ht="12.75" customHeight="1">
      <c r="A2803" s="1" t="s">
        <v>5623</v>
      </c>
      <c r="B2803" s="2" t="s">
        <v>5624</v>
      </c>
      <c r="C2803" s="2" t="s">
        <v>2</v>
      </c>
      <c r="D2803" s="3">
        <v>9.17</v>
      </c>
    </row>
    <row r="2804" spans="1:4" ht="12.75" customHeight="1">
      <c r="A2804" s="1" t="s">
        <v>5625</v>
      </c>
      <c r="B2804" s="2" t="s">
        <v>5626</v>
      </c>
      <c r="C2804" s="2" t="s">
        <v>2</v>
      </c>
      <c r="D2804" s="3">
        <v>10.71</v>
      </c>
    </row>
    <row r="2805" spans="1:4" ht="12.75" customHeight="1">
      <c r="A2805" s="1" t="s">
        <v>5627</v>
      </c>
      <c r="B2805" s="2" t="s">
        <v>5628</v>
      </c>
      <c r="C2805" s="2" t="s">
        <v>2</v>
      </c>
      <c r="D2805" s="3">
        <v>5.94</v>
      </c>
    </row>
    <row r="2806" spans="1:4" ht="12.75" customHeight="1">
      <c r="A2806" s="1" t="s">
        <v>5629</v>
      </c>
      <c r="B2806" s="2" t="s">
        <v>5630</v>
      </c>
      <c r="C2806" s="2" t="s">
        <v>2</v>
      </c>
      <c r="D2806" s="3">
        <v>29.71</v>
      </c>
    </row>
    <row r="2807" spans="1:4" ht="12.75" customHeight="1">
      <c r="A2807" s="1" t="s">
        <v>5631</v>
      </c>
      <c r="B2807" s="2" t="s">
        <v>5632</v>
      </c>
      <c r="C2807" s="2" t="s">
        <v>2</v>
      </c>
      <c r="D2807" s="3">
        <v>1.45</v>
      </c>
    </row>
    <row r="2808" spans="1:4" ht="12.75" customHeight="1">
      <c r="A2808" s="1" t="s">
        <v>5633</v>
      </c>
      <c r="B2808" s="2" t="s">
        <v>5634</v>
      </c>
      <c r="C2808" s="2" t="s">
        <v>2</v>
      </c>
      <c r="D2808" s="3">
        <v>2.99</v>
      </c>
    </row>
    <row r="2809" spans="1:4" ht="12.75" customHeight="1">
      <c r="A2809" s="1" t="s">
        <v>5635</v>
      </c>
      <c r="B2809" s="2" t="s">
        <v>5636</v>
      </c>
      <c r="C2809" s="2" t="s">
        <v>2</v>
      </c>
      <c r="D2809" s="3">
        <v>6.08</v>
      </c>
    </row>
    <row r="2810" spans="1:4" ht="12.75" customHeight="1">
      <c r="A2810" s="1" t="s">
        <v>5637</v>
      </c>
      <c r="B2810" s="2" t="s">
        <v>5638</v>
      </c>
      <c r="C2810" s="2" t="s">
        <v>2</v>
      </c>
      <c r="D2810" s="3">
        <v>4.8099999999999996</v>
      </c>
    </row>
    <row r="2811" spans="1:4" ht="12.75" customHeight="1">
      <c r="A2811" s="1" t="s">
        <v>5639</v>
      </c>
      <c r="B2811" s="2" t="s">
        <v>5640</v>
      </c>
      <c r="C2811" s="2" t="s">
        <v>2</v>
      </c>
      <c r="D2811" s="3">
        <v>5.58</v>
      </c>
    </row>
    <row r="2812" spans="1:4" ht="12.75" customHeight="1">
      <c r="A2812" s="1" t="s">
        <v>5641</v>
      </c>
      <c r="B2812" s="2" t="s">
        <v>5642</v>
      </c>
      <c r="C2812" s="2" t="s">
        <v>2</v>
      </c>
      <c r="D2812" s="3">
        <v>6.12</v>
      </c>
    </row>
    <row r="2813" spans="1:4" ht="12.75" customHeight="1">
      <c r="A2813" s="1" t="s">
        <v>5643</v>
      </c>
      <c r="B2813" s="2" t="s">
        <v>5644</v>
      </c>
      <c r="C2813" s="2" t="s">
        <v>2</v>
      </c>
      <c r="D2813" s="3">
        <v>16.190000000000001</v>
      </c>
    </row>
    <row r="2814" spans="1:4" ht="12.75" customHeight="1">
      <c r="A2814" s="1" t="s">
        <v>5645</v>
      </c>
      <c r="B2814" s="2" t="s">
        <v>5646</v>
      </c>
      <c r="C2814" s="2" t="s">
        <v>2</v>
      </c>
      <c r="D2814" s="3">
        <v>1.23</v>
      </c>
    </row>
    <row r="2815" spans="1:4" ht="12.75" customHeight="1">
      <c r="A2815" s="1" t="s">
        <v>5647</v>
      </c>
      <c r="B2815" s="2" t="s">
        <v>5648</v>
      </c>
      <c r="C2815" s="2" t="s">
        <v>2</v>
      </c>
      <c r="D2815" s="3">
        <v>1.71</v>
      </c>
    </row>
    <row r="2816" spans="1:4" ht="12.75" customHeight="1">
      <c r="A2816" s="1" t="s">
        <v>5649</v>
      </c>
      <c r="B2816" s="2" t="s">
        <v>5650</v>
      </c>
      <c r="C2816" s="2" t="s">
        <v>2</v>
      </c>
      <c r="D2816" s="3">
        <v>1.41</v>
      </c>
    </row>
    <row r="2817" spans="1:4" ht="12.75" customHeight="1">
      <c r="A2817" s="1" t="s">
        <v>5651</v>
      </c>
      <c r="B2817" s="2" t="s">
        <v>5652</v>
      </c>
      <c r="C2817" s="2" t="s">
        <v>2</v>
      </c>
      <c r="D2817" s="3">
        <v>4.2</v>
      </c>
    </row>
    <row r="2818" spans="1:4" ht="12.75" customHeight="1">
      <c r="A2818" s="1" t="s">
        <v>5653</v>
      </c>
      <c r="B2818" s="2" t="s">
        <v>5654</v>
      </c>
      <c r="C2818" s="2" t="s">
        <v>2</v>
      </c>
      <c r="D2818" s="3">
        <v>9.6199999999999992</v>
      </c>
    </row>
    <row r="2819" spans="1:4" ht="12.75" customHeight="1">
      <c r="A2819" s="1" t="s">
        <v>5655</v>
      </c>
      <c r="B2819" s="2" t="s">
        <v>5656</v>
      </c>
      <c r="C2819" s="2" t="s">
        <v>2</v>
      </c>
      <c r="D2819" s="3">
        <v>17.02</v>
      </c>
    </row>
    <row r="2820" spans="1:4" ht="12.75" customHeight="1">
      <c r="A2820" s="1" t="s">
        <v>5657</v>
      </c>
      <c r="B2820" s="2" t="s">
        <v>5658</v>
      </c>
      <c r="C2820" s="2" t="s">
        <v>2</v>
      </c>
      <c r="D2820" s="3">
        <v>7.58</v>
      </c>
    </row>
    <row r="2821" spans="1:4" ht="12.75" customHeight="1">
      <c r="A2821" s="1" t="s">
        <v>5659</v>
      </c>
      <c r="B2821" s="2" t="s">
        <v>5660</v>
      </c>
      <c r="C2821" s="2" t="s">
        <v>2</v>
      </c>
      <c r="D2821" s="3">
        <v>11.78</v>
      </c>
    </row>
    <row r="2822" spans="1:4" ht="12.75" customHeight="1">
      <c r="A2822" s="1" t="s">
        <v>5661</v>
      </c>
      <c r="B2822" s="2" t="s">
        <v>5662</v>
      </c>
      <c r="C2822" s="2" t="s">
        <v>2</v>
      </c>
      <c r="D2822" s="3">
        <v>12.59</v>
      </c>
    </row>
    <row r="2823" spans="1:4" ht="12.75" customHeight="1">
      <c r="A2823" s="1" t="s">
        <v>5663</v>
      </c>
      <c r="B2823" s="2" t="s">
        <v>5664</v>
      </c>
      <c r="C2823" s="2" t="s">
        <v>2</v>
      </c>
      <c r="D2823" s="3">
        <v>17.32</v>
      </c>
    </row>
    <row r="2824" spans="1:4" ht="12.75" customHeight="1">
      <c r="A2824" s="1" t="s">
        <v>5665</v>
      </c>
      <c r="B2824" s="2" t="s">
        <v>5666</v>
      </c>
      <c r="C2824" s="2" t="s">
        <v>2</v>
      </c>
      <c r="D2824" s="3">
        <v>11.62</v>
      </c>
    </row>
    <row r="2825" spans="1:4" ht="12.75" customHeight="1">
      <c r="A2825" s="1" t="s">
        <v>5667</v>
      </c>
      <c r="B2825" s="2" t="s">
        <v>5668</v>
      </c>
      <c r="C2825" s="2" t="s">
        <v>2</v>
      </c>
      <c r="D2825" s="3">
        <v>15.61</v>
      </c>
    </row>
    <row r="2826" spans="1:4" ht="12.75" customHeight="1">
      <c r="A2826" s="1" t="s">
        <v>5669</v>
      </c>
      <c r="B2826" s="2" t="s">
        <v>5670</v>
      </c>
      <c r="C2826" s="2" t="s">
        <v>2</v>
      </c>
      <c r="D2826" s="3">
        <v>22.97</v>
      </c>
    </row>
    <row r="2827" spans="1:4" ht="12.75" customHeight="1">
      <c r="A2827" s="1" t="s">
        <v>5671</v>
      </c>
      <c r="B2827" s="2" t="s">
        <v>5672</v>
      </c>
      <c r="C2827" s="2" t="s">
        <v>2</v>
      </c>
      <c r="D2827" s="3">
        <v>6.91</v>
      </c>
    </row>
    <row r="2828" spans="1:4" ht="12.75" customHeight="1">
      <c r="A2828" s="1" t="s">
        <v>5673</v>
      </c>
      <c r="B2828" s="2" t="s">
        <v>5674</v>
      </c>
      <c r="C2828" s="2" t="s">
        <v>2</v>
      </c>
      <c r="D2828" s="3">
        <v>9.3699999999999992</v>
      </c>
    </row>
    <row r="2829" spans="1:4" ht="12.75" customHeight="1">
      <c r="A2829" s="1" t="s">
        <v>5675</v>
      </c>
      <c r="B2829" s="2" t="s">
        <v>5676</v>
      </c>
      <c r="C2829" s="2" t="s">
        <v>2</v>
      </c>
      <c r="D2829" s="3">
        <v>17.989999999999998</v>
      </c>
    </row>
    <row r="2830" spans="1:4" ht="12.75" customHeight="1">
      <c r="A2830" s="1" t="s">
        <v>5677</v>
      </c>
      <c r="B2830" s="2" t="s">
        <v>5678</v>
      </c>
      <c r="C2830" s="2" t="s">
        <v>2</v>
      </c>
      <c r="D2830" s="3">
        <v>21.32</v>
      </c>
    </row>
    <row r="2831" spans="1:4" ht="12.75" customHeight="1">
      <c r="A2831" s="1" t="s">
        <v>5679</v>
      </c>
      <c r="B2831" s="2" t="s">
        <v>5680</v>
      </c>
      <c r="C2831" s="2" t="s">
        <v>2</v>
      </c>
      <c r="D2831" s="3">
        <v>5.76</v>
      </c>
    </row>
    <row r="2832" spans="1:4" ht="12.75" customHeight="1">
      <c r="A2832" s="1" t="s">
        <v>5681</v>
      </c>
      <c r="B2832" s="2" t="s">
        <v>5682</v>
      </c>
      <c r="C2832" s="2" t="s">
        <v>2</v>
      </c>
      <c r="D2832" s="3">
        <v>6.57</v>
      </c>
    </row>
    <row r="2833" spans="1:4" ht="12.75" customHeight="1">
      <c r="A2833" s="1" t="s">
        <v>5683</v>
      </c>
      <c r="B2833" s="2" t="s">
        <v>5684</v>
      </c>
      <c r="C2833" s="2" t="s">
        <v>2</v>
      </c>
      <c r="D2833" s="3">
        <v>12.27</v>
      </c>
    </row>
    <row r="2834" spans="1:4" ht="12.75" customHeight="1">
      <c r="A2834" s="1" t="s">
        <v>5685</v>
      </c>
      <c r="B2834" s="2" t="s">
        <v>5686</v>
      </c>
      <c r="C2834" s="2" t="s">
        <v>2</v>
      </c>
      <c r="D2834" s="3">
        <v>17.37</v>
      </c>
    </row>
    <row r="2835" spans="1:4" ht="12.75" customHeight="1">
      <c r="A2835" s="1" t="s">
        <v>5687</v>
      </c>
      <c r="B2835" s="2" t="s">
        <v>5688</v>
      </c>
      <c r="C2835" s="2" t="s">
        <v>2</v>
      </c>
      <c r="D2835" s="3">
        <v>2640.33</v>
      </c>
    </row>
    <row r="2836" spans="1:4" ht="12.75" customHeight="1">
      <c r="A2836" s="1" t="s">
        <v>5689</v>
      </c>
      <c r="B2836" s="2" t="s">
        <v>5690</v>
      </c>
      <c r="C2836" s="2" t="s">
        <v>2</v>
      </c>
      <c r="D2836" s="3">
        <v>25.4</v>
      </c>
    </row>
    <row r="2837" spans="1:4" ht="12.75" customHeight="1">
      <c r="A2837" s="1" t="s">
        <v>5691</v>
      </c>
      <c r="B2837" s="2" t="s">
        <v>5692</v>
      </c>
      <c r="C2837" s="2" t="s">
        <v>2</v>
      </c>
      <c r="D2837" s="3">
        <v>60.58</v>
      </c>
    </row>
    <row r="2838" spans="1:4" ht="12.75" customHeight="1">
      <c r="A2838" s="1" t="s">
        <v>5693</v>
      </c>
      <c r="B2838" s="2" t="s">
        <v>5694</v>
      </c>
      <c r="C2838" s="2" t="s">
        <v>2</v>
      </c>
      <c r="D2838" s="3">
        <v>11.67</v>
      </c>
    </row>
    <row r="2839" spans="1:4" ht="12.75" customHeight="1">
      <c r="A2839" s="1" t="s">
        <v>5695</v>
      </c>
      <c r="B2839" s="2" t="s">
        <v>5696</v>
      </c>
      <c r="C2839" s="2" t="s">
        <v>2</v>
      </c>
      <c r="D2839" s="3">
        <v>208.79</v>
      </c>
    </row>
    <row r="2840" spans="1:4" ht="12.75" customHeight="1">
      <c r="A2840" s="1" t="s">
        <v>5697</v>
      </c>
      <c r="B2840" s="2" t="s">
        <v>5698</v>
      </c>
      <c r="C2840" s="2" t="s">
        <v>2</v>
      </c>
      <c r="D2840" s="3">
        <v>12.58</v>
      </c>
    </row>
    <row r="2841" spans="1:4" ht="12.75" customHeight="1">
      <c r="A2841" s="1" t="s">
        <v>5699</v>
      </c>
      <c r="B2841" s="2" t="s">
        <v>5700</v>
      </c>
      <c r="C2841" s="2" t="s">
        <v>828</v>
      </c>
      <c r="D2841" s="3">
        <v>55</v>
      </c>
    </row>
    <row r="2842" spans="1:4" ht="12.75" customHeight="1">
      <c r="A2842" s="1" t="s">
        <v>5701</v>
      </c>
      <c r="B2842" s="2" t="s">
        <v>5702</v>
      </c>
      <c r="C2842" s="2" t="s">
        <v>828</v>
      </c>
      <c r="D2842" s="3">
        <v>25.43</v>
      </c>
    </row>
    <row r="2843" spans="1:4" ht="12.75" customHeight="1">
      <c r="A2843" s="1" t="s">
        <v>5703</v>
      </c>
      <c r="B2843" s="2" t="s">
        <v>5704</v>
      </c>
      <c r="C2843" s="2" t="s">
        <v>828</v>
      </c>
      <c r="D2843" s="3">
        <v>92.45</v>
      </c>
    </row>
    <row r="2844" spans="1:4" ht="12.75" customHeight="1">
      <c r="A2844" s="1" t="s">
        <v>5705</v>
      </c>
      <c r="B2844" s="2" t="s">
        <v>5706</v>
      </c>
      <c r="C2844" s="2" t="s">
        <v>2</v>
      </c>
      <c r="D2844" s="3">
        <v>136.68</v>
      </c>
    </row>
    <row r="2845" spans="1:4" ht="12.75" customHeight="1">
      <c r="A2845" s="1" t="s">
        <v>5707</v>
      </c>
      <c r="B2845" s="2" t="s">
        <v>5708</v>
      </c>
      <c r="C2845" s="2" t="s">
        <v>293</v>
      </c>
      <c r="D2845" s="3">
        <v>19.27</v>
      </c>
    </row>
    <row r="2846" spans="1:4" ht="12.75" customHeight="1">
      <c r="A2846" s="1" t="s">
        <v>5709</v>
      </c>
      <c r="B2846" s="2" t="s">
        <v>5710</v>
      </c>
      <c r="C2846" s="2" t="s">
        <v>296</v>
      </c>
      <c r="D2846" s="3">
        <v>3394.7</v>
      </c>
    </row>
    <row r="2847" spans="1:4" ht="12.75" customHeight="1">
      <c r="A2847" s="1" t="s">
        <v>5711</v>
      </c>
      <c r="B2847" s="2" t="s">
        <v>5712</v>
      </c>
      <c r="C2847" s="2" t="s">
        <v>89</v>
      </c>
      <c r="D2847" s="3">
        <v>34.21</v>
      </c>
    </row>
    <row r="2848" spans="1:4" ht="12.75" customHeight="1">
      <c r="A2848" s="1" t="s">
        <v>5713</v>
      </c>
      <c r="B2848" s="2" t="s">
        <v>5714</v>
      </c>
      <c r="C2848" s="2" t="s">
        <v>89</v>
      </c>
      <c r="D2848" s="3">
        <v>69.08</v>
      </c>
    </row>
    <row r="2849" spans="1:4" ht="12.75" customHeight="1">
      <c r="A2849" s="1" t="s">
        <v>5715</v>
      </c>
      <c r="B2849" s="2" t="s">
        <v>5716</v>
      </c>
      <c r="C2849" s="2" t="s">
        <v>89</v>
      </c>
      <c r="D2849" s="3">
        <v>183.27</v>
      </c>
    </row>
    <row r="2850" spans="1:4" ht="12.75" customHeight="1">
      <c r="A2850" s="1" t="s">
        <v>5717</v>
      </c>
      <c r="B2850" s="2" t="s">
        <v>5718</v>
      </c>
      <c r="C2850" s="2" t="s">
        <v>89</v>
      </c>
      <c r="D2850" s="3">
        <v>266.98</v>
      </c>
    </row>
    <row r="2851" spans="1:4" ht="12.75" customHeight="1">
      <c r="A2851" s="1" t="s">
        <v>5719</v>
      </c>
      <c r="B2851" s="2" t="s">
        <v>5720</v>
      </c>
      <c r="C2851" s="2" t="s">
        <v>290</v>
      </c>
      <c r="D2851" s="3">
        <v>2520.73</v>
      </c>
    </row>
    <row r="2852" spans="1:4" ht="12.75" customHeight="1">
      <c r="A2852" s="1" t="s">
        <v>5721</v>
      </c>
      <c r="B2852" s="2" t="s">
        <v>5722</v>
      </c>
      <c r="C2852" s="2" t="s">
        <v>2</v>
      </c>
      <c r="D2852" s="3">
        <v>35.24</v>
      </c>
    </row>
    <row r="2853" spans="1:4" ht="12.75" customHeight="1">
      <c r="A2853" s="1" t="s">
        <v>5723</v>
      </c>
      <c r="B2853" s="2" t="s">
        <v>5724</v>
      </c>
      <c r="C2853" s="2" t="s">
        <v>89</v>
      </c>
      <c r="D2853" s="3">
        <v>3.52</v>
      </c>
    </row>
    <row r="2854" spans="1:4" ht="12.75" customHeight="1">
      <c r="A2854" s="1" t="s">
        <v>5725</v>
      </c>
      <c r="B2854" s="2" t="s">
        <v>5726</v>
      </c>
      <c r="C2854" s="2" t="s">
        <v>89</v>
      </c>
      <c r="D2854" s="3">
        <v>1.86</v>
      </c>
    </row>
    <row r="2855" spans="1:4" ht="12.75" customHeight="1">
      <c r="A2855" s="1" t="s">
        <v>5727</v>
      </c>
      <c r="B2855" s="2" t="s">
        <v>5728</v>
      </c>
      <c r="C2855" s="2" t="s">
        <v>89</v>
      </c>
      <c r="D2855" s="3">
        <v>13.09</v>
      </c>
    </row>
    <row r="2856" spans="1:4" ht="12.75" customHeight="1">
      <c r="A2856" s="1" t="s">
        <v>5729</v>
      </c>
      <c r="B2856" s="2" t="s">
        <v>5730</v>
      </c>
      <c r="C2856" s="2" t="s">
        <v>89</v>
      </c>
      <c r="D2856" s="3">
        <v>17.88</v>
      </c>
    </row>
    <row r="2857" spans="1:4" ht="12.75" customHeight="1">
      <c r="A2857" s="1" t="s">
        <v>5731</v>
      </c>
      <c r="B2857" s="2" t="s">
        <v>5732</v>
      </c>
      <c r="C2857" s="2" t="s">
        <v>89</v>
      </c>
      <c r="D2857" s="3">
        <v>5.24</v>
      </c>
    </row>
    <row r="2858" spans="1:4" ht="12.75" customHeight="1">
      <c r="A2858" s="1" t="s">
        <v>5733</v>
      </c>
      <c r="B2858" s="2" t="s">
        <v>5734</v>
      </c>
      <c r="C2858" s="2" t="s">
        <v>89</v>
      </c>
      <c r="D2858" s="3">
        <v>1.37</v>
      </c>
    </row>
    <row r="2859" spans="1:4" ht="12.75" customHeight="1">
      <c r="A2859" s="1" t="s">
        <v>5735</v>
      </c>
      <c r="B2859" s="2" t="s">
        <v>5736</v>
      </c>
      <c r="C2859" s="2" t="s">
        <v>89</v>
      </c>
      <c r="D2859" s="3">
        <v>2.31</v>
      </c>
    </row>
    <row r="2860" spans="1:4" ht="12.75" customHeight="1">
      <c r="A2860" s="1" t="s">
        <v>5737</v>
      </c>
      <c r="B2860" s="2" t="s">
        <v>5738</v>
      </c>
      <c r="C2860" s="2" t="s">
        <v>89</v>
      </c>
      <c r="D2860" s="3">
        <v>7.36</v>
      </c>
    </row>
    <row r="2861" spans="1:4" ht="12.75" customHeight="1">
      <c r="A2861" s="1" t="s">
        <v>5739</v>
      </c>
      <c r="B2861" s="2" t="s">
        <v>5740</v>
      </c>
      <c r="C2861" s="2" t="s">
        <v>2</v>
      </c>
      <c r="D2861" s="3">
        <v>394.55</v>
      </c>
    </row>
    <row r="2862" spans="1:4" ht="12.75" customHeight="1">
      <c r="A2862" s="1" t="s">
        <v>5741</v>
      </c>
      <c r="B2862" s="2" t="s">
        <v>5742</v>
      </c>
      <c r="C2862" s="2" t="s">
        <v>2</v>
      </c>
      <c r="D2862" s="3">
        <v>486.35</v>
      </c>
    </row>
    <row r="2863" spans="1:4" ht="12.75" customHeight="1">
      <c r="A2863" s="1" t="s">
        <v>5743</v>
      </c>
      <c r="B2863" s="2" t="s">
        <v>5744</v>
      </c>
      <c r="C2863" s="2" t="s">
        <v>2</v>
      </c>
      <c r="D2863" s="3">
        <v>605.49</v>
      </c>
    </row>
    <row r="2864" spans="1:4" ht="12.75" customHeight="1">
      <c r="A2864" s="1" t="s">
        <v>5745</v>
      </c>
      <c r="B2864" s="2" t="s">
        <v>5746</v>
      </c>
      <c r="C2864" s="2" t="s">
        <v>2</v>
      </c>
      <c r="D2864" s="3">
        <v>646.51</v>
      </c>
    </row>
    <row r="2865" spans="1:4" ht="12.75" customHeight="1">
      <c r="A2865" s="1" t="s">
        <v>5747</v>
      </c>
      <c r="B2865" s="2" t="s">
        <v>5748</v>
      </c>
      <c r="C2865" s="2" t="s">
        <v>2</v>
      </c>
      <c r="D2865" s="3">
        <v>584.01</v>
      </c>
    </row>
    <row r="2866" spans="1:4" ht="12.75" customHeight="1">
      <c r="A2866" s="1" t="s">
        <v>5749</v>
      </c>
      <c r="B2866" s="2" t="s">
        <v>5750</v>
      </c>
      <c r="C2866" s="2" t="s">
        <v>2</v>
      </c>
      <c r="D2866" s="3">
        <v>696.32</v>
      </c>
    </row>
    <row r="2867" spans="1:4" ht="12.75" customHeight="1">
      <c r="A2867" s="1" t="s">
        <v>5751</v>
      </c>
      <c r="B2867" s="2" t="s">
        <v>5752</v>
      </c>
      <c r="C2867" s="2" t="s">
        <v>2</v>
      </c>
      <c r="D2867" s="3">
        <v>703.15</v>
      </c>
    </row>
    <row r="2868" spans="1:4" ht="12.75" customHeight="1">
      <c r="A2868" s="1" t="s">
        <v>5753</v>
      </c>
      <c r="B2868" s="2" t="s">
        <v>5754</v>
      </c>
      <c r="C2868" s="2" t="s">
        <v>2</v>
      </c>
      <c r="D2868" s="3">
        <v>918.01</v>
      </c>
    </row>
    <row r="2869" spans="1:4" ht="12.75" customHeight="1">
      <c r="A2869" s="1" t="s">
        <v>5755</v>
      </c>
      <c r="B2869" s="2" t="s">
        <v>5756</v>
      </c>
      <c r="C2869" s="2" t="s">
        <v>2</v>
      </c>
      <c r="D2869" s="3">
        <v>783.24</v>
      </c>
    </row>
    <row r="2870" spans="1:4" ht="12.75" customHeight="1">
      <c r="A2870" s="1" t="s">
        <v>5757</v>
      </c>
      <c r="B2870" s="2" t="s">
        <v>5758</v>
      </c>
      <c r="C2870" s="2" t="s">
        <v>2</v>
      </c>
      <c r="D2870" s="3">
        <v>986.37</v>
      </c>
    </row>
    <row r="2871" spans="1:4" ht="12.75" customHeight="1">
      <c r="A2871" s="1" t="s">
        <v>5759</v>
      </c>
      <c r="B2871" s="2" t="s">
        <v>5760</v>
      </c>
      <c r="C2871" s="2" t="s">
        <v>2</v>
      </c>
      <c r="D2871" s="3">
        <v>1199.27</v>
      </c>
    </row>
    <row r="2872" spans="1:4" ht="12.75" customHeight="1">
      <c r="A2872" s="1" t="s">
        <v>5761</v>
      </c>
      <c r="B2872" s="2" t="s">
        <v>5762</v>
      </c>
      <c r="C2872" s="2" t="s">
        <v>2</v>
      </c>
      <c r="D2872" s="3">
        <v>1367.25</v>
      </c>
    </row>
    <row r="2873" spans="1:4" ht="12.75" customHeight="1">
      <c r="A2873" s="1" t="s">
        <v>5763</v>
      </c>
      <c r="B2873" s="2" t="s">
        <v>5764</v>
      </c>
      <c r="C2873" s="2" t="s">
        <v>89</v>
      </c>
      <c r="D2873" s="3">
        <v>21.28</v>
      </c>
    </row>
    <row r="2874" spans="1:4" ht="12.75" customHeight="1">
      <c r="A2874" s="1" t="s">
        <v>5765</v>
      </c>
      <c r="B2874" s="2" t="s">
        <v>5766</v>
      </c>
      <c r="C2874" s="2" t="s">
        <v>2</v>
      </c>
      <c r="D2874" s="3">
        <v>17.11</v>
      </c>
    </row>
    <row r="2875" spans="1:4" ht="12.75" customHeight="1">
      <c r="A2875" s="1" t="s">
        <v>5767</v>
      </c>
      <c r="B2875" s="2" t="s">
        <v>5768</v>
      </c>
      <c r="C2875" s="2" t="s">
        <v>2</v>
      </c>
      <c r="D2875" s="3">
        <v>579269.27</v>
      </c>
    </row>
    <row r="2876" spans="1:4" ht="12.75" customHeight="1">
      <c r="A2876" s="1" t="s">
        <v>5769</v>
      </c>
      <c r="B2876" s="2" t="s">
        <v>5770</v>
      </c>
      <c r="C2876" s="2" t="s">
        <v>2</v>
      </c>
      <c r="D2876" s="3">
        <v>515000</v>
      </c>
    </row>
    <row r="2877" spans="1:4" ht="12.75" customHeight="1">
      <c r="A2877" s="1" t="s">
        <v>5771</v>
      </c>
      <c r="B2877" s="2" t="s">
        <v>5772</v>
      </c>
      <c r="C2877" s="2" t="s">
        <v>2</v>
      </c>
      <c r="D2877" s="3">
        <v>104.89</v>
      </c>
    </row>
    <row r="2878" spans="1:4" ht="12.75" customHeight="1">
      <c r="A2878" s="1" t="s">
        <v>5773</v>
      </c>
      <c r="B2878" s="2" t="s">
        <v>5774</v>
      </c>
      <c r="C2878" s="2" t="s">
        <v>2</v>
      </c>
      <c r="D2878" s="3">
        <v>166.38</v>
      </c>
    </row>
    <row r="2879" spans="1:4" ht="12.75" customHeight="1">
      <c r="A2879" s="1" t="s">
        <v>5775</v>
      </c>
      <c r="B2879" s="2" t="s">
        <v>5776</v>
      </c>
      <c r="C2879" s="2" t="s">
        <v>801</v>
      </c>
      <c r="D2879" s="3">
        <v>17.57</v>
      </c>
    </row>
    <row r="2880" spans="1:4" ht="12.75" customHeight="1">
      <c r="A2880" s="1" t="s">
        <v>5777</v>
      </c>
      <c r="B2880" s="2" t="s">
        <v>5778</v>
      </c>
      <c r="C2880" s="2" t="s">
        <v>801</v>
      </c>
      <c r="D2880" s="3">
        <v>9.1</v>
      </c>
    </row>
    <row r="2881" spans="1:4" ht="12.75" customHeight="1">
      <c r="A2881" s="1" t="s">
        <v>5779</v>
      </c>
      <c r="B2881" s="2" t="s">
        <v>5780</v>
      </c>
      <c r="C2881" s="2" t="s">
        <v>801</v>
      </c>
      <c r="D2881" s="3">
        <v>6.4</v>
      </c>
    </row>
    <row r="2882" spans="1:4" ht="12.75" customHeight="1">
      <c r="A2882" s="1" t="s">
        <v>5781</v>
      </c>
      <c r="B2882" s="2" t="s">
        <v>5782</v>
      </c>
      <c r="C2882" s="2" t="s">
        <v>801</v>
      </c>
      <c r="D2882" s="3">
        <v>29.59</v>
      </c>
    </row>
    <row r="2883" spans="1:4" ht="12.75" customHeight="1">
      <c r="A2883" s="1" t="s">
        <v>5783</v>
      </c>
      <c r="B2883" s="2" t="s">
        <v>5784</v>
      </c>
      <c r="C2883" s="2" t="s">
        <v>801</v>
      </c>
      <c r="D2883" s="3">
        <v>58.89</v>
      </c>
    </row>
    <row r="2884" spans="1:4" ht="12.75" customHeight="1">
      <c r="A2884" s="1" t="s">
        <v>5785</v>
      </c>
      <c r="B2884" s="2" t="s">
        <v>5786</v>
      </c>
      <c r="C2884" s="2" t="s">
        <v>801</v>
      </c>
      <c r="D2884" s="3">
        <v>60.93</v>
      </c>
    </row>
    <row r="2885" spans="1:4" ht="12.75" customHeight="1">
      <c r="A2885" s="1" t="s">
        <v>5787</v>
      </c>
      <c r="B2885" s="2" t="s">
        <v>5788</v>
      </c>
      <c r="C2885" s="2" t="s">
        <v>801</v>
      </c>
      <c r="D2885" s="3">
        <v>74.819999999999993</v>
      </c>
    </row>
    <row r="2886" spans="1:4" ht="12.75" customHeight="1">
      <c r="A2886" s="1" t="s">
        <v>5789</v>
      </c>
      <c r="B2886" s="2" t="s">
        <v>5790</v>
      </c>
      <c r="C2886" s="2" t="s">
        <v>801</v>
      </c>
      <c r="D2886" s="3">
        <v>108.87</v>
      </c>
    </row>
    <row r="2887" spans="1:4" ht="12.75" customHeight="1">
      <c r="A2887" s="1" t="s">
        <v>5791</v>
      </c>
      <c r="B2887" s="2" t="s">
        <v>5792</v>
      </c>
      <c r="C2887" s="2" t="s">
        <v>801</v>
      </c>
      <c r="D2887" s="3">
        <v>43</v>
      </c>
    </row>
    <row r="2888" spans="1:4" ht="12.75" customHeight="1">
      <c r="A2888" s="1" t="s">
        <v>5793</v>
      </c>
      <c r="B2888" s="2" t="s">
        <v>5794</v>
      </c>
      <c r="C2888" s="2" t="s">
        <v>801</v>
      </c>
      <c r="D2888" s="3">
        <v>11.03</v>
      </c>
    </row>
    <row r="2889" spans="1:4" ht="12.75" customHeight="1">
      <c r="A2889" s="1" t="s">
        <v>5795</v>
      </c>
      <c r="B2889" s="2" t="s">
        <v>5796</v>
      </c>
      <c r="C2889" s="2" t="s">
        <v>801</v>
      </c>
      <c r="D2889" s="3">
        <v>7.09</v>
      </c>
    </row>
    <row r="2890" spans="1:4" ht="12.75" customHeight="1">
      <c r="A2890" s="1" t="s">
        <v>5797</v>
      </c>
      <c r="B2890" s="2" t="s">
        <v>5798</v>
      </c>
      <c r="C2890" s="2" t="s">
        <v>801</v>
      </c>
      <c r="D2890" s="3">
        <v>24.05</v>
      </c>
    </row>
    <row r="2891" spans="1:4" ht="12.75" customHeight="1">
      <c r="A2891" s="1" t="s">
        <v>5799</v>
      </c>
      <c r="B2891" s="2" t="s">
        <v>5800</v>
      </c>
      <c r="C2891" s="2" t="s">
        <v>801</v>
      </c>
      <c r="D2891" s="3">
        <v>27.05</v>
      </c>
    </row>
    <row r="2892" spans="1:4" ht="12.75" customHeight="1">
      <c r="A2892" s="1" t="s">
        <v>5801</v>
      </c>
      <c r="B2892" s="2" t="s">
        <v>5802</v>
      </c>
      <c r="C2892" s="2" t="s">
        <v>96</v>
      </c>
      <c r="D2892" s="3">
        <v>23.29</v>
      </c>
    </row>
    <row r="2893" spans="1:4" ht="12.75" customHeight="1">
      <c r="A2893" s="1" t="s">
        <v>5803</v>
      </c>
      <c r="B2893" s="2" t="s">
        <v>5804</v>
      </c>
      <c r="C2893" s="2" t="s">
        <v>801</v>
      </c>
      <c r="D2893" s="3">
        <v>13.32</v>
      </c>
    </row>
    <row r="2894" spans="1:4" ht="12.75" customHeight="1">
      <c r="A2894" s="1" t="s">
        <v>5805</v>
      </c>
      <c r="B2894" s="2" t="s">
        <v>5806</v>
      </c>
      <c r="C2894" s="2" t="s">
        <v>801</v>
      </c>
      <c r="D2894" s="3">
        <v>20.11</v>
      </c>
    </row>
    <row r="2895" spans="1:4" ht="12.75" customHeight="1">
      <c r="A2895" s="1" t="s">
        <v>5807</v>
      </c>
      <c r="B2895" s="2" t="s">
        <v>5808</v>
      </c>
      <c r="C2895" s="2" t="s">
        <v>801</v>
      </c>
      <c r="D2895" s="3">
        <v>21.34</v>
      </c>
    </row>
    <row r="2896" spans="1:4" ht="12.75" customHeight="1">
      <c r="A2896" s="1" t="s">
        <v>5809</v>
      </c>
      <c r="B2896" s="2" t="s">
        <v>5810</v>
      </c>
      <c r="C2896" s="2" t="s">
        <v>801</v>
      </c>
      <c r="D2896" s="3">
        <v>26.68</v>
      </c>
    </row>
    <row r="2897" spans="1:4" ht="12.75" customHeight="1">
      <c r="A2897" s="1" t="s">
        <v>5811</v>
      </c>
      <c r="B2897" s="2" t="s">
        <v>5812</v>
      </c>
      <c r="C2897" s="2" t="s">
        <v>801</v>
      </c>
      <c r="D2897" s="3">
        <v>40.01</v>
      </c>
    </row>
    <row r="2898" spans="1:4" ht="12.75" customHeight="1">
      <c r="A2898" s="1" t="s">
        <v>5813</v>
      </c>
      <c r="B2898" s="2" t="s">
        <v>5814</v>
      </c>
      <c r="C2898" s="2" t="s">
        <v>801</v>
      </c>
      <c r="D2898" s="3">
        <v>53.59</v>
      </c>
    </row>
    <row r="2899" spans="1:4" ht="12.75" customHeight="1">
      <c r="A2899" s="1" t="s">
        <v>5815</v>
      </c>
      <c r="B2899" s="2" t="s">
        <v>5816</v>
      </c>
      <c r="C2899" s="2" t="s">
        <v>801</v>
      </c>
      <c r="D2899" s="3">
        <v>66.55</v>
      </c>
    </row>
    <row r="2900" spans="1:4" ht="12.75" customHeight="1">
      <c r="A2900" s="1" t="s">
        <v>5817</v>
      </c>
      <c r="B2900" s="2" t="s">
        <v>5818</v>
      </c>
      <c r="C2900" s="2" t="s">
        <v>801</v>
      </c>
      <c r="D2900" s="3">
        <v>14.85</v>
      </c>
    </row>
    <row r="2901" spans="1:4" ht="12.75" customHeight="1">
      <c r="A2901" s="1" t="s">
        <v>5819</v>
      </c>
      <c r="B2901" s="2" t="s">
        <v>5820</v>
      </c>
      <c r="C2901" s="2" t="s">
        <v>801</v>
      </c>
      <c r="D2901" s="3">
        <v>20.97</v>
      </c>
    </row>
    <row r="2902" spans="1:4" ht="12.75" customHeight="1">
      <c r="A2902" s="1" t="s">
        <v>5821</v>
      </c>
      <c r="B2902" s="2" t="s">
        <v>5822</v>
      </c>
      <c r="C2902" s="2" t="s">
        <v>801</v>
      </c>
      <c r="D2902" s="3">
        <v>23.76</v>
      </c>
    </row>
    <row r="2903" spans="1:4" ht="12.75" customHeight="1">
      <c r="A2903" s="1" t="s">
        <v>5823</v>
      </c>
      <c r="B2903" s="2" t="s">
        <v>5824</v>
      </c>
      <c r="C2903" s="2" t="s">
        <v>801</v>
      </c>
      <c r="D2903" s="3">
        <v>29.18</v>
      </c>
    </row>
    <row r="2904" spans="1:4" ht="12.75" customHeight="1">
      <c r="A2904" s="1" t="s">
        <v>5825</v>
      </c>
      <c r="B2904" s="2" t="s">
        <v>5826</v>
      </c>
      <c r="C2904" s="2" t="s">
        <v>801</v>
      </c>
      <c r="D2904" s="3">
        <v>43.2</v>
      </c>
    </row>
    <row r="2905" spans="1:4" ht="12.75" customHeight="1">
      <c r="A2905" s="1" t="s">
        <v>5827</v>
      </c>
      <c r="B2905" s="2" t="s">
        <v>5828</v>
      </c>
      <c r="C2905" s="2" t="s">
        <v>801</v>
      </c>
      <c r="D2905" s="3">
        <v>58.38</v>
      </c>
    </row>
    <row r="2906" spans="1:4" ht="12.75" customHeight="1">
      <c r="A2906" s="1" t="s">
        <v>5829</v>
      </c>
      <c r="B2906" s="2" t="s">
        <v>5830</v>
      </c>
      <c r="C2906" s="2" t="s">
        <v>801</v>
      </c>
      <c r="D2906" s="3">
        <v>72.819999999999993</v>
      </c>
    </row>
    <row r="2907" spans="1:4" ht="12.75" customHeight="1">
      <c r="A2907" s="1" t="s">
        <v>5831</v>
      </c>
      <c r="B2907" s="2" t="s">
        <v>5832</v>
      </c>
      <c r="C2907" s="2" t="s">
        <v>2</v>
      </c>
      <c r="D2907" s="3">
        <v>38.619999999999997</v>
      </c>
    </row>
    <row r="2908" spans="1:4" ht="12.75" customHeight="1">
      <c r="A2908" s="1" t="s">
        <v>5833</v>
      </c>
      <c r="B2908" s="2" t="s">
        <v>5834</v>
      </c>
      <c r="C2908" s="2" t="s">
        <v>2</v>
      </c>
      <c r="D2908" s="3">
        <v>34.93</v>
      </c>
    </row>
    <row r="2909" spans="1:4" ht="12.75" customHeight="1">
      <c r="A2909" s="1" t="s">
        <v>5835</v>
      </c>
      <c r="B2909" s="2" t="s">
        <v>5836</v>
      </c>
      <c r="C2909" s="2" t="s">
        <v>2</v>
      </c>
      <c r="D2909" s="3">
        <v>34.93</v>
      </c>
    </row>
    <row r="2910" spans="1:4" ht="12.75" customHeight="1">
      <c r="A2910" s="1" t="s">
        <v>5837</v>
      </c>
      <c r="B2910" s="2" t="s">
        <v>5838</v>
      </c>
      <c r="C2910" s="2" t="s">
        <v>2</v>
      </c>
      <c r="D2910" s="3">
        <v>66.260000000000005</v>
      </c>
    </row>
    <row r="2911" spans="1:4" ht="12.75" customHeight="1">
      <c r="A2911" s="1" t="s">
        <v>5839</v>
      </c>
      <c r="B2911" s="2" t="s">
        <v>5840</v>
      </c>
      <c r="C2911" s="2" t="s">
        <v>2</v>
      </c>
      <c r="D2911" s="3">
        <v>50.56</v>
      </c>
    </row>
    <row r="2912" spans="1:4" ht="12.75" customHeight="1">
      <c r="A2912" s="1" t="s">
        <v>5841</v>
      </c>
      <c r="B2912" s="2" t="s">
        <v>5842</v>
      </c>
      <c r="C2912" s="2" t="s">
        <v>2</v>
      </c>
      <c r="D2912" s="3">
        <v>50.56</v>
      </c>
    </row>
    <row r="2913" spans="1:4" ht="12.75" customHeight="1">
      <c r="A2913" s="1" t="s">
        <v>5843</v>
      </c>
      <c r="B2913" s="2" t="s">
        <v>5844</v>
      </c>
      <c r="C2913" s="2" t="s">
        <v>2</v>
      </c>
      <c r="D2913" s="3">
        <v>793072.01</v>
      </c>
    </row>
    <row r="2914" spans="1:4" ht="12.75" customHeight="1">
      <c r="A2914" s="1" t="s">
        <v>5845</v>
      </c>
      <c r="B2914" s="2" t="s">
        <v>5846</v>
      </c>
      <c r="C2914" s="2" t="s">
        <v>2</v>
      </c>
      <c r="D2914" s="3">
        <v>67210.86</v>
      </c>
    </row>
    <row r="2915" spans="1:4" ht="12.75" customHeight="1">
      <c r="A2915" s="1" t="s">
        <v>5847</v>
      </c>
      <c r="B2915" s="2" t="s">
        <v>5848</v>
      </c>
      <c r="C2915" s="2" t="s">
        <v>2</v>
      </c>
      <c r="D2915" s="3">
        <v>28136.25</v>
      </c>
    </row>
    <row r="2916" spans="1:4" ht="12.75" customHeight="1">
      <c r="A2916" s="1" t="s">
        <v>5849</v>
      </c>
      <c r="B2916" s="2" t="s">
        <v>5850</v>
      </c>
      <c r="C2916" s="2" t="s">
        <v>2</v>
      </c>
      <c r="D2916" s="3">
        <v>17922.77</v>
      </c>
    </row>
    <row r="2917" spans="1:4" ht="12.75" customHeight="1">
      <c r="A2917" s="1" t="s">
        <v>5851</v>
      </c>
      <c r="B2917" s="2" t="s">
        <v>5852</v>
      </c>
      <c r="C2917" s="2" t="s">
        <v>2</v>
      </c>
      <c r="D2917" s="3">
        <v>279254.93</v>
      </c>
    </row>
    <row r="2918" spans="1:4" ht="12.75" customHeight="1">
      <c r="A2918" s="1" t="s">
        <v>5853</v>
      </c>
      <c r="B2918" s="2" t="s">
        <v>5854</v>
      </c>
      <c r="C2918" s="2" t="s">
        <v>2</v>
      </c>
      <c r="D2918" s="3">
        <v>38352.75</v>
      </c>
    </row>
    <row r="2919" spans="1:4" ht="12.75" customHeight="1">
      <c r="A2919" s="1" t="s">
        <v>5855</v>
      </c>
      <c r="B2919" s="2" t="s">
        <v>5856</v>
      </c>
      <c r="C2919" s="2" t="s">
        <v>2</v>
      </c>
      <c r="D2919" s="3">
        <v>648.77</v>
      </c>
    </row>
    <row r="2920" spans="1:4" ht="12.75" customHeight="1">
      <c r="A2920" s="1" t="s">
        <v>5857</v>
      </c>
      <c r="B2920" s="2" t="s">
        <v>5858</v>
      </c>
      <c r="C2920" s="2" t="s">
        <v>293</v>
      </c>
      <c r="D2920" s="3">
        <v>18.32</v>
      </c>
    </row>
    <row r="2921" spans="1:4" ht="12.75" customHeight="1">
      <c r="A2921" s="1" t="s">
        <v>5859</v>
      </c>
      <c r="B2921" s="2" t="s">
        <v>5860</v>
      </c>
      <c r="C2921" s="2" t="s">
        <v>296</v>
      </c>
      <c r="D2921" s="3">
        <v>3227.38</v>
      </c>
    </row>
    <row r="2922" spans="1:4" ht="12.75" customHeight="1">
      <c r="A2922" s="1" t="s">
        <v>5861</v>
      </c>
      <c r="B2922" s="2" t="s">
        <v>5862</v>
      </c>
      <c r="C2922" s="2" t="s">
        <v>293</v>
      </c>
      <c r="D2922" s="3">
        <v>19.79</v>
      </c>
    </row>
    <row r="2923" spans="1:4" ht="12.75" customHeight="1">
      <c r="A2923" s="1" t="s">
        <v>5863</v>
      </c>
      <c r="B2923" s="2" t="s">
        <v>5864</v>
      </c>
      <c r="C2923" s="2" t="s">
        <v>296</v>
      </c>
      <c r="D2923" s="3">
        <v>3482.33</v>
      </c>
    </row>
    <row r="2924" spans="1:4" ht="12.75" customHeight="1">
      <c r="A2924" s="1" t="s">
        <v>5865</v>
      </c>
      <c r="B2924" s="2" t="s">
        <v>5866</v>
      </c>
      <c r="C2924" s="2" t="s">
        <v>2</v>
      </c>
      <c r="D2924" s="3">
        <v>33.200000000000003</v>
      </c>
    </row>
    <row r="2925" spans="1:4" ht="12.75" customHeight="1">
      <c r="A2925" s="1" t="s">
        <v>5867</v>
      </c>
      <c r="B2925" s="2" t="s">
        <v>5868</v>
      </c>
      <c r="C2925" s="2" t="s">
        <v>2</v>
      </c>
      <c r="D2925" s="3">
        <v>11135.06</v>
      </c>
    </row>
    <row r="2926" spans="1:4" ht="12.75" customHeight="1">
      <c r="A2926" s="1" t="s">
        <v>5869</v>
      </c>
      <c r="B2926" s="2" t="s">
        <v>5870</v>
      </c>
      <c r="C2926" s="2" t="s">
        <v>2</v>
      </c>
      <c r="D2926" s="3">
        <v>20759.95</v>
      </c>
    </row>
    <row r="2927" spans="1:4" ht="12.75" customHeight="1">
      <c r="A2927" s="1" t="s">
        <v>5871</v>
      </c>
      <c r="B2927" s="2" t="s">
        <v>5872</v>
      </c>
      <c r="C2927" s="2" t="s">
        <v>2</v>
      </c>
      <c r="D2927" s="3">
        <v>23889.39</v>
      </c>
    </row>
    <row r="2928" spans="1:4" ht="12.75" customHeight="1">
      <c r="A2928" s="1" t="s">
        <v>5873</v>
      </c>
      <c r="B2928" s="2" t="s">
        <v>5874</v>
      </c>
      <c r="C2928" s="2" t="s">
        <v>2</v>
      </c>
      <c r="D2928" s="3">
        <v>22563.17</v>
      </c>
    </row>
    <row r="2929" spans="1:4" ht="12.75" customHeight="1">
      <c r="A2929" s="1" t="s">
        <v>5875</v>
      </c>
      <c r="B2929" s="2" t="s">
        <v>5876</v>
      </c>
      <c r="C2929" s="2" t="s">
        <v>2</v>
      </c>
      <c r="D2929" s="3">
        <v>25386.639999999999</v>
      </c>
    </row>
    <row r="2930" spans="1:4" ht="12.75" customHeight="1">
      <c r="A2930" s="1" t="s">
        <v>5877</v>
      </c>
      <c r="B2930" s="2" t="s">
        <v>5878</v>
      </c>
      <c r="C2930" s="2" t="s">
        <v>2</v>
      </c>
      <c r="D2930" s="3">
        <v>46713.16</v>
      </c>
    </row>
    <row r="2931" spans="1:4" ht="12.75" customHeight="1">
      <c r="A2931" s="1" t="s">
        <v>5879</v>
      </c>
      <c r="B2931" s="2" t="s">
        <v>5880</v>
      </c>
      <c r="C2931" s="2" t="s">
        <v>2</v>
      </c>
      <c r="D2931" s="3">
        <v>26125.49</v>
      </c>
    </row>
    <row r="2932" spans="1:4" ht="12.75" customHeight="1">
      <c r="A2932" s="1" t="s">
        <v>5881</v>
      </c>
      <c r="B2932" s="2" t="s">
        <v>5882</v>
      </c>
      <c r="C2932" s="2" t="s">
        <v>2</v>
      </c>
      <c r="D2932" s="3">
        <v>25633.09</v>
      </c>
    </row>
    <row r="2933" spans="1:4" ht="12.75" customHeight="1">
      <c r="A2933" s="1" t="s">
        <v>5883</v>
      </c>
      <c r="B2933" s="2" t="s">
        <v>5884</v>
      </c>
      <c r="C2933" s="2" t="s">
        <v>2</v>
      </c>
      <c r="D2933" s="3">
        <v>47.57</v>
      </c>
    </row>
    <row r="2934" spans="1:4" ht="12.75" customHeight="1">
      <c r="A2934" s="1" t="s">
        <v>5885</v>
      </c>
      <c r="B2934" s="2" t="s">
        <v>5886</v>
      </c>
      <c r="C2934" s="2" t="s">
        <v>96</v>
      </c>
      <c r="D2934" s="3">
        <v>5.59</v>
      </c>
    </row>
    <row r="2935" spans="1:4" ht="12.75" customHeight="1">
      <c r="A2935" s="1" t="s">
        <v>5887</v>
      </c>
      <c r="B2935" s="2" t="s">
        <v>5888</v>
      </c>
      <c r="C2935" s="2" t="s">
        <v>96</v>
      </c>
      <c r="D2935" s="3">
        <v>3.11</v>
      </c>
    </row>
    <row r="2936" spans="1:4" ht="12.75" customHeight="1">
      <c r="A2936" s="1" t="s">
        <v>5889</v>
      </c>
      <c r="B2936" s="2" t="s">
        <v>5890</v>
      </c>
      <c r="C2936" s="2" t="s">
        <v>96</v>
      </c>
      <c r="D2936" s="3">
        <v>4.24</v>
      </c>
    </row>
    <row r="2937" spans="1:4" ht="12.75" customHeight="1">
      <c r="A2937" s="1" t="s">
        <v>5891</v>
      </c>
      <c r="B2937" s="2" t="s">
        <v>5892</v>
      </c>
      <c r="C2937" s="2" t="s">
        <v>96</v>
      </c>
      <c r="D2937" s="3">
        <v>3.37</v>
      </c>
    </row>
    <row r="2938" spans="1:4" ht="12.75" customHeight="1">
      <c r="A2938" s="1" t="s">
        <v>5893</v>
      </c>
      <c r="B2938" s="2" t="s">
        <v>5894</v>
      </c>
      <c r="C2938" s="2" t="s">
        <v>99</v>
      </c>
      <c r="D2938" s="3">
        <v>62.42</v>
      </c>
    </row>
    <row r="2939" spans="1:4" ht="12.75" customHeight="1">
      <c r="A2939" s="1" t="s">
        <v>5895</v>
      </c>
      <c r="B2939" s="2" t="s">
        <v>5896</v>
      </c>
      <c r="C2939" s="2" t="s">
        <v>96</v>
      </c>
      <c r="D2939" s="3">
        <v>165.74</v>
      </c>
    </row>
    <row r="2940" spans="1:4" ht="12.75" customHeight="1">
      <c r="A2940" s="1" t="s">
        <v>5897</v>
      </c>
      <c r="B2940" s="2" t="s">
        <v>5898</v>
      </c>
      <c r="C2940" s="2" t="s">
        <v>96</v>
      </c>
      <c r="D2940" s="3">
        <v>12.53</v>
      </c>
    </row>
    <row r="2941" spans="1:4" ht="12.75" customHeight="1">
      <c r="A2941" s="1" t="s">
        <v>5899</v>
      </c>
      <c r="B2941" s="2" t="s">
        <v>5900</v>
      </c>
      <c r="C2941" s="2" t="s">
        <v>96</v>
      </c>
      <c r="D2941" s="3">
        <v>11.46</v>
      </c>
    </row>
    <row r="2942" spans="1:4" ht="12.75" customHeight="1">
      <c r="A2942" s="1" t="s">
        <v>5901</v>
      </c>
      <c r="B2942" s="2" t="s">
        <v>5902</v>
      </c>
      <c r="C2942" s="2" t="s">
        <v>96</v>
      </c>
      <c r="D2942" s="3">
        <v>51.66</v>
      </c>
    </row>
    <row r="2943" spans="1:4" ht="12.75" customHeight="1">
      <c r="A2943" s="1" t="s">
        <v>5903</v>
      </c>
      <c r="B2943" s="2" t="s">
        <v>5904</v>
      </c>
      <c r="C2943" s="2" t="s">
        <v>96</v>
      </c>
      <c r="D2943" s="3">
        <v>6.41</v>
      </c>
    </row>
    <row r="2944" spans="1:4" ht="12.75" customHeight="1">
      <c r="A2944" s="1" t="s">
        <v>5905</v>
      </c>
      <c r="B2944" s="2" t="s">
        <v>5906</v>
      </c>
      <c r="C2944" s="2" t="s">
        <v>96</v>
      </c>
      <c r="D2944" s="3">
        <v>6.59</v>
      </c>
    </row>
    <row r="2945" spans="1:4" ht="12.75" customHeight="1">
      <c r="A2945" s="1" t="s">
        <v>5907</v>
      </c>
      <c r="B2945" s="2" t="s">
        <v>5908</v>
      </c>
      <c r="C2945" s="2" t="s">
        <v>89</v>
      </c>
      <c r="D2945" s="3">
        <v>61.48</v>
      </c>
    </row>
    <row r="2946" spans="1:4" ht="12.75" customHeight="1">
      <c r="A2946" s="1" t="s">
        <v>5909</v>
      </c>
      <c r="B2946" s="2" t="s">
        <v>5910</v>
      </c>
      <c r="C2946" s="2" t="s">
        <v>89</v>
      </c>
      <c r="D2946" s="3">
        <v>73.77</v>
      </c>
    </row>
    <row r="2947" spans="1:4" ht="12.75" customHeight="1">
      <c r="A2947" s="1" t="s">
        <v>5911</v>
      </c>
      <c r="B2947" s="2" t="s">
        <v>5912</v>
      </c>
      <c r="C2947" s="2" t="s">
        <v>2</v>
      </c>
      <c r="D2947" s="3">
        <v>490.8</v>
      </c>
    </row>
    <row r="2948" spans="1:4" ht="12.75" customHeight="1">
      <c r="A2948" s="1" t="s">
        <v>5913</v>
      </c>
      <c r="B2948" s="2" t="s">
        <v>5914</v>
      </c>
      <c r="C2948" s="2" t="s">
        <v>2</v>
      </c>
      <c r="D2948" s="3">
        <v>514.16999999999996</v>
      </c>
    </row>
    <row r="2949" spans="1:4" ht="12.75" customHeight="1">
      <c r="A2949" s="1" t="s">
        <v>5915</v>
      </c>
      <c r="B2949" s="2" t="s">
        <v>5916</v>
      </c>
      <c r="C2949" s="2" t="s">
        <v>2</v>
      </c>
      <c r="D2949" s="3">
        <v>497.69</v>
      </c>
    </row>
    <row r="2950" spans="1:4" ht="12.75" customHeight="1">
      <c r="A2950" s="1" t="s">
        <v>5917</v>
      </c>
      <c r="B2950" s="2" t="s">
        <v>5918</v>
      </c>
      <c r="C2950" s="2" t="s">
        <v>2</v>
      </c>
      <c r="D2950" s="3">
        <v>675.51</v>
      </c>
    </row>
    <row r="2951" spans="1:4" ht="12.75" customHeight="1">
      <c r="A2951" s="1" t="s">
        <v>5919</v>
      </c>
      <c r="B2951" s="2" t="s">
        <v>5920</v>
      </c>
      <c r="C2951" s="2" t="s">
        <v>2</v>
      </c>
      <c r="D2951" s="3">
        <v>840.59</v>
      </c>
    </row>
    <row r="2952" spans="1:4" ht="12.75" customHeight="1">
      <c r="A2952" s="1" t="s">
        <v>5921</v>
      </c>
      <c r="B2952" s="2" t="s">
        <v>5922</v>
      </c>
      <c r="C2952" s="2" t="s">
        <v>290</v>
      </c>
      <c r="D2952" s="3">
        <v>3107.88</v>
      </c>
    </row>
    <row r="2953" spans="1:4" ht="12.75" customHeight="1">
      <c r="A2953" s="1" t="s">
        <v>5923</v>
      </c>
      <c r="B2953" s="2" t="s">
        <v>5924</v>
      </c>
      <c r="C2953" s="2" t="s">
        <v>290</v>
      </c>
      <c r="D2953" s="3">
        <v>3107.88</v>
      </c>
    </row>
    <row r="2954" spans="1:4" ht="12.75" customHeight="1">
      <c r="A2954" s="1" t="s">
        <v>5925</v>
      </c>
      <c r="B2954" s="2" t="s">
        <v>5926</v>
      </c>
      <c r="C2954" s="2" t="s">
        <v>293</v>
      </c>
      <c r="D2954" s="3">
        <v>26.02</v>
      </c>
    </row>
    <row r="2955" spans="1:4" ht="12.75" customHeight="1">
      <c r="A2955" s="1" t="s">
        <v>5927</v>
      </c>
      <c r="B2955" s="2" t="s">
        <v>5928</v>
      </c>
      <c r="C2955" s="2" t="s">
        <v>296</v>
      </c>
      <c r="D2955" s="3">
        <v>4578.18</v>
      </c>
    </row>
    <row r="2956" spans="1:4" ht="12.75" customHeight="1">
      <c r="A2956" s="1" t="s">
        <v>5929</v>
      </c>
      <c r="B2956" s="2" t="s">
        <v>5930</v>
      </c>
      <c r="C2956" s="2" t="s">
        <v>293</v>
      </c>
      <c r="D2956" s="3">
        <v>21.8</v>
      </c>
    </row>
    <row r="2957" spans="1:4" ht="12.75" customHeight="1">
      <c r="A2957" s="1" t="s">
        <v>5931</v>
      </c>
      <c r="B2957" s="2" t="s">
        <v>5932</v>
      </c>
      <c r="C2957" s="2" t="s">
        <v>296</v>
      </c>
      <c r="D2957" s="3">
        <v>3836.5</v>
      </c>
    </row>
    <row r="2958" spans="1:4" ht="12.75" customHeight="1">
      <c r="A2958" s="1" t="s">
        <v>5933</v>
      </c>
      <c r="B2958" s="2" t="s">
        <v>5934</v>
      </c>
      <c r="C2958" s="2" t="s">
        <v>2</v>
      </c>
      <c r="D2958" s="3">
        <v>2875.27</v>
      </c>
    </row>
    <row r="2959" spans="1:4" ht="12.75" customHeight="1">
      <c r="A2959" s="1" t="s">
        <v>5935</v>
      </c>
      <c r="B2959" s="2" t="s">
        <v>5936</v>
      </c>
      <c r="C2959" s="2" t="s">
        <v>89</v>
      </c>
      <c r="D2959" s="3">
        <v>6</v>
      </c>
    </row>
    <row r="2960" spans="1:4" ht="12.75" customHeight="1">
      <c r="A2960" s="1" t="s">
        <v>5937</v>
      </c>
      <c r="B2960" s="2" t="s">
        <v>5938</v>
      </c>
      <c r="C2960" s="2" t="s">
        <v>89</v>
      </c>
      <c r="D2960" s="3">
        <v>3.62</v>
      </c>
    </row>
    <row r="2961" spans="1:4" ht="12.75" customHeight="1">
      <c r="A2961" s="1" t="s">
        <v>5939</v>
      </c>
      <c r="B2961" s="2" t="s">
        <v>5940</v>
      </c>
      <c r="C2961" s="2" t="s">
        <v>2</v>
      </c>
      <c r="D2961" s="3">
        <v>3.7</v>
      </c>
    </row>
    <row r="2962" spans="1:4" ht="12.75" customHeight="1">
      <c r="A2962" s="1" t="s">
        <v>5941</v>
      </c>
      <c r="B2962" s="2" t="s">
        <v>5942</v>
      </c>
      <c r="C2962" s="2" t="s">
        <v>2</v>
      </c>
      <c r="D2962" s="3">
        <v>3.13</v>
      </c>
    </row>
    <row r="2963" spans="1:4" ht="12.75" customHeight="1">
      <c r="A2963" s="1" t="s">
        <v>5943</v>
      </c>
      <c r="B2963" s="2" t="s">
        <v>5944</v>
      </c>
      <c r="C2963" s="2" t="s">
        <v>2</v>
      </c>
      <c r="D2963" s="3">
        <v>3.17</v>
      </c>
    </row>
    <row r="2964" spans="1:4" ht="12.75" customHeight="1">
      <c r="A2964" s="1" t="s">
        <v>5945</v>
      </c>
      <c r="B2964" s="2" t="s">
        <v>5946</v>
      </c>
      <c r="C2964" s="2" t="s">
        <v>2</v>
      </c>
      <c r="D2964" s="3">
        <v>2.5299999999999998</v>
      </c>
    </row>
    <row r="2965" spans="1:4" ht="12.75" customHeight="1">
      <c r="A2965" s="1" t="s">
        <v>5947</v>
      </c>
      <c r="B2965" s="2" t="s">
        <v>5948</v>
      </c>
      <c r="C2965" s="2" t="s">
        <v>2</v>
      </c>
      <c r="D2965" s="3">
        <v>3.5</v>
      </c>
    </row>
    <row r="2966" spans="1:4" ht="12.75" customHeight="1">
      <c r="A2966" s="1" t="s">
        <v>5949</v>
      </c>
      <c r="B2966" s="2" t="s">
        <v>5950</v>
      </c>
      <c r="C2966" s="2" t="s">
        <v>2</v>
      </c>
      <c r="D2966" s="3">
        <v>2.66</v>
      </c>
    </row>
    <row r="2967" spans="1:4" ht="12.75" customHeight="1">
      <c r="A2967" s="1" t="s">
        <v>5951</v>
      </c>
      <c r="B2967" s="2" t="s">
        <v>5952</v>
      </c>
      <c r="C2967" s="2" t="s">
        <v>2</v>
      </c>
      <c r="D2967" s="3">
        <v>5.52</v>
      </c>
    </row>
    <row r="2968" spans="1:4" ht="12.75" customHeight="1">
      <c r="A2968" s="1" t="s">
        <v>5953</v>
      </c>
      <c r="B2968" s="2" t="s">
        <v>5954</v>
      </c>
      <c r="C2968" s="2" t="s">
        <v>2</v>
      </c>
      <c r="D2968" s="3">
        <v>2.61</v>
      </c>
    </row>
    <row r="2969" spans="1:4" ht="12.75" customHeight="1">
      <c r="A2969" s="1" t="s">
        <v>5955</v>
      </c>
      <c r="B2969" s="2" t="s">
        <v>5956</v>
      </c>
      <c r="C2969" s="2" t="s">
        <v>2</v>
      </c>
      <c r="D2969" s="3">
        <v>3.23</v>
      </c>
    </row>
    <row r="2970" spans="1:4" ht="12.75" customHeight="1">
      <c r="A2970" s="1" t="s">
        <v>5957</v>
      </c>
      <c r="B2970" s="2" t="s">
        <v>5958</v>
      </c>
      <c r="C2970" s="2" t="s">
        <v>2</v>
      </c>
      <c r="D2970" s="3">
        <v>1.99</v>
      </c>
    </row>
    <row r="2971" spans="1:4" ht="12.75" customHeight="1">
      <c r="A2971" s="1" t="s">
        <v>5959</v>
      </c>
      <c r="B2971" s="2" t="s">
        <v>5960</v>
      </c>
      <c r="C2971" s="2" t="s">
        <v>2</v>
      </c>
      <c r="D2971" s="3">
        <v>2.48</v>
      </c>
    </row>
    <row r="2972" spans="1:4" ht="12.75" customHeight="1">
      <c r="A2972" s="1" t="s">
        <v>5961</v>
      </c>
      <c r="B2972" s="2" t="s">
        <v>5962</v>
      </c>
      <c r="C2972" s="2" t="s">
        <v>2</v>
      </c>
      <c r="D2972" s="3">
        <v>2.99</v>
      </c>
    </row>
    <row r="2973" spans="1:4" ht="12.75" customHeight="1">
      <c r="A2973" s="1" t="s">
        <v>5963</v>
      </c>
      <c r="B2973" s="2" t="s">
        <v>5964</v>
      </c>
      <c r="C2973" s="2" t="s">
        <v>2</v>
      </c>
      <c r="D2973" s="3">
        <v>1.96</v>
      </c>
    </row>
    <row r="2974" spans="1:4" ht="12.75" customHeight="1">
      <c r="A2974" s="1" t="s">
        <v>5965</v>
      </c>
      <c r="B2974" s="2" t="s">
        <v>5966</v>
      </c>
      <c r="C2974" s="2" t="s">
        <v>2</v>
      </c>
      <c r="D2974" s="3">
        <v>1.9</v>
      </c>
    </row>
    <row r="2975" spans="1:4" ht="12.75" customHeight="1">
      <c r="A2975" s="1" t="s">
        <v>5967</v>
      </c>
      <c r="B2975" s="2" t="s">
        <v>5968</v>
      </c>
      <c r="C2975" s="2" t="s">
        <v>2</v>
      </c>
      <c r="D2975" s="3">
        <v>2.16</v>
      </c>
    </row>
    <row r="2976" spans="1:4" ht="12.75" customHeight="1">
      <c r="A2976" s="1" t="s">
        <v>5969</v>
      </c>
      <c r="B2976" s="2" t="s">
        <v>5970</v>
      </c>
      <c r="C2976" s="2" t="s">
        <v>2</v>
      </c>
      <c r="D2976" s="3">
        <v>40.44</v>
      </c>
    </row>
    <row r="2977" spans="1:4" ht="12.75" customHeight="1">
      <c r="A2977" s="1" t="s">
        <v>5971</v>
      </c>
      <c r="B2977" s="2" t="s">
        <v>5972</v>
      </c>
      <c r="C2977" s="2" t="s">
        <v>2</v>
      </c>
      <c r="D2977" s="3">
        <v>29.75</v>
      </c>
    </row>
    <row r="2978" spans="1:4" ht="12.75" customHeight="1">
      <c r="A2978" s="1" t="s">
        <v>5973</v>
      </c>
      <c r="B2978" s="2" t="s">
        <v>5974</v>
      </c>
      <c r="C2978" s="2" t="s">
        <v>2</v>
      </c>
      <c r="D2978" s="3">
        <v>16.02</v>
      </c>
    </row>
    <row r="2979" spans="1:4" ht="12.75" customHeight="1">
      <c r="A2979" s="1" t="s">
        <v>5975</v>
      </c>
      <c r="B2979" s="2" t="s">
        <v>5976</v>
      </c>
      <c r="C2979" s="2" t="s">
        <v>2</v>
      </c>
      <c r="D2979" s="3">
        <v>36.619999999999997</v>
      </c>
    </row>
    <row r="2980" spans="1:4" ht="12.75" customHeight="1">
      <c r="A2980" s="1" t="s">
        <v>5977</v>
      </c>
      <c r="B2980" s="2" t="s">
        <v>5978</v>
      </c>
      <c r="C2980" s="2" t="s">
        <v>2</v>
      </c>
      <c r="D2980" s="3">
        <v>25.06</v>
      </c>
    </row>
    <row r="2981" spans="1:4" ht="12.75" customHeight="1">
      <c r="A2981" s="1" t="s">
        <v>5979</v>
      </c>
      <c r="B2981" s="2" t="s">
        <v>5980</v>
      </c>
      <c r="C2981" s="2" t="s">
        <v>2</v>
      </c>
      <c r="D2981" s="3">
        <v>57.22</v>
      </c>
    </row>
    <row r="2982" spans="1:4" ht="12.75" customHeight="1">
      <c r="A2982" s="1" t="s">
        <v>5981</v>
      </c>
      <c r="B2982" s="2" t="s">
        <v>5982</v>
      </c>
      <c r="C2982" s="2" t="s">
        <v>89</v>
      </c>
      <c r="D2982" s="3">
        <v>40.44</v>
      </c>
    </row>
    <row r="2983" spans="1:4" ht="12.75" customHeight="1">
      <c r="A2983" s="1" t="s">
        <v>5983</v>
      </c>
      <c r="B2983" s="2" t="s">
        <v>5984</v>
      </c>
      <c r="C2983" s="2" t="s">
        <v>2</v>
      </c>
      <c r="D2983" s="3">
        <v>40.44</v>
      </c>
    </row>
    <row r="2984" spans="1:4" ht="12.75" customHeight="1">
      <c r="A2984" s="1" t="s">
        <v>5985</v>
      </c>
      <c r="B2984" s="2" t="s">
        <v>5986</v>
      </c>
      <c r="C2984" s="2" t="s">
        <v>2</v>
      </c>
      <c r="D2984" s="3">
        <v>50.36</v>
      </c>
    </row>
    <row r="2985" spans="1:4" ht="12.75" customHeight="1">
      <c r="A2985" s="1" t="s">
        <v>5987</v>
      </c>
      <c r="B2985" s="2" t="s">
        <v>5988</v>
      </c>
      <c r="C2985" s="2" t="s">
        <v>96</v>
      </c>
      <c r="D2985" s="3">
        <v>89.09</v>
      </c>
    </row>
    <row r="2986" spans="1:4" ht="12.75" customHeight="1">
      <c r="A2986" s="1" t="s">
        <v>5989</v>
      </c>
      <c r="B2986" s="2" t="s">
        <v>5990</v>
      </c>
      <c r="C2986" s="2" t="s">
        <v>96</v>
      </c>
      <c r="D2986" s="3">
        <v>60.47</v>
      </c>
    </row>
    <row r="2987" spans="1:4" ht="12.75" customHeight="1">
      <c r="A2987" s="1" t="s">
        <v>5991</v>
      </c>
      <c r="B2987" s="2" t="s">
        <v>5992</v>
      </c>
      <c r="C2987" s="2" t="s">
        <v>96</v>
      </c>
      <c r="D2987" s="3">
        <v>23.42</v>
      </c>
    </row>
    <row r="2988" spans="1:4" ht="12.75" customHeight="1">
      <c r="A2988" s="1" t="s">
        <v>5993</v>
      </c>
      <c r="B2988" s="2" t="s">
        <v>5994</v>
      </c>
      <c r="C2988" s="2" t="s">
        <v>2</v>
      </c>
      <c r="D2988" s="3">
        <v>9614.7999999999993</v>
      </c>
    </row>
    <row r="2989" spans="1:4" ht="12.75" customHeight="1">
      <c r="A2989" s="1" t="s">
        <v>5995</v>
      </c>
      <c r="B2989" s="2" t="s">
        <v>5996</v>
      </c>
      <c r="C2989" s="2" t="s">
        <v>293</v>
      </c>
      <c r="D2989" s="3">
        <v>57.12</v>
      </c>
    </row>
    <row r="2990" spans="1:4" ht="12.75" customHeight="1">
      <c r="A2990" s="1" t="s">
        <v>5997</v>
      </c>
      <c r="B2990" s="2" t="s">
        <v>5998</v>
      </c>
      <c r="C2990" s="2" t="s">
        <v>296</v>
      </c>
      <c r="D2990" s="3">
        <v>10052.56</v>
      </c>
    </row>
    <row r="2991" spans="1:4" ht="12.75" customHeight="1">
      <c r="A2991" s="1" t="s">
        <v>5999</v>
      </c>
      <c r="B2991" s="2" t="s">
        <v>6000</v>
      </c>
      <c r="C2991" s="2" t="s">
        <v>96</v>
      </c>
      <c r="D2991" s="3">
        <v>17.05</v>
      </c>
    </row>
    <row r="2992" spans="1:4" ht="12.75" customHeight="1">
      <c r="A2992" s="1" t="s">
        <v>6001</v>
      </c>
      <c r="B2992" s="2" t="s">
        <v>6002</v>
      </c>
      <c r="C2992" s="2" t="s">
        <v>2</v>
      </c>
      <c r="D2992" s="3">
        <v>19278.72</v>
      </c>
    </row>
    <row r="2993" spans="1:4" ht="12.75" customHeight="1">
      <c r="A2993" s="1" t="s">
        <v>6003</v>
      </c>
      <c r="B2993" s="2" t="s">
        <v>6004</v>
      </c>
      <c r="C2993" s="2" t="s">
        <v>96</v>
      </c>
      <c r="D2993" s="3">
        <v>14.99</v>
      </c>
    </row>
    <row r="2994" spans="1:4" ht="12.75" customHeight="1">
      <c r="A2994" s="1" t="s">
        <v>6005</v>
      </c>
      <c r="B2994" s="2" t="s">
        <v>6006</v>
      </c>
      <c r="C2994" s="2" t="s">
        <v>96</v>
      </c>
      <c r="D2994" s="3">
        <v>14.99</v>
      </c>
    </row>
    <row r="2995" spans="1:4" ht="12.75" customHeight="1">
      <c r="A2995" s="1" t="s">
        <v>6007</v>
      </c>
      <c r="B2995" s="2" t="s">
        <v>6008</v>
      </c>
      <c r="C2995" s="2" t="s">
        <v>2</v>
      </c>
      <c r="D2995" s="3">
        <v>779.49</v>
      </c>
    </row>
    <row r="2996" spans="1:4" ht="12.75" customHeight="1">
      <c r="A2996" s="1" t="s">
        <v>6009</v>
      </c>
      <c r="B2996" s="2" t="s">
        <v>6010</v>
      </c>
      <c r="C2996" s="2" t="s">
        <v>2</v>
      </c>
      <c r="D2996" s="3">
        <v>929.9</v>
      </c>
    </row>
    <row r="2997" spans="1:4" ht="12.75" customHeight="1">
      <c r="A2997" s="1" t="s">
        <v>6011</v>
      </c>
      <c r="B2997" s="2" t="s">
        <v>6012</v>
      </c>
      <c r="C2997" s="2" t="s">
        <v>2</v>
      </c>
      <c r="D2997" s="3">
        <v>1027.75</v>
      </c>
    </row>
    <row r="2998" spans="1:4" ht="12.75" customHeight="1">
      <c r="A2998" s="1" t="s">
        <v>6013</v>
      </c>
      <c r="B2998" s="2" t="s">
        <v>6014</v>
      </c>
      <c r="C2998" s="2" t="s">
        <v>2</v>
      </c>
      <c r="D2998" s="3">
        <v>368.01</v>
      </c>
    </row>
    <row r="2999" spans="1:4" ht="12.75" customHeight="1">
      <c r="A2999" s="1" t="s">
        <v>6015</v>
      </c>
      <c r="B2999" s="2" t="s">
        <v>6016</v>
      </c>
      <c r="C2999" s="2" t="s">
        <v>2</v>
      </c>
      <c r="D2999" s="3">
        <v>907.92</v>
      </c>
    </row>
    <row r="3000" spans="1:4" ht="12.75" customHeight="1">
      <c r="A3000" s="1" t="s">
        <v>6017</v>
      </c>
      <c r="B3000" s="2" t="s">
        <v>6018</v>
      </c>
      <c r="C3000" s="2" t="s">
        <v>2</v>
      </c>
      <c r="D3000" s="3">
        <v>12.51</v>
      </c>
    </row>
    <row r="3001" spans="1:4" ht="12.75" customHeight="1">
      <c r="A3001" s="1" t="s">
        <v>6019</v>
      </c>
      <c r="B3001" s="2" t="s">
        <v>6020</v>
      </c>
      <c r="C3001" s="2" t="s">
        <v>2</v>
      </c>
      <c r="D3001" s="3">
        <v>17.09</v>
      </c>
    </row>
    <row r="3002" spans="1:4" ht="12.75" customHeight="1">
      <c r="A3002" s="1" t="s">
        <v>6021</v>
      </c>
      <c r="B3002" s="2" t="s">
        <v>6022</v>
      </c>
      <c r="C3002" s="2" t="s">
        <v>2</v>
      </c>
      <c r="D3002" s="3">
        <v>8.74</v>
      </c>
    </row>
    <row r="3003" spans="1:4" ht="12.75" customHeight="1">
      <c r="A3003" s="1" t="s">
        <v>6023</v>
      </c>
      <c r="B3003" s="2" t="s">
        <v>6024</v>
      </c>
      <c r="C3003" s="2" t="s">
        <v>2</v>
      </c>
      <c r="D3003" s="3">
        <v>15.76</v>
      </c>
    </row>
    <row r="3004" spans="1:4" ht="12.75" customHeight="1">
      <c r="A3004" s="1" t="s">
        <v>6025</v>
      </c>
      <c r="B3004" s="2" t="s">
        <v>6026</v>
      </c>
      <c r="C3004" s="2" t="s">
        <v>2</v>
      </c>
      <c r="D3004" s="3">
        <v>9.1999999999999993</v>
      </c>
    </row>
    <row r="3005" spans="1:4" ht="12.75" customHeight="1">
      <c r="A3005" s="1" t="s">
        <v>6027</v>
      </c>
      <c r="B3005" s="2" t="s">
        <v>6028</v>
      </c>
      <c r="C3005" s="2" t="s">
        <v>2</v>
      </c>
      <c r="D3005" s="3">
        <v>12.48</v>
      </c>
    </row>
    <row r="3006" spans="1:4" ht="12.75" customHeight="1">
      <c r="A3006" s="1" t="s">
        <v>6029</v>
      </c>
      <c r="B3006" s="2" t="s">
        <v>6030</v>
      </c>
      <c r="C3006" s="2" t="s">
        <v>2</v>
      </c>
      <c r="D3006" s="3">
        <v>28.94</v>
      </c>
    </row>
    <row r="3007" spans="1:4" ht="12.75" customHeight="1">
      <c r="A3007" s="1" t="s">
        <v>6031</v>
      </c>
      <c r="B3007" s="2" t="s">
        <v>6032</v>
      </c>
      <c r="C3007" s="2" t="s">
        <v>2</v>
      </c>
      <c r="D3007" s="3">
        <v>33.700000000000003</v>
      </c>
    </row>
    <row r="3008" spans="1:4" ht="12.75" customHeight="1">
      <c r="A3008" s="1" t="s">
        <v>6033</v>
      </c>
      <c r="B3008" s="2" t="s">
        <v>6034</v>
      </c>
      <c r="C3008" s="2" t="s">
        <v>2</v>
      </c>
      <c r="D3008" s="3">
        <v>320000</v>
      </c>
    </row>
    <row r="3009" spans="1:4" ht="12.75" customHeight="1">
      <c r="A3009" s="1" t="s">
        <v>6035</v>
      </c>
      <c r="B3009" s="2" t="s">
        <v>6036</v>
      </c>
      <c r="C3009" s="2" t="s">
        <v>2</v>
      </c>
      <c r="D3009" s="3">
        <v>493853.88</v>
      </c>
    </row>
    <row r="3010" spans="1:4" ht="12.75" customHeight="1">
      <c r="A3010" s="1" t="s">
        <v>6037</v>
      </c>
      <c r="B3010" s="2" t="s">
        <v>6038</v>
      </c>
      <c r="C3010" s="2" t="s">
        <v>2</v>
      </c>
      <c r="D3010" s="3">
        <v>485757.92</v>
      </c>
    </row>
    <row r="3011" spans="1:4" ht="12.75" customHeight="1">
      <c r="A3011" s="1" t="s">
        <v>6039</v>
      </c>
      <c r="B3011" s="2" t="s">
        <v>6040</v>
      </c>
      <c r="C3011" s="2" t="s">
        <v>2</v>
      </c>
      <c r="D3011" s="3">
        <v>592624.67000000004</v>
      </c>
    </row>
    <row r="3012" spans="1:4" ht="12.75" customHeight="1">
      <c r="A3012" s="1" t="s">
        <v>6041</v>
      </c>
      <c r="B3012" s="2" t="s">
        <v>6042</v>
      </c>
      <c r="C3012" s="2" t="s">
        <v>2</v>
      </c>
      <c r="D3012" s="3">
        <v>610454.24</v>
      </c>
    </row>
    <row r="3013" spans="1:4" ht="12.75" customHeight="1">
      <c r="A3013" s="1" t="s">
        <v>6043</v>
      </c>
      <c r="B3013" s="2" t="s">
        <v>6044</v>
      </c>
      <c r="C3013" s="2" t="s">
        <v>2</v>
      </c>
      <c r="D3013" s="3">
        <v>66.540000000000006</v>
      </c>
    </row>
    <row r="3014" spans="1:4" ht="12.75" customHeight="1">
      <c r="A3014" s="1" t="s">
        <v>6045</v>
      </c>
      <c r="B3014" s="2" t="s">
        <v>6046</v>
      </c>
      <c r="C3014" s="2" t="s">
        <v>2</v>
      </c>
      <c r="D3014" s="3">
        <v>12765.41</v>
      </c>
    </row>
    <row r="3015" spans="1:4" ht="12.75" customHeight="1">
      <c r="A3015" s="1" t="s">
        <v>6047</v>
      </c>
      <c r="B3015" s="2" t="s">
        <v>6048</v>
      </c>
      <c r="C3015" s="2" t="s">
        <v>2</v>
      </c>
      <c r="D3015" s="3">
        <v>13501.57</v>
      </c>
    </row>
    <row r="3016" spans="1:4" ht="12.75" customHeight="1">
      <c r="A3016" s="1" t="s">
        <v>6049</v>
      </c>
      <c r="B3016" s="2" t="s">
        <v>6050</v>
      </c>
      <c r="C3016" s="2" t="s">
        <v>2</v>
      </c>
      <c r="D3016" s="3">
        <v>16065.05</v>
      </c>
    </row>
    <row r="3017" spans="1:4" ht="12.75" customHeight="1">
      <c r="A3017" s="1" t="s">
        <v>6051</v>
      </c>
      <c r="B3017" s="2" t="s">
        <v>6052</v>
      </c>
      <c r="C3017" s="2" t="s">
        <v>2</v>
      </c>
      <c r="D3017" s="3">
        <v>958.32</v>
      </c>
    </row>
    <row r="3018" spans="1:4" ht="12.75" customHeight="1">
      <c r="A3018" s="1" t="s">
        <v>6053</v>
      </c>
      <c r="B3018" s="2" t="s">
        <v>6054</v>
      </c>
      <c r="C3018" s="2" t="s">
        <v>2</v>
      </c>
      <c r="D3018" s="3">
        <v>423.5</v>
      </c>
    </row>
    <row r="3019" spans="1:4" ht="12.75" customHeight="1">
      <c r="A3019" s="1" t="s">
        <v>6055</v>
      </c>
      <c r="B3019" s="2" t="s">
        <v>6056</v>
      </c>
      <c r="C3019" s="2" t="s">
        <v>2</v>
      </c>
      <c r="D3019" s="3">
        <v>518.74</v>
      </c>
    </row>
    <row r="3020" spans="1:4" ht="12.75" customHeight="1">
      <c r="A3020" s="1" t="s">
        <v>6057</v>
      </c>
      <c r="B3020" s="2" t="s">
        <v>6058</v>
      </c>
      <c r="C3020" s="2" t="s">
        <v>2</v>
      </c>
      <c r="D3020" s="3">
        <v>63897.95</v>
      </c>
    </row>
    <row r="3021" spans="1:4" ht="12.75" customHeight="1">
      <c r="A3021" s="1" t="s">
        <v>6059</v>
      </c>
      <c r="B3021" s="2" t="s">
        <v>6060</v>
      </c>
      <c r="C3021" s="2" t="s">
        <v>2</v>
      </c>
      <c r="D3021" s="3">
        <v>57.01</v>
      </c>
    </row>
    <row r="3022" spans="1:4" ht="12.75" customHeight="1">
      <c r="A3022" s="1" t="s">
        <v>6061</v>
      </c>
      <c r="B3022" s="2" t="s">
        <v>6062</v>
      </c>
      <c r="C3022" s="2" t="s">
        <v>2</v>
      </c>
      <c r="D3022" s="3">
        <v>254.47</v>
      </c>
    </row>
    <row r="3023" spans="1:4" ht="12.75" customHeight="1">
      <c r="A3023" s="1" t="s">
        <v>6063</v>
      </c>
      <c r="B3023" s="2" t="s">
        <v>6064</v>
      </c>
      <c r="C3023" s="2" t="s">
        <v>2</v>
      </c>
      <c r="D3023" s="3">
        <v>559.08000000000004</v>
      </c>
    </row>
    <row r="3024" spans="1:4" ht="12.75" customHeight="1">
      <c r="A3024" s="1" t="s">
        <v>6065</v>
      </c>
      <c r="B3024" s="2" t="s">
        <v>6066</v>
      </c>
      <c r="C3024" s="2" t="s">
        <v>2</v>
      </c>
      <c r="D3024" s="3">
        <v>265.39999999999998</v>
      </c>
    </row>
    <row r="3025" spans="1:4" ht="12.75" customHeight="1">
      <c r="A3025" s="1" t="s">
        <v>6067</v>
      </c>
      <c r="B3025" s="2" t="s">
        <v>6068</v>
      </c>
      <c r="C3025" s="2" t="s">
        <v>2</v>
      </c>
      <c r="D3025" s="3">
        <v>141.49</v>
      </c>
    </row>
    <row r="3026" spans="1:4" ht="12.75" customHeight="1">
      <c r="A3026" s="1" t="s">
        <v>6069</v>
      </c>
      <c r="B3026" s="2" t="s">
        <v>6070</v>
      </c>
      <c r="C3026" s="2" t="s">
        <v>2</v>
      </c>
      <c r="D3026" s="3">
        <v>204.85</v>
      </c>
    </row>
    <row r="3027" spans="1:4" ht="12.75" customHeight="1">
      <c r="A3027" s="1" t="s">
        <v>6071</v>
      </c>
      <c r="B3027" s="2" t="s">
        <v>6072</v>
      </c>
      <c r="C3027" s="2" t="s">
        <v>2</v>
      </c>
      <c r="D3027" s="3">
        <v>912.82</v>
      </c>
    </row>
    <row r="3028" spans="1:4" ht="12.75" customHeight="1">
      <c r="A3028" s="1" t="s">
        <v>6073</v>
      </c>
      <c r="B3028" s="2" t="s">
        <v>6074</v>
      </c>
      <c r="C3028" s="2" t="s">
        <v>293</v>
      </c>
      <c r="D3028" s="3">
        <v>17.329999999999998</v>
      </c>
    </row>
    <row r="3029" spans="1:4" ht="12.75" customHeight="1">
      <c r="A3029" s="1" t="s">
        <v>6075</v>
      </c>
      <c r="B3029" s="2" t="s">
        <v>6076</v>
      </c>
      <c r="C3029" s="2" t="s">
        <v>296</v>
      </c>
      <c r="D3029" s="3">
        <v>3050.88</v>
      </c>
    </row>
    <row r="3030" spans="1:4" ht="12.75" customHeight="1">
      <c r="A3030" s="1" t="s">
        <v>6077</v>
      </c>
      <c r="B3030" s="2" t="s">
        <v>6078</v>
      </c>
      <c r="C3030" s="2" t="s">
        <v>296</v>
      </c>
      <c r="D3030" s="3">
        <v>3177</v>
      </c>
    </row>
    <row r="3031" spans="1:4" ht="12.75" customHeight="1">
      <c r="A3031" s="1" t="s">
        <v>6079</v>
      </c>
      <c r="B3031" s="2" t="s">
        <v>6080</v>
      </c>
      <c r="C3031" s="2" t="s">
        <v>293</v>
      </c>
      <c r="D3031" s="3">
        <v>18.05</v>
      </c>
    </row>
    <row r="3032" spans="1:4" ht="12.75" customHeight="1">
      <c r="A3032" s="1" t="s">
        <v>6081</v>
      </c>
      <c r="B3032" s="2" t="s">
        <v>6082</v>
      </c>
      <c r="C3032" s="2" t="s">
        <v>293</v>
      </c>
      <c r="D3032" s="3">
        <v>13.52</v>
      </c>
    </row>
    <row r="3033" spans="1:4" ht="12.75" customHeight="1">
      <c r="A3033" s="1" t="s">
        <v>6083</v>
      </c>
      <c r="B3033" s="2" t="s">
        <v>6084</v>
      </c>
      <c r="C3033" s="2" t="s">
        <v>296</v>
      </c>
      <c r="D3033" s="3">
        <v>2380.65</v>
      </c>
    </row>
    <row r="3034" spans="1:4" ht="12.75" customHeight="1">
      <c r="A3034" s="1" t="s">
        <v>6085</v>
      </c>
      <c r="B3034" s="2" t="s">
        <v>6086</v>
      </c>
      <c r="C3034" s="2" t="s">
        <v>2</v>
      </c>
      <c r="D3034" s="3">
        <v>2539.62</v>
      </c>
    </row>
    <row r="3035" spans="1:4" ht="12.75" customHeight="1">
      <c r="A3035" s="1" t="s">
        <v>6087</v>
      </c>
      <c r="B3035" s="2" t="s">
        <v>6088</v>
      </c>
      <c r="C3035" s="2" t="s">
        <v>2</v>
      </c>
      <c r="D3035" s="3">
        <v>6785.4</v>
      </c>
    </row>
    <row r="3036" spans="1:4" ht="12.75" customHeight="1">
      <c r="A3036" s="1" t="s">
        <v>6089</v>
      </c>
      <c r="B3036" s="2" t="s">
        <v>6090</v>
      </c>
      <c r="C3036" s="2" t="s">
        <v>2</v>
      </c>
      <c r="D3036" s="3">
        <v>3372.58</v>
      </c>
    </row>
    <row r="3037" spans="1:4" ht="12.75" customHeight="1">
      <c r="A3037" s="1" t="s">
        <v>6091</v>
      </c>
      <c r="B3037" s="2" t="s">
        <v>6092</v>
      </c>
      <c r="C3037" s="2" t="s">
        <v>2</v>
      </c>
      <c r="D3037" s="3">
        <v>3169.82</v>
      </c>
    </row>
    <row r="3038" spans="1:4" ht="12.75" customHeight="1">
      <c r="A3038" s="1" t="s">
        <v>6093</v>
      </c>
      <c r="B3038" s="2" t="s">
        <v>6094</v>
      </c>
      <c r="C3038" s="2" t="s">
        <v>2</v>
      </c>
      <c r="D3038" s="3">
        <v>3908.77</v>
      </c>
    </row>
    <row r="3039" spans="1:4" ht="12.75" customHeight="1">
      <c r="A3039" s="1" t="s">
        <v>6095</v>
      </c>
      <c r="B3039" s="2" t="s">
        <v>6096</v>
      </c>
      <c r="C3039" s="2" t="s">
        <v>2</v>
      </c>
      <c r="D3039" s="3">
        <v>1170000</v>
      </c>
    </row>
    <row r="3040" spans="1:4" ht="12.75" customHeight="1">
      <c r="A3040" s="1" t="s">
        <v>6097</v>
      </c>
      <c r="B3040" s="2" t="s">
        <v>6098</v>
      </c>
      <c r="C3040" s="2" t="s">
        <v>2</v>
      </c>
      <c r="D3040" s="3">
        <v>1453870.89</v>
      </c>
    </row>
    <row r="3041" spans="1:4" ht="12.75" customHeight="1">
      <c r="A3041" s="1" t="s">
        <v>6099</v>
      </c>
      <c r="B3041" s="2" t="s">
        <v>6100</v>
      </c>
      <c r="C3041" s="2" t="s">
        <v>2</v>
      </c>
      <c r="D3041" s="3">
        <v>1530386.67</v>
      </c>
    </row>
    <row r="3042" spans="1:4" ht="12.75" customHeight="1">
      <c r="A3042" s="1" t="s">
        <v>6101</v>
      </c>
      <c r="B3042" s="2" t="s">
        <v>6102</v>
      </c>
      <c r="C3042" s="2" t="s">
        <v>2</v>
      </c>
      <c r="D3042" s="3">
        <v>4176.5</v>
      </c>
    </row>
    <row r="3043" spans="1:4" ht="12.75" customHeight="1">
      <c r="A3043" s="1" t="s">
        <v>6103</v>
      </c>
      <c r="B3043" s="2" t="s">
        <v>6104</v>
      </c>
      <c r="C3043" s="2" t="s">
        <v>2</v>
      </c>
      <c r="D3043" s="3">
        <v>2070.9899999999998</v>
      </c>
    </row>
    <row r="3044" spans="1:4" ht="12.75" customHeight="1">
      <c r="A3044" s="1" t="s">
        <v>6105</v>
      </c>
      <c r="B3044" s="2" t="s">
        <v>6106</v>
      </c>
      <c r="C3044" s="2" t="s">
        <v>2</v>
      </c>
      <c r="D3044" s="3">
        <v>1706.1</v>
      </c>
    </row>
    <row r="3045" spans="1:4" ht="12.75" customHeight="1">
      <c r="A3045" s="1" t="s">
        <v>6107</v>
      </c>
      <c r="B3045" s="2" t="s">
        <v>6108</v>
      </c>
      <c r="C3045" s="2" t="s">
        <v>2</v>
      </c>
      <c r="D3045" s="3">
        <v>1668.99</v>
      </c>
    </row>
    <row r="3046" spans="1:4" ht="12.75" customHeight="1">
      <c r="A3046" s="1" t="s">
        <v>6109</v>
      </c>
      <c r="B3046" s="2" t="s">
        <v>6110</v>
      </c>
      <c r="C3046" s="2" t="s">
        <v>293</v>
      </c>
      <c r="D3046" s="3">
        <v>25.54</v>
      </c>
    </row>
    <row r="3047" spans="1:4" ht="12.75" customHeight="1">
      <c r="A3047" s="1" t="s">
        <v>6111</v>
      </c>
      <c r="B3047" s="2" t="s">
        <v>6112</v>
      </c>
      <c r="C3047" s="2" t="s">
        <v>296</v>
      </c>
      <c r="D3047" s="3">
        <v>4493.91</v>
      </c>
    </row>
    <row r="3048" spans="1:4" ht="12.75" customHeight="1">
      <c r="A3048" s="1" t="s">
        <v>6113</v>
      </c>
      <c r="B3048" s="2" t="s">
        <v>6114</v>
      </c>
      <c r="C3048" s="2" t="s">
        <v>293</v>
      </c>
      <c r="D3048" s="3">
        <v>17.059999999999999</v>
      </c>
    </row>
    <row r="3049" spans="1:4" ht="12.75" customHeight="1">
      <c r="A3049" s="1" t="s">
        <v>6115</v>
      </c>
      <c r="B3049" s="2" t="s">
        <v>6116</v>
      </c>
      <c r="C3049" s="2" t="s">
        <v>293</v>
      </c>
      <c r="D3049" s="3">
        <v>26.53</v>
      </c>
    </row>
    <row r="3050" spans="1:4" ht="12.75" customHeight="1">
      <c r="A3050" s="1" t="s">
        <v>6117</v>
      </c>
      <c r="B3050" s="2" t="s">
        <v>6118</v>
      </c>
      <c r="C3050" s="2" t="s">
        <v>296</v>
      </c>
      <c r="D3050" s="3">
        <v>4670.1000000000004</v>
      </c>
    </row>
    <row r="3051" spans="1:4" ht="12.75" customHeight="1">
      <c r="A3051" s="1" t="s">
        <v>6119</v>
      </c>
      <c r="B3051" s="2" t="s">
        <v>6120</v>
      </c>
      <c r="C3051" s="2" t="s">
        <v>293</v>
      </c>
      <c r="D3051" s="3">
        <v>31.77</v>
      </c>
    </row>
    <row r="3052" spans="1:4" ht="12.75" customHeight="1">
      <c r="A3052" s="1" t="s">
        <v>6121</v>
      </c>
      <c r="B3052" s="2" t="s">
        <v>6122</v>
      </c>
      <c r="C3052" s="2" t="s">
        <v>296</v>
      </c>
      <c r="D3052" s="3">
        <v>5589.62</v>
      </c>
    </row>
    <row r="3053" spans="1:4" ht="12.75" customHeight="1">
      <c r="A3053" s="1" t="s">
        <v>6123</v>
      </c>
      <c r="B3053" s="2" t="s">
        <v>6124</v>
      </c>
      <c r="C3053" s="2" t="s">
        <v>293</v>
      </c>
      <c r="D3053" s="3">
        <v>21.26</v>
      </c>
    </row>
    <row r="3054" spans="1:4" ht="12.75" customHeight="1">
      <c r="A3054" s="1" t="s">
        <v>6125</v>
      </c>
      <c r="B3054" s="2" t="s">
        <v>6126</v>
      </c>
      <c r="C3054" s="2" t="s">
        <v>296</v>
      </c>
      <c r="D3054" s="3">
        <v>3743.31</v>
      </c>
    </row>
    <row r="3055" spans="1:4" ht="12.75" customHeight="1">
      <c r="A3055" s="1" t="s">
        <v>6127</v>
      </c>
      <c r="B3055" s="2" t="s">
        <v>6128</v>
      </c>
      <c r="C3055" s="2" t="s">
        <v>293</v>
      </c>
      <c r="D3055" s="3">
        <v>28.75</v>
      </c>
    </row>
    <row r="3056" spans="1:4" ht="12.75" customHeight="1">
      <c r="A3056" s="1" t="s">
        <v>6129</v>
      </c>
      <c r="B3056" s="2" t="s">
        <v>6130</v>
      </c>
      <c r="C3056" s="2" t="s">
        <v>296</v>
      </c>
      <c r="D3056" s="3">
        <v>5059.66</v>
      </c>
    </row>
    <row r="3057" spans="1:4" ht="12.75" customHeight="1">
      <c r="A3057" s="1" t="s">
        <v>6131</v>
      </c>
      <c r="B3057" s="2" t="s">
        <v>6132</v>
      </c>
      <c r="C3057" s="2" t="s">
        <v>2</v>
      </c>
      <c r="D3057" s="3">
        <v>92.71</v>
      </c>
    </row>
    <row r="3058" spans="1:4" ht="12.75" customHeight="1">
      <c r="A3058" s="1" t="s">
        <v>6133</v>
      </c>
      <c r="B3058" s="2" t="s">
        <v>6134</v>
      </c>
      <c r="C3058" s="2" t="s">
        <v>2</v>
      </c>
      <c r="D3058" s="3">
        <v>82.54</v>
      </c>
    </row>
    <row r="3059" spans="1:4" ht="12.75" customHeight="1">
      <c r="A3059" s="1" t="s">
        <v>6135</v>
      </c>
      <c r="B3059" s="2" t="s">
        <v>6136</v>
      </c>
      <c r="C3059" s="2" t="s">
        <v>2</v>
      </c>
      <c r="D3059" s="3">
        <v>77.83</v>
      </c>
    </row>
    <row r="3060" spans="1:4" ht="12.75" customHeight="1">
      <c r="A3060" s="1" t="s">
        <v>6137</v>
      </c>
      <c r="B3060" s="2" t="s">
        <v>6138</v>
      </c>
      <c r="C3060" s="2" t="s">
        <v>2</v>
      </c>
      <c r="D3060" s="3">
        <v>95</v>
      </c>
    </row>
    <row r="3061" spans="1:4" ht="12.75" customHeight="1">
      <c r="A3061" s="1" t="s">
        <v>6139</v>
      </c>
      <c r="B3061" s="2" t="s">
        <v>6140</v>
      </c>
      <c r="C3061" s="2" t="s">
        <v>2</v>
      </c>
      <c r="D3061" s="3">
        <v>80.12</v>
      </c>
    </row>
    <row r="3062" spans="1:4" ht="12.75" customHeight="1">
      <c r="A3062" s="1" t="s">
        <v>6141</v>
      </c>
      <c r="B3062" s="2" t="s">
        <v>6142</v>
      </c>
      <c r="C3062" s="2" t="s">
        <v>89</v>
      </c>
      <c r="D3062" s="3">
        <v>38.770000000000003</v>
      </c>
    </row>
    <row r="3063" spans="1:4" ht="12.75" customHeight="1">
      <c r="A3063" s="1" t="s">
        <v>6143</v>
      </c>
      <c r="B3063" s="2" t="s">
        <v>6144</v>
      </c>
      <c r="C3063" s="2" t="s">
        <v>89</v>
      </c>
      <c r="D3063" s="3">
        <v>12.29</v>
      </c>
    </row>
    <row r="3064" spans="1:4" ht="12.75" customHeight="1">
      <c r="A3064" s="1" t="s">
        <v>6145</v>
      </c>
      <c r="B3064" s="2" t="s">
        <v>6146</v>
      </c>
      <c r="C3064" s="2" t="s">
        <v>2</v>
      </c>
      <c r="D3064" s="3">
        <v>129.31</v>
      </c>
    </row>
    <row r="3065" spans="1:4" ht="12.75" customHeight="1">
      <c r="A3065" s="1" t="s">
        <v>6147</v>
      </c>
      <c r="B3065" s="2" t="s">
        <v>6148</v>
      </c>
      <c r="C3065" s="2" t="s">
        <v>2</v>
      </c>
      <c r="D3065" s="3">
        <v>80.17</v>
      </c>
    </row>
    <row r="3066" spans="1:4" ht="12.75" customHeight="1">
      <c r="A3066" s="1" t="s">
        <v>6149</v>
      </c>
      <c r="B3066" s="2" t="s">
        <v>6150</v>
      </c>
      <c r="C3066" s="2" t="s">
        <v>2</v>
      </c>
      <c r="D3066" s="3">
        <v>310.33999999999997</v>
      </c>
    </row>
    <row r="3067" spans="1:4" ht="12.75" customHeight="1">
      <c r="A3067" s="1" t="s">
        <v>6151</v>
      </c>
      <c r="B3067" s="2" t="s">
        <v>6152</v>
      </c>
      <c r="C3067" s="2" t="s">
        <v>2</v>
      </c>
      <c r="D3067" s="3">
        <v>4.6500000000000004</v>
      </c>
    </row>
    <row r="3068" spans="1:4" ht="12.75" customHeight="1">
      <c r="A3068" s="1" t="s">
        <v>6153</v>
      </c>
      <c r="B3068" s="2" t="s">
        <v>6154</v>
      </c>
      <c r="C3068" s="2" t="s">
        <v>2</v>
      </c>
      <c r="D3068" s="3">
        <v>95.68</v>
      </c>
    </row>
    <row r="3069" spans="1:4" ht="12.75" customHeight="1">
      <c r="A3069" s="1" t="s">
        <v>6155</v>
      </c>
      <c r="B3069" s="2" t="s">
        <v>6156</v>
      </c>
      <c r="C3069" s="2" t="s">
        <v>2</v>
      </c>
      <c r="D3069" s="3">
        <v>196.55</v>
      </c>
    </row>
    <row r="3070" spans="1:4" ht="12.75" customHeight="1">
      <c r="A3070" s="1" t="s">
        <v>6157</v>
      </c>
      <c r="B3070" s="2" t="s">
        <v>6158</v>
      </c>
      <c r="C3070" s="2" t="s">
        <v>2</v>
      </c>
      <c r="D3070" s="3">
        <v>193.96</v>
      </c>
    </row>
    <row r="3071" spans="1:4" ht="12.75" customHeight="1">
      <c r="A3071" s="1" t="s">
        <v>6159</v>
      </c>
      <c r="B3071" s="2" t="s">
        <v>6160</v>
      </c>
      <c r="C3071" s="2" t="s">
        <v>2</v>
      </c>
      <c r="D3071" s="3">
        <v>4.5</v>
      </c>
    </row>
    <row r="3072" spans="1:4" ht="12.75" customHeight="1">
      <c r="A3072" s="1" t="s">
        <v>6161</v>
      </c>
      <c r="B3072" s="2" t="s">
        <v>6162</v>
      </c>
      <c r="C3072" s="2" t="s">
        <v>2</v>
      </c>
      <c r="D3072" s="3">
        <v>6434.22</v>
      </c>
    </row>
    <row r="3073" spans="1:4" ht="12.75" customHeight="1">
      <c r="A3073" s="1" t="s">
        <v>6163</v>
      </c>
      <c r="B3073" s="2" t="s">
        <v>6164</v>
      </c>
      <c r="C3073" s="2" t="s">
        <v>2</v>
      </c>
      <c r="D3073" s="3">
        <v>18.34</v>
      </c>
    </row>
    <row r="3074" spans="1:4" ht="12.75" customHeight="1">
      <c r="A3074" s="1" t="s">
        <v>6165</v>
      </c>
      <c r="B3074" s="2" t="s">
        <v>6166</v>
      </c>
      <c r="C3074" s="2" t="s">
        <v>2</v>
      </c>
      <c r="D3074" s="3">
        <v>13.81</v>
      </c>
    </row>
    <row r="3075" spans="1:4" ht="12.75" customHeight="1">
      <c r="A3075" s="1" t="s">
        <v>6167</v>
      </c>
      <c r="B3075" s="2" t="s">
        <v>6168</v>
      </c>
      <c r="C3075" s="2" t="s">
        <v>2</v>
      </c>
      <c r="D3075" s="3">
        <v>4.58</v>
      </c>
    </row>
    <row r="3076" spans="1:4" ht="12.75" customHeight="1">
      <c r="A3076" s="1" t="s">
        <v>6169</v>
      </c>
      <c r="B3076" s="2" t="s">
        <v>6170</v>
      </c>
      <c r="C3076" s="2" t="s">
        <v>2</v>
      </c>
      <c r="D3076" s="3">
        <v>9.3800000000000008</v>
      </c>
    </row>
    <row r="3077" spans="1:4" ht="12.75" customHeight="1">
      <c r="A3077" s="1" t="s">
        <v>6171</v>
      </c>
      <c r="B3077" s="2" t="s">
        <v>6172</v>
      </c>
      <c r="C3077" s="2" t="s">
        <v>2</v>
      </c>
      <c r="D3077" s="3">
        <v>43.66</v>
      </c>
    </row>
    <row r="3078" spans="1:4" ht="12.75" customHeight="1">
      <c r="A3078" s="1" t="s">
        <v>6173</v>
      </c>
      <c r="B3078" s="2" t="s">
        <v>6174</v>
      </c>
      <c r="C3078" s="2" t="s">
        <v>2</v>
      </c>
      <c r="D3078" s="3">
        <v>28.52</v>
      </c>
    </row>
    <row r="3079" spans="1:4" ht="12.75" customHeight="1">
      <c r="A3079" s="1" t="s">
        <v>6175</v>
      </c>
      <c r="B3079" s="2" t="s">
        <v>6176</v>
      </c>
      <c r="C3079" s="2" t="s">
        <v>2</v>
      </c>
      <c r="D3079" s="3">
        <v>6.35</v>
      </c>
    </row>
    <row r="3080" spans="1:4" ht="12.75" customHeight="1">
      <c r="A3080" s="1" t="s">
        <v>6177</v>
      </c>
      <c r="B3080" s="2" t="s">
        <v>6178</v>
      </c>
      <c r="C3080" s="2" t="s">
        <v>2</v>
      </c>
      <c r="D3080" s="3">
        <v>71.02</v>
      </c>
    </row>
    <row r="3081" spans="1:4" ht="12.75" customHeight="1">
      <c r="A3081" s="1" t="s">
        <v>6179</v>
      </c>
      <c r="B3081" s="2" t="s">
        <v>6180</v>
      </c>
      <c r="C3081" s="2" t="s">
        <v>2</v>
      </c>
      <c r="D3081" s="3">
        <v>114.34</v>
      </c>
    </row>
    <row r="3082" spans="1:4" ht="12.75" customHeight="1">
      <c r="A3082" s="1" t="s">
        <v>6181</v>
      </c>
      <c r="B3082" s="2" t="s">
        <v>6182</v>
      </c>
      <c r="C3082" s="2" t="s">
        <v>2</v>
      </c>
      <c r="D3082" s="3">
        <v>252.4</v>
      </c>
    </row>
    <row r="3083" spans="1:4" ht="12.75" customHeight="1">
      <c r="A3083" s="1" t="s">
        <v>6183</v>
      </c>
      <c r="B3083" s="2" t="s">
        <v>6184</v>
      </c>
      <c r="C3083" s="2" t="s">
        <v>2</v>
      </c>
      <c r="D3083" s="3">
        <v>419.38</v>
      </c>
    </row>
    <row r="3084" spans="1:4" ht="12.75" customHeight="1">
      <c r="A3084" s="1" t="s">
        <v>6185</v>
      </c>
      <c r="B3084" s="2" t="s">
        <v>6186</v>
      </c>
      <c r="C3084" s="2" t="s">
        <v>2</v>
      </c>
      <c r="D3084" s="3">
        <v>24.22</v>
      </c>
    </row>
    <row r="3085" spans="1:4" ht="12.75" customHeight="1">
      <c r="A3085" s="1" t="s">
        <v>6187</v>
      </c>
      <c r="B3085" s="2" t="s">
        <v>6188</v>
      </c>
      <c r="C3085" s="2" t="s">
        <v>2</v>
      </c>
      <c r="D3085" s="3">
        <v>24.22</v>
      </c>
    </row>
    <row r="3086" spans="1:4" ht="12.75" customHeight="1">
      <c r="A3086" s="1" t="s">
        <v>6189</v>
      </c>
      <c r="B3086" s="2" t="s">
        <v>6190</v>
      </c>
      <c r="C3086" s="2" t="s">
        <v>2</v>
      </c>
      <c r="D3086" s="3">
        <v>24.22</v>
      </c>
    </row>
    <row r="3087" spans="1:4" ht="12.75" customHeight="1">
      <c r="A3087" s="1" t="s">
        <v>6191</v>
      </c>
      <c r="B3087" s="2" t="s">
        <v>6192</v>
      </c>
      <c r="C3087" s="2" t="s">
        <v>2</v>
      </c>
      <c r="D3087" s="3">
        <v>19.489999999999998</v>
      </c>
    </row>
    <row r="3088" spans="1:4" ht="12.75" customHeight="1">
      <c r="A3088" s="1" t="s">
        <v>6193</v>
      </c>
      <c r="B3088" s="2" t="s">
        <v>6194</v>
      </c>
      <c r="C3088" s="2" t="s">
        <v>2</v>
      </c>
      <c r="D3088" s="3">
        <v>18.920000000000002</v>
      </c>
    </row>
    <row r="3089" spans="1:4" ht="12.75" customHeight="1">
      <c r="A3089" s="1" t="s">
        <v>6195</v>
      </c>
      <c r="B3089" s="2" t="s">
        <v>6196</v>
      </c>
      <c r="C3089" s="2" t="s">
        <v>2</v>
      </c>
      <c r="D3089" s="3">
        <v>18.920000000000002</v>
      </c>
    </row>
    <row r="3090" spans="1:4" ht="12.75" customHeight="1">
      <c r="A3090" s="1" t="s">
        <v>6197</v>
      </c>
      <c r="B3090" s="2" t="s">
        <v>6198</v>
      </c>
      <c r="C3090" s="2" t="s">
        <v>2</v>
      </c>
      <c r="D3090" s="3">
        <v>5.59</v>
      </c>
    </row>
    <row r="3091" spans="1:4" ht="12.75" customHeight="1">
      <c r="A3091" s="1" t="s">
        <v>6199</v>
      </c>
      <c r="B3091" s="2" t="s">
        <v>6200</v>
      </c>
      <c r="C3091" s="2" t="s">
        <v>2</v>
      </c>
      <c r="D3091" s="3">
        <v>11.42</v>
      </c>
    </row>
    <row r="3092" spans="1:4" ht="12.75" customHeight="1">
      <c r="A3092" s="1" t="s">
        <v>6201</v>
      </c>
      <c r="B3092" s="2" t="s">
        <v>6202</v>
      </c>
      <c r="C3092" s="2" t="s">
        <v>2</v>
      </c>
      <c r="D3092" s="3">
        <v>11.42</v>
      </c>
    </row>
    <row r="3093" spans="1:4" ht="12.75" customHeight="1">
      <c r="A3093" s="1" t="s">
        <v>6203</v>
      </c>
      <c r="B3093" s="2" t="s">
        <v>6204</v>
      </c>
      <c r="C3093" s="2" t="s">
        <v>2</v>
      </c>
      <c r="D3093" s="3">
        <v>60.47</v>
      </c>
    </row>
    <row r="3094" spans="1:4" ht="12.75" customHeight="1">
      <c r="A3094" s="1" t="s">
        <v>6205</v>
      </c>
      <c r="B3094" s="2" t="s">
        <v>6206</v>
      </c>
      <c r="C3094" s="2" t="s">
        <v>2</v>
      </c>
      <c r="D3094" s="3">
        <v>36.54</v>
      </c>
    </row>
    <row r="3095" spans="1:4" ht="12.75" customHeight="1">
      <c r="A3095" s="1" t="s">
        <v>6207</v>
      </c>
      <c r="B3095" s="2" t="s">
        <v>6208</v>
      </c>
      <c r="C3095" s="2" t="s">
        <v>2</v>
      </c>
      <c r="D3095" s="3">
        <v>36.54</v>
      </c>
    </row>
    <row r="3096" spans="1:4" ht="12.75" customHeight="1">
      <c r="A3096" s="1" t="s">
        <v>6209</v>
      </c>
      <c r="B3096" s="2" t="s">
        <v>6210</v>
      </c>
      <c r="C3096" s="2" t="s">
        <v>2</v>
      </c>
      <c r="D3096" s="3">
        <v>36.54</v>
      </c>
    </row>
    <row r="3097" spans="1:4" ht="12.75" customHeight="1">
      <c r="A3097" s="1" t="s">
        <v>6211</v>
      </c>
      <c r="B3097" s="2" t="s">
        <v>6212</v>
      </c>
      <c r="C3097" s="2" t="s">
        <v>2</v>
      </c>
      <c r="D3097" s="3">
        <v>7.28</v>
      </c>
    </row>
    <row r="3098" spans="1:4" ht="12.75" customHeight="1">
      <c r="A3098" s="1" t="s">
        <v>6213</v>
      </c>
      <c r="B3098" s="2" t="s">
        <v>6214</v>
      </c>
      <c r="C3098" s="2" t="s">
        <v>2</v>
      </c>
      <c r="D3098" s="3">
        <v>110.44</v>
      </c>
    </row>
    <row r="3099" spans="1:4" ht="12.75" customHeight="1">
      <c r="A3099" s="1" t="s">
        <v>6215</v>
      </c>
      <c r="B3099" s="2" t="s">
        <v>6216</v>
      </c>
      <c r="C3099" s="2" t="s">
        <v>2</v>
      </c>
      <c r="D3099" s="3">
        <v>97.54</v>
      </c>
    </row>
    <row r="3100" spans="1:4" ht="12.75" customHeight="1">
      <c r="A3100" s="1" t="s">
        <v>6217</v>
      </c>
      <c r="B3100" s="2" t="s">
        <v>6218</v>
      </c>
      <c r="C3100" s="2" t="s">
        <v>2</v>
      </c>
      <c r="D3100" s="3">
        <v>56.95</v>
      </c>
    </row>
    <row r="3101" spans="1:4" ht="12.75" customHeight="1">
      <c r="A3101" s="1" t="s">
        <v>6219</v>
      </c>
      <c r="B3101" s="2" t="s">
        <v>6220</v>
      </c>
      <c r="C3101" s="2" t="s">
        <v>2</v>
      </c>
      <c r="D3101" s="3">
        <v>38.42</v>
      </c>
    </row>
    <row r="3102" spans="1:4" ht="12.75" customHeight="1">
      <c r="A3102" s="1" t="s">
        <v>6221</v>
      </c>
      <c r="B3102" s="2" t="s">
        <v>6222</v>
      </c>
      <c r="C3102" s="2" t="s">
        <v>2</v>
      </c>
      <c r="D3102" s="3">
        <v>13.13</v>
      </c>
    </row>
    <row r="3103" spans="1:4" ht="12.75" customHeight="1">
      <c r="A3103" s="1" t="s">
        <v>6223</v>
      </c>
      <c r="B3103" s="2" t="s">
        <v>6224</v>
      </c>
      <c r="C3103" s="2" t="s">
        <v>2</v>
      </c>
      <c r="D3103" s="3">
        <v>25.45</v>
      </c>
    </row>
    <row r="3104" spans="1:4" ht="12.75" customHeight="1">
      <c r="A3104" s="1" t="s">
        <v>6225</v>
      </c>
      <c r="B3104" s="2" t="s">
        <v>6226</v>
      </c>
      <c r="C3104" s="2" t="s">
        <v>2</v>
      </c>
      <c r="D3104" s="3">
        <v>148.85</v>
      </c>
    </row>
    <row r="3105" spans="1:4" ht="12.75" customHeight="1">
      <c r="A3105" s="1" t="s">
        <v>6227</v>
      </c>
      <c r="B3105" s="2" t="s">
        <v>6228</v>
      </c>
      <c r="C3105" s="2" t="s">
        <v>2</v>
      </c>
      <c r="D3105" s="3">
        <v>93.7</v>
      </c>
    </row>
    <row r="3106" spans="1:4" ht="12.75" customHeight="1">
      <c r="A3106" s="1" t="s">
        <v>6229</v>
      </c>
      <c r="B3106" s="2" t="s">
        <v>6230</v>
      </c>
      <c r="C3106" s="2" t="s">
        <v>2</v>
      </c>
      <c r="D3106" s="3">
        <v>16.96</v>
      </c>
    </row>
    <row r="3107" spans="1:4" ht="12.75" customHeight="1">
      <c r="A3107" s="1" t="s">
        <v>6231</v>
      </c>
      <c r="B3107" s="2" t="s">
        <v>6232</v>
      </c>
      <c r="C3107" s="2" t="s">
        <v>293</v>
      </c>
      <c r="D3107" s="3">
        <v>15.94</v>
      </c>
    </row>
    <row r="3108" spans="1:4" ht="12.75" customHeight="1">
      <c r="A3108" s="1" t="s">
        <v>6233</v>
      </c>
      <c r="B3108" s="2" t="s">
        <v>6234</v>
      </c>
      <c r="C3108" s="2" t="s">
        <v>296</v>
      </c>
      <c r="D3108" s="3">
        <v>2806.93</v>
      </c>
    </row>
    <row r="3109" spans="1:4" ht="12.75" customHeight="1">
      <c r="A3109" s="1" t="s">
        <v>6235</v>
      </c>
      <c r="B3109" s="2" t="s">
        <v>6236</v>
      </c>
      <c r="C3109" s="2" t="s">
        <v>2</v>
      </c>
      <c r="D3109" s="3">
        <v>64515.83</v>
      </c>
    </row>
    <row r="3110" spans="1:4" ht="12.75" customHeight="1">
      <c r="A3110" s="1" t="s">
        <v>6237</v>
      </c>
      <c r="B3110" s="2" t="s">
        <v>6238</v>
      </c>
      <c r="C3110" s="2" t="s">
        <v>2</v>
      </c>
      <c r="D3110" s="3">
        <v>94172.99</v>
      </c>
    </row>
    <row r="3111" spans="1:4" ht="12.75" customHeight="1">
      <c r="A3111" s="1" t="s">
        <v>6239</v>
      </c>
      <c r="B3111" s="2" t="s">
        <v>6240</v>
      </c>
      <c r="C3111" s="2" t="s">
        <v>2</v>
      </c>
      <c r="D3111" s="3">
        <v>113964.74</v>
      </c>
    </row>
    <row r="3112" spans="1:4" ht="12.75" customHeight="1">
      <c r="A3112" s="1" t="s">
        <v>6241</v>
      </c>
      <c r="B3112" s="2" t="s">
        <v>6242</v>
      </c>
      <c r="C3112" s="2" t="s">
        <v>2</v>
      </c>
      <c r="D3112" s="3">
        <v>178528.33</v>
      </c>
    </row>
    <row r="3113" spans="1:4" ht="12.75" customHeight="1">
      <c r="A3113" s="1" t="s">
        <v>6243</v>
      </c>
      <c r="B3113" s="2" t="s">
        <v>6244</v>
      </c>
      <c r="C3113" s="2" t="s">
        <v>2</v>
      </c>
      <c r="D3113" s="3">
        <v>51586.18</v>
      </c>
    </row>
    <row r="3114" spans="1:4" ht="12.75" customHeight="1">
      <c r="A3114" s="1" t="s">
        <v>6245</v>
      </c>
      <c r="B3114" s="2" t="s">
        <v>6246</v>
      </c>
      <c r="C3114" s="2" t="s">
        <v>2</v>
      </c>
      <c r="D3114" s="3">
        <v>5.32</v>
      </c>
    </row>
    <row r="3115" spans="1:4" ht="12.75" customHeight="1">
      <c r="A3115" s="1" t="s">
        <v>6247</v>
      </c>
      <c r="B3115" s="2" t="s">
        <v>6248</v>
      </c>
      <c r="C3115" s="2" t="s">
        <v>2</v>
      </c>
      <c r="D3115" s="3">
        <v>15.66</v>
      </c>
    </row>
    <row r="3116" spans="1:4" ht="12.75" customHeight="1">
      <c r="A3116" s="1" t="s">
        <v>6249</v>
      </c>
      <c r="B3116" s="2" t="s">
        <v>6250</v>
      </c>
      <c r="C3116" s="2" t="s">
        <v>2</v>
      </c>
      <c r="D3116" s="3">
        <v>6.87</v>
      </c>
    </row>
    <row r="3117" spans="1:4" ht="12.75" customHeight="1">
      <c r="A3117" s="1" t="s">
        <v>6251</v>
      </c>
      <c r="B3117" s="2" t="s">
        <v>6252</v>
      </c>
      <c r="C3117" s="2" t="s">
        <v>99</v>
      </c>
      <c r="D3117" s="3">
        <v>6.08</v>
      </c>
    </row>
    <row r="3118" spans="1:4" ht="12.75" customHeight="1">
      <c r="A3118" s="1" t="s">
        <v>6253</v>
      </c>
      <c r="B3118" s="2" t="s">
        <v>6254</v>
      </c>
      <c r="C3118" s="2" t="s">
        <v>99</v>
      </c>
      <c r="D3118" s="3">
        <v>28.35</v>
      </c>
    </row>
    <row r="3119" spans="1:4" ht="12.75" customHeight="1">
      <c r="A3119" s="1" t="s">
        <v>6255</v>
      </c>
      <c r="B3119" s="2" t="s">
        <v>6256</v>
      </c>
      <c r="C3119" s="2" t="s">
        <v>2</v>
      </c>
      <c r="D3119" s="3">
        <v>23.26</v>
      </c>
    </row>
    <row r="3120" spans="1:4" ht="12.75" customHeight="1">
      <c r="A3120" s="1" t="s">
        <v>6257</v>
      </c>
      <c r="B3120" s="2" t="s">
        <v>6258</v>
      </c>
      <c r="C3120" s="2" t="s">
        <v>293</v>
      </c>
      <c r="D3120" s="3">
        <v>16.38</v>
      </c>
    </row>
    <row r="3121" spans="1:4" ht="12.75" customHeight="1">
      <c r="A3121" s="1" t="s">
        <v>6259</v>
      </c>
      <c r="B3121" s="2" t="s">
        <v>6260</v>
      </c>
      <c r="C3121" s="2" t="s">
        <v>296</v>
      </c>
      <c r="D3121" s="3">
        <v>2885.02</v>
      </c>
    </row>
    <row r="3122" spans="1:4" ht="12.75" customHeight="1">
      <c r="A3122" s="1" t="s">
        <v>6261</v>
      </c>
      <c r="B3122" s="2" t="s">
        <v>6262</v>
      </c>
      <c r="C3122" s="2" t="s">
        <v>296</v>
      </c>
      <c r="D3122" s="3">
        <v>3004.82</v>
      </c>
    </row>
    <row r="3123" spans="1:4" ht="12.75" customHeight="1">
      <c r="A3123" s="1" t="s">
        <v>6263</v>
      </c>
      <c r="B3123" s="2" t="s">
        <v>6264</v>
      </c>
      <c r="C3123" s="2" t="s">
        <v>293</v>
      </c>
      <c r="D3123" s="3">
        <v>15.3</v>
      </c>
    </row>
    <row r="3124" spans="1:4" ht="12.75" customHeight="1">
      <c r="A3124" s="1" t="s">
        <v>6265</v>
      </c>
      <c r="B3124" s="2" t="s">
        <v>6266</v>
      </c>
      <c r="C3124" s="2" t="s">
        <v>296</v>
      </c>
      <c r="D3124" s="3">
        <v>2695.93</v>
      </c>
    </row>
    <row r="3125" spans="1:4" ht="12.75" customHeight="1">
      <c r="A3125" s="1" t="s">
        <v>6267</v>
      </c>
      <c r="B3125" s="2" t="s">
        <v>6268</v>
      </c>
      <c r="C3125" s="2" t="s">
        <v>293</v>
      </c>
      <c r="D3125" s="3">
        <v>16.89</v>
      </c>
    </row>
    <row r="3126" spans="1:4" ht="12.75" customHeight="1">
      <c r="A3126" s="1" t="s">
        <v>6269</v>
      </c>
      <c r="B3126" s="2" t="s">
        <v>6270</v>
      </c>
      <c r="C3126" s="2" t="s">
        <v>296</v>
      </c>
      <c r="D3126" s="3">
        <v>2975.82</v>
      </c>
    </row>
    <row r="3127" spans="1:4" ht="12.75" customHeight="1">
      <c r="A3127" s="1" t="s">
        <v>6271</v>
      </c>
      <c r="B3127" s="2" t="s">
        <v>6272</v>
      </c>
      <c r="C3127" s="2" t="s">
        <v>293</v>
      </c>
      <c r="D3127" s="3">
        <v>17.059999999999999</v>
      </c>
    </row>
    <row r="3128" spans="1:4" ht="12.75" customHeight="1">
      <c r="A3128" s="1" t="s">
        <v>6273</v>
      </c>
      <c r="B3128" s="2" t="s">
        <v>6274</v>
      </c>
      <c r="C3128" s="2" t="s">
        <v>296</v>
      </c>
      <c r="D3128" s="3">
        <v>3004.82</v>
      </c>
    </row>
    <row r="3129" spans="1:4" ht="12.75" customHeight="1">
      <c r="A3129" s="1" t="s">
        <v>6275</v>
      </c>
      <c r="B3129" s="2" t="s">
        <v>6276</v>
      </c>
      <c r="C3129" s="2" t="s">
        <v>293</v>
      </c>
      <c r="D3129" s="3">
        <v>19.79</v>
      </c>
    </row>
    <row r="3130" spans="1:4" ht="12.75" customHeight="1">
      <c r="A3130" s="1" t="s">
        <v>6277</v>
      </c>
      <c r="B3130" s="2" t="s">
        <v>6278</v>
      </c>
      <c r="C3130" s="2" t="s">
        <v>296</v>
      </c>
      <c r="D3130" s="3">
        <v>3482.33</v>
      </c>
    </row>
    <row r="3131" spans="1:4" ht="12.75" customHeight="1">
      <c r="A3131" s="1" t="s">
        <v>6279</v>
      </c>
      <c r="B3131" s="2" t="s">
        <v>6280</v>
      </c>
      <c r="C3131" s="2" t="s">
        <v>293</v>
      </c>
      <c r="D3131" s="3">
        <v>16.52</v>
      </c>
    </row>
    <row r="3132" spans="1:4" ht="12.75" customHeight="1">
      <c r="A3132" s="1" t="s">
        <v>6281</v>
      </c>
      <c r="B3132" s="2" t="s">
        <v>6282</v>
      </c>
      <c r="C3132" s="2" t="s">
        <v>296</v>
      </c>
      <c r="D3132" s="3">
        <v>2909.36</v>
      </c>
    </row>
    <row r="3133" spans="1:4" ht="12.75" customHeight="1">
      <c r="A3133" s="1" t="s">
        <v>6283</v>
      </c>
      <c r="B3133" s="2" t="s">
        <v>6284</v>
      </c>
      <c r="C3133" s="2" t="s">
        <v>293</v>
      </c>
      <c r="D3133" s="3">
        <v>20.53</v>
      </c>
    </row>
    <row r="3134" spans="1:4" ht="12.75" customHeight="1">
      <c r="A3134" s="1" t="s">
        <v>6285</v>
      </c>
      <c r="B3134" s="2" t="s">
        <v>6286</v>
      </c>
      <c r="C3134" s="2" t="s">
        <v>296</v>
      </c>
      <c r="D3134" s="3">
        <v>3613.55</v>
      </c>
    </row>
    <row r="3135" spans="1:4" ht="12.75" customHeight="1">
      <c r="A3135" s="1" t="s">
        <v>6287</v>
      </c>
      <c r="B3135" s="2" t="s">
        <v>6288</v>
      </c>
      <c r="C3135" s="2" t="s">
        <v>293</v>
      </c>
      <c r="D3135" s="3">
        <v>14.43</v>
      </c>
    </row>
    <row r="3136" spans="1:4" ht="12.75" customHeight="1">
      <c r="A3136" s="1" t="s">
        <v>6289</v>
      </c>
      <c r="B3136" s="2" t="s">
        <v>6290</v>
      </c>
      <c r="C3136" s="2" t="s">
        <v>296</v>
      </c>
      <c r="D3136" s="3">
        <v>2540.1799999999998</v>
      </c>
    </row>
    <row r="3137" spans="1:4" ht="12.75" customHeight="1">
      <c r="A3137" s="1" t="s">
        <v>6291</v>
      </c>
      <c r="B3137" s="2" t="s">
        <v>6292</v>
      </c>
      <c r="C3137" s="2" t="s">
        <v>293</v>
      </c>
      <c r="D3137" s="3">
        <v>17.329999999999998</v>
      </c>
    </row>
    <row r="3138" spans="1:4" ht="12.75" customHeight="1">
      <c r="A3138" s="1" t="s">
        <v>6293</v>
      </c>
      <c r="B3138" s="2" t="s">
        <v>6294</v>
      </c>
      <c r="C3138" s="2" t="s">
        <v>296</v>
      </c>
      <c r="D3138" s="3">
        <v>3052.12</v>
      </c>
    </row>
    <row r="3139" spans="1:4" ht="12.75" customHeight="1">
      <c r="A3139" s="1" t="s">
        <v>6295</v>
      </c>
      <c r="B3139" s="2" t="s">
        <v>6296</v>
      </c>
      <c r="C3139" s="2" t="s">
        <v>293</v>
      </c>
      <c r="D3139" s="3">
        <v>14.8</v>
      </c>
    </row>
    <row r="3140" spans="1:4" ht="12.75" customHeight="1">
      <c r="A3140" s="1" t="s">
        <v>6297</v>
      </c>
      <c r="B3140" s="2" t="s">
        <v>6298</v>
      </c>
      <c r="C3140" s="2" t="s">
        <v>296</v>
      </c>
      <c r="D3140" s="3">
        <v>2605.9699999999998</v>
      </c>
    </row>
    <row r="3141" spans="1:4" ht="12.75" customHeight="1">
      <c r="A3141" s="1" t="s">
        <v>6299</v>
      </c>
      <c r="B3141" s="2" t="s">
        <v>6300</v>
      </c>
      <c r="C3141" s="2" t="s">
        <v>293</v>
      </c>
      <c r="D3141" s="3">
        <v>24.4</v>
      </c>
    </row>
    <row r="3142" spans="1:4" ht="12.75" customHeight="1">
      <c r="A3142" s="1" t="s">
        <v>6301</v>
      </c>
      <c r="B3142" s="2" t="s">
        <v>6302</v>
      </c>
      <c r="C3142" s="2" t="s">
        <v>296</v>
      </c>
      <c r="D3142" s="3">
        <v>4293.8500000000004</v>
      </c>
    </row>
    <row r="3143" spans="1:4" ht="12.75" customHeight="1">
      <c r="A3143" s="1" t="s">
        <v>6303</v>
      </c>
      <c r="B3143" s="2" t="s">
        <v>6304</v>
      </c>
      <c r="C3143" s="2" t="s">
        <v>293</v>
      </c>
      <c r="D3143" s="3">
        <v>24.4</v>
      </c>
    </row>
    <row r="3144" spans="1:4" ht="12.75" customHeight="1">
      <c r="A3144" s="1" t="s">
        <v>6305</v>
      </c>
      <c r="B3144" s="2" t="s">
        <v>6306</v>
      </c>
      <c r="C3144" s="2" t="s">
        <v>296</v>
      </c>
      <c r="D3144" s="3">
        <v>4293.8500000000004</v>
      </c>
    </row>
    <row r="3145" spans="1:4" ht="12.75" customHeight="1">
      <c r="A3145" s="1" t="s">
        <v>6307</v>
      </c>
      <c r="B3145" s="2" t="s">
        <v>6308</v>
      </c>
      <c r="C3145" s="2" t="s">
        <v>293</v>
      </c>
      <c r="D3145" s="3">
        <v>17.059999999999999</v>
      </c>
    </row>
    <row r="3146" spans="1:4" ht="12.75" customHeight="1">
      <c r="A3146" s="1" t="s">
        <v>6309</v>
      </c>
      <c r="B3146" s="2" t="s">
        <v>6310</v>
      </c>
      <c r="C3146" s="2" t="s">
        <v>296</v>
      </c>
      <c r="D3146" s="3">
        <v>3004.82</v>
      </c>
    </row>
    <row r="3147" spans="1:4" ht="12.75" customHeight="1">
      <c r="A3147" s="1" t="s">
        <v>6311</v>
      </c>
      <c r="B3147" s="2" t="s">
        <v>6312</v>
      </c>
      <c r="C3147" s="2" t="s">
        <v>293</v>
      </c>
      <c r="D3147" s="3">
        <v>17.059999999999999</v>
      </c>
    </row>
    <row r="3148" spans="1:4" ht="12.75" customHeight="1">
      <c r="A3148" s="1" t="s">
        <v>6313</v>
      </c>
      <c r="B3148" s="2" t="s">
        <v>6314</v>
      </c>
      <c r="C3148" s="2" t="s">
        <v>296</v>
      </c>
      <c r="D3148" s="3">
        <v>3004.82</v>
      </c>
    </row>
    <row r="3149" spans="1:4" ht="12.75" customHeight="1">
      <c r="A3149" s="1" t="s">
        <v>6315</v>
      </c>
      <c r="B3149" s="2" t="s">
        <v>6316</v>
      </c>
      <c r="C3149" s="2" t="s">
        <v>293</v>
      </c>
      <c r="D3149" s="3">
        <v>16.89</v>
      </c>
    </row>
    <row r="3150" spans="1:4" ht="12.75" customHeight="1">
      <c r="A3150" s="1" t="s">
        <v>6317</v>
      </c>
      <c r="B3150" s="2" t="s">
        <v>6318</v>
      </c>
      <c r="C3150" s="2" t="s">
        <v>296</v>
      </c>
      <c r="D3150" s="3">
        <v>2975.82</v>
      </c>
    </row>
    <row r="3151" spans="1:4" ht="12.75" customHeight="1">
      <c r="A3151" s="1" t="s">
        <v>6319</v>
      </c>
      <c r="B3151" s="2" t="s">
        <v>6320</v>
      </c>
      <c r="C3151" s="2" t="s">
        <v>293</v>
      </c>
      <c r="D3151" s="3">
        <v>24.4</v>
      </c>
    </row>
    <row r="3152" spans="1:4" ht="12.75" customHeight="1">
      <c r="A3152" s="1" t="s">
        <v>6321</v>
      </c>
      <c r="B3152" s="2" t="s">
        <v>6322</v>
      </c>
      <c r="C3152" s="2" t="s">
        <v>296</v>
      </c>
      <c r="D3152" s="3">
        <v>4293.8500000000004</v>
      </c>
    </row>
    <row r="3153" spans="1:4" ht="12.75" customHeight="1">
      <c r="A3153" s="1" t="s">
        <v>6323</v>
      </c>
      <c r="B3153" s="2" t="s">
        <v>6324</v>
      </c>
      <c r="C3153" s="2" t="s">
        <v>290</v>
      </c>
      <c r="D3153" s="3">
        <v>28.49</v>
      </c>
    </row>
    <row r="3154" spans="1:4" ht="12.75" customHeight="1">
      <c r="A3154" s="1" t="s">
        <v>6325</v>
      </c>
      <c r="B3154" s="2" t="s">
        <v>6326</v>
      </c>
      <c r="C3154" s="2" t="s">
        <v>2</v>
      </c>
      <c r="D3154" s="3">
        <v>550560</v>
      </c>
    </row>
    <row r="3155" spans="1:4" ht="12.75" customHeight="1">
      <c r="A3155" s="1" t="s">
        <v>6327</v>
      </c>
      <c r="B3155" s="2" t="s">
        <v>6328</v>
      </c>
      <c r="C3155" s="2" t="s">
        <v>2</v>
      </c>
      <c r="D3155" s="3">
        <v>620000</v>
      </c>
    </row>
    <row r="3156" spans="1:4" ht="12.75" customHeight="1">
      <c r="A3156" s="1" t="s">
        <v>6329</v>
      </c>
      <c r="B3156" s="2" t="s">
        <v>6330</v>
      </c>
      <c r="C3156" s="2" t="s">
        <v>2</v>
      </c>
      <c r="D3156" s="3">
        <v>859733.29</v>
      </c>
    </row>
    <row r="3157" spans="1:4" ht="12.75" customHeight="1">
      <c r="A3157" s="1" t="s">
        <v>6331</v>
      </c>
      <c r="B3157" s="2" t="s">
        <v>6332</v>
      </c>
      <c r="C3157" s="2" t="s">
        <v>2</v>
      </c>
      <c r="D3157" s="3">
        <v>978773.29</v>
      </c>
    </row>
    <row r="3158" spans="1:4" ht="12.75" customHeight="1">
      <c r="A3158" s="1" t="s">
        <v>6333</v>
      </c>
      <c r="B3158" s="2" t="s">
        <v>6334</v>
      </c>
      <c r="C3158" s="2" t="s">
        <v>2</v>
      </c>
      <c r="D3158" s="3">
        <v>571226.64</v>
      </c>
    </row>
    <row r="3159" spans="1:4" ht="12.75" customHeight="1">
      <c r="A3159" s="1" t="s">
        <v>6335</v>
      </c>
      <c r="B3159" s="2" t="s">
        <v>6336</v>
      </c>
      <c r="C3159" s="2" t="s">
        <v>2</v>
      </c>
      <c r="D3159" s="3">
        <v>19.260000000000002</v>
      </c>
    </row>
    <row r="3160" spans="1:4" ht="12.75" customHeight="1">
      <c r="A3160" s="1" t="s">
        <v>6337</v>
      </c>
      <c r="B3160" s="2" t="s">
        <v>6338</v>
      </c>
      <c r="C3160" s="2" t="s">
        <v>801</v>
      </c>
      <c r="D3160" s="3">
        <v>27.18</v>
      </c>
    </row>
    <row r="3161" spans="1:4" ht="12.75" customHeight="1">
      <c r="A3161" s="1" t="s">
        <v>6339</v>
      </c>
      <c r="B3161" s="2" t="s">
        <v>6340</v>
      </c>
      <c r="C3161" s="2" t="s">
        <v>801</v>
      </c>
      <c r="D3161" s="3">
        <v>61.18</v>
      </c>
    </row>
    <row r="3162" spans="1:4" ht="12.75" customHeight="1">
      <c r="A3162" s="1" t="s">
        <v>6341</v>
      </c>
      <c r="B3162" s="2" t="s">
        <v>6342</v>
      </c>
      <c r="C3162" s="2" t="s">
        <v>801</v>
      </c>
      <c r="D3162" s="3">
        <v>47.5</v>
      </c>
    </row>
    <row r="3163" spans="1:4" ht="12.75" customHeight="1">
      <c r="A3163" s="1" t="s">
        <v>6343</v>
      </c>
      <c r="B3163" s="2" t="s">
        <v>6344</v>
      </c>
      <c r="C3163" s="2" t="s">
        <v>801</v>
      </c>
      <c r="D3163" s="3">
        <v>100.26</v>
      </c>
    </row>
    <row r="3164" spans="1:4" ht="12.75" customHeight="1">
      <c r="A3164" s="1" t="s">
        <v>6345</v>
      </c>
      <c r="B3164" s="2" t="s">
        <v>6346</v>
      </c>
      <c r="C3164" s="2" t="s">
        <v>801</v>
      </c>
      <c r="D3164" s="3">
        <v>96.39</v>
      </c>
    </row>
    <row r="3165" spans="1:4" ht="12.75" customHeight="1">
      <c r="A3165" s="1" t="s">
        <v>6347</v>
      </c>
      <c r="B3165" s="2" t="s">
        <v>6348</v>
      </c>
      <c r="C3165" s="2" t="s">
        <v>801</v>
      </c>
      <c r="D3165" s="3">
        <v>109.07</v>
      </c>
    </row>
    <row r="3166" spans="1:4" ht="12.75" customHeight="1">
      <c r="A3166" s="1" t="s">
        <v>6349</v>
      </c>
      <c r="B3166" s="2" t="s">
        <v>6350</v>
      </c>
      <c r="C3166" s="2" t="s">
        <v>801</v>
      </c>
      <c r="D3166" s="3">
        <v>164.57</v>
      </c>
    </row>
    <row r="3167" spans="1:4" ht="12.75" customHeight="1">
      <c r="A3167" s="1" t="s">
        <v>6351</v>
      </c>
      <c r="B3167" s="2" t="s">
        <v>6352</v>
      </c>
      <c r="C3167" s="2" t="s">
        <v>801</v>
      </c>
      <c r="D3167" s="3">
        <v>207.91</v>
      </c>
    </row>
    <row r="3168" spans="1:4" ht="12.75" customHeight="1">
      <c r="A3168" s="1" t="s">
        <v>6353</v>
      </c>
      <c r="B3168" s="2" t="s">
        <v>6354</v>
      </c>
      <c r="C3168" s="2" t="s">
        <v>801</v>
      </c>
      <c r="D3168" s="3">
        <v>246.48</v>
      </c>
    </row>
    <row r="3169" spans="1:4" ht="12.75" customHeight="1">
      <c r="A3169" s="1" t="s">
        <v>6355</v>
      </c>
      <c r="B3169" s="2" t="s">
        <v>6356</v>
      </c>
      <c r="C3169" s="2" t="s">
        <v>801</v>
      </c>
      <c r="D3169" s="3">
        <v>6.25</v>
      </c>
    </row>
    <row r="3170" spans="1:4" ht="12.75" customHeight="1">
      <c r="A3170" s="1" t="s">
        <v>6357</v>
      </c>
      <c r="B3170" s="2" t="s">
        <v>6358</v>
      </c>
      <c r="C3170" s="2" t="s">
        <v>2</v>
      </c>
      <c r="D3170" s="3">
        <v>30.74</v>
      </c>
    </row>
    <row r="3171" spans="1:4" ht="12.75" customHeight="1">
      <c r="A3171" s="1" t="s">
        <v>6359</v>
      </c>
      <c r="B3171" s="2" t="s">
        <v>6360</v>
      </c>
      <c r="C3171" s="2" t="s">
        <v>2</v>
      </c>
      <c r="D3171" s="3">
        <v>58.72</v>
      </c>
    </row>
    <row r="3172" spans="1:4" ht="12.75" customHeight="1">
      <c r="A3172" s="1" t="s">
        <v>6361</v>
      </c>
      <c r="B3172" s="2" t="s">
        <v>6362</v>
      </c>
      <c r="C3172" s="2" t="s">
        <v>2</v>
      </c>
      <c r="D3172" s="3">
        <v>3913.73</v>
      </c>
    </row>
    <row r="3173" spans="1:4" ht="12.75" customHeight="1">
      <c r="A3173" s="1" t="s">
        <v>6363</v>
      </c>
      <c r="B3173" s="2" t="s">
        <v>6364</v>
      </c>
      <c r="C3173" s="2" t="s">
        <v>2</v>
      </c>
      <c r="D3173" s="3">
        <v>232.9</v>
      </c>
    </row>
    <row r="3174" spans="1:4" ht="12.75" customHeight="1">
      <c r="A3174" s="1" t="s">
        <v>6365</v>
      </c>
      <c r="B3174" s="2" t="s">
        <v>6366</v>
      </c>
      <c r="C3174" s="2" t="s">
        <v>2</v>
      </c>
      <c r="D3174" s="3">
        <v>422.86</v>
      </c>
    </row>
    <row r="3175" spans="1:4" ht="12.75" customHeight="1">
      <c r="A3175" s="1" t="s">
        <v>6367</v>
      </c>
      <c r="B3175" s="2" t="s">
        <v>6368</v>
      </c>
      <c r="C3175" s="2" t="s">
        <v>2</v>
      </c>
      <c r="D3175" s="3">
        <v>154.69999999999999</v>
      </c>
    </row>
    <row r="3176" spans="1:4" ht="12.75" customHeight="1">
      <c r="A3176" s="1" t="s">
        <v>6369</v>
      </c>
      <c r="B3176" s="2" t="s">
        <v>6370</v>
      </c>
      <c r="C3176" s="2" t="s">
        <v>2</v>
      </c>
      <c r="D3176" s="3">
        <v>0.27</v>
      </c>
    </row>
    <row r="3177" spans="1:4" ht="12.75" customHeight="1">
      <c r="A3177" s="1" t="s">
        <v>6371</v>
      </c>
      <c r="B3177" s="2" t="s">
        <v>6372</v>
      </c>
      <c r="C3177" s="2" t="s">
        <v>2</v>
      </c>
      <c r="D3177" s="3">
        <v>0.05</v>
      </c>
    </row>
    <row r="3178" spans="1:4" ht="12.75" customHeight="1">
      <c r="A3178" s="1" t="s">
        <v>6373</v>
      </c>
      <c r="B3178" s="2" t="s">
        <v>6374</v>
      </c>
      <c r="C3178" s="2" t="s">
        <v>2</v>
      </c>
      <c r="D3178" s="3">
        <v>0.19</v>
      </c>
    </row>
    <row r="3179" spans="1:4" ht="12.75" customHeight="1">
      <c r="A3179" s="1" t="s">
        <v>6375</v>
      </c>
      <c r="B3179" s="2" t="s">
        <v>6376</v>
      </c>
      <c r="C3179" s="2" t="s">
        <v>2</v>
      </c>
      <c r="D3179" s="3">
        <v>0.27</v>
      </c>
    </row>
    <row r="3180" spans="1:4" ht="12.75" customHeight="1">
      <c r="A3180" s="1" t="s">
        <v>6377</v>
      </c>
      <c r="B3180" s="2" t="s">
        <v>6378</v>
      </c>
      <c r="C3180" s="2" t="s">
        <v>2</v>
      </c>
      <c r="D3180" s="3">
        <v>0.47</v>
      </c>
    </row>
    <row r="3181" spans="1:4" ht="12.75" customHeight="1">
      <c r="A3181" s="1" t="s">
        <v>6379</v>
      </c>
      <c r="B3181" s="2" t="s">
        <v>6380</v>
      </c>
      <c r="C3181" s="2" t="s">
        <v>2</v>
      </c>
      <c r="D3181" s="3">
        <v>1.59</v>
      </c>
    </row>
    <row r="3182" spans="1:4" ht="12.75" customHeight="1">
      <c r="A3182" s="1" t="s">
        <v>6381</v>
      </c>
      <c r="B3182" s="2" t="s">
        <v>6382</v>
      </c>
      <c r="C3182" s="2" t="s">
        <v>2</v>
      </c>
      <c r="D3182" s="3">
        <v>10.01</v>
      </c>
    </row>
    <row r="3183" spans="1:4" ht="12.75" customHeight="1">
      <c r="A3183" s="1" t="s">
        <v>6383</v>
      </c>
      <c r="B3183" s="2" t="s">
        <v>6384</v>
      </c>
      <c r="C3183" s="2" t="s">
        <v>2</v>
      </c>
      <c r="D3183" s="3">
        <v>2.52</v>
      </c>
    </row>
    <row r="3184" spans="1:4" ht="12.75" customHeight="1">
      <c r="A3184" s="1" t="s">
        <v>6385</v>
      </c>
      <c r="B3184" s="2" t="s">
        <v>6386</v>
      </c>
      <c r="C3184" s="2" t="s">
        <v>2</v>
      </c>
      <c r="D3184" s="3">
        <v>10.73</v>
      </c>
    </row>
    <row r="3185" spans="1:4" ht="12.75" customHeight="1">
      <c r="A3185" s="1" t="s">
        <v>6387</v>
      </c>
      <c r="B3185" s="2" t="s">
        <v>6388</v>
      </c>
      <c r="C3185" s="2" t="s">
        <v>2</v>
      </c>
      <c r="D3185" s="3">
        <v>4.6900000000000004</v>
      </c>
    </row>
    <row r="3186" spans="1:4" ht="12.75" customHeight="1">
      <c r="A3186" s="1" t="s">
        <v>6389</v>
      </c>
      <c r="B3186" s="2" t="s">
        <v>6390</v>
      </c>
      <c r="C3186" s="2" t="s">
        <v>2</v>
      </c>
      <c r="D3186" s="3">
        <v>0.15</v>
      </c>
    </row>
    <row r="3187" spans="1:4" ht="12.75" customHeight="1">
      <c r="A3187" s="1" t="s">
        <v>6391</v>
      </c>
      <c r="B3187" s="2" t="s">
        <v>6392</v>
      </c>
      <c r="C3187" s="2" t="s">
        <v>2</v>
      </c>
      <c r="D3187" s="3">
        <v>0.27</v>
      </c>
    </row>
    <row r="3188" spans="1:4" ht="12.75" customHeight="1">
      <c r="A3188" s="1" t="s">
        <v>6393</v>
      </c>
      <c r="B3188" s="2" t="s">
        <v>6394</v>
      </c>
      <c r="C3188" s="2" t="s">
        <v>2</v>
      </c>
      <c r="D3188" s="3">
        <v>2.15</v>
      </c>
    </row>
    <row r="3189" spans="1:4" ht="12.75" customHeight="1">
      <c r="A3189" s="1" t="s">
        <v>6395</v>
      </c>
      <c r="B3189" s="2" t="s">
        <v>6396</v>
      </c>
      <c r="C3189" s="2" t="s">
        <v>2</v>
      </c>
      <c r="D3189" s="3">
        <v>0.11</v>
      </c>
    </row>
    <row r="3190" spans="1:4" ht="12.75" customHeight="1">
      <c r="A3190" s="1" t="s">
        <v>6397</v>
      </c>
      <c r="B3190" s="2" t="s">
        <v>6398</v>
      </c>
      <c r="C3190" s="2" t="s">
        <v>2</v>
      </c>
      <c r="D3190" s="3">
        <v>0.18</v>
      </c>
    </row>
    <row r="3191" spans="1:4" ht="12.75" customHeight="1">
      <c r="A3191" s="1" t="s">
        <v>6399</v>
      </c>
      <c r="B3191" s="2" t="s">
        <v>6400</v>
      </c>
      <c r="C3191" s="2" t="s">
        <v>2</v>
      </c>
      <c r="D3191" s="3">
        <v>0.24</v>
      </c>
    </row>
    <row r="3192" spans="1:4" ht="12.75" customHeight="1">
      <c r="A3192" s="1" t="s">
        <v>6401</v>
      </c>
      <c r="B3192" s="2" t="s">
        <v>6402</v>
      </c>
      <c r="C3192" s="2" t="s">
        <v>2</v>
      </c>
      <c r="D3192" s="3">
        <v>0.16</v>
      </c>
    </row>
    <row r="3193" spans="1:4" ht="12.75" customHeight="1">
      <c r="A3193" s="1" t="s">
        <v>6403</v>
      </c>
      <c r="B3193" s="2" t="s">
        <v>6404</v>
      </c>
      <c r="C3193" s="2" t="s">
        <v>2</v>
      </c>
      <c r="D3193" s="3">
        <v>0.21</v>
      </c>
    </row>
    <row r="3194" spans="1:4" ht="12.75" customHeight="1">
      <c r="A3194" s="1" t="s">
        <v>6405</v>
      </c>
      <c r="B3194" s="2" t="s">
        <v>6406</v>
      </c>
      <c r="C3194" s="2" t="s">
        <v>2</v>
      </c>
      <c r="D3194" s="3">
        <v>0.27</v>
      </c>
    </row>
    <row r="3195" spans="1:4" ht="12.75" customHeight="1">
      <c r="A3195" s="1" t="s">
        <v>6407</v>
      </c>
      <c r="B3195" s="2" t="s">
        <v>6408</v>
      </c>
      <c r="C3195" s="2" t="s">
        <v>2</v>
      </c>
      <c r="D3195" s="3">
        <v>0.19</v>
      </c>
    </row>
    <row r="3196" spans="1:4" ht="12.75" customHeight="1">
      <c r="A3196" s="1" t="s">
        <v>6409</v>
      </c>
      <c r="B3196" s="2" t="s">
        <v>6410</v>
      </c>
      <c r="C3196" s="2" t="s">
        <v>2</v>
      </c>
      <c r="D3196" s="3">
        <v>0.25</v>
      </c>
    </row>
    <row r="3197" spans="1:4" ht="12.75" customHeight="1">
      <c r="A3197" s="1" t="s">
        <v>6411</v>
      </c>
      <c r="B3197" s="2" t="s">
        <v>6412</v>
      </c>
      <c r="C3197" s="2" t="s">
        <v>2</v>
      </c>
      <c r="D3197" s="3">
        <v>2.29</v>
      </c>
    </row>
    <row r="3198" spans="1:4" ht="12.75" customHeight="1">
      <c r="A3198" s="1" t="s">
        <v>6413</v>
      </c>
      <c r="B3198" s="2" t="s">
        <v>6414</v>
      </c>
      <c r="C3198" s="2" t="s">
        <v>2</v>
      </c>
      <c r="D3198" s="3">
        <v>20.7</v>
      </c>
    </row>
    <row r="3199" spans="1:4" ht="12.75" customHeight="1">
      <c r="A3199" s="1" t="s">
        <v>6415</v>
      </c>
      <c r="B3199" s="2" t="s">
        <v>6416</v>
      </c>
      <c r="C3199" s="2" t="s">
        <v>2</v>
      </c>
      <c r="D3199" s="3">
        <v>21.7</v>
      </c>
    </row>
    <row r="3200" spans="1:4" ht="12.75" customHeight="1">
      <c r="A3200" s="1" t="s">
        <v>6417</v>
      </c>
      <c r="B3200" s="2" t="s">
        <v>6418</v>
      </c>
      <c r="C3200" s="2" t="s">
        <v>2</v>
      </c>
      <c r="D3200" s="3">
        <v>13.25</v>
      </c>
    </row>
    <row r="3201" spans="1:4" ht="12.75" customHeight="1">
      <c r="A3201" s="1" t="s">
        <v>6419</v>
      </c>
      <c r="B3201" s="2" t="s">
        <v>6420</v>
      </c>
      <c r="C3201" s="2" t="s">
        <v>2</v>
      </c>
      <c r="D3201" s="3">
        <v>7.83</v>
      </c>
    </row>
    <row r="3202" spans="1:4" ht="12.75" customHeight="1">
      <c r="A3202" s="1" t="s">
        <v>6421</v>
      </c>
      <c r="B3202" s="2" t="s">
        <v>6422</v>
      </c>
      <c r="C3202" s="2" t="s">
        <v>2</v>
      </c>
      <c r="D3202" s="3">
        <v>3.44</v>
      </c>
    </row>
    <row r="3203" spans="1:4" ht="12.75" customHeight="1">
      <c r="A3203" s="1" t="s">
        <v>6423</v>
      </c>
      <c r="B3203" s="2" t="s">
        <v>6424</v>
      </c>
      <c r="C3203" s="2" t="s">
        <v>2</v>
      </c>
      <c r="D3203" s="3">
        <v>14.57</v>
      </c>
    </row>
    <row r="3204" spans="1:4" ht="12.75" customHeight="1">
      <c r="A3204" s="1" t="s">
        <v>6425</v>
      </c>
      <c r="B3204" s="2" t="s">
        <v>6426</v>
      </c>
      <c r="C3204" s="2" t="s">
        <v>2</v>
      </c>
      <c r="D3204" s="3">
        <v>19.989999999999998</v>
      </c>
    </row>
    <row r="3205" spans="1:4" ht="12.75" customHeight="1">
      <c r="A3205" s="1" t="s">
        <v>6427</v>
      </c>
      <c r="B3205" s="2" t="s">
        <v>6428</v>
      </c>
      <c r="C3205" s="2" t="s">
        <v>2</v>
      </c>
      <c r="D3205" s="3">
        <v>4.91</v>
      </c>
    </row>
    <row r="3206" spans="1:4" ht="12.75" customHeight="1">
      <c r="A3206" s="1" t="s">
        <v>6429</v>
      </c>
      <c r="B3206" s="2" t="s">
        <v>6430</v>
      </c>
      <c r="C3206" s="2" t="s">
        <v>2</v>
      </c>
      <c r="D3206" s="3">
        <v>11.85</v>
      </c>
    </row>
    <row r="3207" spans="1:4" ht="12.75" customHeight="1">
      <c r="A3207" s="1" t="s">
        <v>6431</v>
      </c>
      <c r="B3207" s="2" t="s">
        <v>6432</v>
      </c>
      <c r="C3207" s="2" t="s">
        <v>2</v>
      </c>
      <c r="D3207" s="3">
        <v>13.05</v>
      </c>
    </row>
    <row r="3208" spans="1:4" ht="12.75" customHeight="1">
      <c r="A3208" s="1" t="s">
        <v>6433</v>
      </c>
      <c r="B3208" s="2" t="s">
        <v>6434</v>
      </c>
      <c r="C3208" s="2" t="s">
        <v>2</v>
      </c>
      <c r="D3208" s="3">
        <v>15.75</v>
      </c>
    </row>
    <row r="3209" spans="1:4" ht="12.75" customHeight="1">
      <c r="A3209" s="1" t="s">
        <v>6435</v>
      </c>
      <c r="B3209" s="2" t="s">
        <v>6436</v>
      </c>
      <c r="C3209" s="2" t="s">
        <v>2</v>
      </c>
      <c r="D3209" s="3">
        <v>17.38</v>
      </c>
    </row>
    <row r="3210" spans="1:4" ht="12.75" customHeight="1">
      <c r="A3210" s="1" t="s">
        <v>6437</v>
      </c>
      <c r="B3210" s="2" t="s">
        <v>6438</v>
      </c>
      <c r="C3210" s="2" t="s">
        <v>2</v>
      </c>
      <c r="D3210" s="3">
        <v>23.43</v>
      </c>
    </row>
    <row r="3211" spans="1:4" ht="12.75" customHeight="1">
      <c r="A3211" s="1" t="s">
        <v>6439</v>
      </c>
      <c r="B3211" s="2" t="s">
        <v>6440</v>
      </c>
      <c r="C3211" s="2" t="s">
        <v>2</v>
      </c>
      <c r="D3211" s="3">
        <v>19.97</v>
      </c>
    </row>
    <row r="3212" spans="1:4" ht="12.75" customHeight="1">
      <c r="A3212" s="1" t="s">
        <v>6441</v>
      </c>
      <c r="B3212" s="2" t="s">
        <v>6442</v>
      </c>
      <c r="C3212" s="2" t="s">
        <v>2</v>
      </c>
      <c r="D3212" s="3">
        <v>23.31</v>
      </c>
    </row>
    <row r="3213" spans="1:4" ht="12.75" customHeight="1">
      <c r="A3213" s="1" t="s">
        <v>6443</v>
      </c>
      <c r="B3213" s="2" t="s">
        <v>6444</v>
      </c>
      <c r="C3213" s="2" t="s">
        <v>2</v>
      </c>
      <c r="D3213" s="3">
        <v>30.97</v>
      </c>
    </row>
    <row r="3214" spans="1:4" ht="12.75" customHeight="1">
      <c r="A3214" s="1" t="s">
        <v>6445</v>
      </c>
      <c r="B3214" s="2" t="s">
        <v>6446</v>
      </c>
      <c r="C3214" s="2" t="s">
        <v>2</v>
      </c>
      <c r="D3214" s="3">
        <v>35.130000000000003</v>
      </c>
    </row>
    <row r="3215" spans="1:4" ht="12.75" customHeight="1">
      <c r="A3215" s="1" t="s">
        <v>6447</v>
      </c>
      <c r="B3215" s="2" t="s">
        <v>6448</v>
      </c>
      <c r="C3215" s="2" t="s">
        <v>2</v>
      </c>
      <c r="D3215" s="3">
        <v>38.200000000000003</v>
      </c>
    </row>
    <row r="3216" spans="1:4" ht="12.75" customHeight="1">
      <c r="A3216" s="1" t="s">
        <v>6449</v>
      </c>
      <c r="B3216" s="2" t="s">
        <v>6450</v>
      </c>
      <c r="C3216" s="2" t="s">
        <v>2</v>
      </c>
      <c r="D3216" s="3">
        <v>23.79</v>
      </c>
    </row>
    <row r="3217" spans="1:4" ht="12.75" customHeight="1">
      <c r="A3217" s="1" t="s">
        <v>6451</v>
      </c>
      <c r="B3217" s="2" t="s">
        <v>6452</v>
      </c>
      <c r="C3217" s="2" t="s">
        <v>2</v>
      </c>
      <c r="D3217" s="3">
        <v>17.64</v>
      </c>
    </row>
    <row r="3218" spans="1:4" ht="12.75" customHeight="1">
      <c r="A3218" s="1" t="s">
        <v>6453</v>
      </c>
      <c r="B3218" s="2" t="s">
        <v>6454</v>
      </c>
      <c r="C3218" s="2" t="s">
        <v>2</v>
      </c>
      <c r="D3218" s="3">
        <v>0.04</v>
      </c>
    </row>
    <row r="3219" spans="1:4" ht="12.75" customHeight="1">
      <c r="A3219" s="1" t="s">
        <v>6455</v>
      </c>
      <c r="B3219" s="2" t="s">
        <v>6456</v>
      </c>
      <c r="C3219" s="2" t="s">
        <v>2</v>
      </c>
      <c r="D3219" s="3">
        <v>0.08</v>
      </c>
    </row>
    <row r="3220" spans="1:4" ht="12.75" customHeight="1">
      <c r="A3220" s="1" t="s">
        <v>6457</v>
      </c>
      <c r="B3220" s="2" t="s">
        <v>6458</v>
      </c>
      <c r="C3220" s="2" t="s">
        <v>2</v>
      </c>
      <c r="D3220" s="3">
        <v>0.08</v>
      </c>
    </row>
    <row r="3221" spans="1:4" ht="12.75" customHeight="1">
      <c r="A3221" s="1" t="s">
        <v>6459</v>
      </c>
      <c r="B3221" s="2" t="s">
        <v>6460</v>
      </c>
      <c r="C3221" s="2" t="s">
        <v>2</v>
      </c>
      <c r="D3221" s="3">
        <v>0.17</v>
      </c>
    </row>
    <row r="3222" spans="1:4" ht="12.75" customHeight="1">
      <c r="A3222" s="1" t="s">
        <v>6461</v>
      </c>
      <c r="B3222" s="2" t="s">
        <v>6462</v>
      </c>
      <c r="C3222" s="2" t="s">
        <v>2</v>
      </c>
      <c r="D3222" s="3">
        <v>0.34</v>
      </c>
    </row>
    <row r="3223" spans="1:4" ht="12.75" customHeight="1">
      <c r="A3223" s="1" t="s">
        <v>6463</v>
      </c>
      <c r="B3223" s="2" t="s">
        <v>6464</v>
      </c>
      <c r="C3223" s="2" t="s">
        <v>2</v>
      </c>
      <c r="D3223" s="3">
        <v>0.44</v>
      </c>
    </row>
    <row r="3224" spans="1:4" ht="12.75" customHeight="1">
      <c r="A3224" s="1" t="s">
        <v>6465</v>
      </c>
      <c r="B3224" s="2" t="s">
        <v>6466</v>
      </c>
      <c r="C3224" s="2" t="s">
        <v>2</v>
      </c>
      <c r="D3224" s="3">
        <v>1.47</v>
      </c>
    </row>
    <row r="3225" spans="1:4" ht="12.75" customHeight="1">
      <c r="A3225" s="1" t="s">
        <v>6467</v>
      </c>
      <c r="B3225" s="2" t="s">
        <v>6468</v>
      </c>
      <c r="C3225" s="2" t="s">
        <v>2</v>
      </c>
      <c r="D3225" s="3">
        <v>1.39</v>
      </c>
    </row>
    <row r="3226" spans="1:4" ht="12.75" customHeight="1">
      <c r="A3226" s="1" t="s">
        <v>6469</v>
      </c>
      <c r="B3226" s="2" t="s">
        <v>6470</v>
      </c>
      <c r="C3226" s="2" t="s">
        <v>2</v>
      </c>
      <c r="D3226" s="3">
        <v>1.89</v>
      </c>
    </row>
    <row r="3227" spans="1:4" ht="12.75" customHeight="1">
      <c r="A3227" s="1" t="s">
        <v>6471</v>
      </c>
      <c r="B3227" s="2" t="s">
        <v>6472</v>
      </c>
      <c r="C3227" s="2" t="s">
        <v>2</v>
      </c>
      <c r="D3227" s="3">
        <v>2.2000000000000002</v>
      </c>
    </row>
    <row r="3228" spans="1:4" ht="12.75" customHeight="1">
      <c r="A3228" s="1" t="s">
        <v>6473</v>
      </c>
      <c r="B3228" s="2" t="s">
        <v>6474</v>
      </c>
      <c r="C3228" s="2" t="s">
        <v>2</v>
      </c>
      <c r="D3228" s="3">
        <v>2.5499999999999998</v>
      </c>
    </row>
    <row r="3229" spans="1:4" ht="12.75" customHeight="1">
      <c r="A3229" s="1" t="s">
        <v>6475</v>
      </c>
      <c r="B3229" s="2" t="s">
        <v>6476</v>
      </c>
      <c r="C3229" s="2" t="s">
        <v>2</v>
      </c>
      <c r="D3229" s="3">
        <v>5.29</v>
      </c>
    </row>
    <row r="3230" spans="1:4" ht="12.75" customHeight="1">
      <c r="A3230" s="1" t="s">
        <v>6477</v>
      </c>
      <c r="B3230" s="2" t="s">
        <v>6478</v>
      </c>
      <c r="C3230" s="2" t="s">
        <v>2</v>
      </c>
      <c r="D3230" s="3">
        <v>3.97</v>
      </c>
    </row>
    <row r="3231" spans="1:4" ht="12.75" customHeight="1">
      <c r="A3231" s="1" t="s">
        <v>6479</v>
      </c>
      <c r="B3231" s="2" t="s">
        <v>6480</v>
      </c>
      <c r="C3231" s="2" t="s">
        <v>2</v>
      </c>
      <c r="D3231" s="3">
        <v>0.94</v>
      </c>
    </row>
    <row r="3232" spans="1:4" ht="12.75" customHeight="1">
      <c r="A3232" s="1" t="s">
        <v>6481</v>
      </c>
      <c r="B3232" s="2" t="s">
        <v>6482</v>
      </c>
      <c r="C3232" s="2" t="s">
        <v>2</v>
      </c>
      <c r="D3232" s="3">
        <v>1.1499999999999999</v>
      </c>
    </row>
    <row r="3233" spans="1:4" ht="12.75" customHeight="1">
      <c r="A3233" s="1" t="s">
        <v>6483</v>
      </c>
      <c r="B3233" s="2" t="s">
        <v>6484</v>
      </c>
      <c r="C3233" s="2" t="s">
        <v>2</v>
      </c>
      <c r="D3233" s="3">
        <v>3.5</v>
      </c>
    </row>
    <row r="3234" spans="1:4" ht="12.75" customHeight="1">
      <c r="A3234" s="1" t="s">
        <v>6485</v>
      </c>
      <c r="B3234" s="2" t="s">
        <v>6486</v>
      </c>
      <c r="C3234" s="2" t="s">
        <v>2</v>
      </c>
      <c r="D3234" s="3">
        <v>1.7</v>
      </c>
    </row>
    <row r="3235" spans="1:4" ht="12.75" customHeight="1">
      <c r="A3235" s="1" t="s">
        <v>6487</v>
      </c>
      <c r="B3235" s="2" t="s">
        <v>6488</v>
      </c>
      <c r="C3235" s="2" t="s">
        <v>4110</v>
      </c>
      <c r="D3235" s="3">
        <v>28.91</v>
      </c>
    </row>
    <row r="3236" spans="1:4" ht="12.75" customHeight="1">
      <c r="A3236" s="1" t="s">
        <v>6489</v>
      </c>
      <c r="B3236" s="2" t="s">
        <v>6490</v>
      </c>
      <c r="C3236" s="2" t="s">
        <v>2</v>
      </c>
      <c r="D3236" s="3">
        <v>0.23</v>
      </c>
    </row>
    <row r="3237" spans="1:4" ht="12.75" customHeight="1">
      <c r="A3237" s="1" t="s">
        <v>6491</v>
      </c>
      <c r="B3237" s="2" t="s">
        <v>6492</v>
      </c>
      <c r="C3237" s="2" t="s">
        <v>2</v>
      </c>
      <c r="D3237" s="3">
        <v>1.1499999999999999</v>
      </c>
    </row>
    <row r="3238" spans="1:4" ht="12.75" customHeight="1">
      <c r="A3238" s="1" t="s">
        <v>6493</v>
      </c>
      <c r="B3238" s="2" t="s">
        <v>6494</v>
      </c>
      <c r="C3238" s="2" t="s">
        <v>2</v>
      </c>
      <c r="D3238" s="3">
        <v>4.34</v>
      </c>
    </row>
    <row r="3239" spans="1:4" ht="12.75" customHeight="1">
      <c r="A3239" s="1" t="s">
        <v>6495</v>
      </c>
      <c r="B3239" s="2" t="s">
        <v>6496</v>
      </c>
      <c r="C3239" s="2" t="s">
        <v>2</v>
      </c>
      <c r="D3239" s="3">
        <v>5.55</v>
      </c>
    </row>
    <row r="3240" spans="1:4" ht="12.75" customHeight="1">
      <c r="A3240" s="1" t="s">
        <v>6497</v>
      </c>
      <c r="B3240" s="2" t="s">
        <v>6498</v>
      </c>
      <c r="C3240" s="2" t="s">
        <v>2</v>
      </c>
      <c r="D3240" s="3">
        <v>0.71</v>
      </c>
    </row>
    <row r="3241" spans="1:4" ht="12.75" customHeight="1">
      <c r="A3241" s="1" t="s">
        <v>6499</v>
      </c>
      <c r="B3241" s="2" t="s">
        <v>6500</v>
      </c>
      <c r="C3241" s="2" t="s">
        <v>2</v>
      </c>
      <c r="D3241" s="3">
        <v>1.19</v>
      </c>
    </row>
    <row r="3242" spans="1:4" ht="12.75" customHeight="1">
      <c r="A3242" s="1" t="s">
        <v>6501</v>
      </c>
      <c r="B3242" s="2" t="s">
        <v>6502</v>
      </c>
      <c r="C3242" s="2" t="s">
        <v>2</v>
      </c>
      <c r="D3242" s="3">
        <v>49.78</v>
      </c>
    </row>
    <row r="3243" spans="1:4" ht="12.75" customHeight="1">
      <c r="A3243" s="1" t="s">
        <v>6503</v>
      </c>
      <c r="B3243" s="2" t="s">
        <v>6504</v>
      </c>
      <c r="C3243" s="2" t="s">
        <v>4110</v>
      </c>
      <c r="D3243" s="3">
        <v>119.78</v>
      </c>
    </row>
    <row r="3244" spans="1:4" ht="12.75" customHeight="1">
      <c r="A3244" s="1" t="s">
        <v>6505</v>
      </c>
      <c r="B3244" s="2" t="s">
        <v>6506</v>
      </c>
      <c r="C3244" s="2" t="s">
        <v>4110</v>
      </c>
      <c r="D3244" s="3">
        <v>49.56</v>
      </c>
    </row>
    <row r="3245" spans="1:4" ht="12.75" customHeight="1">
      <c r="A3245" s="1" t="s">
        <v>6507</v>
      </c>
      <c r="B3245" s="2" t="s">
        <v>6508</v>
      </c>
      <c r="C3245" s="2" t="s">
        <v>4110</v>
      </c>
      <c r="D3245" s="3">
        <v>196.2</v>
      </c>
    </row>
    <row r="3246" spans="1:4" ht="12.75" customHeight="1">
      <c r="A3246" s="1" t="s">
        <v>6509</v>
      </c>
      <c r="B3246" s="2" t="s">
        <v>6510</v>
      </c>
      <c r="C3246" s="2" t="s">
        <v>6511</v>
      </c>
      <c r="D3246" s="3">
        <v>7312.5</v>
      </c>
    </row>
    <row r="3247" spans="1:4" ht="12.75" customHeight="1">
      <c r="A3247" s="1" t="s">
        <v>6512</v>
      </c>
      <c r="B3247" s="2" t="s">
        <v>6513</v>
      </c>
      <c r="C3247" s="2" t="s">
        <v>2</v>
      </c>
      <c r="D3247" s="3">
        <v>29.94</v>
      </c>
    </row>
    <row r="3248" spans="1:4" ht="12.75" customHeight="1">
      <c r="A3248" s="1" t="s">
        <v>6514</v>
      </c>
      <c r="B3248" s="2" t="s">
        <v>6515</v>
      </c>
      <c r="C3248" s="2" t="s">
        <v>2</v>
      </c>
      <c r="D3248" s="3">
        <v>50.63</v>
      </c>
    </row>
    <row r="3249" spans="1:4" ht="12.75" customHeight="1">
      <c r="A3249" s="1" t="s">
        <v>6516</v>
      </c>
      <c r="B3249" s="2" t="s">
        <v>6517</v>
      </c>
      <c r="C3249" s="2" t="s">
        <v>2</v>
      </c>
      <c r="D3249" s="3">
        <v>63.31</v>
      </c>
    </row>
    <row r="3250" spans="1:4" ht="12.75" customHeight="1">
      <c r="A3250" s="1" t="s">
        <v>6518</v>
      </c>
      <c r="B3250" s="2" t="s">
        <v>6519</v>
      </c>
      <c r="C3250" s="2" t="s">
        <v>801</v>
      </c>
      <c r="D3250" s="3">
        <v>225.74</v>
      </c>
    </row>
    <row r="3251" spans="1:4" ht="12.75" customHeight="1">
      <c r="A3251" s="1" t="s">
        <v>6520</v>
      </c>
      <c r="B3251" s="2" t="s">
        <v>6521</v>
      </c>
      <c r="C3251" s="2" t="s">
        <v>801</v>
      </c>
      <c r="D3251" s="3">
        <v>145.38</v>
      </c>
    </row>
    <row r="3252" spans="1:4" ht="12.75" customHeight="1">
      <c r="A3252" s="1" t="s">
        <v>6522</v>
      </c>
      <c r="B3252" s="2" t="s">
        <v>6523</v>
      </c>
      <c r="C3252" s="2" t="s">
        <v>801</v>
      </c>
      <c r="D3252" s="3">
        <v>245.55</v>
      </c>
    </row>
    <row r="3253" spans="1:4" ht="12.75" customHeight="1">
      <c r="A3253" s="1" t="s">
        <v>6524</v>
      </c>
      <c r="B3253" s="2" t="s">
        <v>6525</v>
      </c>
      <c r="C3253" s="2" t="s">
        <v>801</v>
      </c>
      <c r="D3253" s="3">
        <v>173.84</v>
      </c>
    </row>
    <row r="3254" spans="1:4" ht="12.75" customHeight="1">
      <c r="A3254" s="1" t="s">
        <v>6526</v>
      </c>
      <c r="B3254" s="2" t="s">
        <v>6527</v>
      </c>
      <c r="C3254" s="2" t="s">
        <v>293</v>
      </c>
      <c r="D3254" s="3">
        <v>19.79</v>
      </c>
    </row>
    <row r="3255" spans="1:4" ht="12.75" customHeight="1">
      <c r="A3255" s="1" t="s">
        <v>6528</v>
      </c>
      <c r="B3255" s="2" t="s">
        <v>6529</v>
      </c>
      <c r="C3255" s="2" t="s">
        <v>296</v>
      </c>
      <c r="D3255" s="3">
        <v>3482.33</v>
      </c>
    </row>
    <row r="3256" spans="1:4" ht="12.75" customHeight="1">
      <c r="A3256" s="1" t="s">
        <v>6530</v>
      </c>
      <c r="B3256" s="2" t="s">
        <v>6531</v>
      </c>
      <c r="C3256" s="2" t="s">
        <v>2</v>
      </c>
      <c r="D3256" s="3">
        <v>12.72</v>
      </c>
    </row>
    <row r="3257" spans="1:4" ht="12.75" customHeight="1">
      <c r="A3257" s="1" t="s">
        <v>6532</v>
      </c>
      <c r="B3257" s="2" t="s">
        <v>6533</v>
      </c>
      <c r="C3257" s="2" t="s">
        <v>2</v>
      </c>
      <c r="D3257" s="3">
        <v>13.81</v>
      </c>
    </row>
    <row r="3258" spans="1:4" ht="12.75" customHeight="1">
      <c r="A3258" s="1" t="s">
        <v>6534</v>
      </c>
      <c r="B3258" s="2" t="s">
        <v>6535</v>
      </c>
      <c r="C3258" s="2" t="s">
        <v>2</v>
      </c>
      <c r="D3258" s="3">
        <v>24.19</v>
      </c>
    </row>
    <row r="3259" spans="1:4" ht="12.75" customHeight="1">
      <c r="A3259" s="1" t="s">
        <v>6536</v>
      </c>
      <c r="B3259" s="2" t="s">
        <v>6537</v>
      </c>
      <c r="C3259" s="2" t="s">
        <v>2</v>
      </c>
      <c r="D3259" s="3">
        <v>32.729999999999997</v>
      </c>
    </row>
    <row r="3260" spans="1:4" ht="12.75" customHeight="1">
      <c r="A3260" s="1" t="s">
        <v>6538</v>
      </c>
      <c r="B3260" s="2" t="s">
        <v>6539</v>
      </c>
      <c r="C3260" s="2" t="s">
        <v>2</v>
      </c>
      <c r="D3260" s="3">
        <v>290</v>
      </c>
    </row>
    <row r="3261" spans="1:4" ht="12.75" customHeight="1">
      <c r="A3261" s="1" t="s">
        <v>6540</v>
      </c>
      <c r="B3261" s="2" t="s">
        <v>6541</v>
      </c>
      <c r="C3261" s="2" t="s">
        <v>2</v>
      </c>
      <c r="D3261" s="3">
        <v>776.64</v>
      </c>
    </row>
    <row r="3262" spans="1:4" ht="12.75" customHeight="1">
      <c r="A3262" s="1" t="s">
        <v>6542</v>
      </c>
      <c r="B3262" s="2" t="s">
        <v>6543</v>
      </c>
      <c r="C3262" s="2" t="s">
        <v>2</v>
      </c>
      <c r="D3262" s="3">
        <v>1745.01</v>
      </c>
    </row>
    <row r="3263" spans="1:4" ht="12.75" customHeight="1">
      <c r="A3263" s="1" t="s">
        <v>6544</v>
      </c>
      <c r="B3263" s="2" t="s">
        <v>6545</v>
      </c>
      <c r="C3263" s="2" t="s">
        <v>2</v>
      </c>
      <c r="D3263" s="3">
        <v>2737.28</v>
      </c>
    </row>
    <row r="3264" spans="1:4" ht="12.75" customHeight="1">
      <c r="A3264" s="1" t="s">
        <v>6546</v>
      </c>
      <c r="B3264" s="2" t="s">
        <v>6547</v>
      </c>
      <c r="C3264" s="2" t="s">
        <v>801</v>
      </c>
      <c r="D3264" s="3">
        <v>42</v>
      </c>
    </row>
    <row r="3265" spans="1:4" ht="12.75" customHeight="1">
      <c r="A3265" s="1" t="s">
        <v>6548</v>
      </c>
      <c r="B3265" s="2" t="s">
        <v>6549</v>
      </c>
      <c r="C3265" s="2" t="s">
        <v>801</v>
      </c>
      <c r="D3265" s="3">
        <v>37.9</v>
      </c>
    </row>
    <row r="3266" spans="1:4" ht="12.75" customHeight="1">
      <c r="A3266" s="1" t="s">
        <v>6550</v>
      </c>
      <c r="B3266" s="2" t="s">
        <v>6551</v>
      </c>
      <c r="C3266" s="2" t="s">
        <v>801</v>
      </c>
      <c r="D3266" s="3">
        <v>40.61</v>
      </c>
    </row>
    <row r="3267" spans="1:4" ht="12.75" customHeight="1">
      <c r="A3267" s="1" t="s">
        <v>6552</v>
      </c>
      <c r="B3267" s="2" t="s">
        <v>6553</v>
      </c>
      <c r="C3267" s="2" t="s">
        <v>290</v>
      </c>
      <c r="D3267" s="3">
        <v>150.34</v>
      </c>
    </row>
    <row r="3268" spans="1:4" ht="12.75" customHeight="1">
      <c r="A3268" s="1" t="s">
        <v>6554</v>
      </c>
      <c r="B3268" s="2" t="s">
        <v>6555</v>
      </c>
      <c r="C3268" s="2" t="s">
        <v>290</v>
      </c>
      <c r="D3268" s="3">
        <v>172.27</v>
      </c>
    </row>
    <row r="3269" spans="1:4" ht="12.75" customHeight="1">
      <c r="A3269" s="1" t="s">
        <v>6556</v>
      </c>
      <c r="B3269" s="2" t="s">
        <v>6557</v>
      </c>
      <c r="C3269" s="2" t="s">
        <v>290</v>
      </c>
      <c r="D3269" s="3">
        <v>149.21</v>
      </c>
    </row>
    <row r="3270" spans="1:4" ht="12.75" customHeight="1">
      <c r="A3270" s="1" t="s">
        <v>6558</v>
      </c>
      <c r="B3270" s="2" t="s">
        <v>6559</v>
      </c>
      <c r="C3270" s="2" t="s">
        <v>290</v>
      </c>
      <c r="D3270" s="3">
        <v>150</v>
      </c>
    </row>
    <row r="3271" spans="1:4" ht="12.75" customHeight="1">
      <c r="A3271" s="1" t="s">
        <v>6560</v>
      </c>
      <c r="B3271" s="2" t="s">
        <v>6561</v>
      </c>
      <c r="C3271" s="2" t="s">
        <v>290</v>
      </c>
      <c r="D3271" s="3">
        <v>140.94999999999999</v>
      </c>
    </row>
    <row r="3272" spans="1:4" ht="12.75" customHeight="1">
      <c r="A3272" s="1" t="s">
        <v>6562</v>
      </c>
      <c r="B3272" s="2" t="s">
        <v>6563</v>
      </c>
      <c r="C3272" s="2" t="s">
        <v>290</v>
      </c>
      <c r="D3272" s="3">
        <v>139.72999999999999</v>
      </c>
    </row>
    <row r="3273" spans="1:4" ht="12.75" customHeight="1">
      <c r="A3273" s="1" t="s">
        <v>6564</v>
      </c>
      <c r="B3273" s="2" t="s">
        <v>6565</v>
      </c>
      <c r="C3273" s="2" t="s">
        <v>290</v>
      </c>
      <c r="D3273" s="3">
        <v>127.9</v>
      </c>
    </row>
    <row r="3274" spans="1:4" ht="12.75" customHeight="1">
      <c r="A3274" s="1" t="s">
        <v>6566</v>
      </c>
      <c r="B3274" s="2" t="s">
        <v>6567</v>
      </c>
      <c r="C3274" s="2" t="s">
        <v>290</v>
      </c>
      <c r="D3274" s="3">
        <v>137.81</v>
      </c>
    </row>
    <row r="3275" spans="1:4" ht="12.75" customHeight="1">
      <c r="A3275" s="1" t="s">
        <v>6568</v>
      </c>
      <c r="B3275" s="2" t="s">
        <v>6569</v>
      </c>
      <c r="C3275" s="2" t="s">
        <v>290</v>
      </c>
      <c r="D3275" s="3">
        <v>140.25</v>
      </c>
    </row>
    <row r="3276" spans="1:4" ht="12.75" customHeight="1">
      <c r="A3276" s="1" t="s">
        <v>6570</v>
      </c>
      <c r="B3276" s="2" t="s">
        <v>6571</v>
      </c>
      <c r="C3276" s="2" t="s">
        <v>290</v>
      </c>
      <c r="D3276" s="3">
        <v>161.83000000000001</v>
      </c>
    </row>
    <row r="3277" spans="1:4" ht="12.75" customHeight="1">
      <c r="A3277" s="1" t="s">
        <v>6572</v>
      </c>
      <c r="B3277" s="2" t="s">
        <v>6573</v>
      </c>
      <c r="C3277" s="2" t="s">
        <v>801</v>
      </c>
      <c r="D3277" s="3">
        <v>131.99</v>
      </c>
    </row>
    <row r="3278" spans="1:4" ht="12.75" customHeight="1">
      <c r="A3278" s="1" t="s">
        <v>6574</v>
      </c>
      <c r="B3278" s="2" t="s">
        <v>6575</v>
      </c>
      <c r="C3278" s="2" t="s">
        <v>801</v>
      </c>
      <c r="D3278" s="3">
        <v>78.510000000000005</v>
      </c>
    </row>
    <row r="3279" spans="1:4" ht="12.75" customHeight="1">
      <c r="A3279" s="1" t="s">
        <v>6576</v>
      </c>
      <c r="B3279" s="2" t="s">
        <v>6577</v>
      </c>
      <c r="C3279" s="2" t="s">
        <v>801</v>
      </c>
      <c r="D3279" s="3">
        <v>152.29</v>
      </c>
    </row>
    <row r="3280" spans="1:4" ht="12.75" customHeight="1">
      <c r="A3280" s="1" t="s">
        <v>6578</v>
      </c>
      <c r="B3280" s="2" t="s">
        <v>6579</v>
      </c>
      <c r="C3280" s="2" t="s">
        <v>801</v>
      </c>
      <c r="D3280" s="3">
        <v>74.45</v>
      </c>
    </row>
    <row r="3281" spans="1:4" ht="12.75" customHeight="1">
      <c r="A3281" s="1" t="s">
        <v>6580</v>
      </c>
      <c r="B3281" s="2" t="s">
        <v>6581</v>
      </c>
      <c r="C3281" s="2" t="s">
        <v>801</v>
      </c>
      <c r="D3281" s="3">
        <v>238.76</v>
      </c>
    </row>
    <row r="3282" spans="1:4" ht="12.75" customHeight="1">
      <c r="A3282" s="1" t="s">
        <v>6582</v>
      </c>
      <c r="B3282" s="2" t="s">
        <v>6583</v>
      </c>
      <c r="C3282" s="2" t="s">
        <v>290</v>
      </c>
      <c r="D3282" s="3">
        <v>104.75</v>
      </c>
    </row>
    <row r="3283" spans="1:4" ht="12.75" customHeight="1">
      <c r="A3283" s="1" t="s">
        <v>6584</v>
      </c>
      <c r="B3283" s="2" t="s">
        <v>6585</v>
      </c>
      <c r="C3283" s="2" t="s">
        <v>293</v>
      </c>
      <c r="D3283" s="3">
        <v>19.79</v>
      </c>
    </row>
    <row r="3284" spans="1:4" ht="12.75" customHeight="1">
      <c r="A3284" s="1" t="s">
        <v>6586</v>
      </c>
      <c r="B3284" s="2" t="s">
        <v>6587</v>
      </c>
      <c r="C3284" s="2" t="s">
        <v>296</v>
      </c>
      <c r="D3284" s="3">
        <v>3482.33</v>
      </c>
    </row>
    <row r="3285" spans="1:4" ht="12.75" customHeight="1">
      <c r="A3285" s="1" t="s">
        <v>6588</v>
      </c>
      <c r="B3285" s="2" t="s">
        <v>6589</v>
      </c>
      <c r="C3285" s="2" t="s">
        <v>89</v>
      </c>
      <c r="D3285" s="3">
        <v>94.46</v>
      </c>
    </row>
    <row r="3286" spans="1:4" ht="12.75" customHeight="1">
      <c r="A3286" s="1" t="s">
        <v>6590</v>
      </c>
      <c r="B3286" s="2" t="s">
        <v>6591</v>
      </c>
      <c r="C3286" s="2" t="s">
        <v>89</v>
      </c>
      <c r="D3286" s="3">
        <v>101.57</v>
      </c>
    </row>
    <row r="3287" spans="1:4" ht="12.75" customHeight="1">
      <c r="A3287" s="1" t="s">
        <v>6592</v>
      </c>
      <c r="B3287" s="2" t="s">
        <v>6593</v>
      </c>
      <c r="C3287" s="2" t="s">
        <v>801</v>
      </c>
      <c r="D3287" s="3">
        <v>104.34</v>
      </c>
    </row>
    <row r="3288" spans="1:4" ht="12.75" customHeight="1">
      <c r="A3288" s="1" t="s">
        <v>6594</v>
      </c>
      <c r="B3288" s="2" t="s">
        <v>6595</v>
      </c>
      <c r="C3288" s="2" t="s">
        <v>89</v>
      </c>
      <c r="D3288" s="3">
        <v>140.59</v>
      </c>
    </row>
    <row r="3289" spans="1:4" ht="12.75" customHeight="1">
      <c r="A3289" s="1" t="s">
        <v>6596</v>
      </c>
      <c r="B3289" s="2" t="s">
        <v>6597</v>
      </c>
      <c r="C3289" s="2" t="s">
        <v>801</v>
      </c>
      <c r="D3289" s="3">
        <v>23.25</v>
      </c>
    </row>
    <row r="3290" spans="1:4" ht="12.75" customHeight="1">
      <c r="A3290" s="1" t="s">
        <v>6598</v>
      </c>
      <c r="B3290" s="2" t="s">
        <v>6599</v>
      </c>
      <c r="C3290" s="2" t="s">
        <v>2</v>
      </c>
      <c r="D3290" s="3">
        <v>1.91</v>
      </c>
    </row>
    <row r="3291" spans="1:4" ht="12.75" customHeight="1">
      <c r="A3291" s="1" t="s">
        <v>6600</v>
      </c>
      <c r="B3291" s="2" t="s">
        <v>6601</v>
      </c>
      <c r="C3291" s="2" t="s">
        <v>2</v>
      </c>
      <c r="D3291" s="3">
        <v>1.88</v>
      </c>
    </row>
    <row r="3292" spans="1:4" ht="12.75" customHeight="1">
      <c r="A3292" s="1" t="s">
        <v>6602</v>
      </c>
      <c r="B3292" s="2" t="s">
        <v>6603</v>
      </c>
      <c r="C3292" s="2" t="s">
        <v>2</v>
      </c>
      <c r="D3292" s="3">
        <v>14948.11</v>
      </c>
    </row>
    <row r="3293" spans="1:4" ht="12.75" customHeight="1">
      <c r="A3293" s="1" t="s">
        <v>6604</v>
      </c>
      <c r="B3293" s="2" t="s">
        <v>6605</v>
      </c>
      <c r="C3293" s="2" t="s">
        <v>96</v>
      </c>
      <c r="D3293" s="3">
        <v>10</v>
      </c>
    </row>
    <row r="3294" spans="1:4" ht="12.75" customHeight="1">
      <c r="A3294" s="1" t="s">
        <v>6606</v>
      </c>
      <c r="B3294" s="2" t="s">
        <v>6607</v>
      </c>
      <c r="C3294" s="2" t="s">
        <v>96</v>
      </c>
      <c r="D3294" s="3">
        <v>8.66</v>
      </c>
    </row>
    <row r="3295" spans="1:4" ht="12.75" customHeight="1">
      <c r="A3295" s="1" t="s">
        <v>6608</v>
      </c>
      <c r="B3295" s="2" t="s">
        <v>6609</v>
      </c>
      <c r="C3295" s="2" t="s">
        <v>96</v>
      </c>
      <c r="D3295" s="3">
        <v>8.66</v>
      </c>
    </row>
    <row r="3296" spans="1:4" ht="12.75" customHeight="1">
      <c r="A3296" s="1" t="s">
        <v>6610</v>
      </c>
      <c r="B3296" s="2" t="s">
        <v>6611</v>
      </c>
      <c r="C3296" s="2" t="s">
        <v>96</v>
      </c>
      <c r="D3296" s="3">
        <v>8.4499999999999993</v>
      </c>
    </row>
    <row r="3297" spans="1:4" ht="12.75" customHeight="1">
      <c r="A3297" s="1" t="s">
        <v>6612</v>
      </c>
      <c r="B3297" s="2" t="s">
        <v>6613</v>
      </c>
      <c r="C3297" s="2" t="s">
        <v>96</v>
      </c>
      <c r="D3297" s="3">
        <v>9.1199999999999992</v>
      </c>
    </row>
    <row r="3298" spans="1:4" ht="12.75" customHeight="1">
      <c r="A3298" s="1" t="s">
        <v>6614</v>
      </c>
      <c r="B3298" s="2" t="s">
        <v>6615</v>
      </c>
      <c r="C3298" s="2" t="s">
        <v>96</v>
      </c>
      <c r="D3298" s="3">
        <v>8.59</v>
      </c>
    </row>
    <row r="3299" spans="1:4" ht="12.75" customHeight="1">
      <c r="A3299" s="1" t="s">
        <v>6616</v>
      </c>
      <c r="B3299" s="2" t="s">
        <v>6617</v>
      </c>
      <c r="C3299" s="2" t="s">
        <v>96</v>
      </c>
      <c r="D3299" s="3">
        <v>9.1199999999999992</v>
      </c>
    </row>
    <row r="3300" spans="1:4" ht="12.75" customHeight="1">
      <c r="A3300" s="1" t="s">
        <v>6618</v>
      </c>
      <c r="B3300" s="2" t="s">
        <v>6619</v>
      </c>
      <c r="C3300" s="2" t="s">
        <v>89</v>
      </c>
      <c r="D3300" s="3">
        <v>5.08</v>
      </c>
    </row>
    <row r="3301" spans="1:4" ht="12.75" customHeight="1">
      <c r="A3301" s="1" t="s">
        <v>6620</v>
      </c>
      <c r="B3301" s="2" t="s">
        <v>6621</v>
      </c>
      <c r="C3301" s="2" t="s">
        <v>89</v>
      </c>
      <c r="D3301" s="3">
        <v>3.02</v>
      </c>
    </row>
    <row r="3302" spans="1:4" ht="12.75" customHeight="1">
      <c r="A3302" s="1" t="s">
        <v>6622</v>
      </c>
      <c r="B3302" s="2" t="s">
        <v>6623</v>
      </c>
      <c r="C3302" s="2" t="s">
        <v>89</v>
      </c>
      <c r="D3302" s="3">
        <v>2.98</v>
      </c>
    </row>
    <row r="3303" spans="1:4" ht="12.75" customHeight="1">
      <c r="A3303" s="1" t="s">
        <v>6624</v>
      </c>
      <c r="B3303" s="2" t="s">
        <v>6625</v>
      </c>
      <c r="C3303" s="2" t="s">
        <v>96</v>
      </c>
      <c r="D3303" s="3">
        <v>17.77</v>
      </c>
    </row>
    <row r="3304" spans="1:4" ht="12.75" customHeight="1">
      <c r="A3304" s="1" t="s">
        <v>6626</v>
      </c>
      <c r="B3304" s="2" t="s">
        <v>6627</v>
      </c>
      <c r="C3304" s="2" t="s">
        <v>96</v>
      </c>
      <c r="D3304" s="3">
        <v>36.56</v>
      </c>
    </row>
    <row r="3305" spans="1:4" ht="12.75" customHeight="1">
      <c r="A3305" s="1" t="s">
        <v>6628</v>
      </c>
      <c r="B3305" s="2" t="s">
        <v>6629</v>
      </c>
      <c r="C3305" s="2" t="s">
        <v>89</v>
      </c>
      <c r="D3305" s="3">
        <v>12.9</v>
      </c>
    </row>
    <row r="3306" spans="1:4" ht="12.75" customHeight="1">
      <c r="A3306" s="1" t="s">
        <v>6630</v>
      </c>
      <c r="B3306" s="2" t="s">
        <v>6631</v>
      </c>
      <c r="C3306" s="2" t="s">
        <v>89</v>
      </c>
      <c r="D3306" s="3">
        <v>197.44</v>
      </c>
    </row>
    <row r="3307" spans="1:4" ht="12.75" customHeight="1">
      <c r="A3307" s="1" t="s">
        <v>6632</v>
      </c>
      <c r="B3307" s="2" t="s">
        <v>6633</v>
      </c>
      <c r="C3307" s="2" t="s">
        <v>89</v>
      </c>
      <c r="D3307" s="3">
        <v>89.24</v>
      </c>
    </row>
    <row r="3308" spans="1:4" ht="12.75" customHeight="1">
      <c r="A3308" s="1" t="s">
        <v>6634</v>
      </c>
      <c r="B3308" s="2" t="s">
        <v>6635</v>
      </c>
      <c r="C3308" s="2" t="s">
        <v>96</v>
      </c>
      <c r="D3308" s="3">
        <v>29.25</v>
      </c>
    </row>
    <row r="3309" spans="1:4" ht="12.75" customHeight="1">
      <c r="A3309" s="1" t="s">
        <v>6636</v>
      </c>
      <c r="B3309" s="2" t="s">
        <v>6637</v>
      </c>
      <c r="C3309" s="2" t="s">
        <v>89</v>
      </c>
      <c r="D3309" s="3">
        <v>5.66</v>
      </c>
    </row>
    <row r="3310" spans="1:4" ht="12.75" customHeight="1">
      <c r="A3310" s="1" t="s">
        <v>6638</v>
      </c>
      <c r="B3310" s="2" t="s">
        <v>6639</v>
      </c>
      <c r="C3310" s="2" t="s">
        <v>89</v>
      </c>
      <c r="D3310" s="3">
        <v>6.9</v>
      </c>
    </row>
    <row r="3311" spans="1:4" ht="12.75" customHeight="1">
      <c r="A3311" s="1" t="s">
        <v>6640</v>
      </c>
      <c r="B3311" s="2" t="s">
        <v>6641</v>
      </c>
      <c r="C3311" s="2" t="s">
        <v>89</v>
      </c>
      <c r="D3311" s="3">
        <v>7.62</v>
      </c>
    </row>
    <row r="3312" spans="1:4" ht="12.75" customHeight="1">
      <c r="A3312" s="1" t="s">
        <v>6642</v>
      </c>
      <c r="B3312" s="2" t="s">
        <v>6643</v>
      </c>
      <c r="C3312" s="2" t="s">
        <v>89</v>
      </c>
      <c r="D3312" s="3">
        <v>4.5999999999999996</v>
      </c>
    </row>
    <row r="3313" spans="1:4" ht="12.75" customHeight="1">
      <c r="A3313" s="1" t="s">
        <v>6644</v>
      </c>
      <c r="B3313" s="2" t="s">
        <v>6645</v>
      </c>
      <c r="C3313" s="2" t="s">
        <v>89</v>
      </c>
      <c r="D3313" s="3">
        <v>6.7</v>
      </c>
    </row>
    <row r="3314" spans="1:4" ht="12.75" customHeight="1">
      <c r="A3314" s="1" t="s">
        <v>6646</v>
      </c>
      <c r="B3314" s="2" t="s">
        <v>6647</v>
      </c>
      <c r="C3314" s="2" t="s">
        <v>89</v>
      </c>
      <c r="D3314" s="3">
        <v>7.83</v>
      </c>
    </row>
    <row r="3315" spans="1:4" ht="12.75" customHeight="1">
      <c r="A3315" s="1" t="s">
        <v>6648</v>
      </c>
      <c r="B3315" s="2" t="s">
        <v>6649</v>
      </c>
      <c r="C3315" s="2" t="s">
        <v>89</v>
      </c>
      <c r="D3315" s="3">
        <v>9.09</v>
      </c>
    </row>
    <row r="3316" spans="1:4" ht="12.75" customHeight="1">
      <c r="A3316" s="1" t="s">
        <v>6650</v>
      </c>
      <c r="B3316" s="2" t="s">
        <v>6651</v>
      </c>
      <c r="C3316" s="2" t="s">
        <v>89</v>
      </c>
      <c r="D3316" s="3">
        <v>20.440000000000001</v>
      </c>
    </row>
    <row r="3317" spans="1:4" ht="12.75" customHeight="1">
      <c r="A3317" s="1" t="s">
        <v>6652</v>
      </c>
      <c r="B3317" s="2" t="s">
        <v>6653</v>
      </c>
      <c r="C3317" s="2" t="s">
        <v>89</v>
      </c>
      <c r="D3317" s="3">
        <v>6.44</v>
      </c>
    </row>
    <row r="3318" spans="1:4" ht="12.75" customHeight="1">
      <c r="A3318" s="1" t="s">
        <v>6654</v>
      </c>
      <c r="B3318" s="2" t="s">
        <v>6655</v>
      </c>
      <c r="C3318" s="2" t="s">
        <v>89</v>
      </c>
      <c r="D3318" s="3">
        <v>4.92</v>
      </c>
    </row>
    <row r="3319" spans="1:4" ht="12.75" customHeight="1">
      <c r="A3319" s="1" t="s">
        <v>6656</v>
      </c>
      <c r="B3319" s="2" t="s">
        <v>6657</v>
      </c>
      <c r="C3319" s="2" t="s">
        <v>89</v>
      </c>
      <c r="D3319" s="3">
        <v>4.26</v>
      </c>
    </row>
    <row r="3320" spans="1:4" ht="12.75" customHeight="1">
      <c r="A3320" s="1" t="s">
        <v>6658</v>
      </c>
      <c r="B3320" s="2" t="s">
        <v>6659</v>
      </c>
      <c r="C3320" s="2" t="s">
        <v>89</v>
      </c>
      <c r="D3320" s="3">
        <v>4.5199999999999996</v>
      </c>
    </row>
    <row r="3321" spans="1:4" ht="12.75" customHeight="1">
      <c r="A3321" s="1" t="s">
        <v>6660</v>
      </c>
      <c r="B3321" s="2" t="s">
        <v>6661</v>
      </c>
      <c r="C3321" s="2" t="s">
        <v>89</v>
      </c>
      <c r="D3321" s="3">
        <v>4.47</v>
      </c>
    </row>
    <row r="3322" spans="1:4" ht="12.75" customHeight="1">
      <c r="A3322" s="1" t="s">
        <v>6662</v>
      </c>
      <c r="B3322" s="2" t="s">
        <v>6663</v>
      </c>
      <c r="C3322" s="2" t="s">
        <v>89</v>
      </c>
      <c r="D3322" s="3">
        <v>8.2100000000000009</v>
      </c>
    </row>
    <row r="3323" spans="1:4" ht="12.75" customHeight="1">
      <c r="A3323" s="1" t="s">
        <v>6664</v>
      </c>
      <c r="B3323" s="2" t="s">
        <v>6665</v>
      </c>
      <c r="C3323" s="2" t="s">
        <v>89</v>
      </c>
      <c r="D3323" s="3">
        <v>14.43</v>
      </c>
    </row>
    <row r="3324" spans="1:4" ht="12.75" customHeight="1">
      <c r="A3324" s="1" t="s">
        <v>6666</v>
      </c>
      <c r="B3324" s="2" t="s">
        <v>6667</v>
      </c>
      <c r="C3324" s="2" t="s">
        <v>89</v>
      </c>
      <c r="D3324" s="3">
        <v>8.4</v>
      </c>
    </row>
    <row r="3325" spans="1:4" ht="12.75" customHeight="1">
      <c r="A3325" s="1" t="s">
        <v>6668</v>
      </c>
      <c r="B3325" s="2" t="s">
        <v>6669</v>
      </c>
      <c r="C3325" s="2" t="s">
        <v>89</v>
      </c>
      <c r="D3325" s="3">
        <v>4.62</v>
      </c>
    </row>
    <row r="3326" spans="1:4" ht="12.75" customHeight="1">
      <c r="A3326" s="1" t="s">
        <v>6670</v>
      </c>
      <c r="B3326" s="2" t="s">
        <v>6671</v>
      </c>
      <c r="C3326" s="2" t="s">
        <v>2</v>
      </c>
      <c r="D3326" s="3">
        <v>4020777.12</v>
      </c>
    </row>
    <row r="3327" spans="1:4" ht="12.75" customHeight="1">
      <c r="A3327" s="1" t="s">
        <v>6672</v>
      </c>
      <c r="B3327" s="2" t="s">
        <v>6673</v>
      </c>
      <c r="C3327" s="2" t="s">
        <v>2</v>
      </c>
      <c r="D3327" s="3">
        <v>6252146.7400000002</v>
      </c>
    </row>
    <row r="3328" spans="1:4" ht="12.75" customHeight="1">
      <c r="A3328" s="1" t="s">
        <v>6674</v>
      </c>
      <c r="B3328" s="2" t="s">
        <v>6675</v>
      </c>
      <c r="C3328" s="2" t="s">
        <v>2</v>
      </c>
      <c r="D3328" s="3">
        <v>1530698.04</v>
      </c>
    </row>
    <row r="3329" spans="1:4" ht="12.75" customHeight="1">
      <c r="A3329" s="1" t="s">
        <v>6676</v>
      </c>
      <c r="B3329" s="2" t="s">
        <v>6677</v>
      </c>
      <c r="C3329" s="2" t="s">
        <v>2</v>
      </c>
      <c r="D3329" s="3">
        <v>74986.09</v>
      </c>
    </row>
    <row r="3330" spans="1:4" ht="12.75" customHeight="1">
      <c r="A3330" s="1" t="s">
        <v>6678</v>
      </c>
      <c r="B3330" s="2" t="s">
        <v>6679</v>
      </c>
      <c r="C3330" s="2" t="s">
        <v>2</v>
      </c>
      <c r="D3330" s="3">
        <v>10806.26</v>
      </c>
    </row>
    <row r="3331" spans="1:4" ht="12.75" customHeight="1">
      <c r="A3331" s="1" t="s">
        <v>6680</v>
      </c>
      <c r="B3331" s="2" t="s">
        <v>6681</v>
      </c>
      <c r="C3331" s="2" t="s">
        <v>2</v>
      </c>
      <c r="D3331" s="3">
        <v>33828.31</v>
      </c>
    </row>
    <row r="3332" spans="1:4" ht="12.75" customHeight="1">
      <c r="A3332" s="1" t="s">
        <v>6682</v>
      </c>
      <c r="B3332" s="2" t="s">
        <v>6683</v>
      </c>
      <c r="C3332" s="2" t="s">
        <v>2</v>
      </c>
      <c r="D3332" s="3">
        <v>18501.18</v>
      </c>
    </row>
    <row r="3333" spans="1:4" ht="12.75" customHeight="1">
      <c r="A3333" s="1" t="s">
        <v>6684</v>
      </c>
      <c r="B3333" s="2" t="s">
        <v>6685</v>
      </c>
      <c r="C3333" s="2" t="s">
        <v>2</v>
      </c>
      <c r="D3333" s="3">
        <v>839727.99</v>
      </c>
    </row>
    <row r="3334" spans="1:4" ht="12.75" customHeight="1">
      <c r="A3334" s="1" t="s">
        <v>6686</v>
      </c>
      <c r="B3334" s="2" t="s">
        <v>6687</v>
      </c>
      <c r="C3334" s="2" t="s">
        <v>2</v>
      </c>
      <c r="D3334" s="3">
        <v>876140.07</v>
      </c>
    </row>
    <row r="3335" spans="1:4" ht="12.75" customHeight="1">
      <c r="A3335" s="1" t="s">
        <v>6688</v>
      </c>
      <c r="B3335" s="2" t="s">
        <v>6689</v>
      </c>
      <c r="C3335" s="2" t="s">
        <v>2</v>
      </c>
      <c r="D3335" s="3">
        <v>102815.43</v>
      </c>
    </row>
    <row r="3336" spans="1:4" ht="12.75" customHeight="1">
      <c r="A3336" s="1" t="s">
        <v>6690</v>
      </c>
      <c r="B3336" s="2" t="s">
        <v>6691</v>
      </c>
      <c r="C3336" s="2" t="s">
        <v>89</v>
      </c>
      <c r="D3336" s="3">
        <v>44.72</v>
      </c>
    </row>
    <row r="3337" spans="1:4" ht="12.75" customHeight="1">
      <c r="A3337" s="1" t="s">
        <v>6692</v>
      </c>
      <c r="B3337" s="2" t="s">
        <v>6693</v>
      </c>
      <c r="C3337" s="2" t="s">
        <v>89</v>
      </c>
      <c r="D3337" s="3">
        <v>94.92</v>
      </c>
    </row>
    <row r="3338" spans="1:4" ht="12.75" customHeight="1">
      <c r="A3338" s="1" t="s">
        <v>6694</v>
      </c>
      <c r="B3338" s="2" t="s">
        <v>6695</v>
      </c>
      <c r="C3338" s="2" t="s">
        <v>89</v>
      </c>
      <c r="D3338" s="3">
        <v>165.16</v>
      </c>
    </row>
    <row r="3339" spans="1:4" ht="12.75" customHeight="1">
      <c r="A3339" s="1" t="s">
        <v>6696</v>
      </c>
      <c r="B3339" s="2" t="s">
        <v>6697</v>
      </c>
      <c r="C3339" s="2" t="s">
        <v>2</v>
      </c>
      <c r="D3339" s="3">
        <v>6.12</v>
      </c>
    </row>
    <row r="3340" spans="1:4" ht="12.75" customHeight="1">
      <c r="A3340" s="1" t="s">
        <v>6698</v>
      </c>
      <c r="B3340" s="2" t="s">
        <v>6699</v>
      </c>
      <c r="C3340" s="2" t="s">
        <v>2</v>
      </c>
      <c r="D3340" s="3">
        <v>1.69</v>
      </c>
    </row>
    <row r="3341" spans="1:4" ht="12.75" customHeight="1">
      <c r="A3341" s="1" t="s">
        <v>6700</v>
      </c>
      <c r="B3341" s="2" t="s">
        <v>6701</v>
      </c>
      <c r="C3341" s="2" t="s">
        <v>4110</v>
      </c>
      <c r="D3341" s="3">
        <v>46.91</v>
      </c>
    </row>
    <row r="3342" spans="1:4" ht="12.75" customHeight="1">
      <c r="A3342" s="1" t="s">
        <v>6702</v>
      </c>
      <c r="B3342" s="2" t="s">
        <v>6703</v>
      </c>
      <c r="C3342" s="2" t="s">
        <v>4110</v>
      </c>
      <c r="D3342" s="3">
        <v>40.33</v>
      </c>
    </row>
    <row r="3343" spans="1:4" ht="12.75" customHeight="1">
      <c r="A3343" s="1" t="s">
        <v>6704</v>
      </c>
      <c r="B3343" s="2" t="s">
        <v>6705</v>
      </c>
      <c r="C3343" s="2" t="s">
        <v>4110</v>
      </c>
      <c r="D3343" s="3">
        <v>53.5</v>
      </c>
    </row>
    <row r="3344" spans="1:4" ht="12.75" customHeight="1">
      <c r="A3344" s="1" t="s">
        <v>6706</v>
      </c>
      <c r="B3344" s="2" t="s">
        <v>6707</v>
      </c>
      <c r="C3344" s="2" t="s">
        <v>4110</v>
      </c>
      <c r="D3344" s="3">
        <v>33</v>
      </c>
    </row>
    <row r="3345" spans="1:4" ht="12.75" customHeight="1">
      <c r="A3345" s="1" t="s">
        <v>6708</v>
      </c>
      <c r="B3345" s="2" t="s">
        <v>6709</v>
      </c>
      <c r="C3345" s="2" t="s">
        <v>4110</v>
      </c>
      <c r="D3345" s="3">
        <v>34.57</v>
      </c>
    </row>
    <row r="3346" spans="1:4" ht="12.75" customHeight="1">
      <c r="A3346" s="1" t="s">
        <v>6710</v>
      </c>
      <c r="B3346" s="2" t="s">
        <v>6711</v>
      </c>
      <c r="C3346" s="2" t="s">
        <v>2</v>
      </c>
      <c r="D3346" s="3">
        <v>9.84</v>
      </c>
    </row>
    <row r="3347" spans="1:4" ht="12.75" customHeight="1">
      <c r="A3347" s="1" t="s">
        <v>6712</v>
      </c>
      <c r="B3347" s="2" t="s">
        <v>6713</v>
      </c>
      <c r="C3347" s="2" t="s">
        <v>2</v>
      </c>
      <c r="D3347" s="3">
        <v>43.21</v>
      </c>
    </row>
    <row r="3348" spans="1:4" ht="12.75" customHeight="1">
      <c r="A3348" s="1" t="s">
        <v>6714</v>
      </c>
      <c r="B3348" s="2" t="s">
        <v>6715</v>
      </c>
      <c r="C3348" s="2" t="s">
        <v>2</v>
      </c>
      <c r="D3348" s="3">
        <v>59.15</v>
      </c>
    </row>
    <row r="3349" spans="1:4" ht="12.75" customHeight="1">
      <c r="A3349" s="1" t="s">
        <v>6716</v>
      </c>
      <c r="B3349" s="2" t="s">
        <v>6717</v>
      </c>
      <c r="C3349" s="2" t="s">
        <v>293</v>
      </c>
      <c r="D3349" s="3">
        <v>19.79</v>
      </c>
    </row>
    <row r="3350" spans="1:4" ht="12.75" customHeight="1">
      <c r="A3350" s="1" t="s">
        <v>6718</v>
      </c>
      <c r="B3350" s="2" t="s">
        <v>6719</v>
      </c>
      <c r="C3350" s="2" t="s">
        <v>296</v>
      </c>
      <c r="D3350" s="3">
        <v>3482.33</v>
      </c>
    </row>
    <row r="3351" spans="1:4" ht="12.75" customHeight="1">
      <c r="A3351" s="1" t="s">
        <v>6720</v>
      </c>
      <c r="B3351" s="2" t="s">
        <v>6721</v>
      </c>
      <c r="C3351" s="2" t="s">
        <v>293</v>
      </c>
      <c r="D3351" s="3">
        <v>19.21</v>
      </c>
    </row>
    <row r="3352" spans="1:4" ht="12.75" customHeight="1">
      <c r="A3352" s="1" t="s">
        <v>6722</v>
      </c>
      <c r="B3352" s="2" t="s">
        <v>6723</v>
      </c>
      <c r="C3352" s="2" t="s">
        <v>296</v>
      </c>
      <c r="D3352" s="3">
        <v>3381.56</v>
      </c>
    </row>
    <row r="3353" spans="1:4" ht="12.75" customHeight="1">
      <c r="A3353" s="1" t="s">
        <v>6724</v>
      </c>
      <c r="B3353" s="2" t="s">
        <v>6725</v>
      </c>
      <c r="C3353" s="2" t="s">
        <v>293</v>
      </c>
      <c r="D3353" s="3">
        <v>19.79</v>
      </c>
    </row>
    <row r="3354" spans="1:4" ht="12.75" customHeight="1">
      <c r="A3354" s="1" t="s">
        <v>6726</v>
      </c>
      <c r="B3354" s="2" t="s">
        <v>6727</v>
      </c>
      <c r="C3354" s="2" t="s">
        <v>296</v>
      </c>
      <c r="D3354" s="3">
        <v>3482.33</v>
      </c>
    </row>
    <row r="3355" spans="1:4" ht="12.75" customHeight="1">
      <c r="A3355" s="1" t="s">
        <v>6728</v>
      </c>
      <c r="B3355" s="2" t="s">
        <v>6729</v>
      </c>
      <c r="C3355" s="2" t="s">
        <v>801</v>
      </c>
      <c r="D3355" s="3">
        <v>83.73</v>
      </c>
    </row>
    <row r="3356" spans="1:4" ht="12.75" customHeight="1">
      <c r="A3356" s="1" t="s">
        <v>6730</v>
      </c>
      <c r="B3356" s="2" t="s">
        <v>6731</v>
      </c>
      <c r="C3356" s="2" t="s">
        <v>801</v>
      </c>
      <c r="D3356" s="3">
        <v>381.37</v>
      </c>
    </row>
    <row r="3357" spans="1:4" ht="12.75" customHeight="1">
      <c r="A3357" s="1" t="s">
        <v>6732</v>
      </c>
      <c r="B3357" s="2" t="s">
        <v>6733</v>
      </c>
      <c r="C3357" s="2" t="s">
        <v>801</v>
      </c>
      <c r="D3357" s="3">
        <v>231.64</v>
      </c>
    </row>
    <row r="3358" spans="1:4" ht="12.75" customHeight="1">
      <c r="A3358" s="1" t="s">
        <v>6734</v>
      </c>
      <c r="B3358" s="2" t="s">
        <v>6735</v>
      </c>
      <c r="C3358" s="2" t="s">
        <v>801</v>
      </c>
      <c r="D3358" s="3">
        <v>63.7</v>
      </c>
    </row>
    <row r="3359" spans="1:4" ht="12.75" customHeight="1">
      <c r="A3359" s="1" t="s">
        <v>6736</v>
      </c>
      <c r="B3359" s="2" t="s">
        <v>6737</v>
      </c>
      <c r="C3359" s="2" t="s">
        <v>801</v>
      </c>
      <c r="D3359" s="3">
        <v>371.24</v>
      </c>
    </row>
    <row r="3360" spans="1:4" ht="12.75" customHeight="1">
      <c r="A3360" s="1" t="s">
        <v>6738</v>
      </c>
      <c r="B3360" s="2" t="s">
        <v>6739</v>
      </c>
      <c r="C3360" s="2" t="s">
        <v>801</v>
      </c>
      <c r="D3360" s="3">
        <v>424.08</v>
      </c>
    </row>
    <row r="3361" spans="1:4" ht="12.75" customHeight="1">
      <c r="A3361" s="1" t="s">
        <v>6740</v>
      </c>
      <c r="B3361" s="2" t="s">
        <v>6741</v>
      </c>
      <c r="C3361" s="2" t="s">
        <v>801</v>
      </c>
      <c r="D3361" s="3">
        <v>73.180000000000007</v>
      </c>
    </row>
    <row r="3362" spans="1:4" ht="12.75" customHeight="1">
      <c r="A3362" s="1" t="s">
        <v>6742</v>
      </c>
      <c r="B3362" s="2" t="s">
        <v>6743</v>
      </c>
      <c r="C3362" s="2" t="s">
        <v>801</v>
      </c>
      <c r="D3362" s="3">
        <v>35.9</v>
      </c>
    </row>
    <row r="3363" spans="1:4" ht="12.75" customHeight="1">
      <c r="A3363" s="1" t="s">
        <v>6744</v>
      </c>
      <c r="B3363" s="2" t="s">
        <v>6745</v>
      </c>
      <c r="C3363" s="2" t="s">
        <v>801</v>
      </c>
      <c r="D3363" s="3">
        <v>29.78</v>
      </c>
    </row>
    <row r="3364" spans="1:4" ht="12.75" customHeight="1">
      <c r="A3364" s="1" t="s">
        <v>6746</v>
      </c>
      <c r="B3364" s="2" t="s">
        <v>6747</v>
      </c>
      <c r="C3364" s="2" t="s">
        <v>801</v>
      </c>
      <c r="D3364" s="3">
        <v>120</v>
      </c>
    </row>
    <row r="3365" spans="1:4" ht="12.75" customHeight="1">
      <c r="A3365" s="1" t="s">
        <v>6748</v>
      </c>
      <c r="B3365" s="2" t="s">
        <v>6749</v>
      </c>
      <c r="C3365" s="2" t="s">
        <v>801</v>
      </c>
      <c r="D3365" s="3">
        <v>418</v>
      </c>
    </row>
    <row r="3366" spans="1:4" ht="12.75" customHeight="1">
      <c r="A3366" s="1" t="s">
        <v>6750</v>
      </c>
      <c r="B3366" s="2" t="s">
        <v>6751</v>
      </c>
      <c r="C3366" s="2" t="s">
        <v>801</v>
      </c>
      <c r="D3366" s="3">
        <v>315.47000000000003</v>
      </c>
    </row>
    <row r="3367" spans="1:4" ht="12.75" customHeight="1">
      <c r="A3367" s="1" t="s">
        <v>6752</v>
      </c>
      <c r="B3367" s="2" t="s">
        <v>6753</v>
      </c>
      <c r="C3367" s="2" t="s">
        <v>801</v>
      </c>
      <c r="D3367" s="3">
        <v>403.1</v>
      </c>
    </row>
    <row r="3368" spans="1:4" ht="12.75" customHeight="1">
      <c r="A3368" s="1" t="s">
        <v>6754</v>
      </c>
      <c r="B3368" s="2" t="s">
        <v>6755</v>
      </c>
      <c r="C3368" s="2" t="s">
        <v>801</v>
      </c>
      <c r="D3368" s="3">
        <v>455.68</v>
      </c>
    </row>
    <row r="3369" spans="1:4" ht="12.75" customHeight="1">
      <c r="A3369" s="1" t="s">
        <v>6756</v>
      </c>
      <c r="B3369" s="2" t="s">
        <v>6757</v>
      </c>
      <c r="C3369" s="2" t="s">
        <v>801</v>
      </c>
      <c r="D3369" s="3">
        <v>97.54</v>
      </c>
    </row>
    <row r="3370" spans="1:4" ht="12.75" customHeight="1">
      <c r="A3370" s="1" t="s">
        <v>6758</v>
      </c>
      <c r="B3370" s="2" t="s">
        <v>6759</v>
      </c>
      <c r="C3370" s="2" t="s">
        <v>801</v>
      </c>
      <c r="D3370" s="3">
        <v>115.2</v>
      </c>
    </row>
    <row r="3371" spans="1:4" ht="12.75" customHeight="1">
      <c r="A3371" s="1" t="s">
        <v>6760</v>
      </c>
      <c r="B3371" s="2" t="s">
        <v>6761</v>
      </c>
      <c r="C3371" s="2" t="s">
        <v>801</v>
      </c>
      <c r="D3371" s="3">
        <v>186.5</v>
      </c>
    </row>
    <row r="3372" spans="1:4" ht="12.75" customHeight="1">
      <c r="A3372" s="1" t="s">
        <v>6762</v>
      </c>
      <c r="B3372" s="2" t="s">
        <v>6763</v>
      </c>
      <c r="C3372" s="2" t="s">
        <v>801</v>
      </c>
      <c r="D3372" s="3">
        <v>230.4</v>
      </c>
    </row>
    <row r="3373" spans="1:4" ht="12.75" customHeight="1">
      <c r="A3373" s="1" t="s">
        <v>6764</v>
      </c>
      <c r="B3373" s="2" t="s">
        <v>6765</v>
      </c>
      <c r="C3373" s="2" t="s">
        <v>801</v>
      </c>
      <c r="D3373" s="3">
        <v>134.19999999999999</v>
      </c>
    </row>
    <row r="3374" spans="1:4" ht="12.75" customHeight="1">
      <c r="A3374" s="1" t="s">
        <v>6766</v>
      </c>
      <c r="B3374" s="2" t="s">
        <v>6767</v>
      </c>
      <c r="C3374" s="2" t="s">
        <v>801</v>
      </c>
      <c r="D3374" s="3">
        <v>172.8</v>
      </c>
    </row>
    <row r="3375" spans="1:4" ht="12.75" customHeight="1">
      <c r="A3375" s="1" t="s">
        <v>6768</v>
      </c>
      <c r="B3375" s="2" t="s">
        <v>6769</v>
      </c>
      <c r="C3375" s="2" t="s">
        <v>801</v>
      </c>
      <c r="D3375" s="3">
        <v>318.72000000000003</v>
      </c>
    </row>
    <row r="3376" spans="1:4" ht="12.75" customHeight="1">
      <c r="A3376" s="1" t="s">
        <v>6770</v>
      </c>
      <c r="B3376" s="2" t="s">
        <v>6771</v>
      </c>
      <c r="C3376" s="2" t="s">
        <v>801</v>
      </c>
      <c r="D3376" s="3">
        <v>170.88</v>
      </c>
    </row>
    <row r="3377" spans="1:4" ht="12.75" customHeight="1">
      <c r="A3377" s="1" t="s">
        <v>6772</v>
      </c>
      <c r="B3377" s="2" t="s">
        <v>6773</v>
      </c>
      <c r="C3377" s="2" t="s">
        <v>801</v>
      </c>
      <c r="D3377" s="3">
        <v>188.16</v>
      </c>
    </row>
    <row r="3378" spans="1:4" ht="12.75" customHeight="1">
      <c r="A3378" s="1" t="s">
        <v>6774</v>
      </c>
      <c r="B3378" s="2" t="s">
        <v>6775</v>
      </c>
      <c r="C3378" s="2" t="s">
        <v>801</v>
      </c>
      <c r="D3378" s="3">
        <v>144</v>
      </c>
    </row>
    <row r="3379" spans="1:4" ht="12.75" customHeight="1">
      <c r="A3379" s="1" t="s">
        <v>6776</v>
      </c>
      <c r="B3379" s="2" t="s">
        <v>6777</v>
      </c>
      <c r="C3379" s="2" t="s">
        <v>2</v>
      </c>
      <c r="D3379" s="3">
        <v>17.82</v>
      </c>
    </row>
    <row r="3380" spans="1:4" ht="12.75" customHeight="1">
      <c r="A3380" s="1" t="s">
        <v>6778</v>
      </c>
      <c r="B3380" s="2" t="s">
        <v>6779</v>
      </c>
      <c r="C3380" s="2" t="s">
        <v>801</v>
      </c>
      <c r="D3380" s="3">
        <v>254.6</v>
      </c>
    </row>
    <row r="3381" spans="1:4" ht="12.75" customHeight="1">
      <c r="A3381" s="1" t="s">
        <v>6780</v>
      </c>
      <c r="B3381" s="2" t="s">
        <v>6781</v>
      </c>
      <c r="C3381" s="2" t="s">
        <v>801</v>
      </c>
      <c r="D3381" s="3">
        <v>242.51</v>
      </c>
    </row>
    <row r="3382" spans="1:4" ht="12.75" customHeight="1">
      <c r="A3382" s="1" t="s">
        <v>6782</v>
      </c>
      <c r="B3382" s="2" t="s">
        <v>6783</v>
      </c>
      <c r="C3382" s="2" t="s">
        <v>801</v>
      </c>
      <c r="D3382" s="3">
        <v>630.38</v>
      </c>
    </row>
    <row r="3383" spans="1:4" ht="12.75" customHeight="1">
      <c r="A3383" s="1" t="s">
        <v>6784</v>
      </c>
      <c r="B3383" s="2" t="s">
        <v>6785</v>
      </c>
      <c r="C3383" s="2" t="s">
        <v>801</v>
      </c>
      <c r="D3383" s="3">
        <v>561.26</v>
      </c>
    </row>
    <row r="3384" spans="1:4" ht="12.75" customHeight="1">
      <c r="A3384" s="1" t="s">
        <v>6786</v>
      </c>
      <c r="B3384" s="2" t="s">
        <v>6787</v>
      </c>
      <c r="C3384" s="2" t="s">
        <v>801</v>
      </c>
      <c r="D3384" s="3">
        <v>223.68</v>
      </c>
    </row>
    <row r="3385" spans="1:4" ht="12.75" customHeight="1">
      <c r="A3385" s="1" t="s">
        <v>6788</v>
      </c>
      <c r="B3385" s="2" t="s">
        <v>6789</v>
      </c>
      <c r="C3385" s="2" t="s">
        <v>801</v>
      </c>
      <c r="D3385" s="3">
        <v>332.99</v>
      </c>
    </row>
    <row r="3386" spans="1:4" ht="12.75" customHeight="1">
      <c r="A3386" s="1" t="s">
        <v>6790</v>
      </c>
      <c r="B3386" s="2" t="s">
        <v>6791</v>
      </c>
      <c r="C3386" s="2" t="s">
        <v>801</v>
      </c>
      <c r="D3386" s="3">
        <v>389.16</v>
      </c>
    </row>
    <row r="3387" spans="1:4" ht="12.75" customHeight="1">
      <c r="A3387" s="1" t="s">
        <v>6792</v>
      </c>
      <c r="B3387" s="2" t="s">
        <v>6793</v>
      </c>
      <c r="C3387" s="2" t="s">
        <v>801</v>
      </c>
      <c r="D3387" s="3">
        <v>400</v>
      </c>
    </row>
    <row r="3388" spans="1:4" ht="12.75" customHeight="1">
      <c r="A3388" s="1" t="s">
        <v>6794</v>
      </c>
      <c r="B3388" s="2" t="s">
        <v>6795</v>
      </c>
      <c r="C3388" s="2" t="s">
        <v>801</v>
      </c>
      <c r="D3388" s="3">
        <v>51.33</v>
      </c>
    </row>
    <row r="3389" spans="1:4" ht="12.75" customHeight="1">
      <c r="A3389" s="1" t="s">
        <v>6796</v>
      </c>
      <c r="B3389" s="2" t="s">
        <v>6797</v>
      </c>
      <c r="C3389" s="2" t="s">
        <v>801</v>
      </c>
      <c r="D3389" s="3">
        <v>54.33</v>
      </c>
    </row>
    <row r="3390" spans="1:4" ht="12.75" customHeight="1">
      <c r="A3390" s="1" t="s">
        <v>6798</v>
      </c>
      <c r="B3390" s="2" t="s">
        <v>6799</v>
      </c>
      <c r="C3390" s="2" t="s">
        <v>801</v>
      </c>
      <c r="D3390" s="3">
        <v>33.11</v>
      </c>
    </row>
    <row r="3391" spans="1:4" ht="12.75" customHeight="1">
      <c r="A3391" s="1" t="s">
        <v>6800</v>
      </c>
      <c r="B3391" s="2" t="s">
        <v>6801</v>
      </c>
      <c r="C3391" s="2" t="s">
        <v>801</v>
      </c>
      <c r="D3391" s="3">
        <v>32.299999999999997</v>
      </c>
    </row>
    <row r="3392" spans="1:4" ht="12.75" customHeight="1">
      <c r="A3392" s="1" t="s">
        <v>6802</v>
      </c>
      <c r="B3392" s="2" t="s">
        <v>6803</v>
      </c>
      <c r="C3392" s="2" t="s">
        <v>801</v>
      </c>
      <c r="D3392" s="3">
        <v>34.840000000000003</v>
      </c>
    </row>
    <row r="3393" spans="1:4" ht="12.75" customHeight="1">
      <c r="A3393" s="1" t="s">
        <v>6804</v>
      </c>
      <c r="B3393" s="2" t="s">
        <v>6805</v>
      </c>
      <c r="C3393" s="2" t="s">
        <v>801</v>
      </c>
      <c r="D3393" s="3">
        <v>31.36</v>
      </c>
    </row>
    <row r="3394" spans="1:4" ht="12.75" customHeight="1">
      <c r="A3394" s="1" t="s">
        <v>6806</v>
      </c>
      <c r="B3394" s="2" t="s">
        <v>6807</v>
      </c>
      <c r="C3394" s="2" t="s">
        <v>801</v>
      </c>
      <c r="D3394" s="3">
        <v>27.03</v>
      </c>
    </row>
    <row r="3395" spans="1:4" ht="12.75" customHeight="1">
      <c r="A3395" s="1" t="s">
        <v>6808</v>
      </c>
      <c r="B3395" s="2" t="s">
        <v>6809</v>
      </c>
      <c r="C3395" s="2" t="s">
        <v>801</v>
      </c>
      <c r="D3395" s="3">
        <v>33.01</v>
      </c>
    </row>
    <row r="3396" spans="1:4" ht="12.75" customHeight="1">
      <c r="A3396" s="1" t="s">
        <v>6810</v>
      </c>
      <c r="B3396" s="2" t="s">
        <v>6811</v>
      </c>
      <c r="C3396" s="2" t="s">
        <v>801</v>
      </c>
      <c r="D3396" s="3">
        <v>22.64</v>
      </c>
    </row>
    <row r="3397" spans="1:4" ht="12.75" customHeight="1">
      <c r="A3397" s="1" t="s">
        <v>6812</v>
      </c>
      <c r="B3397" s="2" t="s">
        <v>6813</v>
      </c>
      <c r="C3397" s="2" t="s">
        <v>801</v>
      </c>
      <c r="D3397" s="3">
        <v>24.48</v>
      </c>
    </row>
    <row r="3398" spans="1:4" ht="12.75" customHeight="1">
      <c r="A3398" s="1" t="s">
        <v>6814</v>
      </c>
      <c r="B3398" s="2" t="s">
        <v>6815</v>
      </c>
      <c r="C3398" s="2" t="s">
        <v>801</v>
      </c>
      <c r="D3398" s="3">
        <v>26.1</v>
      </c>
    </row>
    <row r="3399" spans="1:4" ht="12.75" customHeight="1">
      <c r="A3399" s="1" t="s">
        <v>6816</v>
      </c>
      <c r="B3399" s="2" t="s">
        <v>6817</v>
      </c>
      <c r="C3399" s="2" t="s">
        <v>801</v>
      </c>
      <c r="D3399" s="3">
        <v>50.17</v>
      </c>
    </row>
    <row r="3400" spans="1:4" ht="12.75" customHeight="1">
      <c r="A3400" s="1" t="s">
        <v>6818</v>
      </c>
      <c r="B3400" s="2" t="s">
        <v>6819</v>
      </c>
      <c r="C3400" s="2" t="s">
        <v>801</v>
      </c>
      <c r="D3400" s="3">
        <v>30.7</v>
      </c>
    </row>
    <row r="3401" spans="1:4" ht="12.75" customHeight="1">
      <c r="A3401" s="1" t="s">
        <v>6820</v>
      </c>
      <c r="B3401" s="2" t="s">
        <v>6821</v>
      </c>
      <c r="C3401" s="2" t="s">
        <v>2</v>
      </c>
      <c r="D3401" s="3">
        <v>82.5</v>
      </c>
    </row>
    <row r="3402" spans="1:4" ht="12.75" customHeight="1">
      <c r="A3402" s="1" t="s">
        <v>6822</v>
      </c>
      <c r="B3402" s="2" t="s">
        <v>6823</v>
      </c>
      <c r="C3402" s="2" t="s">
        <v>2</v>
      </c>
      <c r="D3402" s="3">
        <v>79.34</v>
      </c>
    </row>
    <row r="3403" spans="1:4" ht="12.75" customHeight="1">
      <c r="A3403" s="1" t="s">
        <v>6824</v>
      </c>
      <c r="B3403" s="2" t="s">
        <v>6825</v>
      </c>
      <c r="C3403" s="2" t="s">
        <v>2</v>
      </c>
      <c r="D3403" s="3">
        <v>53.65</v>
      </c>
    </row>
    <row r="3404" spans="1:4" ht="12.75" customHeight="1">
      <c r="A3404" s="1" t="s">
        <v>6826</v>
      </c>
      <c r="B3404" s="2" t="s">
        <v>6827</v>
      </c>
      <c r="C3404" s="2" t="s">
        <v>2</v>
      </c>
      <c r="D3404" s="3">
        <v>45.23</v>
      </c>
    </row>
    <row r="3405" spans="1:4" ht="12.75" customHeight="1">
      <c r="A3405" s="1" t="s">
        <v>6828</v>
      </c>
      <c r="B3405" s="2" t="s">
        <v>6829</v>
      </c>
      <c r="C3405" s="2" t="s">
        <v>2</v>
      </c>
      <c r="D3405" s="3">
        <v>28.14</v>
      </c>
    </row>
    <row r="3406" spans="1:4" ht="12.75" customHeight="1">
      <c r="A3406" s="1" t="s">
        <v>6830</v>
      </c>
      <c r="B3406" s="2" t="s">
        <v>6831</v>
      </c>
      <c r="C3406" s="2" t="s">
        <v>801</v>
      </c>
      <c r="D3406" s="3">
        <v>13.58</v>
      </c>
    </row>
    <row r="3407" spans="1:4" ht="12.75" customHeight="1">
      <c r="A3407" s="1" t="s">
        <v>6832</v>
      </c>
      <c r="B3407" s="2" t="s">
        <v>6833</v>
      </c>
      <c r="C3407" s="2" t="s">
        <v>2</v>
      </c>
      <c r="D3407" s="3">
        <v>1200.01</v>
      </c>
    </row>
    <row r="3408" spans="1:4" ht="12.75" customHeight="1">
      <c r="A3408" s="1" t="s">
        <v>6834</v>
      </c>
      <c r="B3408" s="2" t="s">
        <v>6835</v>
      </c>
      <c r="C3408" s="2" t="s">
        <v>2</v>
      </c>
      <c r="D3408" s="3">
        <v>753.75</v>
      </c>
    </row>
    <row r="3409" spans="1:4" ht="12.75" customHeight="1">
      <c r="A3409" s="1" t="s">
        <v>6836</v>
      </c>
      <c r="B3409" s="2" t="s">
        <v>6837</v>
      </c>
      <c r="C3409" s="2" t="s">
        <v>801</v>
      </c>
      <c r="D3409" s="3">
        <v>250</v>
      </c>
    </row>
    <row r="3410" spans="1:4" ht="12.75" customHeight="1">
      <c r="A3410" s="1" t="s">
        <v>6838</v>
      </c>
      <c r="B3410" s="2" t="s">
        <v>6839</v>
      </c>
      <c r="C3410" s="2" t="s">
        <v>2</v>
      </c>
      <c r="D3410" s="3">
        <v>35.24</v>
      </c>
    </row>
    <row r="3411" spans="1:4" ht="12.75" customHeight="1">
      <c r="A3411" s="1" t="s">
        <v>6840</v>
      </c>
      <c r="B3411" s="2" t="s">
        <v>6841</v>
      </c>
      <c r="C3411" s="2" t="s">
        <v>2</v>
      </c>
      <c r="D3411" s="3">
        <v>10.7</v>
      </c>
    </row>
    <row r="3412" spans="1:4" ht="12.75" customHeight="1">
      <c r="A3412" s="1" t="s">
        <v>6842</v>
      </c>
      <c r="B3412" s="2" t="s">
        <v>6843</v>
      </c>
      <c r="C3412" s="2" t="s">
        <v>2</v>
      </c>
      <c r="D3412" s="3">
        <v>20.7</v>
      </c>
    </row>
    <row r="3413" spans="1:4" ht="12.75" customHeight="1">
      <c r="A3413" s="1" t="s">
        <v>6844</v>
      </c>
      <c r="B3413" s="2" t="s">
        <v>6845</v>
      </c>
      <c r="C3413" s="2" t="s">
        <v>2</v>
      </c>
      <c r="D3413" s="3">
        <v>25.39</v>
      </c>
    </row>
    <row r="3414" spans="1:4" ht="12.75" customHeight="1">
      <c r="A3414" s="1" t="s">
        <v>6846</v>
      </c>
      <c r="B3414" s="2" t="s">
        <v>6847</v>
      </c>
      <c r="C3414" s="2" t="s">
        <v>2</v>
      </c>
      <c r="D3414" s="3">
        <v>17.899999999999999</v>
      </c>
    </row>
    <row r="3415" spans="1:4" ht="12.75" customHeight="1">
      <c r="A3415" s="1" t="s">
        <v>6848</v>
      </c>
      <c r="B3415" s="2" t="s">
        <v>6849</v>
      </c>
      <c r="C3415" s="2" t="s">
        <v>2</v>
      </c>
      <c r="D3415" s="3">
        <v>33.369999999999997</v>
      </c>
    </row>
    <row r="3416" spans="1:4" ht="12.75" customHeight="1">
      <c r="A3416" s="1" t="s">
        <v>6850</v>
      </c>
      <c r="B3416" s="2" t="s">
        <v>6851</v>
      </c>
      <c r="C3416" s="2" t="s">
        <v>801</v>
      </c>
      <c r="D3416" s="3">
        <v>577.5</v>
      </c>
    </row>
    <row r="3417" spans="1:4" ht="12.75" customHeight="1">
      <c r="A3417" s="1" t="s">
        <v>6852</v>
      </c>
      <c r="B3417" s="2" t="s">
        <v>6853</v>
      </c>
      <c r="C3417" s="2" t="s">
        <v>801</v>
      </c>
      <c r="D3417" s="3">
        <v>720</v>
      </c>
    </row>
    <row r="3418" spans="1:4" ht="12.75" customHeight="1">
      <c r="A3418" s="1" t="s">
        <v>6854</v>
      </c>
      <c r="B3418" s="2" t="s">
        <v>6855</v>
      </c>
      <c r="C3418" s="2" t="s">
        <v>2</v>
      </c>
      <c r="D3418" s="3">
        <v>7.61</v>
      </c>
    </row>
    <row r="3419" spans="1:4" ht="12.75" customHeight="1">
      <c r="A3419" s="1" t="s">
        <v>6856</v>
      </c>
      <c r="B3419" s="2" t="s">
        <v>6857</v>
      </c>
      <c r="C3419" s="2" t="s">
        <v>2</v>
      </c>
      <c r="D3419" s="3">
        <v>13.01</v>
      </c>
    </row>
    <row r="3420" spans="1:4" ht="12.75" customHeight="1">
      <c r="A3420" s="1" t="s">
        <v>6858</v>
      </c>
      <c r="B3420" s="2" t="s">
        <v>6859</v>
      </c>
      <c r="C3420" s="2" t="s">
        <v>2</v>
      </c>
      <c r="D3420" s="3">
        <v>37.5</v>
      </c>
    </row>
    <row r="3421" spans="1:4" ht="12.75" customHeight="1">
      <c r="A3421" s="1" t="s">
        <v>6860</v>
      </c>
      <c r="B3421" s="2" t="s">
        <v>6861</v>
      </c>
      <c r="C3421" s="2" t="s">
        <v>2</v>
      </c>
      <c r="D3421" s="3">
        <v>2090.75</v>
      </c>
    </row>
    <row r="3422" spans="1:4" ht="12.75" customHeight="1">
      <c r="A3422" s="1" t="s">
        <v>6862</v>
      </c>
      <c r="B3422" s="2" t="s">
        <v>6863</v>
      </c>
      <c r="C3422" s="2" t="s">
        <v>801</v>
      </c>
      <c r="D3422" s="3">
        <v>179.03</v>
      </c>
    </row>
    <row r="3423" spans="1:4" ht="12.75" customHeight="1">
      <c r="A3423" s="1" t="s">
        <v>6864</v>
      </c>
      <c r="B3423" s="2" t="s">
        <v>6865</v>
      </c>
      <c r="C3423" s="2" t="s">
        <v>801</v>
      </c>
      <c r="D3423" s="3">
        <v>107.64</v>
      </c>
    </row>
    <row r="3424" spans="1:4" ht="12.75" customHeight="1">
      <c r="A3424" s="1" t="s">
        <v>6866</v>
      </c>
      <c r="B3424" s="2" t="s">
        <v>6867</v>
      </c>
      <c r="C3424" s="2" t="s">
        <v>801</v>
      </c>
      <c r="D3424" s="3">
        <v>116.99</v>
      </c>
    </row>
    <row r="3425" spans="1:4" ht="12.75" customHeight="1">
      <c r="A3425" s="1" t="s">
        <v>6868</v>
      </c>
      <c r="B3425" s="2" t="s">
        <v>6869</v>
      </c>
      <c r="C3425" s="2" t="s">
        <v>2</v>
      </c>
      <c r="D3425" s="3">
        <v>25.77</v>
      </c>
    </row>
    <row r="3426" spans="1:4" ht="12.75" customHeight="1">
      <c r="A3426" s="1" t="s">
        <v>6870</v>
      </c>
      <c r="B3426" s="2" t="s">
        <v>6871</v>
      </c>
      <c r="C3426" s="2" t="s">
        <v>2</v>
      </c>
      <c r="D3426" s="3">
        <v>11.44</v>
      </c>
    </row>
    <row r="3427" spans="1:4" ht="12.75" customHeight="1">
      <c r="A3427" s="1" t="s">
        <v>6872</v>
      </c>
      <c r="B3427" s="2" t="s">
        <v>6873</v>
      </c>
      <c r="C3427" s="2" t="s">
        <v>2</v>
      </c>
      <c r="D3427" s="3">
        <v>9.81</v>
      </c>
    </row>
    <row r="3428" spans="1:4" ht="12.75" customHeight="1">
      <c r="A3428" s="1" t="s">
        <v>6874</v>
      </c>
      <c r="B3428" s="2" t="s">
        <v>6875</v>
      </c>
      <c r="C3428" s="2" t="s">
        <v>2</v>
      </c>
      <c r="D3428" s="3">
        <v>3.34</v>
      </c>
    </row>
    <row r="3429" spans="1:4" ht="12.75" customHeight="1">
      <c r="A3429" s="1" t="s">
        <v>6876</v>
      </c>
      <c r="B3429" s="2" t="s">
        <v>6877</v>
      </c>
      <c r="C3429" s="2" t="s">
        <v>2</v>
      </c>
      <c r="D3429" s="3">
        <v>6.28</v>
      </c>
    </row>
    <row r="3430" spans="1:4" ht="12.75" customHeight="1">
      <c r="A3430" s="1" t="s">
        <v>6878</v>
      </c>
      <c r="B3430" s="2" t="s">
        <v>6879</v>
      </c>
      <c r="C3430" s="2" t="s">
        <v>2</v>
      </c>
      <c r="D3430" s="3">
        <v>33.83</v>
      </c>
    </row>
    <row r="3431" spans="1:4" ht="12.75" customHeight="1">
      <c r="A3431" s="1" t="s">
        <v>6880</v>
      </c>
      <c r="B3431" s="2" t="s">
        <v>6881</v>
      </c>
      <c r="C3431" s="2" t="s">
        <v>2</v>
      </c>
      <c r="D3431" s="3">
        <v>16.91</v>
      </c>
    </row>
    <row r="3432" spans="1:4" ht="12.75" customHeight="1">
      <c r="A3432" s="1" t="s">
        <v>6882</v>
      </c>
      <c r="B3432" s="2" t="s">
        <v>6883</v>
      </c>
      <c r="C3432" s="2" t="s">
        <v>2</v>
      </c>
      <c r="D3432" s="3">
        <v>4.5199999999999996</v>
      </c>
    </row>
    <row r="3433" spans="1:4" ht="12.75" customHeight="1">
      <c r="A3433" s="1" t="s">
        <v>6884</v>
      </c>
      <c r="B3433" s="2" t="s">
        <v>6885</v>
      </c>
      <c r="C3433" s="2" t="s">
        <v>2</v>
      </c>
      <c r="D3433" s="3">
        <v>47.37</v>
      </c>
    </row>
    <row r="3434" spans="1:4" ht="12.75" customHeight="1">
      <c r="A3434" s="1" t="s">
        <v>6886</v>
      </c>
      <c r="B3434" s="2" t="s">
        <v>6887</v>
      </c>
      <c r="C3434" s="2" t="s">
        <v>2</v>
      </c>
      <c r="D3434" s="3">
        <v>88.04</v>
      </c>
    </row>
    <row r="3435" spans="1:4" ht="12.75" customHeight="1">
      <c r="A3435" s="1" t="s">
        <v>6888</v>
      </c>
      <c r="B3435" s="2" t="s">
        <v>6889</v>
      </c>
      <c r="C3435" s="2" t="s">
        <v>2</v>
      </c>
      <c r="D3435" s="3">
        <v>19.3</v>
      </c>
    </row>
    <row r="3436" spans="1:4" ht="12.75" customHeight="1">
      <c r="A3436" s="1" t="s">
        <v>6890</v>
      </c>
      <c r="B3436" s="2" t="s">
        <v>6891</v>
      </c>
      <c r="C3436" s="2" t="s">
        <v>2</v>
      </c>
      <c r="D3436" s="3">
        <v>50.06</v>
      </c>
    </row>
    <row r="3437" spans="1:4" ht="12.75" customHeight="1">
      <c r="A3437" s="1" t="s">
        <v>6892</v>
      </c>
      <c r="B3437" s="2" t="s">
        <v>6893</v>
      </c>
      <c r="C3437" s="2" t="s">
        <v>96</v>
      </c>
      <c r="D3437" s="3">
        <v>2.0499999999999998</v>
      </c>
    </row>
    <row r="3438" spans="1:4" ht="12.75" customHeight="1">
      <c r="A3438" s="1" t="s">
        <v>6894</v>
      </c>
      <c r="B3438" s="2" t="s">
        <v>6895</v>
      </c>
      <c r="C3438" s="2" t="s">
        <v>290</v>
      </c>
      <c r="D3438" s="3">
        <v>140.94999999999999</v>
      </c>
    </row>
    <row r="3439" spans="1:4" ht="12.75" customHeight="1">
      <c r="A3439" s="1" t="s">
        <v>6896</v>
      </c>
      <c r="B3439" s="2" t="s">
        <v>6897</v>
      </c>
      <c r="C3439" s="2" t="s">
        <v>293</v>
      </c>
      <c r="D3439" s="3">
        <v>16.34</v>
      </c>
    </row>
    <row r="3440" spans="1:4" ht="12.75" customHeight="1">
      <c r="A3440" s="1" t="s">
        <v>6898</v>
      </c>
      <c r="B3440" s="2" t="s">
        <v>6899</v>
      </c>
      <c r="C3440" s="2" t="s">
        <v>296</v>
      </c>
      <c r="D3440" s="3">
        <v>2878.24</v>
      </c>
    </row>
    <row r="3441" spans="1:4" ht="12.75" customHeight="1">
      <c r="A3441" s="1" t="s">
        <v>6900</v>
      </c>
      <c r="B3441" s="2" t="s">
        <v>6901</v>
      </c>
      <c r="C3441" s="2" t="s">
        <v>2</v>
      </c>
      <c r="D3441" s="3">
        <v>6768.76</v>
      </c>
    </row>
    <row r="3442" spans="1:4" ht="12.75" customHeight="1">
      <c r="A3442" s="1" t="s">
        <v>6902</v>
      </c>
      <c r="B3442" s="2" t="s">
        <v>6903</v>
      </c>
      <c r="C3442" s="2" t="s">
        <v>96</v>
      </c>
      <c r="D3442" s="3">
        <v>76.28</v>
      </c>
    </row>
    <row r="3443" spans="1:4" ht="12.75" customHeight="1">
      <c r="A3443" s="1" t="s">
        <v>6904</v>
      </c>
      <c r="B3443" s="2" t="s">
        <v>6905</v>
      </c>
      <c r="C3443" s="2" t="s">
        <v>290</v>
      </c>
      <c r="D3443" s="3">
        <v>586.86</v>
      </c>
    </row>
    <row r="3444" spans="1:4" ht="12.75" customHeight="1">
      <c r="A3444" s="1" t="s">
        <v>6906</v>
      </c>
      <c r="B3444" s="2" t="s">
        <v>6907</v>
      </c>
      <c r="C3444" s="2" t="s">
        <v>801</v>
      </c>
      <c r="D3444" s="3">
        <v>4.9800000000000004</v>
      </c>
    </row>
    <row r="3445" spans="1:4" ht="12.75" customHeight="1">
      <c r="A3445" s="1" t="s">
        <v>6908</v>
      </c>
      <c r="B3445" s="2" t="s">
        <v>6909</v>
      </c>
      <c r="C3445" s="2" t="s">
        <v>801</v>
      </c>
      <c r="D3445" s="3">
        <v>13.22</v>
      </c>
    </row>
    <row r="3446" spans="1:4" ht="12.75" customHeight="1">
      <c r="A3446" s="1" t="s">
        <v>6910</v>
      </c>
      <c r="B3446" s="2" t="s">
        <v>6911</v>
      </c>
      <c r="C3446" s="2" t="s">
        <v>801</v>
      </c>
      <c r="D3446" s="3">
        <v>33.049999999999997</v>
      </c>
    </row>
    <row r="3447" spans="1:4" ht="12.75" customHeight="1">
      <c r="A3447" s="1" t="s">
        <v>6912</v>
      </c>
      <c r="B3447" s="2" t="s">
        <v>6913</v>
      </c>
      <c r="C3447" s="2" t="s">
        <v>96</v>
      </c>
      <c r="D3447" s="3">
        <v>105.86</v>
      </c>
    </row>
    <row r="3448" spans="1:4" ht="12.75" customHeight="1">
      <c r="A3448" s="1" t="s">
        <v>6914</v>
      </c>
      <c r="B3448" s="2" t="s">
        <v>6915</v>
      </c>
      <c r="C3448" s="2" t="s">
        <v>89</v>
      </c>
      <c r="D3448" s="3">
        <v>11.2</v>
      </c>
    </row>
    <row r="3449" spans="1:4" ht="12.75" customHeight="1">
      <c r="A3449" s="1" t="s">
        <v>6916</v>
      </c>
      <c r="B3449" s="2" t="s">
        <v>6917</v>
      </c>
      <c r="C3449" s="2" t="s">
        <v>89</v>
      </c>
      <c r="D3449" s="3">
        <v>4.5199999999999996</v>
      </c>
    </row>
    <row r="3450" spans="1:4" ht="12.75" customHeight="1">
      <c r="A3450" s="1" t="s">
        <v>6918</v>
      </c>
      <c r="B3450" s="2" t="s">
        <v>6919</v>
      </c>
      <c r="C3450" s="2" t="s">
        <v>89</v>
      </c>
      <c r="D3450" s="3">
        <v>5.61</v>
      </c>
    </row>
    <row r="3451" spans="1:4" ht="12.75" customHeight="1">
      <c r="A3451" s="1" t="s">
        <v>6920</v>
      </c>
      <c r="B3451" s="2" t="s">
        <v>6921</v>
      </c>
      <c r="C3451" s="2" t="s">
        <v>2</v>
      </c>
      <c r="D3451" s="3">
        <v>252.17</v>
      </c>
    </row>
    <row r="3452" spans="1:4" ht="12.75" customHeight="1">
      <c r="A3452" s="1" t="s">
        <v>6922</v>
      </c>
      <c r="B3452" s="2" t="s">
        <v>6923</v>
      </c>
      <c r="C3452" s="2" t="s">
        <v>2</v>
      </c>
      <c r="D3452" s="3">
        <v>23.48</v>
      </c>
    </row>
    <row r="3453" spans="1:4" ht="12.75" customHeight="1">
      <c r="A3453" s="1" t="s">
        <v>6924</v>
      </c>
      <c r="B3453" s="2" t="s">
        <v>6925</v>
      </c>
      <c r="C3453" s="2" t="s">
        <v>2</v>
      </c>
      <c r="D3453" s="3">
        <v>23.07</v>
      </c>
    </row>
    <row r="3454" spans="1:4" ht="12.75" customHeight="1">
      <c r="A3454" s="1" t="s">
        <v>6926</v>
      </c>
      <c r="B3454" s="2" t="s">
        <v>6927</v>
      </c>
      <c r="C3454" s="2" t="s">
        <v>2</v>
      </c>
      <c r="D3454" s="3">
        <v>0.91</v>
      </c>
    </row>
    <row r="3455" spans="1:4" ht="12.75" customHeight="1">
      <c r="A3455" s="1" t="s">
        <v>6928</v>
      </c>
      <c r="B3455" s="2" t="s">
        <v>6929</v>
      </c>
      <c r="C3455" s="2" t="s">
        <v>2</v>
      </c>
      <c r="D3455" s="3">
        <v>1.07</v>
      </c>
    </row>
    <row r="3456" spans="1:4" ht="12.75" customHeight="1">
      <c r="A3456" s="1" t="s">
        <v>6930</v>
      </c>
      <c r="B3456" s="2" t="s">
        <v>6931</v>
      </c>
      <c r="C3456" s="2" t="s">
        <v>2</v>
      </c>
      <c r="D3456" s="3">
        <v>2.7</v>
      </c>
    </row>
    <row r="3457" spans="1:4" ht="12.75" customHeight="1">
      <c r="A3457" s="1" t="s">
        <v>6932</v>
      </c>
      <c r="B3457" s="2" t="s">
        <v>6933</v>
      </c>
      <c r="C3457" s="2" t="s">
        <v>2</v>
      </c>
      <c r="D3457" s="3">
        <v>0.56999999999999995</v>
      </c>
    </row>
    <row r="3458" spans="1:4" ht="12.75" customHeight="1">
      <c r="A3458" s="1" t="s">
        <v>6934</v>
      </c>
      <c r="B3458" s="2" t="s">
        <v>6935</v>
      </c>
      <c r="C3458" s="2" t="s">
        <v>2</v>
      </c>
      <c r="D3458" s="3">
        <v>0.32</v>
      </c>
    </row>
    <row r="3459" spans="1:4" ht="12.75" customHeight="1">
      <c r="A3459" s="1" t="s">
        <v>6936</v>
      </c>
      <c r="B3459" s="2" t="s">
        <v>6937</v>
      </c>
      <c r="C3459" s="2" t="s">
        <v>2</v>
      </c>
      <c r="D3459" s="3">
        <v>4.4800000000000004</v>
      </c>
    </row>
    <row r="3460" spans="1:4" ht="12.75" customHeight="1">
      <c r="A3460" s="1" t="s">
        <v>6938</v>
      </c>
      <c r="B3460" s="2" t="s">
        <v>6939</v>
      </c>
      <c r="C3460" s="2" t="s">
        <v>2</v>
      </c>
      <c r="D3460" s="3">
        <v>0.23</v>
      </c>
    </row>
    <row r="3461" spans="1:4" ht="12.75" customHeight="1">
      <c r="A3461" s="1" t="s">
        <v>6940</v>
      </c>
      <c r="B3461" s="2" t="s">
        <v>6941</v>
      </c>
      <c r="C3461" s="2" t="s">
        <v>2</v>
      </c>
      <c r="D3461" s="3">
        <v>0.15</v>
      </c>
    </row>
    <row r="3462" spans="1:4" ht="12.75" customHeight="1">
      <c r="A3462" s="1" t="s">
        <v>6942</v>
      </c>
      <c r="B3462" s="2" t="s">
        <v>6943</v>
      </c>
      <c r="C3462" s="2" t="s">
        <v>2</v>
      </c>
      <c r="D3462" s="3">
        <v>1.25</v>
      </c>
    </row>
    <row r="3463" spans="1:4" ht="12.75" customHeight="1">
      <c r="A3463" s="1" t="s">
        <v>6944</v>
      </c>
      <c r="B3463" s="2" t="s">
        <v>6945</v>
      </c>
      <c r="C3463" s="2" t="s">
        <v>2</v>
      </c>
      <c r="D3463" s="3">
        <v>7.67</v>
      </c>
    </row>
    <row r="3464" spans="1:4" ht="12.75" customHeight="1">
      <c r="A3464" s="1" t="s">
        <v>6946</v>
      </c>
      <c r="B3464" s="2" t="s">
        <v>6947</v>
      </c>
      <c r="C3464" s="2" t="s">
        <v>2</v>
      </c>
      <c r="D3464" s="3">
        <v>1759.81</v>
      </c>
    </row>
    <row r="3465" spans="1:4" ht="12.75" customHeight="1">
      <c r="A3465" s="1" t="s">
        <v>6948</v>
      </c>
      <c r="B3465" s="2" t="s">
        <v>6949</v>
      </c>
      <c r="C3465" s="2" t="s">
        <v>2</v>
      </c>
      <c r="D3465" s="3">
        <v>363.32</v>
      </c>
    </row>
    <row r="3466" spans="1:4" ht="12.75" customHeight="1">
      <c r="A3466" s="1" t="s">
        <v>6950</v>
      </c>
      <c r="B3466" s="2" t="s">
        <v>6951</v>
      </c>
      <c r="C3466" s="2" t="s">
        <v>2</v>
      </c>
      <c r="D3466" s="3">
        <v>340.77</v>
      </c>
    </row>
    <row r="3467" spans="1:4" ht="12.75" customHeight="1">
      <c r="A3467" s="1" t="s">
        <v>6952</v>
      </c>
      <c r="B3467" s="2" t="s">
        <v>6953</v>
      </c>
      <c r="C3467" s="2" t="s">
        <v>2</v>
      </c>
      <c r="D3467" s="3">
        <v>268.74</v>
      </c>
    </row>
    <row r="3468" spans="1:4" ht="12.75" customHeight="1">
      <c r="A3468" s="1" t="s">
        <v>6954</v>
      </c>
      <c r="B3468" s="2" t="s">
        <v>6955</v>
      </c>
      <c r="C3468" s="2" t="s">
        <v>2</v>
      </c>
      <c r="D3468" s="3">
        <v>239.25</v>
      </c>
    </row>
    <row r="3469" spans="1:4" ht="12.75" customHeight="1">
      <c r="A3469" s="1" t="s">
        <v>6956</v>
      </c>
      <c r="B3469" s="2" t="s">
        <v>6957</v>
      </c>
      <c r="C3469" s="2" t="s">
        <v>2</v>
      </c>
      <c r="D3469" s="3">
        <v>303.52</v>
      </c>
    </row>
    <row r="3470" spans="1:4" ht="12.75" customHeight="1">
      <c r="A3470" s="1" t="s">
        <v>6958</v>
      </c>
      <c r="B3470" s="2" t="s">
        <v>6959</v>
      </c>
      <c r="C3470" s="2" t="s">
        <v>2</v>
      </c>
      <c r="D3470" s="3">
        <v>296.48</v>
      </c>
    </row>
    <row r="3471" spans="1:4" ht="12.75" customHeight="1">
      <c r="A3471" s="1" t="s">
        <v>6960</v>
      </c>
      <c r="B3471" s="2" t="s">
        <v>6961</v>
      </c>
      <c r="C3471" s="2" t="s">
        <v>2</v>
      </c>
      <c r="D3471" s="3">
        <v>339.2</v>
      </c>
    </row>
    <row r="3472" spans="1:4" ht="12.75" customHeight="1">
      <c r="A3472" s="1" t="s">
        <v>6962</v>
      </c>
      <c r="B3472" s="2" t="s">
        <v>6963</v>
      </c>
      <c r="C3472" s="2" t="s">
        <v>801</v>
      </c>
      <c r="D3472" s="3">
        <v>745.39</v>
      </c>
    </row>
    <row r="3473" spans="1:4" ht="12.75" customHeight="1">
      <c r="A3473" s="1" t="s">
        <v>6964</v>
      </c>
      <c r="B3473" s="2" t="s">
        <v>6965</v>
      </c>
      <c r="C3473" s="2" t="s">
        <v>2</v>
      </c>
      <c r="D3473" s="3">
        <v>792.54</v>
      </c>
    </row>
    <row r="3474" spans="1:4" ht="12.75" customHeight="1">
      <c r="A3474" s="1" t="s">
        <v>6966</v>
      </c>
      <c r="B3474" s="2" t="s">
        <v>6967</v>
      </c>
      <c r="C3474" s="2" t="s">
        <v>2</v>
      </c>
      <c r="D3474" s="3">
        <v>709.9</v>
      </c>
    </row>
    <row r="3475" spans="1:4" ht="12.75" customHeight="1">
      <c r="A3475" s="1" t="s">
        <v>6968</v>
      </c>
      <c r="B3475" s="2" t="s">
        <v>6969</v>
      </c>
      <c r="C3475" s="2" t="s">
        <v>2</v>
      </c>
      <c r="D3475" s="3">
        <v>729.73</v>
      </c>
    </row>
    <row r="3476" spans="1:4" ht="12.75" customHeight="1">
      <c r="A3476" s="1" t="s">
        <v>6970</v>
      </c>
      <c r="B3476" s="2" t="s">
        <v>6971</v>
      </c>
      <c r="C3476" s="2" t="s">
        <v>801</v>
      </c>
      <c r="D3476" s="3">
        <v>591.67999999999995</v>
      </c>
    </row>
    <row r="3477" spans="1:4" ht="12.75" customHeight="1">
      <c r="A3477" s="1" t="s">
        <v>6972</v>
      </c>
      <c r="B3477" s="2" t="s">
        <v>6973</v>
      </c>
      <c r="C3477" s="2" t="s">
        <v>801</v>
      </c>
      <c r="D3477" s="3">
        <v>408.62</v>
      </c>
    </row>
    <row r="3478" spans="1:4" ht="12.75" customHeight="1">
      <c r="A3478" s="1" t="s">
        <v>6974</v>
      </c>
      <c r="B3478" s="2" t="s">
        <v>6975</v>
      </c>
      <c r="C3478" s="2" t="s">
        <v>2</v>
      </c>
      <c r="D3478" s="3">
        <v>748.26</v>
      </c>
    </row>
    <row r="3479" spans="1:4" ht="12.75" customHeight="1">
      <c r="A3479" s="1" t="s">
        <v>6976</v>
      </c>
      <c r="B3479" s="2" t="s">
        <v>6977</v>
      </c>
      <c r="C3479" s="2" t="s">
        <v>801</v>
      </c>
      <c r="D3479" s="3">
        <v>379.03</v>
      </c>
    </row>
    <row r="3480" spans="1:4" ht="12.75" customHeight="1">
      <c r="A3480" s="1" t="s">
        <v>6978</v>
      </c>
      <c r="B3480" s="2" t="s">
        <v>6979</v>
      </c>
      <c r="C3480" s="2" t="s">
        <v>801</v>
      </c>
      <c r="D3480" s="3">
        <v>437.64</v>
      </c>
    </row>
    <row r="3481" spans="1:4" ht="12.75" customHeight="1">
      <c r="A3481" s="1" t="s">
        <v>6980</v>
      </c>
      <c r="B3481" s="2" t="s">
        <v>6981</v>
      </c>
      <c r="C3481" s="2" t="s">
        <v>801</v>
      </c>
      <c r="D3481" s="3">
        <v>711.16</v>
      </c>
    </row>
    <row r="3482" spans="1:4" ht="12.75" customHeight="1">
      <c r="A3482" s="1" t="s">
        <v>6982</v>
      </c>
      <c r="B3482" s="2" t="s">
        <v>6983</v>
      </c>
      <c r="C3482" s="2" t="s">
        <v>801</v>
      </c>
      <c r="D3482" s="3">
        <v>599.52</v>
      </c>
    </row>
    <row r="3483" spans="1:4" ht="12.75" customHeight="1">
      <c r="A3483" s="1" t="s">
        <v>6984</v>
      </c>
      <c r="B3483" s="2" t="s">
        <v>6985</v>
      </c>
      <c r="C3483" s="2" t="s">
        <v>801</v>
      </c>
      <c r="D3483" s="3">
        <v>893.14</v>
      </c>
    </row>
    <row r="3484" spans="1:4" ht="12.75" customHeight="1">
      <c r="A3484" s="1" t="s">
        <v>6986</v>
      </c>
      <c r="B3484" s="2" t="s">
        <v>6987</v>
      </c>
      <c r="C3484" s="2" t="s">
        <v>801</v>
      </c>
      <c r="D3484" s="3">
        <v>477.42</v>
      </c>
    </row>
    <row r="3485" spans="1:4" ht="12.75" customHeight="1">
      <c r="A3485" s="1" t="s">
        <v>6988</v>
      </c>
      <c r="B3485" s="2" t="s">
        <v>6989</v>
      </c>
      <c r="C3485" s="2" t="s">
        <v>801</v>
      </c>
      <c r="D3485" s="3">
        <v>322.27999999999997</v>
      </c>
    </row>
    <row r="3486" spans="1:4" ht="12.75" customHeight="1">
      <c r="A3486" s="1" t="s">
        <v>6990</v>
      </c>
      <c r="B3486" s="2" t="s">
        <v>6991</v>
      </c>
      <c r="C3486" s="2" t="s">
        <v>801</v>
      </c>
      <c r="D3486" s="3">
        <v>788.56</v>
      </c>
    </row>
    <row r="3487" spans="1:4" ht="12.75" customHeight="1">
      <c r="A3487" s="1" t="s">
        <v>6992</v>
      </c>
      <c r="B3487" s="2" t="s">
        <v>6993</v>
      </c>
      <c r="C3487" s="2" t="s">
        <v>801</v>
      </c>
      <c r="D3487" s="3">
        <v>654.91999999999996</v>
      </c>
    </row>
    <row r="3488" spans="1:4" ht="12.75" customHeight="1">
      <c r="A3488" s="1" t="s">
        <v>6994</v>
      </c>
      <c r="B3488" s="2" t="s">
        <v>6995</v>
      </c>
      <c r="C3488" s="2" t="s">
        <v>801</v>
      </c>
      <c r="D3488" s="3">
        <v>455.8</v>
      </c>
    </row>
    <row r="3489" spans="1:4" ht="12.75" customHeight="1">
      <c r="A3489" s="1" t="s">
        <v>6996</v>
      </c>
      <c r="B3489" s="2" t="s">
        <v>6997</v>
      </c>
      <c r="C3489" s="2" t="s">
        <v>2</v>
      </c>
      <c r="D3489" s="3">
        <v>205.54</v>
      </c>
    </row>
    <row r="3490" spans="1:4" ht="12.75" customHeight="1">
      <c r="A3490" s="1" t="s">
        <v>6998</v>
      </c>
      <c r="B3490" s="2" t="s">
        <v>6999</v>
      </c>
      <c r="C3490" s="2" t="s">
        <v>2</v>
      </c>
      <c r="D3490" s="3">
        <v>213.29</v>
      </c>
    </row>
    <row r="3491" spans="1:4" ht="12.75" customHeight="1">
      <c r="A3491" s="1" t="s">
        <v>7000</v>
      </c>
      <c r="B3491" s="2" t="s">
        <v>7001</v>
      </c>
      <c r="C3491" s="2" t="s">
        <v>2</v>
      </c>
      <c r="D3491" s="3">
        <v>226.73</v>
      </c>
    </row>
    <row r="3492" spans="1:4" ht="12.75" customHeight="1">
      <c r="A3492" s="1" t="s">
        <v>7002</v>
      </c>
      <c r="B3492" s="2" t="s">
        <v>7003</v>
      </c>
      <c r="C3492" s="2" t="s">
        <v>2</v>
      </c>
      <c r="D3492" s="3">
        <v>266.33</v>
      </c>
    </row>
    <row r="3493" spans="1:4" ht="12.75" customHeight="1">
      <c r="A3493" s="1" t="s">
        <v>7004</v>
      </c>
      <c r="B3493" s="2" t="s">
        <v>7005</v>
      </c>
      <c r="C3493" s="2" t="s">
        <v>2</v>
      </c>
      <c r="D3493" s="3">
        <v>247.24</v>
      </c>
    </row>
    <row r="3494" spans="1:4" ht="12.75" customHeight="1">
      <c r="A3494" s="1" t="s">
        <v>7006</v>
      </c>
      <c r="B3494" s="2" t="s">
        <v>7007</v>
      </c>
      <c r="C3494" s="2" t="s">
        <v>2</v>
      </c>
      <c r="D3494" s="3">
        <v>224.49</v>
      </c>
    </row>
    <row r="3495" spans="1:4" ht="12.75" customHeight="1">
      <c r="A3495" s="1" t="s">
        <v>7008</v>
      </c>
      <c r="B3495" s="2" t="s">
        <v>7009</v>
      </c>
      <c r="C3495" s="2" t="s">
        <v>2</v>
      </c>
      <c r="D3495" s="3">
        <v>236.68</v>
      </c>
    </row>
    <row r="3496" spans="1:4" ht="12.75" customHeight="1">
      <c r="A3496" s="1" t="s">
        <v>7010</v>
      </c>
      <c r="B3496" s="2" t="s">
        <v>7011</v>
      </c>
      <c r="C3496" s="2" t="s">
        <v>2</v>
      </c>
      <c r="D3496" s="3">
        <v>226.48</v>
      </c>
    </row>
    <row r="3497" spans="1:4" ht="12.75" customHeight="1">
      <c r="A3497" s="1" t="s">
        <v>7012</v>
      </c>
      <c r="B3497" s="2" t="s">
        <v>7013</v>
      </c>
      <c r="C3497" s="2" t="s">
        <v>2</v>
      </c>
      <c r="D3497" s="3">
        <v>246.98</v>
      </c>
    </row>
    <row r="3498" spans="1:4" ht="12.75" customHeight="1">
      <c r="A3498" s="1" t="s">
        <v>7014</v>
      </c>
      <c r="B3498" s="2" t="s">
        <v>7015</v>
      </c>
      <c r="C3498" s="2" t="s">
        <v>2</v>
      </c>
      <c r="D3498" s="3">
        <v>328.39</v>
      </c>
    </row>
    <row r="3499" spans="1:4" ht="12.75" customHeight="1">
      <c r="A3499" s="1" t="s">
        <v>7016</v>
      </c>
      <c r="B3499" s="2" t="s">
        <v>7017</v>
      </c>
      <c r="C3499" s="2" t="s">
        <v>2</v>
      </c>
      <c r="D3499" s="3">
        <v>461.14</v>
      </c>
    </row>
    <row r="3500" spans="1:4" ht="12.75" customHeight="1">
      <c r="A3500" s="1" t="s">
        <v>7018</v>
      </c>
      <c r="B3500" s="2" t="s">
        <v>7019</v>
      </c>
      <c r="C3500" s="2" t="s">
        <v>2</v>
      </c>
      <c r="D3500" s="3">
        <v>509.93</v>
      </c>
    </row>
    <row r="3501" spans="1:4" ht="12.75" customHeight="1">
      <c r="A3501" s="1" t="s">
        <v>7020</v>
      </c>
      <c r="B3501" s="2" t="s">
        <v>7021</v>
      </c>
      <c r="C3501" s="2" t="s">
        <v>2</v>
      </c>
      <c r="D3501" s="3">
        <v>536.69000000000005</v>
      </c>
    </row>
    <row r="3502" spans="1:4" ht="12.75" customHeight="1">
      <c r="A3502" s="1" t="s">
        <v>7022</v>
      </c>
      <c r="B3502" s="2" t="s">
        <v>7023</v>
      </c>
      <c r="C3502" s="2" t="s">
        <v>2</v>
      </c>
      <c r="D3502" s="3">
        <v>578.36</v>
      </c>
    </row>
    <row r="3503" spans="1:4" ht="12.75" customHeight="1">
      <c r="A3503" s="1" t="s">
        <v>7024</v>
      </c>
      <c r="B3503" s="2" t="s">
        <v>7025</v>
      </c>
      <c r="C3503" s="2" t="s">
        <v>2</v>
      </c>
      <c r="D3503" s="3">
        <v>462.57</v>
      </c>
    </row>
    <row r="3504" spans="1:4" ht="12.75" customHeight="1">
      <c r="A3504" s="1" t="s">
        <v>7026</v>
      </c>
      <c r="B3504" s="2" t="s">
        <v>7027</v>
      </c>
      <c r="C3504" s="2" t="s">
        <v>801</v>
      </c>
      <c r="D3504" s="3">
        <v>1335.24</v>
      </c>
    </row>
    <row r="3505" spans="1:4" ht="12.75" customHeight="1">
      <c r="A3505" s="1" t="s">
        <v>7028</v>
      </c>
      <c r="B3505" s="2" t="s">
        <v>7029</v>
      </c>
      <c r="C3505" s="2" t="s">
        <v>2</v>
      </c>
      <c r="D3505" s="3">
        <v>36.57</v>
      </c>
    </row>
    <row r="3506" spans="1:4" ht="12.75" customHeight="1">
      <c r="A3506" s="1" t="s">
        <v>7030</v>
      </c>
      <c r="B3506" s="2" t="s">
        <v>7031</v>
      </c>
      <c r="C3506" s="2" t="s">
        <v>2</v>
      </c>
      <c r="D3506" s="3">
        <v>23.48</v>
      </c>
    </row>
    <row r="3507" spans="1:4" ht="12.75" customHeight="1">
      <c r="A3507" s="1" t="s">
        <v>7032</v>
      </c>
      <c r="B3507" s="2" t="s">
        <v>7033</v>
      </c>
      <c r="C3507" s="2" t="s">
        <v>801</v>
      </c>
      <c r="D3507" s="3">
        <v>452.66</v>
      </c>
    </row>
    <row r="3508" spans="1:4" ht="12.75" customHeight="1">
      <c r="A3508" s="1" t="s">
        <v>7034</v>
      </c>
      <c r="B3508" s="2" t="s">
        <v>7035</v>
      </c>
      <c r="C3508" s="2" t="s">
        <v>801</v>
      </c>
      <c r="D3508" s="3">
        <v>820.2</v>
      </c>
    </row>
    <row r="3509" spans="1:4" ht="12.75" customHeight="1">
      <c r="A3509" s="1" t="s">
        <v>7036</v>
      </c>
      <c r="B3509" s="2" t="s">
        <v>7037</v>
      </c>
      <c r="C3509" s="2" t="s">
        <v>801</v>
      </c>
      <c r="D3509" s="3">
        <v>713.59</v>
      </c>
    </row>
    <row r="3510" spans="1:4" ht="12.75" customHeight="1">
      <c r="A3510" s="1" t="s">
        <v>7038</v>
      </c>
      <c r="B3510" s="2" t="s">
        <v>7039</v>
      </c>
      <c r="C3510" s="2" t="s">
        <v>801</v>
      </c>
      <c r="D3510" s="3">
        <v>665.53</v>
      </c>
    </row>
    <row r="3511" spans="1:4" ht="12.75" customHeight="1">
      <c r="A3511" s="1" t="s">
        <v>7040</v>
      </c>
      <c r="B3511" s="2" t="s">
        <v>7041</v>
      </c>
      <c r="C3511" s="2" t="s">
        <v>801</v>
      </c>
      <c r="D3511" s="3">
        <v>872.58</v>
      </c>
    </row>
    <row r="3512" spans="1:4" ht="12.75" customHeight="1">
      <c r="A3512" s="1" t="s">
        <v>7042</v>
      </c>
      <c r="B3512" s="2" t="s">
        <v>7043</v>
      </c>
      <c r="C3512" s="2" t="s">
        <v>2</v>
      </c>
      <c r="D3512" s="3">
        <v>2049.09</v>
      </c>
    </row>
    <row r="3513" spans="1:4" ht="12.75" customHeight="1">
      <c r="A3513" s="1" t="s">
        <v>7044</v>
      </c>
      <c r="B3513" s="2" t="s">
        <v>7045</v>
      </c>
      <c r="C3513" s="2" t="s">
        <v>2</v>
      </c>
      <c r="D3513" s="3">
        <v>2328.92</v>
      </c>
    </row>
    <row r="3514" spans="1:4" ht="12.75" customHeight="1">
      <c r="A3514" s="1" t="s">
        <v>7046</v>
      </c>
      <c r="B3514" s="2" t="s">
        <v>7047</v>
      </c>
      <c r="C3514" s="2" t="s">
        <v>2</v>
      </c>
      <c r="D3514" s="3">
        <v>1980.72</v>
      </c>
    </row>
    <row r="3515" spans="1:4" ht="12.75" customHeight="1">
      <c r="A3515" s="1" t="s">
        <v>7048</v>
      </c>
      <c r="B3515" s="2" t="s">
        <v>7049</v>
      </c>
      <c r="C3515" s="2" t="s">
        <v>2</v>
      </c>
      <c r="D3515" s="3">
        <v>1977.84</v>
      </c>
    </row>
    <row r="3516" spans="1:4" ht="12.75" customHeight="1">
      <c r="A3516" s="1" t="s">
        <v>7050</v>
      </c>
      <c r="B3516" s="2" t="s">
        <v>7051</v>
      </c>
      <c r="C3516" s="2" t="s">
        <v>2</v>
      </c>
      <c r="D3516" s="3">
        <v>1475.75</v>
      </c>
    </row>
    <row r="3517" spans="1:4" ht="12.75" customHeight="1">
      <c r="A3517" s="1" t="s">
        <v>7052</v>
      </c>
      <c r="B3517" s="2" t="s">
        <v>7053</v>
      </c>
      <c r="C3517" s="2" t="s">
        <v>2</v>
      </c>
      <c r="D3517" s="3">
        <v>1494.49</v>
      </c>
    </row>
    <row r="3518" spans="1:4" ht="12.75" customHeight="1">
      <c r="A3518" s="1" t="s">
        <v>7054</v>
      </c>
      <c r="B3518" s="2" t="s">
        <v>7055</v>
      </c>
      <c r="C3518" s="2" t="s">
        <v>2</v>
      </c>
      <c r="D3518" s="3">
        <v>2070.4</v>
      </c>
    </row>
    <row r="3519" spans="1:4" ht="12.75" customHeight="1">
      <c r="A3519" s="1" t="s">
        <v>7056</v>
      </c>
      <c r="B3519" s="2" t="s">
        <v>7057</v>
      </c>
      <c r="C3519" s="2" t="s">
        <v>2</v>
      </c>
      <c r="D3519" s="3">
        <v>509.57</v>
      </c>
    </row>
    <row r="3520" spans="1:4" ht="12.75" customHeight="1">
      <c r="A3520" s="1" t="s">
        <v>7058</v>
      </c>
      <c r="B3520" s="2" t="s">
        <v>7059</v>
      </c>
      <c r="C3520" s="2" t="s">
        <v>2</v>
      </c>
      <c r="D3520" s="3">
        <v>1026.1400000000001</v>
      </c>
    </row>
    <row r="3521" spans="1:4" ht="12.75" customHeight="1">
      <c r="A3521" s="1" t="s">
        <v>7060</v>
      </c>
      <c r="B3521" s="2" t="s">
        <v>7061</v>
      </c>
      <c r="C3521" s="2" t="s">
        <v>2</v>
      </c>
      <c r="D3521" s="3">
        <v>1417.55</v>
      </c>
    </row>
    <row r="3522" spans="1:4" ht="12.75" customHeight="1">
      <c r="A3522" s="1" t="s">
        <v>7062</v>
      </c>
      <c r="B3522" s="2" t="s">
        <v>7063</v>
      </c>
      <c r="C3522" s="2" t="s">
        <v>2</v>
      </c>
      <c r="D3522" s="3">
        <v>1629.84</v>
      </c>
    </row>
    <row r="3523" spans="1:4" ht="12.75" customHeight="1">
      <c r="A3523" s="1" t="s">
        <v>7064</v>
      </c>
      <c r="B3523" s="2" t="s">
        <v>7065</v>
      </c>
      <c r="C3523" s="2" t="s">
        <v>2</v>
      </c>
      <c r="D3523" s="3">
        <v>3663.87</v>
      </c>
    </row>
    <row r="3524" spans="1:4" ht="12.75" customHeight="1">
      <c r="A3524" s="1" t="s">
        <v>7066</v>
      </c>
      <c r="B3524" s="2" t="s">
        <v>7067</v>
      </c>
      <c r="C3524" s="2" t="s">
        <v>2</v>
      </c>
      <c r="D3524" s="3">
        <v>4850.8500000000004</v>
      </c>
    </row>
    <row r="3525" spans="1:4" ht="12.75" customHeight="1">
      <c r="A3525" s="1" t="s">
        <v>7068</v>
      </c>
      <c r="B3525" s="2" t="s">
        <v>7069</v>
      </c>
      <c r="C3525" s="2" t="s">
        <v>2</v>
      </c>
      <c r="D3525" s="3">
        <v>6958.94</v>
      </c>
    </row>
    <row r="3526" spans="1:4" ht="12.75" customHeight="1">
      <c r="A3526" s="1" t="s">
        <v>7070</v>
      </c>
      <c r="B3526" s="2" t="s">
        <v>7071</v>
      </c>
      <c r="C3526" s="2" t="s">
        <v>2</v>
      </c>
      <c r="D3526" s="3">
        <v>8688.3799999999992</v>
      </c>
    </row>
    <row r="3527" spans="1:4" ht="12.75" customHeight="1">
      <c r="A3527" s="1" t="s">
        <v>7072</v>
      </c>
      <c r="B3527" s="2" t="s">
        <v>7073</v>
      </c>
      <c r="C3527" s="2" t="s">
        <v>2</v>
      </c>
      <c r="D3527" s="3">
        <v>13228.59</v>
      </c>
    </row>
    <row r="3528" spans="1:4" ht="12.75" customHeight="1">
      <c r="A3528" s="1" t="s">
        <v>7074</v>
      </c>
      <c r="B3528" s="2" t="s">
        <v>7075</v>
      </c>
      <c r="C3528" s="2" t="s">
        <v>2</v>
      </c>
      <c r="D3528" s="3">
        <v>4905.76</v>
      </c>
    </row>
    <row r="3529" spans="1:4" ht="12.75" customHeight="1">
      <c r="A3529" s="1" t="s">
        <v>7076</v>
      </c>
      <c r="B3529" s="2" t="s">
        <v>7077</v>
      </c>
      <c r="C3529" s="2" t="s">
        <v>2</v>
      </c>
      <c r="D3529" s="3">
        <v>6874.85</v>
      </c>
    </row>
    <row r="3530" spans="1:4" ht="12.75" customHeight="1">
      <c r="A3530" s="1" t="s">
        <v>7078</v>
      </c>
      <c r="B3530" s="2" t="s">
        <v>7079</v>
      </c>
      <c r="C3530" s="2" t="s">
        <v>2</v>
      </c>
      <c r="D3530" s="3">
        <v>9219.74</v>
      </c>
    </row>
    <row r="3531" spans="1:4" ht="12.75" customHeight="1">
      <c r="A3531" s="1" t="s">
        <v>7080</v>
      </c>
      <c r="B3531" s="2" t="s">
        <v>7081</v>
      </c>
      <c r="C3531" s="2" t="s">
        <v>2</v>
      </c>
      <c r="D3531" s="3">
        <v>11790</v>
      </c>
    </row>
    <row r="3532" spans="1:4" ht="12.75" customHeight="1">
      <c r="A3532" s="1" t="s">
        <v>7082</v>
      </c>
      <c r="B3532" s="2" t="s">
        <v>7083</v>
      </c>
      <c r="C3532" s="2" t="s">
        <v>2</v>
      </c>
      <c r="D3532" s="3">
        <v>2500.48</v>
      </c>
    </row>
    <row r="3533" spans="1:4" ht="12.75" customHeight="1">
      <c r="A3533" s="1" t="s">
        <v>7084</v>
      </c>
      <c r="B3533" s="2" t="s">
        <v>7085</v>
      </c>
      <c r="C3533" s="2" t="s">
        <v>2</v>
      </c>
      <c r="D3533" s="3">
        <v>15157.28</v>
      </c>
    </row>
    <row r="3534" spans="1:4" ht="12.75" customHeight="1">
      <c r="A3534" s="1" t="s">
        <v>7086</v>
      </c>
      <c r="B3534" s="2" t="s">
        <v>7087</v>
      </c>
      <c r="C3534" s="2" t="s">
        <v>2</v>
      </c>
      <c r="D3534" s="3">
        <v>5271.17</v>
      </c>
    </row>
    <row r="3535" spans="1:4" ht="12.75" customHeight="1">
      <c r="A3535" s="1" t="s">
        <v>7088</v>
      </c>
      <c r="B3535" s="2" t="s">
        <v>7089</v>
      </c>
      <c r="C3535" s="2" t="s">
        <v>2</v>
      </c>
      <c r="D3535" s="3">
        <v>8083.14</v>
      </c>
    </row>
    <row r="3536" spans="1:4" ht="12.75" customHeight="1">
      <c r="A3536" s="1" t="s">
        <v>7090</v>
      </c>
      <c r="B3536" s="2" t="s">
        <v>7091</v>
      </c>
      <c r="C3536" s="2" t="s">
        <v>2</v>
      </c>
      <c r="D3536" s="3">
        <v>8426.61</v>
      </c>
    </row>
    <row r="3537" spans="1:4" ht="12.75" customHeight="1">
      <c r="A3537" s="1" t="s">
        <v>7092</v>
      </c>
      <c r="B3537" s="2" t="s">
        <v>7093</v>
      </c>
      <c r="C3537" s="2" t="s">
        <v>2</v>
      </c>
      <c r="D3537" s="3">
        <v>13768.81</v>
      </c>
    </row>
    <row r="3538" spans="1:4" ht="12.75" customHeight="1">
      <c r="A3538" s="1" t="s">
        <v>7094</v>
      </c>
      <c r="B3538" s="2" t="s">
        <v>7095</v>
      </c>
      <c r="C3538" s="2" t="s">
        <v>2</v>
      </c>
      <c r="D3538" s="3">
        <v>16429.310000000001</v>
      </c>
    </row>
    <row r="3539" spans="1:4" ht="12.75" customHeight="1">
      <c r="A3539" s="1" t="s">
        <v>7096</v>
      </c>
      <c r="B3539" s="2" t="s">
        <v>7097</v>
      </c>
      <c r="C3539" s="2" t="s">
        <v>2</v>
      </c>
      <c r="D3539" s="3">
        <v>884.06</v>
      </c>
    </row>
    <row r="3540" spans="1:4" ht="12.75" customHeight="1">
      <c r="A3540" s="1" t="s">
        <v>7098</v>
      </c>
      <c r="B3540" s="2" t="s">
        <v>7099</v>
      </c>
      <c r="C3540" s="2" t="s">
        <v>2</v>
      </c>
      <c r="D3540" s="3">
        <v>1057.23</v>
      </c>
    </row>
    <row r="3541" spans="1:4" ht="12.75" customHeight="1">
      <c r="A3541" s="1" t="s">
        <v>7100</v>
      </c>
      <c r="B3541" s="2" t="s">
        <v>7101</v>
      </c>
      <c r="C3541" s="2" t="s">
        <v>2</v>
      </c>
      <c r="D3541" s="3">
        <v>2145.56</v>
      </c>
    </row>
    <row r="3542" spans="1:4" ht="12.75" customHeight="1">
      <c r="A3542" s="1" t="s">
        <v>7102</v>
      </c>
      <c r="B3542" s="2" t="s">
        <v>7103</v>
      </c>
      <c r="C3542" s="2" t="s">
        <v>2</v>
      </c>
      <c r="D3542" s="3">
        <v>689.45</v>
      </c>
    </row>
    <row r="3543" spans="1:4" ht="12.75" customHeight="1">
      <c r="A3543" s="1" t="s">
        <v>7104</v>
      </c>
      <c r="B3543" s="2" t="s">
        <v>7105</v>
      </c>
      <c r="C3543" s="2" t="s">
        <v>2</v>
      </c>
      <c r="D3543" s="3">
        <v>933.39</v>
      </c>
    </row>
    <row r="3544" spans="1:4" ht="12.75" customHeight="1">
      <c r="A3544" s="1" t="s">
        <v>7106</v>
      </c>
      <c r="B3544" s="2" t="s">
        <v>7107</v>
      </c>
      <c r="C3544" s="2" t="s">
        <v>2</v>
      </c>
      <c r="D3544" s="3">
        <v>1341.91</v>
      </c>
    </row>
    <row r="3545" spans="1:4" ht="12.75" customHeight="1">
      <c r="A3545" s="1" t="s">
        <v>7108</v>
      </c>
      <c r="B3545" s="2" t="s">
        <v>7109</v>
      </c>
      <c r="C3545" s="2" t="s">
        <v>2</v>
      </c>
      <c r="D3545" s="3">
        <v>2486.54</v>
      </c>
    </row>
    <row r="3546" spans="1:4" ht="12.75" customHeight="1">
      <c r="A3546" s="1" t="s">
        <v>7110</v>
      </c>
      <c r="B3546" s="2" t="s">
        <v>7111</v>
      </c>
      <c r="C3546" s="2" t="s">
        <v>2</v>
      </c>
      <c r="D3546" s="3">
        <v>725.59</v>
      </c>
    </row>
    <row r="3547" spans="1:4" ht="12.75" customHeight="1">
      <c r="A3547" s="1" t="s">
        <v>7112</v>
      </c>
      <c r="B3547" s="2" t="s">
        <v>7113</v>
      </c>
      <c r="C3547" s="2" t="s">
        <v>2</v>
      </c>
      <c r="D3547" s="3">
        <v>3278.39</v>
      </c>
    </row>
    <row r="3548" spans="1:4" ht="12.75" customHeight="1">
      <c r="A3548" s="1" t="s">
        <v>7114</v>
      </c>
      <c r="B3548" s="2" t="s">
        <v>7115</v>
      </c>
      <c r="C3548" s="2" t="s">
        <v>2</v>
      </c>
      <c r="D3548" s="3">
        <v>761.87</v>
      </c>
    </row>
    <row r="3549" spans="1:4" ht="12.75" customHeight="1">
      <c r="A3549" s="1" t="s">
        <v>7116</v>
      </c>
      <c r="B3549" s="2" t="s">
        <v>7117</v>
      </c>
      <c r="C3549" s="2" t="s">
        <v>2</v>
      </c>
      <c r="D3549" s="3">
        <v>4413.37</v>
      </c>
    </row>
    <row r="3550" spans="1:4" ht="12.75" customHeight="1">
      <c r="A3550" s="1" t="s">
        <v>7118</v>
      </c>
      <c r="B3550" s="2" t="s">
        <v>7119</v>
      </c>
      <c r="C3550" s="2" t="s">
        <v>2</v>
      </c>
      <c r="D3550" s="3">
        <v>1162.31</v>
      </c>
    </row>
    <row r="3551" spans="1:4" ht="12.75" customHeight="1">
      <c r="A3551" s="1" t="s">
        <v>7120</v>
      </c>
      <c r="B3551" s="2" t="s">
        <v>7121</v>
      </c>
      <c r="C3551" s="2" t="s">
        <v>2</v>
      </c>
      <c r="D3551" s="3">
        <v>1643.22</v>
      </c>
    </row>
    <row r="3552" spans="1:4" ht="12.75" customHeight="1">
      <c r="A3552" s="1" t="s">
        <v>7122</v>
      </c>
      <c r="B3552" s="2" t="s">
        <v>7123</v>
      </c>
      <c r="C3552" s="2" t="s">
        <v>2</v>
      </c>
      <c r="D3552" s="3">
        <v>2744.95</v>
      </c>
    </row>
    <row r="3553" spans="1:4" ht="12.75" customHeight="1">
      <c r="A3553" s="1" t="s">
        <v>7124</v>
      </c>
      <c r="B3553" s="2" t="s">
        <v>7125</v>
      </c>
      <c r="C3553" s="2" t="s">
        <v>2</v>
      </c>
      <c r="D3553" s="3">
        <v>960.89</v>
      </c>
    </row>
    <row r="3554" spans="1:4" ht="12.75" customHeight="1">
      <c r="A3554" s="1" t="s">
        <v>7126</v>
      </c>
      <c r="B3554" s="2" t="s">
        <v>7127</v>
      </c>
      <c r="C3554" s="2" t="s">
        <v>2</v>
      </c>
      <c r="D3554" s="3">
        <v>3867.6</v>
      </c>
    </row>
    <row r="3555" spans="1:4" ht="12.75" customHeight="1">
      <c r="A3555" s="1" t="s">
        <v>7128</v>
      </c>
      <c r="B3555" s="2" t="s">
        <v>7129</v>
      </c>
      <c r="C3555" s="2" t="s">
        <v>2</v>
      </c>
      <c r="D3555" s="3">
        <v>1302.24</v>
      </c>
    </row>
    <row r="3556" spans="1:4" ht="12.75" customHeight="1">
      <c r="A3556" s="1" t="s">
        <v>7130</v>
      </c>
      <c r="B3556" s="2" t="s">
        <v>7131</v>
      </c>
      <c r="C3556" s="2" t="s">
        <v>2</v>
      </c>
      <c r="D3556" s="3">
        <v>8016.58</v>
      </c>
    </row>
    <row r="3557" spans="1:4" ht="12.75" customHeight="1">
      <c r="A3557" s="1" t="s">
        <v>7132</v>
      </c>
      <c r="B3557" s="2" t="s">
        <v>7133</v>
      </c>
      <c r="C3557" s="2" t="s">
        <v>2</v>
      </c>
      <c r="D3557" s="3">
        <v>1791.72</v>
      </c>
    </row>
    <row r="3558" spans="1:4" ht="12.75" customHeight="1">
      <c r="A3558" s="1" t="s">
        <v>7134</v>
      </c>
      <c r="B3558" s="2" t="s">
        <v>7135</v>
      </c>
      <c r="C3558" s="2" t="s">
        <v>2</v>
      </c>
      <c r="D3558" s="3">
        <v>3356.13</v>
      </c>
    </row>
    <row r="3559" spans="1:4" ht="12.75" customHeight="1">
      <c r="A3559" s="1" t="s">
        <v>7136</v>
      </c>
      <c r="B3559" s="2" t="s">
        <v>7137</v>
      </c>
      <c r="C3559" s="2" t="s">
        <v>2</v>
      </c>
      <c r="D3559" s="3">
        <v>5381.07</v>
      </c>
    </row>
    <row r="3560" spans="1:4" ht="12.75" customHeight="1">
      <c r="A3560" s="1" t="s">
        <v>7138</v>
      </c>
      <c r="B3560" s="2" t="s">
        <v>7139</v>
      </c>
      <c r="C3560" s="2" t="s">
        <v>2</v>
      </c>
      <c r="D3560" s="3">
        <v>7216.18</v>
      </c>
    </row>
    <row r="3561" spans="1:4" ht="12.75" customHeight="1">
      <c r="A3561" s="1" t="s">
        <v>7140</v>
      </c>
      <c r="B3561" s="2" t="s">
        <v>7141</v>
      </c>
      <c r="C3561" s="2" t="s">
        <v>2</v>
      </c>
      <c r="D3561" s="3">
        <v>1521.52</v>
      </c>
    </row>
    <row r="3562" spans="1:4" ht="12.75" customHeight="1">
      <c r="A3562" s="1" t="s">
        <v>7142</v>
      </c>
      <c r="B3562" s="2" t="s">
        <v>7143</v>
      </c>
      <c r="C3562" s="2" t="s">
        <v>2</v>
      </c>
      <c r="D3562" s="3">
        <v>2290.85</v>
      </c>
    </row>
    <row r="3563" spans="1:4" ht="12.75" customHeight="1">
      <c r="A3563" s="1" t="s">
        <v>7144</v>
      </c>
      <c r="B3563" s="2" t="s">
        <v>7145</v>
      </c>
      <c r="C3563" s="2" t="s">
        <v>2</v>
      </c>
      <c r="D3563" s="3">
        <v>6633.2</v>
      </c>
    </row>
    <row r="3564" spans="1:4" ht="12.75" customHeight="1">
      <c r="A3564" s="1" t="s">
        <v>7146</v>
      </c>
      <c r="B3564" s="2" t="s">
        <v>7147</v>
      </c>
      <c r="C3564" s="2" t="s">
        <v>2</v>
      </c>
      <c r="D3564" s="3">
        <v>9492.19</v>
      </c>
    </row>
    <row r="3565" spans="1:4" ht="12.75" customHeight="1">
      <c r="A3565" s="1" t="s">
        <v>7148</v>
      </c>
      <c r="B3565" s="2" t="s">
        <v>7149</v>
      </c>
      <c r="C3565" s="2" t="s">
        <v>2</v>
      </c>
      <c r="D3565" s="3">
        <v>487.87</v>
      </c>
    </row>
    <row r="3566" spans="1:4" ht="12.75" customHeight="1">
      <c r="A3566" s="1" t="s">
        <v>7150</v>
      </c>
      <c r="B3566" s="2" t="s">
        <v>7151</v>
      </c>
      <c r="C3566" s="2" t="s">
        <v>2</v>
      </c>
      <c r="D3566" s="3">
        <v>1906.48</v>
      </c>
    </row>
    <row r="3567" spans="1:4" ht="12.75" customHeight="1">
      <c r="A3567" s="1" t="s">
        <v>7152</v>
      </c>
      <c r="B3567" s="2" t="s">
        <v>7153</v>
      </c>
      <c r="C3567" s="2" t="s">
        <v>2</v>
      </c>
      <c r="D3567" s="3">
        <v>604.74</v>
      </c>
    </row>
    <row r="3568" spans="1:4" ht="12.75" customHeight="1">
      <c r="A3568" s="1" t="s">
        <v>7154</v>
      </c>
      <c r="B3568" s="2" t="s">
        <v>7155</v>
      </c>
      <c r="C3568" s="2" t="s">
        <v>2</v>
      </c>
      <c r="D3568" s="3">
        <v>794</v>
      </c>
    </row>
    <row r="3569" spans="1:4" ht="12.75" customHeight="1">
      <c r="A3569" s="1" t="s">
        <v>7156</v>
      </c>
      <c r="B3569" s="2" t="s">
        <v>7157</v>
      </c>
      <c r="C3569" s="2" t="s">
        <v>2</v>
      </c>
      <c r="D3569" s="3">
        <v>1179.3800000000001</v>
      </c>
    </row>
    <row r="3570" spans="1:4" ht="12.75" customHeight="1">
      <c r="A3570" s="1" t="s">
        <v>7158</v>
      </c>
      <c r="B3570" s="2" t="s">
        <v>7159</v>
      </c>
      <c r="C3570" s="2" t="s">
        <v>2</v>
      </c>
      <c r="D3570" s="3">
        <v>301.63</v>
      </c>
    </row>
    <row r="3571" spans="1:4" ht="12.75" customHeight="1">
      <c r="A3571" s="1" t="s">
        <v>7160</v>
      </c>
      <c r="B3571" s="2" t="s">
        <v>7161</v>
      </c>
      <c r="C3571" s="2" t="s">
        <v>89</v>
      </c>
      <c r="D3571" s="3">
        <v>129.15</v>
      </c>
    </row>
    <row r="3572" spans="1:4" ht="12.75" customHeight="1">
      <c r="A3572" s="1" t="s">
        <v>7162</v>
      </c>
      <c r="B3572" s="2" t="s">
        <v>7163</v>
      </c>
      <c r="C3572" s="2" t="s">
        <v>2</v>
      </c>
      <c r="D3572" s="3">
        <v>1824.08</v>
      </c>
    </row>
    <row r="3573" spans="1:4" ht="12.75" customHeight="1">
      <c r="A3573" s="1" t="s">
        <v>7164</v>
      </c>
      <c r="B3573" s="2" t="s">
        <v>7165</v>
      </c>
      <c r="C3573" s="2" t="s">
        <v>2</v>
      </c>
      <c r="D3573" s="3">
        <v>2546.5100000000002</v>
      </c>
    </row>
    <row r="3574" spans="1:4" ht="12.75" customHeight="1">
      <c r="A3574" s="1" t="s">
        <v>7166</v>
      </c>
      <c r="B3574" s="2" t="s">
        <v>7167</v>
      </c>
      <c r="C3574" s="2" t="s">
        <v>2</v>
      </c>
      <c r="D3574" s="3">
        <v>3552.19</v>
      </c>
    </row>
    <row r="3575" spans="1:4" ht="12.75" customHeight="1">
      <c r="A3575" s="1" t="s">
        <v>7168</v>
      </c>
      <c r="B3575" s="2" t="s">
        <v>7169</v>
      </c>
      <c r="C3575" s="2" t="s">
        <v>2</v>
      </c>
      <c r="D3575" s="3">
        <v>4843.2299999999996</v>
      </c>
    </row>
    <row r="3576" spans="1:4" ht="12.75" customHeight="1">
      <c r="A3576" s="1" t="s">
        <v>7170</v>
      </c>
      <c r="B3576" s="2" t="s">
        <v>7171</v>
      </c>
      <c r="C3576" s="2" t="s">
        <v>2102</v>
      </c>
      <c r="D3576" s="3">
        <v>354.06</v>
      </c>
    </row>
    <row r="3577" spans="1:4" ht="12.75" customHeight="1">
      <c r="A3577" s="1" t="s">
        <v>7172</v>
      </c>
      <c r="B3577" s="2" t="s">
        <v>7173</v>
      </c>
      <c r="C3577" s="2" t="s">
        <v>89</v>
      </c>
      <c r="D3577" s="3">
        <v>46.83</v>
      </c>
    </row>
    <row r="3578" spans="1:4" ht="12.75" customHeight="1">
      <c r="A3578" s="1" t="s">
        <v>7174</v>
      </c>
      <c r="B3578" s="2" t="s">
        <v>7175</v>
      </c>
      <c r="C3578" s="2" t="s">
        <v>89</v>
      </c>
      <c r="D3578" s="3">
        <v>38.92</v>
      </c>
    </row>
    <row r="3579" spans="1:4" ht="12.75" customHeight="1">
      <c r="A3579" s="1" t="s">
        <v>7176</v>
      </c>
      <c r="B3579" s="2" t="s">
        <v>7177</v>
      </c>
      <c r="C3579" s="2" t="s">
        <v>89</v>
      </c>
      <c r="D3579" s="3">
        <v>46.67</v>
      </c>
    </row>
    <row r="3580" spans="1:4" ht="12.75" customHeight="1">
      <c r="A3580" s="1" t="s">
        <v>7178</v>
      </c>
      <c r="B3580" s="2" t="s">
        <v>7179</v>
      </c>
      <c r="C3580" s="2" t="s">
        <v>89</v>
      </c>
      <c r="D3580" s="3">
        <v>107.71</v>
      </c>
    </row>
    <row r="3581" spans="1:4" ht="12.75" customHeight="1">
      <c r="A3581" s="1" t="s">
        <v>7180</v>
      </c>
      <c r="B3581" s="2" t="s">
        <v>7181</v>
      </c>
      <c r="C3581" s="2" t="s">
        <v>89</v>
      </c>
      <c r="D3581" s="3">
        <v>71.81</v>
      </c>
    </row>
    <row r="3582" spans="1:4" ht="12.75" customHeight="1">
      <c r="A3582" s="1" t="s">
        <v>7182</v>
      </c>
      <c r="B3582" s="2" t="s">
        <v>7183</v>
      </c>
      <c r="C3582" s="2" t="s">
        <v>89</v>
      </c>
      <c r="D3582" s="3">
        <v>96.94</v>
      </c>
    </row>
    <row r="3583" spans="1:4" ht="12.75" customHeight="1">
      <c r="A3583" s="1" t="s">
        <v>7184</v>
      </c>
      <c r="B3583" s="2" t="s">
        <v>7185</v>
      </c>
      <c r="C3583" s="2" t="s">
        <v>89</v>
      </c>
      <c r="D3583" s="3">
        <v>80.78</v>
      </c>
    </row>
    <row r="3584" spans="1:4" ht="12.75" customHeight="1">
      <c r="A3584" s="1" t="s">
        <v>7186</v>
      </c>
      <c r="B3584" s="2" t="s">
        <v>7187</v>
      </c>
      <c r="C3584" s="2" t="s">
        <v>89</v>
      </c>
      <c r="D3584" s="3">
        <v>80.78</v>
      </c>
    </row>
    <row r="3585" spans="1:4" ht="12.75" customHeight="1">
      <c r="A3585" s="1" t="s">
        <v>7188</v>
      </c>
      <c r="B3585" s="2" t="s">
        <v>7189</v>
      </c>
      <c r="C3585" s="2" t="s">
        <v>96</v>
      </c>
      <c r="D3585" s="3">
        <v>22.6</v>
      </c>
    </row>
    <row r="3586" spans="1:4" ht="12.75" customHeight="1">
      <c r="A3586" s="1" t="s">
        <v>7190</v>
      </c>
      <c r="B3586" s="2" t="s">
        <v>7191</v>
      </c>
      <c r="C3586" s="2" t="s">
        <v>96</v>
      </c>
      <c r="D3586" s="3">
        <v>34.83</v>
      </c>
    </row>
    <row r="3587" spans="1:4" ht="12.75" customHeight="1">
      <c r="A3587" s="1" t="s">
        <v>7192</v>
      </c>
      <c r="B3587" s="2" t="s">
        <v>7193</v>
      </c>
      <c r="C3587" s="2" t="s">
        <v>96</v>
      </c>
      <c r="D3587" s="3">
        <v>32.22</v>
      </c>
    </row>
    <row r="3588" spans="1:4" ht="12.75" customHeight="1">
      <c r="A3588" s="1" t="s">
        <v>7194</v>
      </c>
      <c r="B3588" s="2" t="s">
        <v>7195</v>
      </c>
      <c r="C3588" s="2" t="s">
        <v>96</v>
      </c>
      <c r="D3588" s="3">
        <v>24.12</v>
      </c>
    </row>
    <row r="3589" spans="1:4" ht="12.75" customHeight="1">
      <c r="A3589" s="1" t="s">
        <v>7196</v>
      </c>
      <c r="B3589" s="2" t="s">
        <v>7197</v>
      </c>
      <c r="C3589" s="2" t="s">
        <v>96</v>
      </c>
      <c r="D3589" s="3">
        <v>21.85</v>
      </c>
    </row>
    <row r="3590" spans="1:4" ht="12.75" customHeight="1">
      <c r="A3590" s="1" t="s">
        <v>7198</v>
      </c>
      <c r="B3590" s="2" t="s">
        <v>7199</v>
      </c>
      <c r="C3590" s="2" t="s">
        <v>96</v>
      </c>
      <c r="D3590" s="3">
        <v>20.27</v>
      </c>
    </row>
    <row r="3591" spans="1:4" ht="12.75" customHeight="1">
      <c r="A3591" s="1" t="s">
        <v>7200</v>
      </c>
      <c r="B3591" s="2" t="s">
        <v>7201</v>
      </c>
      <c r="C3591" s="2" t="s">
        <v>96</v>
      </c>
      <c r="D3591" s="3">
        <v>20.51</v>
      </c>
    </row>
    <row r="3592" spans="1:4" ht="12.75" customHeight="1">
      <c r="A3592" s="1" t="s">
        <v>7202</v>
      </c>
      <c r="B3592" s="2" t="s">
        <v>7203</v>
      </c>
      <c r="C3592" s="2" t="s">
        <v>96</v>
      </c>
      <c r="D3592" s="3">
        <v>19.510000000000002</v>
      </c>
    </row>
    <row r="3593" spans="1:4" ht="12.75" customHeight="1">
      <c r="A3593" s="1" t="s">
        <v>7204</v>
      </c>
      <c r="B3593" s="2" t="s">
        <v>7205</v>
      </c>
      <c r="C3593" s="2" t="s">
        <v>96</v>
      </c>
      <c r="D3593" s="3">
        <v>19.29</v>
      </c>
    </row>
    <row r="3594" spans="1:4" ht="12.75" customHeight="1">
      <c r="A3594" s="1" t="s">
        <v>7206</v>
      </c>
      <c r="B3594" s="2" t="s">
        <v>7207</v>
      </c>
      <c r="C3594" s="2" t="s">
        <v>96</v>
      </c>
      <c r="D3594" s="3">
        <v>18.309999999999999</v>
      </c>
    </row>
    <row r="3595" spans="1:4" ht="12.75" customHeight="1">
      <c r="A3595" s="1" t="s">
        <v>7208</v>
      </c>
      <c r="B3595" s="2" t="s">
        <v>7209</v>
      </c>
      <c r="C3595" s="2" t="s">
        <v>96</v>
      </c>
      <c r="D3595" s="3">
        <v>18.66</v>
      </c>
    </row>
    <row r="3596" spans="1:4" ht="12.75" customHeight="1">
      <c r="A3596" s="1" t="s">
        <v>7210</v>
      </c>
      <c r="B3596" s="2" t="s">
        <v>7211</v>
      </c>
      <c r="C3596" s="2" t="s">
        <v>96</v>
      </c>
      <c r="D3596" s="3">
        <v>18.66</v>
      </c>
    </row>
    <row r="3597" spans="1:4" ht="12.75" customHeight="1">
      <c r="A3597" s="1" t="s">
        <v>7212</v>
      </c>
      <c r="B3597" s="2" t="s">
        <v>7213</v>
      </c>
      <c r="C3597" s="2" t="s">
        <v>96</v>
      </c>
      <c r="D3597" s="3">
        <v>18.87</v>
      </c>
    </row>
    <row r="3598" spans="1:4" ht="12.75" customHeight="1">
      <c r="A3598" s="1" t="s">
        <v>7214</v>
      </c>
      <c r="B3598" s="2" t="s">
        <v>7215</v>
      </c>
      <c r="C3598" s="2" t="s">
        <v>96</v>
      </c>
      <c r="D3598" s="3">
        <v>18.309999999999999</v>
      </c>
    </row>
    <row r="3599" spans="1:4" ht="12.75" customHeight="1">
      <c r="A3599" s="1" t="s">
        <v>7216</v>
      </c>
      <c r="B3599" s="2" t="s">
        <v>7217</v>
      </c>
      <c r="C3599" s="2" t="s">
        <v>96</v>
      </c>
      <c r="D3599" s="3">
        <v>18</v>
      </c>
    </row>
    <row r="3600" spans="1:4" ht="12.75" customHeight="1">
      <c r="A3600" s="1" t="s">
        <v>7218</v>
      </c>
      <c r="B3600" s="2" t="s">
        <v>7219</v>
      </c>
      <c r="C3600" s="2" t="s">
        <v>96</v>
      </c>
      <c r="D3600" s="3">
        <v>18.309999999999999</v>
      </c>
    </row>
    <row r="3601" spans="1:4" ht="12.75" customHeight="1">
      <c r="A3601" s="1" t="s">
        <v>7220</v>
      </c>
      <c r="B3601" s="2" t="s">
        <v>7221</v>
      </c>
      <c r="C3601" s="2" t="s">
        <v>96</v>
      </c>
      <c r="D3601" s="3">
        <v>18.29</v>
      </c>
    </row>
    <row r="3602" spans="1:4" ht="12.75" customHeight="1">
      <c r="A3602" s="1" t="s">
        <v>7222</v>
      </c>
      <c r="B3602" s="2" t="s">
        <v>7223</v>
      </c>
      <c r="C3602" s="2" t="s">
        <v>96</v>
      </c>
      <c r="D3602" s="3">
        <v>18.55</v>
      </c>
    </row>
    <row r="3603" spans="1:4" ht="12.75" customHeight="1">
      <c r="A3603" s="1" t="s">
        <v>7224</v>
      </c>
      <c r="B3603" s="2" t="s">
        <v>7225</v>
      </c>
      <c r="C3603" s="2" t="s">
        <v>96</v>
      </c>
      <c r="D3603" s="3">
        <v>18.45</v>
      </c>
    </row>
    <row r="3604" spans="1:4" ht="12.75" customHeight="1">
      <c r="A3604" s="1" t="s">
        <v>7226</v>
      </c>
      <c r="B3604" s="2" t="s">
        <v>7227</v>
      </c>
      <c r="C3604" s="2" t="s">
        <v>96</v>
      </c>
      <c r="D3604" s="3">
        <v>20.59</v>
      </c>
    </row>
    <row r="3605" spans="1:4" ht="12.75" customHeight="1">
      <c r="A3605" s="1" t="s">
        <v>7228</v>
      </c>
      <c r="B3605" s="2" t="s">
        <v>7229</v>
      </c>
      <c r="C3605" s="2" t="s">
        <v>2</v>
      </c>
      <c r="D3605" s="3">
        <v>3957.85</v>
      </c>
    </row>
    <row r="3606" spans="1:4" ht="12.75" customHeight="1">
      <c r="A3606" s="1" t="s">
        <v>7230</v>
      </c>
      <c r="B3606" s="2" t="s">
        <v>7231</v>
      </c>
      <c r="C3606" s="2" t="s">
        <v>99</v>
      </c>
      <c r="D3606" s="3">
        <v>565.53</v>
      </c>
    </row>
    <row r="3607" spans="1:4" ht="12.75" customHeight="1">
      <c r="A3607" s="1" t="s">
        <v>7232</v>
      </c>
      <c r="B3607" s="2" t="s">
        <v>7233</v>
      </c>
      <c r="C3607" s="2" t="s">
        <v>99</v>
      </c>
      <c r="D3607" s="3">
        <v>105.68</v>
      </c>
    </row>
    <row r="3608" spans="1:4" ht="12.75" customHeight="1">
      <c r="A3608" s="1" t="s">
        <v>7234</v>
      </c>
      <c r="B3608" s="2" t="s">
        <v>7235</v>
      </c>
      <c r="C3608" s="2" t="s">
        <v>99</v>
      </c>
      <c r="D3608" s="3">
        <v>32.479999999999997</v>
      </c>
    </row>
    <row r="3609" spans="1:4" ht="12.75" customHeight="1">
      <c r="A3609" s="1" t="s">
        <v>7236</v>
      </c>
      <c r="B3609" s="2" t="s">
        <v>7237</v>
      </c>
      <c r="C3609" s="2" t="s">
        <v>2</v>
      </c>
      <c r="D3609" s="3">
        <v>83059.399999999994</v>
      </c>
    </row>
    <row r="3610" spans="1:4" ht="12.75" customHeight="1">
      <c r="A3610" s="1" t="s">
        <v>7238</v>
      </c>
      <c r="B3610" s="2" t="s">
        <v>7239</v>
      </c>
      <c r="C3610" s="2" t="s">
        <v>2</v>
      </c>
      <c r="D3610" s="3">
        <v>110094.81</v>
      </c>
    </row>
    <row r="3611" spans="1:4" ht="12.75" customHeight="1">
      <c r="A3611" s="1" t="s">
        <v>7240</v>
      </c>
      <c r="B3611" s="2" t="s">
        <v>7241</v>
      </c>
      <c r="C3611" s="2" t="s">
        <v>2</v>
      </c>
      <c r="D3611" s="3">
        <v>660.46</v>
      </c>
    </row>
    <row r="3612" spans="1:4" ht="12.75" customHeight="1">
      <c r="A3612" s="1" t="s">
        <v>7242</v>
      </c>
      <c r="B3612" s="2" t="s">
        <v>7243</v>
      </c>
      <c r="C3612" s="2" t="s">
        <v>2</v>
      </c>
      <c r="D3612" s="3">
        <v>67.48</v>
      </c>
    </row>
    <row r="3613" spans="1:4" ht="12.75" customHeight="1">
      <c r="A3613" s="1" t="s">
        <v>7244</v>
      </c>
      <c r="B3613" s="2" t="s">
        <v>7245</v>
      </c>
      <c r="C3613" s="2" t="s">
        <v>2</v>
      </c>
      <c r="D3613" s="3">
        <v>9.0399999999999991</v>
      </c>
    </row>
    <row r="3614" spans="1:4" ht="12.75" customHeight="1">
      <c r="A3614" s="1" t="s">
        <v>7246</v>
      </c>
      <c r="B3614" s="2" t="s">
        <v>7247</v>
      </c>
      <c r="C3614" s="2" t="s">
        <v>2</v>
      </c>
      <c r="D3614" s="3">
        <v>12.82</v>
      </c>
    </row>
    <row r="3615" spans="1:4" ht="12.75" customHeight="1">
      <c r="A3615" s="1" t="s">
        <v>7248</v>
      </c>
      <c r="B3615" s="2" t="s">
        <v>7249</v>
      </c>
      <c r="C3615" s="2" t="s">
        <v>2</v>
      </c>
      <c r="D3615" s="3">
        <v>16.16</v>
      </c>
    </row>
    <row r="3616" spans="1:4" ht="12.75" customHeight="1">
      <c r="A3616" s="1" t="s">
        <v>7250</v>
      </c>
      <c r="B3616" s="2" t="s">
        <v>7251</v>
      </c>
      <c r="C3616" s="2" t="s">
        <v>2</v>
      </c>
      <c r="D3616" s="3">
        <v>36.119999999999997</v>
      </c>
    </row>
    <row r="3617" spans="1:4" ht="12.75" customHeight="1">
      <c r="A3617" s="1" t="s">
        <v>7252</v>
      </c>
      <c r="B3617" s="2" t="s">
        <v>7253</v>
      </c>
      <c r="C3617" s="2" t="s">
        <v>2</v>
      </c>
      <c r="D3617" s="3">
        <v>2.64</v>
      </c>
    </row>
    <row r="3618" spans="1:4" ht="12.75" customHeight="1">
      <c r="A3618" s="1" t="s">
        <v>7254</v>
      </c>
      <c r="B3618" s="2" t="s">
        <v>7255</v>
      </c>
      <c r="C3618" s="2" t="s">
        <v>2</v>
      </c>
      <c r="D3618" s="3">
        <v>299.54000000000002</v>
      </c>
    </row>
    <row r="3619" spans="1:4" ht="12.75" customHeight="1">
      <c r="A3619" s="1" t="s">
        <v>7256</v>
      </c>
      <c r="B3619" s="2" t="s">
        <v>7257</v>
      </c>
      <c r="C3619" s="2" t="s">
        <v>2</v>
      </c>
      <c r="D3619" s="3">
        <v>0.97</v>
      </c>
    </row>
    <row r="3620" spans="1:4" ht="12.75" customHeight="1">
      <c r="A3620" s="1" t="s">
        <v>7258</v>
      </c>
      <c r="B3620" s="2" t="s">
        <v>7259</v>
      </c>
      <c r="C3620" s="2" t="s">
        <v>2</v>
      </c>
      <c r="D3620" s="3">
        <v>62.63</v>
      </c>
    </row>
    <row r="3621" spans="1:4" ht="12.75" customHeight="1">
      <c r="A3621" s="1" t="s">
        <v>7260</v>
      </c>
      <c r="B3621" s="2" t="s">
        <v>7261</v>
      </c>
      <c r="C3621" s="2" t="s">
        <v>2</v>
      </c>
      <c r="D3621" s="3">
        <v>71.400000000000006</v>
      </c>
    </row>
    <row r="3622" spans="1:4" ht="12.75" customHeight="1">
      <c r="A3622" s="1" t="s">
        <v>7262</v>
      </c>
      <c r="B3622" s="2" t="s">
        <v>7263</v>
      </c>
      <c r="C3622" s="2" t="s">
        <v>2</v>
      </c>
      <c r="D3622" s="3">
        <v>5.46</v>
      </c>
    </row>
    <row r="3623" spans="1:4" ht="12.75" customHeight="1">
      <c r="A3623" s="1" t="s">
        <v>7264</v>
      </c>
      <c r="B3623" s="2" t="s">
        <v>7265</v>
      </c>
      <c r="C3623" s="2" t="s">
        <v>2</v>
      </c>
      <c r="D3623" s="3">
        <v>9.02</v>
      </c>
    </row>
    <row r="3624" spans="1:4" ht="12.75" customHeight="1">
      <c r="A3624" s="1" t="s">
        <v>7266</v>
      </c>
      <c r="B3624" s="2" t="s">
        <v>7267</v>
      </c>
      <c r="C3624" s="2" t="s">
        <v>2</v>
      </c>
      <c r="D3624" s="3">
        <v>9.3000000000000007</v>
      </c>
    </row>
    <row r="3625" spans="1:4" ht="12.75" customHeight="1">
      <c r="A3625" s="1" t="s">
        <v>7268</v>
      </c>
      <c r="B3625" s="2" t="s">
        <v>7269</v>
      </c>
      <c r="C3625" s="2" t="s">
        <v>2</v>
      </c>
      <c r="D3625" s="3">
        <v>12.7</v>
      </c>
    </row>
    <row r="3626" spans="1:4" ht="12.75" customHeight="1">
      <c r="A3626" s="1" t="s">
        <v>7270</v>
      </c>
      <c r="B3626" s="2" t="s">
        <v>7271</v>
      </c>
      <c r="C3626" s="2" t="s">
        <v>2</v>
      </c>
      <c r="D3626" s="3">
        <v>14.88</v>
      </c>
    </row>
    <row r="3627" spans="1:4" ht="12.75" customHeight="1">
      <c r="A3627" s="1" t="s">
        <v>7272</v>
      </c>
      <c r="B3627" s="2" t="s">
        <v>7273</v>
      </c>
      <c r="C3627" s="2" t="s">
        <v>2</v>
      </c>
      <c r="D3627" s="3">
        <v>59.61</v>
      </c>
    </row>
    <row r="3628" spans="1:4" ht="12.75" customHeight="1">
      <c r="A3628" s="1" t="s">
        <v>7274</v>
      </c>
      <c r="B3628" s="2" t="s">
        <v>7275</v>
      </c>
      <c r="C3628" s="2" t="s">
        <v>2</v>
      </c>
      <c r="D3628" s="3">
        <v>23.24</v>
      </c>
    </row>
    <row r="3629" spans="1:4" ht="12.75" customHeight="1">
      <c r="A3629" s="1" t="s">
        <v>7276</v>
      </c>
      <c r="B3629" s="2" t="s">
        <v>7277</v>
      </c>
      <c r="C3629" s="2" t="s">
        <v>2</v>
      </c>
      <c r="D3629" s="3">
        <v>162.29</v>
      </c>
    </row>
    <row r="3630" spans="1:4" ht="12.75" customHeight="1">
      <c r="A3630" s="1" t="s">
        <v>7278</v>
      </c>
      <c r="B3630" s="2" t="s">
        <v>7279</v>
      </c>
      <c r="C3630" s="2" t="s">
        <v>2</v>
      </c>
      <c r="D3630" s="3">
        <v>81.14</v>
      </c>
    </row>
    <row r="3631" spans="1:4" ht="12.75" customHeight="1">
      <c r="A3631" s="1" t="s">
        <v>7280</v>
      </c>
      <c r="B3631" s="2" t="s">
        <v>7281</v>
      </c>
      <c r="C3631" s="2" t="s">
        <v>2</v>
      </c>
      <c r="D3631" s="3">
        <v>454.09</v>
      </c>
    </row>
    <row r="3632" spans="1:4" ht="12.75" customHeight="1">
      <c r="A3632" s="1" t="s">
        <v>7282</v>
      </c>
      <c r="B3632" s="2" t="s">
        <v>7283</v>
      </c>
      <c r="C3632" s="2" t="s">
        <v>2</v>
      </c>
      <c r="D3632" s="3">
        <v>636.36</v>
      </c>
    </row>
    <row r="3633" spans="1:4" ht="12.75" customHeight="1">
      <c r="A3633" s="1" t="s">
        <v>7284</v>
      </c>
      <c r="B3633" s="2" t="s">
        <v>7285</v>
      </c>
      <c r="C3633" s="2" t="s">
        <v>2</v>
      </c>
      <c r="D3633" s="3">
        <v>668.75</v>
      </c>
    </row>
    <row r="3634" spans="1:4" ht="12.75" customHeight="1">
      <c r="A3634" s="1" t="s">
        <v>7286</v>
      </c>
      <c r="B3634" s="2" t="s">
        <v>7287</v>
      </c>
      <c r="C3634" s="2" t="s">
        <v>2</v>
      </c>
      <c r="D3634" s="3">
        <v>939.21</v>
      </c>
    </row>
    <row r="3635" spans="1:4" ht="12.75" customHeight="1">
      <c r="A3635" s="1" t="s">
        <v>7288</v>
      </c>
      <c r="B3635" s="2" t="s">
        <v>7289</v>
      </c>
      <c r="C3635" s="2" t="s">
        <v>2</v>
      </c>
      <c r="D3635" s="3">
        <v>766.93</v>
      </c>
    </row>
    <row r="3636" spans="1:4" ht="12.75" customHeight="1">
      <c r="A3636" s="1" t="s">
        <v>7290</v>
      </c>
      <c r="B3636" s="2" t="s">
        <v>7291</v>
      </c>
      <c r="C3636" s="2" t="s">
        <v>2</v>
      </c>
      <c r="D3636" s="3">
        <v>1619.24</v>
      </c>
    </row>
    <row r="3637" spans="1:4" ht="12.75" customHeight="1">
      <c r="A3637" s="1" t="s">
        <v>7292</v>
      </c>
      <c r="B3637" s="2" t="s">
        <v>7293</v>
      </c>
      <c r="C3637" s="2" t="s">
        <v>2</v>
      </c>
      <c r="D3637" s="3">
        <v>770.8</v>
      </c>
    </row>
    <row r="3638" spans="1:4" ht="12.75" customHeight="1">
      <c r="A3638" s="1" t="s">
        <v>7294</v>
      </c>
      <c r="B3638" s="2" t="s">
        <v>7295</v>
      </c>
      <c r="C3638" s="2" t="s">
        <v>2</v>
      </c>
      <c r="D3638" s="3">
        <v>1125.3399999999999</v>
      </c>
    </row>
    <row r="3639" spans="1:4" ht="12.75" customHeight="1">
      <c r="A3639" s="1" t="s">
        <v>7296</v>
      </c>
      <c r="B3639" s="2" t="s">
        <v>7297</v>
      </c>
      <c r="C3639" s="2" t="s">
        <v>2</v>
      </c>
      <c r="D3639" s="3">
        <v>1317.07</v>
      </c>
    </row>
    <row r="3640" spans="1:4" ht="12.75" customHeight="1">
      <c r="A3640" s="1" t="s">
        <v>7298</v>
      </c>
      <c r="B3640" s="2" t="s">
        <v>7299</v>
      </c>
      <c r="C3640" s="2" t="s">
        <v>2</v>
      </c>
      <c r="D3640" s="3">
        <v>1312.74</v>
      </c>
    </row>
    <row r="3641" spans="1:4" ht="12.75" customHeight="1">
      <c r="A3641" s="1" t="s">
        <v>7300</v>
      </c>
      <c r="B3641" s="2" t="s">
        <v>7301</v>
      </c>
      <c r="C3641" s="2" t="s">
        <v>2</v>
      </c>
      <c r="D3641" s="3">
        <v>471.35</v>
      </c>
    </row>
    <row r="3642" spans="1:4" ht="12.75" customHeight="1">
      <c r="A3642" s="1" t="s">
        <v>7302</v>
      </c>
      <c r="B3642" s="2" t="s">
        <v>7303</v>
      </c>
      <c r="C3642" s="2" t="s">
        <v>2</v>
      </c>
      <c r="D3642" s="3">
        <v>588.97</v>
      </c>
    </row>
    <row r="3643" spans="1:4" ht="12.75" customHeight="1">
      <c r="A3643" s="1" t="s">
        <v>7304</v>
      </c>
      <c r="B3643" s="2" t="s">
        <v>7305</v>
      </c>
      <c r="C3643" s="2" t="s">
        <v>2</v>
      </c>
      <c r="D3643" s="3">
        <v>544.61</v>
      </c>
    </row>
    <row r="3644" spans="1:4" ht="12.75" customHeight="1">
      <c r="A3644" s="1" t="s">
        <v>7306</v>
      </c>
      <c r="B3644" s="2" t="s">
        <v>7307</v>
      </c>
      <c r="C3644" s="2" t="s">
        <v>2</v>
      </c>
      <c r="D3644" s="3">
        <v>793.7</v>
      </c>
    </row>
    <row r="3645" spans="1:4" ht="12.75" customHeight="1">
      <c r="A3645" s="1" t="s">
        <v>7308</v>
      </c>
      <c r="B3645" s="2" t="s">
        <v>7309</v>
      </c>
      <c r="C3645" s="2" t="s">
        <v>2</v>
      </c>
      <c r="D3645" s="3">
        <v>980.22</v>
      </c>
    </row>
    <row r="3646" spans="1:4" ht="12.75" customHeight="1">
      <c r="A3646" s="1" t="s">
        <v>7310</v>
      </c>
      <c r="B3646" s="2" t="s">
        <v>7311</v>
      </c>
      <c r="C3646" s="2" t="s">
        <v>2</v>
      </c>
      <c r="D3646" s="3">
        <v>1178.25</v>
      </c>
    </row>
    <row r="3647" spans="1:4" ht="12.75" customHeight="1">
      <c r="A3647" s="1" t="s">
        <v>7312</v>
      </c>
      <c r="B3647" s="2" t="s">
        <v>7313</v>
      </c>
      <c r="C3647" s="2" t="s">
        <v>2</v>
      </c>
      <c r="D3647" s="3">
        <v>167.58</v>
      </c>
    </row>
    <row r="3648" spans="1:4" ht="12.75" customHeight="1">
      <c r="A3648" s="1" t="s">
        <v>7314</v>
      </c>
      <c r="B3648" s="2" t="s">
        <v>7315</v>
      </c>
      <c r="C3648" s="2" t="s">
        <v>2</v>
      </c>
      <c r="D3648" s="3">
        <v>310.47000000000003</v>
      </c>
    </row>
    <row r="3649" spans="1:4" ht="12.75" customHeight="1">
      <c r="A3649" s="1" t="s">
        <v>7316</v>
      </c>
      <c r="B3649" s="2" t="s">
        <v>7317</v>
      </c>
      <c r="C3649" s="2" t="s">
        <v>2</v>
      </c>
      <c r="D3649" s="3">
        <v>672.87</v>
      </c>
    </row>
    <row r="3650" spans="1:4" ht="12.75" customHeight="1">
      <c r="A3650" s="1" t="s">
        <v>7318</v>
      </c>
      <c r="B3650" s="2" t="s">
        <v>7319</v>
      </c>
      <c r="C3650" s="2" t="s">
        <v>2</v>
      </c>
      <c r="D3650" s="3">
        <v>526.04</v>
      </c>
    </row>
    <row r="3651" spans="1:4" ht="12.75" customHeight="1">
      <c r="A3651" s="1" t="s">
        <v>7320</v>
      </c>
      <c r="B3651" s="2" t="s">
        <v>7321</v>
      </c>
      <c r="C3651" s="2" t="s">
        <v>2</v>
      </c>
      <c r="D3651" s="3">
        <v>98.4</v>
      </c>
    </row>
    <row r="3652" spans="1:4" ht="12.75" customHeight="1">
      <c r="A3652" s="1" t="s">
        <v>7322</v>
      </c>
      <c r="B3652" s="2" t="s">
        <v>7323</v>
      </c>
      <c r="C3652" s="2" t="s">
        <v>2</v>
      </c>
      <c r="D3652" s="3">
        <v>101.92</v>
      </c>
    </row>
    <row r="3653" spans="1:4" ht="12.75" customHeight="1">
      <c r="A3653" s="1" t="s">
        <v>7324</v>
      </c>
      <c r="B3653" s="2" t="s">
        <v>7325</v>
      </c>
      <c r="C3653" s="2" t="s">
        <v>2</v>
      </c>
      <c r="D3653" s="3">
        <v>159.99</v>
      </c>
    </row>
    <row r="3654" spans="1:4" ht="12.75" customHeight="1">
      <c r="A3654" s="1" t="s">
        <v>7326</v>
      </c>
      <c r="B3654" s="2" t="s">
        <v>7327</v>
      </c>
      <c r="C3654" s="2" t="s">
        <v>2</v>
      </c>
      <c r="D3654" s="3">
        <v>274.43</v>
      </c>
    </row>
    <row r="3655" spans="1:4" ht="12.75" customHeight="1">
      <c r="A3655" s="1" t="s">
        <v>7328</v>
      </c>
      <c r="B3655" s="2" t="s">
        <v>7329</v>
      </c>
      <c r="C3655" s="2" t="s">
        <v>2</v>
      </c>
      <c r="D3655" s="3">
        <v>43.26</v>
      </c>
    </row>
    <row r="3656" spans="1:4" ht="12.75" customHeight="1">
      <c r="A3656" s="1" t="s">
        <v>7330</v>
      </c>
      <c r="B3656" s="2" t="s">
        <v>7331</v>
      </c>
      <c r="C3656" s="2" t="s">
        <v>2</v>
      </c>
      <c r="D3656" s="3">
        <v>68.34</v>
      </c>
    </row>
    <row r="3657" spans="1:4" ht="12.75" customHeight="1">
      <c r="A3657" s="1" t="s">
        <v>7332</v>
      </c>
      <c r="B3657" s="2" t="s">
        <v>7333</v>
      </c>
      <c r="C3657" s="2" t="s">
        <v>2</v>
      </c>
      <c r="D3657" s="3">
        <v>50.42</v>
      </c>
    </row>
    <row r="3658" spans="1:4" ht="12.75" customHeight="1">
      <c r="A3658" s="1" t="s">
        <v>7334</v>
      </c>
      <c r="B3658" s="2" t="s">
        <v>7335</v>
      </c>
      <c r="C3658" s="2" t="s">
        <v>2</v>
      </c>
      <c r="D3658" s="3">
        <v>144.32</v>
      </c>
    </row>
    <row r="3659" spans="1:4" ht="12.75" customHeight="1">
      <c r="A3659" s="1" t="s">
        <v>7336</v>
      </c>
      <c r="B3659" s="2" t="s">
        <v>7337</v>
      </c>
      <c r="C3659" s="2" t="s">
        <v>2</v>
      </c>
      <c r="D3659" s="3">
        <v>211.55</v>
      </c>
    </row>
    <row r="3660" spans="1:4" ht="12.75" customHeight="1">
      <c r="A3660" s="1" t="s">
        <v>7338</v>
      </c>
      <c r="B3660" s="2" t="s">
        <v>7339</v>
      </c>
      <c r="C3660" s="2" t="s">
        <v>2</v>
      </c>
      <c r="D3660" s="3">
        <v>295.11</v>
      </c>
    </row>
    <row r="3661" spans="1:4" ht="12.75" customHeight="1">
      <c r="A3661" s="1" t="s">
        <v>7340</v>
      </c>
      <c r="B3661" s="2" t="s">
        <v>7341</v>
      </c>
      <c r="C3661" s="2" t="s">
        <v>2</v>
      </c>
      <c r="D3661" s="3">
        <v>85.9</v>
      </c>
    </row>
    <row r="3662" spans="1:4" ht="12.75" customHeight="1">
      <c r="A3662" s="1" t="s">
        <v>7342</v>
      </c>
      <c r="B3662" s="2" t="s">
        <v>7343</v>
      </c>
      <c r="C3662" s="2" t="s">
        <v>2</v>
      </c>
      <c r="D3662" s="3">
        <v>1159.79</v>
      </c>
    </row>
    <row r="3663" spans="1:4" ht="12.75" customHeight="1">
      <c r="A3663" s="1" t="s">
        <v>7344</v>
      </c>
      <c r="B3663" s="2" t="s">
        <v>7345</v>
      </c>
      <c r="C3663" s="2" t="s">
        <v>2</v>
      </c>
      <c r="D3663" s="3">
        <v>2359.9699999999998</v>
      </c>
    </row>
    <row r="3664" spans="1:4" ht="12.75" customHeight="1">
      <c r="A3664" s="1" t="s">
        <v>7346</v>
      </c>
      <c r="B3664" s="2" t="s">
        <v>7347</v>
      </c>
      <c r="C3664" s="2" t="s">
        <v>2</v>
      </c>
      <c r="D3664" s="3">
        <v>62.58</v>
      </c>
    </row>
    <row r="3665" spans="1:4" ht="12.75" customHeight="1">
      <c r="A3665" s="1" t="s">
        <v>7348</v>
      </c>
      <c r="B3665" s="2" t="s">
        <v>7349</v>
      </c>
      <c r="C3665" s="2" t="s">
        <v>2</v>
      </c>
      <c r="D3665" s="3">
        <v>94.32</v>
      </c>
    </row>
    <row r="3666" spans="1:4" ht="12.75" customHeight="1">
      <c r="A3666" s="1" t="s">
        <v>7350</v>
      </c>
      <c r="B3666" s="2" t="s">
        <v>7351</v>
      </c>
      <c r="C3666" s="2" t="s">
        <v>2</v>
      </c>
      <c r="D3666" s="3">
        <v>116.09</v>
      </c>
    </row>
    <row r="3667" spans="1:4" ht="12.75" customHeight="1">
      <c r="A3667" s="1" t="s">
        <v>7352</v>
      </c>
      <c r="B3667" s="2" t="s">
        <v>7353</v>
      </c>
      <c r="C3667" s="2" t="s">
        <v>2</v>
      </c>
      <c r="D3667" s="3">
        <v>145.11000000000001</v>
      </c>
    </row>
    <row r="3668" spans="1:4" ht="12.75" customHeight="1">
      <c r="A3668" s="1" t="s">
        <v>7354</v>
      </c>
      <c r="B3668" s="2" t="s">
        <v>7355</v>
      </c>
      <c r="C3668" s="2" t="s">
        <v>2</v>
      </c>
      <c r="D3668" s="3">
        <v>228.55</v>
      </c>
    </row>
    <row r="3669" spans="1:4" ht="12.75" customHeight="1">
      <c r="A3669" s="1" t="s">
        <v>7356</v>
      </c>
      <c r="B3669" s="2" t="s">
        <v>7357</v>
      </c>
      <c r="C3669" s="2" t="s">
        <v>2</v>
      </c>
      <c r="D3669" s="3">
        <v>24.94</v>
      </c>
    </row>
    <row r="3670" spans="1:4" ht="12.75" customHeight="1">
      <c r="A3670" s="1" t="s">
        <v>7358</v>
      </c>
      <c r="B3670" s="2" t="s">
        <v>7359</v>
      </c>
      <c r="C3670" s="2" t="s">
        <v>2</v>
      </c>
      <c r="D3670" s="3">
        <v>58.59</v>
      </c>
    </row>
    <row r="3671" spans="1:4" ht="12.75" customHeight="1">
      <c r="A3671" s="1" t="s">
        <v>7360</v>
      </c>
      <c r="B3671" s="2" t="s">
        <v>7361</v>
      </c>
      <c r="C3671" s="2" t="s">
        <v>2</v>
      </c>
      <c r="D3671" s="3">
        <v>134.68</v>
      </c>
    </row>
    <row r="3672" spans="1:4" ht="12.75" customHeight="1">
      <c r="A3672" s="1" t="s">
        <v>7362</v>
      </c>
      <c r="B3672" s="2" t="s">
        <v>7363</v>
      </c>
      <c r="C3672" s="2" t="s">
        <v>2</v>
      </c>
      <c r="D3672" s="3">
        <v>18.68</v>
      </c>
    </row>
    <row r="3673" spans="1:4" ht="12.75" customHeight="1">
      <c r="A3673" s="1" t="s">
        <v>7364</v>
      </c>
      <c r="B3673" s="2" t="s">
        <v>7365</v>
      </c>
      <c r="C3673" s="2" t="s">
        <v>2</v>
      </c>
      <c r="D3673" s="3">
        <v>12.7</v>
      </c>
    </row>
    <row r="3674" spans="1:4" ht="12.75" customHeight="1">
      <c r="A3674" s="1" t="s">
        <v>7366</v>
      </c>
      <c r="B3674" s="2" t="s">
        <v>7367</v>
      </c>
      <c r="C3674" s="2" t="s">
        <v>2</v>
      </c>
      <c r="D3674" s="3">
        <v>9.0500000000000007</v>
      </c>
    </row>
    <row r="3675" spans="1:4" ht="12.75" customHeight="1">
      <c r="A3675" s="1" t="s">
        <v>7368</v>
      </c>
      <c r="B3675" s="2" t="s">
        <v>7369</v>
      </c>
      <c r="C3675" s="2" t="s">
        <v>2</v>
      </c>
      <c r="D3675" s="3">
        <v>10.58</v>
      </c>
    </row>
    <row r="3676" spans="1:4" ht="12.75" customHeight="1">
      <c r="A3676" s="1" t="s">
        <v>7370</v>
      </c>
      <c r="B3676" s="2" t="s">
        <v>7371</v>
      </c>
      <c r="C3676" s="2" t="s">
        <v>2</v>
      </c>
      <c r="D3676" s="3">
        <v>11.52</v>
      </c>
    </row>
    <row r="3677" spans="1:4" ht="12.75" customHeight="1">
      <c r="A3677" s="1" t="s">
        <v>7372</v>
      </c>
      <c r="B3677" s="2" t="s">
        <v>7373</v>
      </c>
      <c r="C3677" s="2" t="s">
        <v>2</v>
      </c>
      <c r="D3677" s="3">
        <v>15.18</v>
      </c>
    </row>
    <row r="3678" spans="1:4" ht="12.75" customHeight="1">
      <c r="A3678" s="1" t="s">
        <v>7374</v>
      </c>
      <c r="B3678" s="2" t="s">
        <v>7375</v>
      </c>
      <c r="C3678" s="2" t="s">
        <v>2</v>
      </c>
      <c r="D3678" s="3">
        <v>9.67</v>
      </c>
    </row>
    <row r="3679" spans="1:4" ht="12.75" customHeight="1">
      <c r="A3679" s="1" t="s">
        <v>7376</v>
      </c>
      <c r="B3679" s="2" t="s">
        <v>7377</v>
      </c>
      <c r="C3679" s="2" t="s">
        <v>2</v>
      </c>
      <c r="D3679" s="3">
        <v>31.62</v>
      </c>
    </row>
    <row r="3680" spans="1:4" ht="12.75" customHeight="1">
      <c r="A3680" s="1" t="s">
        <v>7378</v>
      </c>
      <c r="B3680" s="2" t="s">
        <v>7379</v>
      </c>
      <c r="C3680" s="2" t="s">
        <v>2</v>
      </c>
      <c r="D3680" s="3">
        <v>39.5</v>
      </c>
    </row>
    <row r="3681" spans="1:4" ht="12.75" customHeight="1">
      <c r="A3681" s="1" t="s">
        <v>7380</v>
      </c>
      <c r="B3681" s="2" t="s">
        <v>7381</v>
      </c>
      <c r="C3681" s="2" t="s">
        <v>2</v>
      </c>
      <c r="D3681" s="3">
        <v>78.66</v>
      </c>
    </row>
    <row r="3682" spans="1:4" ht="12.75" customHeight="1">
      <c r="A3682" s="1" t="s">
        <v>7382</v>
      </c>
      <c r="B3682" s="2" t="s">
        <v>7383</v>
      </c>
      <c r="C3682" s="2" t="s">
        <v>2</v>
      </c>
      <c r="D3682" s="3">
        <v>41.51</v>
      </c>
    </row>
    <row r="3683" spans="1:4" ht="12.75" customHeight="1">
      <c r="A3683" s="1" t="s">
        <v>7384</v>
      </c>
      <c r="B3683" s="2" t="s">
        <v>7385</v>
      </c>
      <c r="C3683" s="2" t="s">
        <v>2</v>
      </c>
      <c r="D3683" s="3">
        <v>42.91</v>
      </c>
    </row>
    <row r="3684" spans="1:4" ht="12.75" customHeight="1">
      <c r="A3684" s="1" t="s">
        <v>7386</v>
      </c>
      <c r="B3684" s="2" t="s">
        <v>7387</v>
      </c>
      <c r="C3684" s="2" t="s">
        <v>2</v>
      </c>
      <c r="D3684" s="3">
        <v>147.35</v>
      </c>
    </row>
    <row r="3685" spans="1:4" ht="12.75" customHeight="1">
      <c r="A3685" s="1" t="s">
        <v>7388</v>
      </c>
      <c r="B3685" s="2" t="s">
        <v>7389</v>
      </c>
      <c r="C3685" s="2" t="s">
        <v>2</v>
      </c>
      <c r="D3685" s="3">
        <v>269.77</v>
      </c>
    </row>
    <row r="3686" spans="1:4" ht="12.75" customHeight="1">
      <c r="A3686" s="1" t="s">
        <v>7390</v>
      </c>
      <c r="B3686" s="2" t="s">
        <v>7391</v>
      </c>
      <c r="C3686" s="2" t="s">
        <v>96</v>
      </c>
      <c r="D3686" s="3">
        <v>59.6</v>
      </c>
    </row>
    <row r="3687" spans="1:4" ht="12.75" customHeight="1">
      <c r="A3687" s="1" t="s">
        <v>7392</v>
      </c>
      <c r="B3687" s="2" t="s">
        <v>7393</v>
      </c>
      <c r="C3687" s="2" t="s">
        <v>2</v>
      </c>
      <c r="D3687" s="3">
        <v>89.58</v>
      </c>
    </row>
    <row r="3688" spans="1:4" ht="12.75" customHeight="1">
      <c r="A3688" s="1" t="s">
        <v>7394</v>
      </c>
      <c r="B3688" s="2" t="s">
        <v>7395</v>
      </c>
      <c r="C3688" s="2" t="s">
        <v>2</v>
      </c>
      <c r="D3688" s="3">
        <v>71.540000000000006</v>
      </c>
    </row>
    <row r="3689" spans="1:4" ht="12.75" customHeight="1">
      <c r="A3689" s="1" t="s">
        <v>7396</v>
      </c>
      <c r="B3689" s="2" t="s">
        <v>7397</v>
      </c>
      <c r="C3689" s="2" t="s">
        <v>2</v>
      </c>
      <c r="D3689" s="3">
        <v>4672348.12</v>
      </c>
    </row>
    <row r="3690" spans="1:4" ht="12.75" customHeight="1">
      <c r="A3690" s="1" t="s">
        <v>7398</v>
      </c>
      <c r="B3690" s="2" t="s">
        <v>7399</v>
      </c>
      <c r="C3690" s="2" t="s">
        <v>2</v>
      </c>
      <c r="D3690" s="3">
        <v>8.1300000000000008</v>
      </c>
    </row>
    <row r="3691" spans="1:4" ht="12.75" customHeight="1">
      <c r="A3691" s="1" t="s">
        <v>7400</v>
      </c>
      <c r="B3691" s="2" t="s">
        <v>7401</v>
      </c>
      <c r="C3691" s="2" t="s">
        <v>2</v>
      </c>
      <c r="D3691" s="3">
        <v>9.42</v>
      </c>
    </row>
    <row r="3692" spans="1:4" ht="12.75" customHeight="1">
      <c r="A3692" s="1" t="s">
        <v>7402</v>
      </c>
      <c r="B3692" s="2" t="s">
        <v>7403</v>
      </c>
      <c r="C3692" s="2" t="s">
        <v>2</v>
      </c>
      <c r="D3692" s="3">
        <v>7.05</v>
      </c>
    </row>
    <row r="3693" spans="1:4" ht="12.75" customHeight="1">
      <c r="A3693" s="1" t="s">
        <v>7404</v>
      </c>
      <c r="B3693" s="2" t="s">
        <v>7405</v>
      </c>
      <c r="C3693" s="2" t="s">
        <v>2</v>
      </c>
      <c r="D3693" s="3">
        <v>16.690000000000001</v>
      </c>
    </row>
    <row r="3694" spans="1:4" ht="12.75" customHeight="1">
      <c r="A3694" s="1" t="s">
        <v>7406</v>
      </c>
      <c r="B3694" s="2" t="s">
        <v>7407</v>
      </c>
      <c r="C3694" s="2" t="s">
        <v>2</v>
      </c>
      <c r="D3694" s="3">
        <v>50.05</v>
      </c>
    </row>
    <row r="3695" spans="1:4" ht="12.75" customHeight="1">
      <c r="A3695" s="1" t="s">
        <v>7408</v>
      </c>
      <c r="B3695" s="2" t="s">
        <v>7409</v>
      </c>
      <c r="C3695" s="2" t="s">
        <v>2</v>
      </c>
      <c r="D3695" s="3">
        <v>8.44</v>
      </c>
    </row>
    <row r="3696" spans="1:4" ht="12.75" customHeight="1">
      <c r="A3696" s="1" t="s">
        <v>7410</v>
      </c>
      <c r="B3696" s="2" t="s">
        <v>7411</v>
      </c>
      <c r="C3696" s="2" t="s">
        <v>2</v>
      </c>
      <c r="D3696" s="3">
        <v>121.42</v>
      </c>
    </row>
    <row r="3697" spans="1:4" ht="12.75" customHeight="1">
      <c r="A3697" s="1" t="s">
        <v>7412</v>
      </c>
      <c r="B3697" s="2" t="s">
        <v>7413</v>
      </c>
      <c r="C3697" s="2" t="s">
        <v>2</v>
      </c>
      <c r="D3697" s="3">
        <v>26.6</v>
      </c>
    </row>
    <row r="3698" spans="1:4" ht="12.75" customHeight="1">
      <c r="A3698" s="1" t="s">
        <v>7414</v>
      </c>
      <c r="B3698" s="2" t="s">
        <v>7415</v>
      </c>
      <c r="C3698" s="2" t="s">
        <v>2</v>
      </c>
      <c r="D3698" s="3">
        <v>30.6</v>
      </c>
    </row>
    <row r="3699" spans="1:4" ht="12.75" customHeight="1">
      <c r="A3699" s="1" t="s">
        <v>7416</v>
      </c>
      <c r="B3699" s="2" t="s">
        <v>7417</v>
      </c>
      <c r="C3699" s="2" t="s">
        <v>2</v>
      </c>
      <c r="D3699" s="3">
        <v>17.36</v>
      </c>
    </row>
    <row r="3700" spans="1:4" ht="12.75" customHeight="1">
      <c r="A3700" s="1" t="s">
        <v>7418</v>
      </c>
      <c r="B3700" s="2" t="s">
        <v>7419</v>
      </c>
      <c r="C3700" s="2" t="s">
        <v>2</v>
      </c>
      <c r="D3700" s="3">
        <v>156.04</v>
      </c>
    </row>
    <row r="3701" spans="1:4" ht="12.75" customHeight="1">
      <c r="A3701" s="1" t="s">
        <v>7420</v>
      </c>
      <c r="B3701" s="2" t="s">
        <v>7421</v>
      </c>
      <c r="C3701" s="2" t="s">
        <v>2</v>
      </c>
      <c r="D3701" s="3">
        <v>9.32</v>
      </c>
    </row>
    <row r="3702" spans="1:4" ht="12.75" customHeight="1">
      <c r="A3702" s="1" t="s">
        <v>7422</v>
      </c>
      <c r="B3702" s="2" t="s">
        <v>7423</v>
      </c>
      <c r="C3702" s="2" t="s">
        <v>2</v>
      </c>
      <c r="D3702" s="3">
        <v>12.69</v>
      </c>
    </row>
    <row r="3703" spans="1:4" ht="12.75" customHeight="1">
      <c r="A3703" s="1" t="s">
        <v>7424</v>
      </c>
      <c r="B3703" s="2" t="s">
        <v>7425</v>
      </c>
      <c r="C3703" s="2" t="s">
        <v>2</v>
      </c>
      <c r="D3703" s="3">
        <v>14.92</v>
      </c>
    </row>
    <row r="3704" spans="1:4" ht="12.75" customHeight="1">
      <c r="A3704" s="1" t="s">
        <v>7426</v>
      </c>
      <c r="B3704" s="2" t="s">
        <v>7427</v>
      </c>
      <c r="C3704" s="2" t="s">
        <v>2</v>
      </c>
      <c r="D3704" s="3">
        <v>15.07</v>
      </c>
    </row>
    <row r="3705" spans="1:4" ht="12.75" customHeight="1">
      <c r="A3705" s="1" t="s">
        <v>7428</v>
      </c>
      <c r="B3705" s="2" t="s">
        <v>7429</v>
      </c>
      <c r="C3705" s="2" t="s">
        <v>2</v>
      </c>
      <c r="D3705" s="3">
        <v>19.87</v>
      </c>
    </row>
    <row r="3706" spans="1:4" ht="12.75" customHeight="1">
      <c r="A3706" s="1" t="s">
        <v>7430</v>
      </c>
      <c r="B3706" s="2" t="s">
        <v>7431</v>
      </c>
      <c r="C3706" s="2" t="s">
        <v>2</v>
      </c>
      <c r="D3706" s="3">
        <v>43.23</v>
      </c>
    </row>
    <row r="3707" spans="1:4" ht="12.75" customHeight="1">
      <c r="A3707" s="1" t="s">
        <v>7432</v>
      </c>
      <c r="B3707" s="2" t="s">
        <v>7433</v>
      </c>
      <c r="C3707" s="2" t="s">
        <v>2</v>
      </c>
      <c r="D3707" s="3">
        <v>41.17</v>
      </c>
    </row>
    <row r="3708" spans="1:4" ht="12.75" customHeight="1">
      <c r="A3708" s="1" t="s">
        <v>7434</v>
      </c>
      <c r="B3708" s="2" t="s">
        <v>7435</v>
      </c>
      <c r="C3708" s="2" t="s">
        <v>2</v>
      </c>
      <c r="D3708" s="3">
        <v>15.77</v>
      </c>
    </row>
    <row r="3709" spans="1:4" ht="12.75" customHeight="1">
      <c r="A3709" s="1" t="s">
        <v>7436</v>
      </c>
      <c r="B3709" s="2" t="s">
        <v>7437</v>
      </c>
      <c r="C3709" s="2" t="s">
        <v>2</v>
      </c>
      <c r="D3709" s="3">
        <v>30.83</v>
      </c>
    </row>
    <row r="3710" spans="1:4" ht="12.75" customHeight="1">
      <c r="A3710" s="1" t="s">
        <v>7438</v>
      </c>
      <c r="B3710" s="2" t="s">
        <v>7439</v>
      </c>
      <c r="C3710" s="2" t="s">
        <v>2</v>
      </c>
      <c r="D3710" s="3">
        <v>66.16</v>
      </c>
    </row>
    <row r="3711" spans="1:4" ht="12.75" customHeight="1">
      <c r="A3711" s="1" t="s">
        <v>7440</v>
      </c>
      <c r="B3711" s="2" t="s">
        <v>7441</v>
      </c>
      <c r="C3711" s="2" t="s">
        <v>2</v>
      </c>
      <c r="D3711" s="3">
        <v>18.89</v>
      </c>
    </row>
    <row r="3712" spans="1:4" ht="12.75" customHeight="1">
      <c r="A3712" s="1" t="s">
        <v>7442</v>
      </c>
      <c r="B3712" s="2" t="s">
        <v>7443</v>
      </c>
      <c r="C3712" s="2" t="s">
        <v>2</v>
      </c>
      <c r="D3712" s="3">
        <v>14.88</v>
      </c>
    </row>
    <row r="3713" spans="1:4" ht="12.75" customHeight="1">
      <c r="A3713" s="1" t="s">
        <v>7444</v>
      </c>
      <c r="B3713" s="2" t="s">
        <v>7445</v>
      </c>
      <c r="C3713" s="2" t="s">
        <v>2</v>
      </c>
      <c r="D3713" s="3">
        <v>19.16</v>
      </c>
    </row>
    <row r="3714" spans="1:4" ht="12.75" customHeight="1">
      <c r="A3714" s="1" t="s">
        <v>7446</v>
      </c>
      <c r="B3714" s="2" t="s">
        <v>7447</v>
      </c>
      <c r="C3714" s="2" t="s">
        <v>2</v>
      </c>
      <c r="D3714" s="3">
        <v>30.42</v>
      </c>
    </row>
    <row r="3715" spans="1:4" ht="12.75" customHeight="1">
      <c r="A3715" s="1" t="s">
        <v>7448</v>
      </c>
      <c r="B3715" s="2" t="s">
        <v>7449</v>
      </c>
      <c r="C3715" s="2" t="s">
        <v>2</v>
      </c>
      <c r="D3715" s="3">
        <v>40.69</v>
      </c>
    </row>
    <row r="3716" spans="1:4" ht="12.75" customHeight="1">
      <c r="A3716" s="1" t="s">
        <v>7450</v>
      </c>
      <c r="B3716" s="2" t="s">
        <v>7451</v>
      </c>
      <c r="C3716" s="2" t="s">
        <v>2</v>
      </c>
      <c r="D3716" s="3">
        <v>42.02</v>
      </c>
    </row>
    <row r="3717" spans="1:4" ht="12.75" customHeight="1">
      <c r="A3717" s="1" t="s">
        <v>7452</v>
      </c>
      <c r="B3717" s="2" t="s">
        <v>7453</v>
      </c>
      <c r="C3717" s="2" t="s">
        <v>2</v>
      </c>
      <c r="D3717" s="3">
        <v>76.959999999999994</v>
      </c>
    </row>
    <row r="3718" spans="1:4" ht="12.75" customHeight="1">
      <c r="A3718" s="1" t="s">
        <v>7454</v>
      </c>
      <c r="B3718" s="2" t="s">
        <v>7455</v>
      </c>
      <c r="C3718" s="2" t="s">
        <v>2</v>
      </c>
      <c r="D3718" s="3">
        <v>4.88</v>
      </c>
    </row>
    <row r="3719" spans="1:4" ht="12.75" customHeight="1">
      <c r="A3719" s="1" t="s">
        <v>7456</v>
      </c>
      <c r="B3719" s="2" t="s">
        <v>7457</v>
      </c>
      <c r="C3719" s="2" t="s">
        <v>2</v>
      </c>
      <c r="D3719" s="3">
        <v>13.92</v>
      </c>
    </row>
    <row r="3720" spans="1:4" ht="12.75" customHeight="1">
      <c r="A3720" s="1" t="s">
        <v>7458</v>
      </c>
      <c r="B3720" s="2" t="s">
        <v>7459</v>
      </c>
      <c r="C3720" s="2" t="s">
        <v>2</v>
      </c>
      <c r="D3720" s="3">
        <v>10.15</v>
      </c>
    </row>
    <row r="3721" spans="1:4" ht="12.75" customHeight="1">
      <c r="A3721" s="1" t="s">
        <v>7460</v>
      </c>
      <c r="B3721" s="2" t="s">
        <v>7461</v>
      </c>
      <c r="C3721" s="2" t="s">
        <v>2</v>
      </c>
      <c r="D3721" s="3">
        <v>11.29</v>
      </c>
    </row>
    <row r="3722" spans="1:4" ht="12.75" customHeight="1">
      <c r="A3722" s="1" t="s">
        <v>7462</v>
      </c>
      <c r="B3722" s="2" t="s">
        <v>7463</v>
      </c>
      <c r="C3722" s="2" t="s">
        <v>2</v>
      </c>
      <c r="D3722" s="3">
        <v>38.75</v>
      </c>
    </row>
    <row r="3723" spans="1:4" ht="12.75" customHeight="1">
      <c r="A3723" s="1" t="s">
        <v>7464</v>
      </c>
      <c r="B3723" s="2" t="s">
        <v>7465</v>
      </c>
      <c r="C3723" s="2" t="s">
        <v>2</v>
      </c>
      <c r="D3723" s="3">
        <v>66.680000000000007</v>
      </c>
    </row>
    <row r="3724" spans="1:4" ht="12.75" customHeight="1">
      <c r="A3724" s="1" t="s">
        <v>7466</v>
      </c>
      <c r="B3724" s="2" t="s">
        <v>7467</v>
      </c>
      <c r="C3724" s="2" t="s">
        <v>2</v>
      </c>
      <c r="D3724" s="3">
        <v>52.82</v>
      </c>
    </row>
    <row r="3725" spans="1:4" ht="12.75" customHeight="1">
      <c r="A3725" s="1" t="s">
        <v>7468</v>
      </c>
      <c r="B3725" s="2" t="s">
        <v>7469</v>
      </c>
      <c r="C3725" s="2" t="s">
        <v>2</v>
      </c>
      <c r="D3725" s="3">
        <v>23.27</v>
      </c>
    </row>
    <row r="3726" spans="1:4" ht="12.75" customHeight="1">
      <c r="A3726" s="1" t="s">
        <v>7470</v>
      </c>
      <c r="B3726" s="2" t="s">
        <v>7471</v>
      </c>
      <c r="C3726" s="2" t="s">
        <v>2</v>
      </c>
      <c r="D3726" s="3">
        <v>92.88</v>
      </c>
    </row>
    <row r="3727" spans="1:4" ht="12.75" customHeight="1">
      <c r="A3727" s="1" t="s">
        <v>7472</v>
      </c>
      <c r="B3727" s="2" t="s">
        <v>7473</v>
      </c>
      <c r="C3727" s="2" t="s">
        <v>2</v>
      </c>
      <c r="D3727" s="3">
        <v>192.63</v>
      </c>
    </row>
    <row r="3728" spans="1:4" ht="12.75" customHeight="1">
      <c r="A3728" s="1" t="s">
        <v>7474</v>
      </c>
      <c r="B3728" s="2" t="s">
        <v>7475</v>
      </c>
      <c r="C3728" s="2" t="s">
        <v>2</v>
      </c>
      <c r="D3728" s="3">
        <v>233.21</v>
      </c>
    </row>
    <row r="3729" spans="1:4" ht="12.75" customHeight="1">
      <c r="A3729" s="1" t="s">
        <v>7476</v>
      </c>
      <c r="B3729" s="2" t="s">
        <v>7477</v>
      </c>
      <c r="C3729" s="2" t="s">
        <v>2</v>
      </c>
      <c r="D3729" s="3">
        <v>24.55</v>
      </c>
    </row>
    <row r="3730" spans="1:4" ht="12.75" customHeight="1">
      <c r="A3730" s="1" t="s">
        <v>7478</v>
      </c>
      <c r="B3730" s="2" t="s">
        <v>7479</v>
      </c>
      <c r="C3730" s="2" t="s">
        <v>2</v>
      </c>
      <c r="D3730" s="3">
        <v>485.93</v>
      </c>
    </row>
    <row r="3731" spans="1:4" ht="12.75" customHeight="1">
      <c r="A3731" s="1" t="s">
        <v>7480</v>
      </c>
      <c r="B3731" s="2" t="s">
        <v>7481</v>
      </c>
      <c r="C3731" s="2" t="s">
        <v>2</v>
      </c>
      <c r="D3731" s="3">
        <v>73.319999999999993</v>
      </c>
    </row>
    <row r="3732" spans="1:4" ht="12.75" customHeight="1">
      <c r="A3732" s="1" t="s">
        <v>7482</v>
      </c>
      <c r="B3732" s="2" t="s">
        <v>7483</v>
      </c>
      <c r="C3732" s="2" t="s">
        <v>2</v>
      </c>
      <c r="D3732" s="3">
        <v>106.63</v>
      </c>
    </row>
    <row r="3733" spans="1:4" ht="12.75" customHeight="1">
      <c r="A3733" s="1" t="s">
        <v>7484</v>
      </c>
      <c r="B3733" s="2" t="s">
        <v>7485</v>
      </c>
      <c r="C3733" s="2" t="s">
        <v>2</v>
      </c>
      <c r="D3733" s="3">
        <v>101.95</v>
      </c>
    </row>
    <row r="3734" spans="1:4" ht="12.75" customHeight="1">
      <c r="A3734" s="1" t="s">
        <v>7486</v>
      </c>
      <c r="B3734" s="2" t="s">
        <v>7487</v>
      </c>
      <c r="C3734" s="2" t="s">
        <v>2</v>
      </c>
      <c r="D3734" s="3">
        <v>53.1</v>
      </c>
    </row>
    <row r="3735" spans="1:4" ht="12.75" customHeight="1">
      <c r="A3735" s="1" t="s">
        <v>7488</v>
      </c>
      <c r="B3735" s="2" t="s">
        <v>7489</v>
      </c>
      <c r="C3735" s="2" t="s">
        <v>2</v>
      </c>
      <c r="D3735" s="3">
        <v>59.9</v>
      </c>
    </row>
    <row r="3736" spans="1:4" ht="12.75" customHeight="1">
      <c r="A3736" s="1" t="s">
        <v>7490</v>
      </c>
      <c r="B3736" s="2" t="s">
        <v>7491</v>
      </c>
      <c r="C3736" s="2" t="s">
        <v>2</v>
      </c>
      <c r="D3736" s="3">
        <v>28.61</v>
      </c>
    </row>
    <row r="3737" spans="1:4" ht="12.75" customHeight="1">
      <c r="A3737" s="1" t="s">
        <v>7492</v>
      </c>
      <c r="B3737" s="2" t="s">
        <v>7493</v>
      </c>
      <c r="C3737" s="2" t="s">
        <v>2</v>
      </c>
      <c r="D3737" s="3">
        <v>170</v>
      </c>
    </row>
    <row r="3738" spans="1:4" ht="12.75" customHeight="1">
      <c r="A3738" s="1" t="s">
        <v>7494</v>
      </c>
      <c r="B3738" s="2" t="s">
        <v>7495</v>
      </c>
      <c r="C3738" s="2" t="s">
        <v>2</v>
      </c>
      <c r="D3738" s="3">
        <v>16.489999999999998</v>
      </c>
    </row>
    <row r="3739" spans="1:4" ht="12.75" customHeight="1">
      <c r="A3739" s="1" t="s">
        <v>7496</v>
      </c>
      <c r="B3739" s="2" t="s">
        <v>7497</v>
      </c>
      <c r="C3739" s="2" t="s">
        <v>2</v>
      </c>
      <c r="D3739" s="3">
        <v>19.690000000000001</v>
      </c>
    </row>
    <row r="3740" spans="1:4" ht="12.75" customHeight="1">
      <c r="A3740" s="1" t="s">
        <v>7498</v>
      </c>
      <c r="B3740" s="2" t="s">
        <v>7499</v>
      </c>
      <c r="C3740" s="2" t="s">
        <v>2</v>
      </c>
      <c r="D3740" s="3">
        <v>54.65</v>
      </c>
    </row>
    <row r="3741" spans="1:4" ht="12.75" customHeight="1">
      <c r="A3741" s="1" t="s">
        <v>7500</v>
      </c>
      <c r="B3741" s="2" t="s">
        <v>7501</v>
      </c>
      <c r="C3741" s="2" t="s">
        <v>2</v>
      </c>
      <c r="D3741" s="3">
        <v>56.49</v>
      </c>
    </row>
    <row r="3742" spans="1:4" ht="12.75" customHeight="1">
      <c r="A3742" s="1" t="s">
        <v>7502</v>
      </c>
      <c r="B3742" s="2" t="s">
        <v>7503</v>
      </c>
      <c r="C3742" s="2" t="s">
        <v>89</v>
      </c>
      <c r="D3742" s="3">
        <v>83.78</v>
      </c>
    </row>
    <row r="3743" spans="1:4" ht="12.75" customHeight="1">
      <c r="A3743" s="1" t="s">
        <v>7504</v>
      </c>
      <c r="B3743" s="2" t="s">
        <v>7505</v>
      </c>
      <c r="C3743" s="2" t="s">
        <v>2</v>
      </c>
      <c r="D3743" s="3">
        <v>6173.11</v>
      </c>
    </row>
    <row r="3744" spans="1:4" ht="12.75" customHeight="1">
      <c r="A3744" s="1" t="s">
        <v>7506</v>
      </c>
      <c r="B3744" s="2" t="s">
        <v>7507</v>
      </c>
      <c r="C3744" s="2" t="s">
        <v>2</v>
      </c>
      <c r="D3744" s="3">
        <v>13369.66</v>
      </c>
    </row>
    <row r="3745" spans="1:4" ht="12.75" customHeight="1">
      <c r="A3745" s="1" t="s">
        <v>7508</v>
      </c>
      <c r="B3745" s="2" t="s">
        <v>7509</v>
      </c>
      <c r="C3745" s="2" t="s">
        <v>96</v>
      </c>
      <c r="D3745" s="3">
        <v>6.45</v>
      </c>
    </row>
    <row r="3746" spans="1:4" ht="12.75" customHeight="1">
      <c r="A3746" s="1" t="s">
        <v>7510</v>
      </c>
      <c r="B3746" s="2" t="s">
        <v>7511</v>
      </c>
      <c r="C3746" s="2" t="s">
        <v>96</v>
      </c>
      <c r="D3746" s="3">
        <v>136.04</v>
      </c>
    </row>
    <row r="3747" spans="1:4" ht="12.75" customHeight="1">
      <c r="A3747" s="1" t="s">
        <v>7512</v>
      </c>
      <c r="B3747" s="2" t="s">
        <v>7513</v>
      </c>
      <c r="C3747" s="2" t="s">
        <v>2</v>
      </c>
      <c r="D3747" s="3">
        <v>39.08</v>
      </c>
    </row>
    <row r="3748" spans="1:4" ht="12.75" customHeight="1">
      <c r="A3748" s="1" t="s">
        <v>7514</v>
      </c>
      <c r="B3748" s="2" t="s">
        <v>7515</v>
      </c>
      <c r="C3748" s="2" t="s">
        <v>2</v>
      </c>
      <c r="D3748" s="3">
        <v>129.19999999999999</v>
      </c>
    </row>
    <row r="3749" spans="1:4" ht="12.75" customHeight="1">
      <c r="A3749" s="1" t="s">
        <v>7516</v>
      </c>
      <c r="B3749" s="2" t="s">
        <v>7517</v>
      </c>
      <c r="C3749" s="2" t="s">
        <v>99</v>
      </c>
      <c r="D3749" s="3">
        <v>29.77</v>
      </c>
    </row>
    <row r="3750" spans="1:4" ht="12.75" customHeight="1">
      <c r="A3750" s="1" t="s">
        <v>7518</v>
      </c>
      <c r="B3750" s="2" t="s">
        <v>7519</v>
      </c>
      <c r="C3750" s="2" t="s">
        <v>2</v>
      </c>
      <c r="D3750" s="3">
        <v>1.97</v>
      </c>
    </row>
    <row r="3751" spans="1:4" ht="12.75" customHeight="1">
      <c r="A3751" s="1" t="s">
        <v>7520</v>
      </c>
      <c r="B3751" s="2" t="s">
        <v>7521</v>
      </c>
      <c r="C3751" s="2" t="s">
        <v>2</v>
      </c>
      <c r="D3751" s="3">
        <v>126.02</v>
      </c>
    </row>
    <row r="3752" spans="1:4" ht="12.75" customHeight="1">
      <c r="A3752" s="1" t="s">
        <v>7522</v>
      </c>
      <c r="B3752" s="2" t="s">
        <v>7523</v>
      </c>
      <c r="C3752" s="2" t="s">
        <v>2</v>
      </c>
      <c r="D3752" s="3">
        <v>384914.62</v>
      </c>
    </row>
    <row r="3753" spans="1:4" ht="12.75" customHeight="1">
      <c r="A3753" s="1" t="s">
        <v>7524</v>
      </c>
      <c r="B3753" s="2" t="s">
        <v>7525</v>
      </c>
      <c r="C3753" s="2" t="s">
        <v>2</v>
      </c>
      <c r="D3753" s="3">
        <v>417500</v>
      </c>
    </row>
    <row r="3754" spans="1:4" ht="12.75" customHeight="1">
      <c r="A3754" s="1" t="s">
        <v>7526</v>
      </c>
      <c r="B3754" s="2" t="s">
        <v>7527</v>
      </c>
      <c r="C3754" s="2" t="s">
        <v>2</v>
      </c>
      <c r="D3754" s="3">
        <v>432774.36</v>
      </c>
    </row>
    <row r="3755" spans="1:4" ht="12.75" customHeight="1">
      <c r="A3755" s="1" t="s">
        <v>7528</v>
      </c>
      <c r="B3755" s="2" t="s">
        <v>7529</v>
      </c>
      <c r="C3755" s="2" t="s">
        <v>801</v>
      </c>
      <c r="D3755" s="3">
        <v>283.82</v>
      </c>
    </row>
    <row r="3756" spans="1:4" ht="12.75" customHeight="1">
      <c r="A3756" s="1" t="s">
        <v>7530</v>
      </c>
      <c r="B3756" s="2" t="s">
        <v>7531</v>
      </c>
      <c r="C3756" s="2" t="s">
        <v>801</v>
      </c>
      <c r="D3756" s="3">
        <v>177.39</v>
      </c>
    </row>
    <row r="3757" spans="1:4" ht="12.75" customHeight="1">
      <c r="A3757" s="1" t="s">
        <v>7532</v>
      </c>
      <c r="B3757" s="2" t="s">
        <v>7533</v>
      </c>
      <c r="C3757" s="2" t="s">
        <v>801</v>
      </c>
      <c r="D3757" s="3">
        <v>26.92</v>
      </c>
    </row>
    <row r="3758" spans="1:4" ht="12.75" customHeight="1">
      <c r="A3758" s="1" t="s">
        <v>7534</v>
      </c>
      <c r="B3758" s="2" t="s">
        <v>7535</v>
      </c>
      <c r="C3758" s="2" t="s">
        <v>801</v>
      </c>
      <c r="D3758" s="3">
        <v>50.79</v>
      </c>
    </row>
    <row r="3759" spans="1:4" ht="12.75" customHeight="1">
      <c r="A3759" s="1" t="s">
        <v>7536</v>
      </c>
      <c r="B3759" s="2" t="s">
        <v>7537</v>
      </c>
      <c r="C3759" s="2" t="s">
        <v>801</v>
      </c>
      <c r="D3759" s="3">
        <v>36.74</v>
      </c>
    </row>
    <row r="3760" spans="1:4" ht="12.75" customHeight="1">
      <c r="A3760" s="1" t="s">
        <v>7538</v>
      </c>
      <c r="B3760" s="2" t="s">
        <v>7539</v>
      </c>
      <c r="C3760" s="2" t="s">
        <v>99</v>
      </c>
      <c r="D3760" s="3">
        <v>98.06</v>
      </c>
    </row>
    <row r="3761" spans="1:4" ht="12.75" customHeight="1">
      <c r="A3761" s="1" t="s">
        <v>7540</v>
      </c>
      <c r="B3761" s="2" t="s">
        <v>7541</v>
      </c>
      <c r="C3761" s="2" t="s">
        <v>801</v>
      </c>
      <c r="D3761" s="3">
        <v>135.65</v>
      </c>
    </row>
    <row r="3762" spans="1:4" ht="12.75" customHeight="1">
      <c r="A3762" s="1" t="s">
        <v>7542</v>
      </c>
      <c r="B3762" s="2" t="s">
        <v>7543</v>
      </c>
      <c r="C3762" s="2" t="s">
        <v>89</v>
      </c>
      <c r="D3762" s="3">
        <v>2.99</v>
      </c>
    </row>
    <row r="3763" spans="1:4" ht="12.75" customHeight="1">
      <c r="A3763" s="1" t="s">
        <v>7544</v>
      </c>
      <c r="B3763" s="2" t="s">
        <v>7545</v>
      </c>
      <c r="C3763" s="2" t="s">
        <v>89</v>
      </c>
      <c r="D3763" s="3">
        <v>1.79</v>
      </c>
    </row>
    <row r="3764" spans="1:4" ht="12.75" customHeight="1">
      <c r="A3764" s="1" t="s">
        <v>7546</v>
      </c>
      <c r="B3764" s="2" t="s">
        <v>7547</v>
      </c>
      <c r="C3764" s="2" t="s">
        <v>89</v>
      </c>
      <c r="D3764" s="3">
        <v>2.23</v>
      </c>
    </row>
    <row r="3765" spans="1:4" ht="12.75" customHeight="1">
      <c r="A3765" s="1" t="s">
        <v>7548</v>
      </c>
      <c r="B3765" s="2" t="s">
        <v>7549</v>
      </c>
      <c r="C3765" s="2" t="s">
        <v>89</v>
      </c>
      <c r="D3765" s="3">
        <v>5.0199999999999996</v>
      </c>
    </row>
    <row r="3766" spans="1:4" ht="12.75" customHeight="1">
      <c r="A3766" s="1" t="s">
        <v>7550</v>
      </c>
      <c r="B3766" s="2" t="s">
        <v>7551</v>
      </c>
      <c r="C3766" s="2" t="s">
        <v>89</v>
      </c>
      <c r="D3766" s="3">
        <v>16.36</v>
      </c>
    </row>
    <row r="3767" spans="1:4" ht="12.75" customHeight="1">
      <c r="A3767" s="1" t="s">
        <v>7552</v>
      </c>
      <c r="B3767" s="2" t="s">
        <v>7553</v>
      </c>
      <c r="C3767" s="2" t="s">
        <v>89</v>
      </c>
      <c r="D3767" s="3">
        <v>34.04</v>
      </c>
    </row>
    <row r="3768" spans="1:4" ht="12.75" customHeight="1">
      <c r="A3768" s="1" t="s">
        <v>7554</v>
      </c>
      <c r="B3768" s="2" t="s">
        <v>7555</v>
      </c>
      <c r="C3768" s="2" t="s">
        <v>89</v>
      </c>
      <c r="D3768" s="3">
        <v>18.05</v>
      </c>
    </row>
    <row r="3769" spans="1:4" ht="12.75" customHeight="1">
      <c r="A3769" s="1" t="s">
        <v>7556</v>
      </c>
      <c r="B3769" s="2" t="s">
        <v>7557</v>
      </c>
      <c r="C3769" s="2" t="s">
        <v>89</v>
      </c>
      <c r="D3769" s="3">
        <v>47.62</v>
      </c>
    </row>
    <row r="3770" spans="1:4" ht="12.75" customHeight="1">
      <c r="A3770" s="1" t="s">
        <v>7558</v>
      </c>
      <c r="B3770" s="2" t="s">
        <v>7559</v>
      </c>
      <c r="C3770" s="2" t="s">
        <v>89</v>
      </c>
      <c r="D3770" s="3">
        <v>56.62</v>
      </c>
    </row>
    <row r="3771" spans="1:4" ht="12.75" customHeight="1">
      <c r="A3771" s="1" t="s">
        <v>7560</v>
      </c>
      <c r="B3771" s="2" t="s">
        <v>7561</v>
      </c>
      <c r="C3771" s="2" t="s">
        <v>89</v>
      </c>
      <c r="D3771" s="3">
        <v>62.21</v>
      </c>
    </row>
    <row r="3772" spans="1:4" ht="12.75" customHeight="1">
      <c r="A3772" s="1" t="s">
        <v>7562</v>
      </c>
      <c r="B3772" s="2" t="s">
        <v>7563</v>
      </c>
      <c r="C3772" s="2" t="s">
        <v>89</v>
      </c>
      <c r="D3772" s="3">
        <v>26.14</v>
      </c>
    </row>
    <row r="3773" spans="1:4" ht="12.75" customHeight="1">
      <c r="A3773" s="1" t="s">
        <v>7564</v>
      </c>
      <c r="B3773" s="2" t="s">
        <v>7565</v>
      </c>
      <c r="C3773" s="2" t="s">
        <v>89</v>
      </c>
      <c r="D3773" s="3">
        <v>41.73</v>
      </c>
    </row>
    <row r="3774" spans="1:4" ht="12.75" customHeight="1">
      <c r="A3774" s="1" t="s">
        <v>7566</v>
      </c>
      <c r="B3774" s="2" t="s">
        <v>7567</v>
      </c>
      <c r="C3774" s="2" t="s">
        <v>2</v>
      </c>
      <c r="D3774" s="3">
        <v>6.65</v>
      </c>
    </row>
    <row r="3775" spans="1:4" ht="12.75" customHeight="1">
      <c r="A3775" s="1" t="s">
        <v>7568</v>
      </c>
      <c r="B3775" s="2" t="s">
        <v>7569</v>
      </c>
      <c r="C3775" s="2" t="s">
        <v>2</v>
      </c>
      <c r="D3775" s="3">
        <v>22.92</v>
      </c>
    </row>
    <row r="3776" spans="1:4" ht="12.75" customHeight="1">
      <c r="A3776" s="1" t="s">
        <v>7570</v>
      </c>
      <c r="B3776" s="2" t="s">
        <v>7571</v>
      </c>
      <c r="C3776" s="2" t="s">
        <v>2</v>
      </c>
      <c r="D3776" s="3">
        <v>64.19</v>
      </c>
    </row>
    <row r="3777" spans="1:4" ht="12.75" customHeight="1">
      <c r="A3777" s="1" t="s">
        <v>7572</v>
      </c>
      <c r="B3777" s="2" t="s">
        <v>7573</v>
      </c>
      <c r="C3777" s="2" t="s">
        <v>2</v>
      </c>
      <c r="D3777" s="3">
        <v>53.08</v>
      </c>
    </row>
    <row r="3778" spans="1:4" ht="12.75" customHeight="1">
      <c r="A3778" s="1" t="s">
        <v>7574</v>
      </c>
      <c r="B3778" s="2" t="s">
        <v>7575</v>
      </c>
      <c r="C3778" s="2" t="s">
        <v>2</v>
      </c>
      <c r="D3778" s="3">
        <v>0.32</v>
      </c>
    </row>
    <row r="3779" spans="1:4" ht="12.75" customHeight="1">
      <c r="A3779" s="1" t="s">
        <v>7576</v>
      </c>
      <c r="B3779" s="2" t="s">
        <v>7577</v>
      </c>
      <c r="C3779" s="2" t="s">
        <v>2</v>
      </c>
      <c r="D3779" s="3">
        <v>997825.41</v>
      </c>
    </row>
    <row r="3780" spans="1:4" ht="12.75" customHeight="1">
      <c r="A3780" s="1" t="s">
        <v>7578</v>
      </c>
      <c r="B3780" s="2" t="s">
        <v>7579</v>
      </c>
      <c r="C3780" s="2" t="s">
        <v>2</v>
      </c>
      <c r="D3780" s="3">
        <v>940000</v>
      </c>
    </row>
    <row r="3781" spans="1:4" ht="12.75" customHeight="1">
      <c r="A3781" s="1" t="s">
        <v>7580</v>
      </c>
      <c r="B3781" s="2" t="s">
        <v>7581</v>
      </c>
      <c r="C3781" s="2" t="s">
        <v>2</v>
      </c>
      <c r="D3781" s="3">
        <v>833762.51</v>
      </c>
    </row>
    <row r="3782" spans="1:4" ht="12.75" customHeight="1">
      <c r="A3782" s="1" t="s">
        <v>7582</v>
      </c>
      <c r="B3782" s="2" t="s">
        <v>7583</v>
      </c>
      <c r="C3782" s="2" t="s">
        <v>2</v>
      </c>
      <c r="D3782" s="3">
        <v>625341.67000000004</v>
      </c>
    </row>
    <row r="3783" spans="1:4" ht="12.75" customHeight="1">
      <c r="A3783" s="1" t="s">
        <v>7584</v>
      </c>
      <c r="B3783" s="2" t="s">
        <v>7585</v>
      </c>
      <c r="C3783" s="2" t="s">
        <v>2</v>
      </c>
      <c r="D3783" s="3">
        <v>806866.86</v>
      </c>
    </row>
    <row r="3784" spans="1:4" ht="12.75" customHeight="1">
      <c r="A3784" s="1" t="s">
        <v>7586</v>
      </c>
      <c r="B3784" s="2" t="s">
        <v>7587</v>
      </c>
      <c r="C3784" s="2" t="s">
        <v>2</v>
      </c>
      <c r="D3784" s="3">
        <v>601465.48</v>
      </c>
    </row>
    <row r="3785" spans="1:4" ht="12.75" customHeight="1">
      <c r="A3785" s="1" t="s">
        <v>7588</v>
      </c>
      <c r="B3785" s="2" t="s">
        <v>7589</v>
      </c>
      <c r="C3785" s="2" t="s">
        <v>2</v>
      </c>
      <c r="D3785" s="3">
        <v>821828.55</v>
      </c>
    </row>
    <row r="3786" spans="1:4" ht="12.75" customHeight="1">
      <c r="A3786" s="1" t="s">
        <v>7590</v>
      </c>
      <c r="B3786" s="2" t="s">
        <v>7591</v>
      </c>
      <c r="C3786" s="2" t="s">
        <v>2</v>
      </c>
      <c r="D3786" s="3">
        <v>181554.32</v>
      </c>
    </row>
    <row r="3787" spans="1:4" ht="12.75" customHeight="1">
      <c r="A3787" s="1" t="s">
        <v>7592</v>
      </c>
      <c r="B3787" s="2" t="s">
        <v>7593</v>
      </c>
      <c r="C3787" s="2" t="s">
        <v>2</v>
      </c>
      <c r="D3787" s="3">
        <v>899714.32</v>
      </c>
    </row>
    <row r="3788" spans="1:4" ht="12.75" customHeight="1">
      <c r="A3788" s="1" t="s">
        <v>7594</v>
      </c>
      <c r="B3788" s="2" t="s">
        <v>7595</v>
      </c>
      <c r="C3788" s="2" t="s">
        <v>2</v>
      </c>
      <c r="D3788" s="3">
        <v>738571.44</v>
      </c>
    </row>
    <row r="3789" spans="1:4" ht="12.75" customHeight="1">
      <c r="A3789" s="1" t="s">
        <v>7596</v>
      </c>
      <c r="B3789" s="2" t="s">
        <v>7597</v>
      </c>
      <c r="C3789" s="2" t="s">
        <v>2</v>
      </c>
      <c r="D3789" s="3">
        <v>18.899999999999999</v>
      </c>
    </row>
    <row r="3790" spans="1:4" ht="12.75" customHeight="1">
      <c r="A3790" s="1" t="s">
        <v>7598</v>
      </c>
      <c r="B3790" s="2" t="s">
        <v>7599</v>
      </c>
      <c r="C3790" s="2" t="s">
        <v>2</v>
      </c>
      <c r="D3790" s="3">
        <v>41.92</v>
      </c>
    </row>
    <row r="3791" spans="1:4" ht="12.75" customHeight="1">
      <c r="A3791" s="1" t="s">
        <v>7600</v>
      </c>
      <c r="B3791" s="2" t="s">
        <v>7601</v>
      </c>
      <c r="C3791" s="2" t="s">
        <v>2</v>
      </c>
      <c r="D3791" s="3">
        <v>28932.95</v>
      </c>
    </row>
    <row r="3792" spans="1:4" ht="12.75" customHeight="1">
      <c r="A3792" s="1" t="s">
        <v>7602</v>
      </c>
      <c r="B3792" s="2" t="s">
        <v>7603</v>
      </c>
      <c r="C3792" s="2" t="s">
        <v>2</v>
      </c>
      <c r="D3792" s="3">
        <v>13.86</v>
      </c>
    </row>
    <row r="3793" spans="1:4" ht="12.75" customHeight="1">
      <c r="A3793" s="1" t="s">
        <v>7604</v>
      </c>
      <c r="B3793" s="2" t="s">
        <v>7605</v>
      </c>
      <c r="C3793" s="2" t="s">
        <v>2</v>
      </c>
      <c r="D3793" s="3">
        <v>13.23</v>
      </c>
    </row>
    <row r="3794" spans="1:4" ht="12.75" customHeight="1">
      <c r="A3794" s="1" t="s">
        <v>7606</v>
      </c>
      <c r="B3794" s="2" t="s">
        <v>7607</v>
      </c>
      <c r="C3794" s="2" t="s">
        <v>2</v>
      </c>
      <c r="D3794" s="3">
        <v>2424.64</v>
      </c>
    </row>
    <row r="3795" spans="1:4" ht="12.75" customHeight="1">
      <c r="A3795" s="1" t="s">
        <v>7608</v>
      </c>
      <c r="B3795" s="2" t="s">
        <v>7609</v>
      </c>
      <c r="C3795" s="2" t="s">
        <v>2</v>
      </c>
      <c r="D3795" s="3">
        <v>1843.37</v>
      </c>
    </row>
    <row r="3796" spans="1:4" ht="12.75" customHeight="1">
      <c r="A3796" s="1" t="s">
        <v>7610</v>
      </c>
      <c r="B3796" s="2" t="s">
        <v>7611</v>
      </c>
      <c r="C3796" s="2" t="s">
        <v>89</v>
      </c>
      <c r="D3796" s="3">
        <v>26.09</v>
      </c>
    </row>
    <row r="3797" spans="1:4" ht="12.75" customHeight="1">
      <c r="A3797" s="1" t="s">
        <v>7612</v>
      </c>
      <c r="B3797" s="2" t="s">
        <v>7613</v>
      </c>
      <c r="C3797" s="2" t="s">
        <v>89</v>
      </c>
      <c r="D3797" s="3">
        <v>31.26</v>
      </c>
    </row>
    <row r="3798" spans="1:4" ht="12.75" customHeight="1">
      <c r="A3798" s="1" t="s">
        <v>7614</v>
      </c>
      <c r="B3798" s="2" t="s">
        <v>7615</v>
      </c>
      <c r="C3798" s="2" t="s">
        <v>89</v>
      </c>
      <c r="D3798" s="3">
        <v>36.549999999999997</v>
      </c>
    </row>
    <row r="3799" spans="1:4" ht="12.75" customHeight="1">
      <c r="A3799" s="1" t="s">
        <v>7616</v>
      </c>
      <c r="B3799" s="2" t="s">
        <v>7617</v>
      </c>
      <c r="C3799" s="2" t="s">
        <v>89</v>
      </c>
      <c r="D3799" s="3">
        <v>43.54</v>
      </c>
    </row>
    <row r="3800" spans="1:4" ht="12.75" customHeight="1">
      <c r="A3800" s="1" t="s">
        <v>7618</v>
      </c>
      <c r="B3800" s="2" t="s">
        <v>7619</v>
      </c>
      <c r="C3800" s="2" t="s">
        <v>89</v>
      </c>
      <c r="D3800" s="3">
        <v>34.07</v>
      </c>
    </row>
    <row r="3801" spans="1:4" ht="12.75" customHeight="1">
      <c r="A3801" s="1" t="s">
        <v>7620</v>
      </c>
      <c r="B3801" s="2" t="s">
        <v>7621</v>
      </c>
      <c r="C3801" s="2" t="s">
        <v>2</v>
      </c>
      <c r="D3801" s="3">
        <v>56.27</v>
      </c>
    </row>
    <row r="3802" spans="1:4" ht="12.75" customHeight="1">
      <c r="A3802" s="1" t="s">
        <v>7622</v>
      </c>
      <c r="B3802" s="2" t="s">
        <v>7623</v>
      </c>
      <c r="C3802" s="2" t="s">
        <v>2</v>
      </c>
      <c r="D3802" s="3">
        <v>55.09</v>
      </c>
    </row>
    <row r="3803" spans="1:4" ht="12.75" customHeight="1">
      <c r="A3803" s="1" t="s">
        <v>7624</v>
      </c>
      <c r="B3803" s="2" t="s">
        <v>7625</v>
      </c>
      <c r="C3803" s="2" t="s">
        <v>2</v>
      </c>
      <c r="D3803" s="3">
        <v>29.97</v>
      </c>
    </row>
    <row r="3804" spans="1:4" ht="12.75" customHeight="1">
      <c r="A3804" s="1" t="s">
        <v>7626</v>
      </c>
      <c r="B3804" s="2" t="s">
        <v>7627</v>
      </c>
      <c r="C3804" s="2" t="s">
        <v>2</v>
      </c>
      <c r="D3804" s="3">
        <v>56.4</v>
      </c>
    </row>
    <row r="3805" spans="1:4" ht="12.75" customHeight="1">
      <c r="A3805" s="1" t="s">
        <v>7628</v>
      </c>
      <c r="B3805" s="2" t="s">
        <v>7629</v>
      </c>
      <c r="C3805" s="2" t="s">
        <v>2</v>
      </c>
      <c r="D3805" s="3">
        <v>4.0599999999999996</v>
      </c>
    </row>
    <row r="3806" spans="1:4" ht="12.75" customHeight="1">
      <c r="A3806" s="1" t="s">
        <v>7630</v>
      </c>
      <c r="B3806" s="2" t="s">
        <v>7631</v>
      </c>
      <c r="C3806" s="2" t="s">
        <v>290</v>
      </c>
      <c r="D3806" s="3">
        <v>70</v>
      </c>
    </row>
    <row r="3807" spans="1:4" ht="12.75" customHeight="1">
      <c r="A3807" s="1" t="s">
        <v>7632</v>
      </c>
      <c r="B3807" s="2" t="s">
        <v>7633</v>
      </c>
      <c r="C3807" s="2" t="s">
        <v>2</v>
      </c>
      <c r="D3807" s="3">
        <v>270.93</v>
      </c>
    </row>
    <row r="3808" spans="1:4" ht="12.75" customHeight="1">
      <c r="A3808" s="1" t="s">
        <v>7634</v>
      </c>
      <c r="B3808" s="2" t="s">
        <v>7635</v>
      </c>
      <c r="C3808" s="2" t="s">
        <v>2</v>
      </c>
      <c r="D3808" s="3">
        <v>356.56</v>
      </c>
    </row>
    <row r="3809" spans="1:4" ht="12.75" customHeight="1">
      <c r="A3809" s="1" t="s">
        <v>7636</v>
      </c>
      <c r="B3809" s="2" t="s">
        <v>7637</v>
      </c>
      <c r="C3809" s="2" t="s">
        <v>2</v>
      </c>
      <c r="D3809" s="3">
        <v>6.19</v>
      </c>
    </row>
    <row r="3810" spans="1:4" ht="12.75" customHeight="1">
      <c r="A3810" s="1" t="s">
        <v>7638</v>
      </c>
      <c r="B3810" s="2" t="s">
        <v>7639</v>
      </c>
      <c r="C3810" s="2" t="s">
        <v>89</v>
      </c>
      <c r="D3810" s="3">
        <v>5.68</v>
      </c>
    </row>
    <row r="3811" spans="1:4" ht="12.75" customHeight="1">
      <c r="A3811" s="1" t="s">
        <v>7640</v>
      </c>
      <c r="B3811" s="2" t="s">
        <v>7641</v>
      </c>
      <c r="C3811" s="2" t="s">
        <v>89</v>
      </c>
      <c r="D3811" s="3">
        <v>2.71</v>
      </c>
    </row>
    <row r="3812" spans="1:4" ht="12.75" customHeight="1">
      <c r="A3812" s="1" t="s">
        <v>7642</v>
      </c>
      <c r="B3812" s="2" t="s">
        <v>7643</v>
      </c>
      <c r="C3812" s="2" t="s">
        <v>89</v>
      </c>
      <c r="D3812" s="3">
        <v>3.92</v>
      </c>
    </row>
    <row r="3813" spans="1:4" ht="12.75" customHeight="1">
      <c r="A3813" s="1" t="s">
        <v>7644</v>
      </c>
      <c r="B3813" s="2" t="s">
        <v>7645</v>
      </c>
      <c r="C3813" s="2" t="s">
        <v>89</v>
      </c>
      <c r="D3813" s="3">
        <v>8.07</v>
      </c>
    </row>
    <row r="3814" spans="1:4" ht="12.75" customHeight="1">
      <c r="A3814" s="1" t="s">
        <v>7646</v>
      </c>
      <c r="B3814" s="2" t="s">
        <v>7647</v>
      </c>
      <c r="C3814" s="2" t="s">
        <v>89</v>
      </c>
      <c r="D3814" s="3">
        <v>8.2899999999999991</v>
      </c>
    </row>
    <row r="3815" spans="1:4" ht="12.75" customHeight="1">
      <c r="A3815" s="1" t="s">
        <v>7648</v>
      </c>
      <c r="B3815" s="2" t="s">
        <v>7649</v>
      </c>
      <c r="C3815" s="2" t="s">
        <v>89</v>
      </c>
      <c r="D3815" s="3">
        <v>4.4400000000000004</v>
      </c>
    </row>
    <row r="3816" spans="1:4" ht="12.75" customHeight="1">
      <c r="A3816" s="1" t="s">
        <v>7650</v>
      </c>
      <c r="B3816" s="2" t="s">
        <v>7651</v>
      </c>
      <c r="C3816" s="2" t="s">
        <v>89</v>
      </c>
      <c r="D3816" s="3">
        <v>6.39</v>
      </c>
    </row>
    <row r="3817" spans="1:4" ht="12.75" customHeight="1">
      <c r="A3817" s="1" t="s">
        <v>7652</v>
      </c>
      <c r="B3817" s="2" t="s">
        <v>7653</v>
      </c>
      <c r="C3817" s="2" t="s">
        <v>293</v>
      </c>
      <c r="D3817" s="3">
        <v>0.04</v>
      </c>
    </row>
    <row r="3818" spans="1:4" ht="12.75" customHeight="1">
      <c r="A3818" s="1" t="s">
        <v>7654</v>
      </c>
      <c r="B3818" s="2" t="s">
        <v>7655</v>
      </c>
      <c r="C3818" s="2" t="s">
        <v>296</v>
      </c>
      <c r="D3818" s="3">
        <v>7.31</v>
      </c>
    </row>
    <row r="3819" spans="1:4" ht="12.75" customHeight="1">
      <c r="A3819" s="1" t="s">
        <v>7656</v>
      </c>
      <c r="B3819" s="2" t="s">
        <v>7657</v>
      </c>
      <c r="C3819" s="2" t="s">
        <v>290</v>
      </c>
      <c r="D3819" s="3">
        <v>490.51</v>
      </c>
    </row>
    <row r="3820" spans="1:4" ht="12.75" customHeight="1">
      <c r="A3820" s="1" t="s">
        <v>7658</v>
      </c>
      <c r="B3820" s="2" t="s">
        <v>7659</v>
      </c>
      <c r="C3820" s="2" t="s">
        <v>99</v>
      </c>
      <c r="D3820" s="3">
        <v>5.84</v>
      </c>
    </row>
    <row r="3821" spans="1:4" ht="12.75" customHeight="1">
      <c r="A3821" s="1" t="s">
        <v>7660</v>
      </c>
      <c r="B3821" s="2" t="s">
        <v>7661</v>
      </c>
      <c r="C3821" s="2" t="s">
        <v>2</v>
      </c>
      <c r="D3821" s="3">
        <v>560.63</v>
      </c>
    </row>
    <row r="3822" spans="1:4" ht="12.75" customHeight="1">
      <c r="A3822" s="1" t="s">
        <v>7662</v>
      </c>
      <c r="B3822" s="2" t="s">
        <v>7663</v>
      </c>
      <c r="C3822" s="2" t="s">
        <v>96</v>
      </c>
      <c r="D3822" s="3">
        <v>73.89</v>
      </c>
    </row>
    <row r="3823" spans="1:4" ht="12.75" customHeight="1">
      <c r="A3823" s="1" t="s">
        <v>7664</v>
      </c>
      <c r="B3823" s="2" t="s">
        <v>7665</v>
      </c>
      <c r="C3823" s="2" t="s">
        <v>99</v>
      </c>
      <c r="D3823" s="3">
        <v>27.91</v>
      </c>
    </row>
    <row r="3824" spans="1:4" ht="12.75" customHeight="1">
      <c r="A3824" s="1" t="s">
        <v>7666</v>
      </c>
      <c r="B3824" s="2" t="s">
        <v>7667</v>
      </c>
      <c r="C3824" s="2" t="s">
        <v>96</v>
      </c>
      <c r="D3824" s="3">
        <v>49.09</v>
      </c>
    </row>
    <row r="3825" spans="1:4" ht="12.75" customHeight="1">
      <c r="A3825" s="1" t="s">
        <v>7668</v>
      </c>
      <c r="B3825" s="2" t="s">
        <v>7669</v>
      </c>
      <c r="C3825" s="2" t="s">
        <v>7670</v>
      </c>
      <c r="D3825" s="3">
        <v>34.86</v>
      </c>
    </row>
    <row r="3826" spans="1:4" ht="12.75" customHeight="1">
      <c r="A3826" s="1" t="s">
        <v>7671</v>
      </c>
      <c r="B3826" s="2" t="s">
        <v>7672</v>
      </c>
      <c r="C3826" s="2" t="s">
        <v>99</v>
      </c>
      <c r="D3826" s="3">
        <v>158.37</v>
      </c>
    </row>
    <row r="3827" spans="1:4" ht="12.75" customHeight="1">
      <c r="A3827" s="1" t="s">
        <v>7673</v>
      </c>
      <c r="B3827" s="2" t="s">
        <v>7674</v>
      </c>
      <c r="C3827" s="2" t="s">
        <v>96</v>
      </c>
      <c r="D3827" s="3">
        <v>36.92</v>
      </c>
    </row>
    <row r="3828" spans="1:4" ht="12.75" customHeight="1">
      <c r="A3828" s="1" t="s">
        <v>7675</v>
      </c>
      <c r="B3828" s="2" t="s">
        <v>7676</v>
      </c>
      <c r="C3828" s="2" t="s">
        <v>2</v>
      </c>
      <c r="D3828" s="3">
        <v>29.24</v>
      </c>
    </row>
    <row r="3829" spans="1:4" ht="12.75" customHeight="1">
      <c r="A3829" s="1" t="s">
        <v>7677</v>
      </c>
      <c r="B3829" s="2" t="s">
        <v>7678</v>
      </c>
      <c r="C3829" s="2" t="s">
        <v>2</v>
      </c>
      <c r="D3829" s="3">
        <v>213383.28</v>
      </c>
    </row>
    <row r="3830" spans="1:4" ht="12.75" customHeight="1">
      <c r="A3830" s="1" t="s">
        <v>7679</v>
      </c>
      <c r="B3830" s="2" t="s">
        <v>7680</v>
      </c>
      <c r="C3830" s="2" t="s">
        <v>2</v>
      </c>
      <c r="D3830" s="3">
        <v>250898.6</v>
      </c>
    </row>
    <row r="3831" spans="1:4" ht="12.75" customHeight="1">
      <c r="A3831" s="1" t="s">
        <v>7681</v>
      </c>
      <c r="B3831" s="2" t="s">
        <v>7682</v>
      </c>
      <c r="C3831" s="2" t="s">
        <v>2</v>
      </c>
      <c r="D3831" s="3">
        <v>194028.25</v>
      </c>
    </row>
    <row r="3832" spans="1:4" ht="12.75" customHeight="1">
      <c r="A3832" s="1" t="s">
        <v>7683</v>
      </c>
      <c r="B3832" s="2" t="s">
        <v>7684</v>
      </c>
      <c r="C3832" s="2" t="s">
        <v>2</v>
      </c>
      <c r="D3832" s="3">
        <v>76.53</v>
      </c>
    </row>
    <row r="3833" spans="1:4" ht="12.75" customHeight="1">
      <c r="A3833" s="1" t="s">
        <v>7685</v>
      </c>
      <c r="B3833" s="2" t="s">
        <v>7686</v>
      </c>
      <c r="C3833" s="2" t="s">
        <v>2</v>
      </c>
      <c r="D3833" s="3">
        <v>86.33</v>
      </c>
    </row>
    <row r="3834" spans="1:4" ht="12.75" customHeight="1">
      <c r="A3834" s="1" t="s">
        <v>7687</v>
      </c>
      <c r="B3834" s="2" t="s">
        <v>7688</v>
      </c>
      <c r="C3834" s="2" t="s">
        <v>2</v>
      </c>
      <c r="D3834" s="3">
        <v>53.39</v>
      </c>
    </row>
    <row r="3835" spans="1:4" ht="12.75" customHeight="1">
      <c r="A3835" s="1" t="s">
        <v>7689</v>
      </c>
      <c r="B3835" s="2" t="s">
        <v>7690</v>
      </c>
      <c r="C3835" s="2" t="s">
        <v>2</v>
      </c>
      <c r="D3835" s="3">
        <v>60.09</v>
      </c>
    </row>
    <row r="3836" spans="1:4" ht="12.75" customHeight="1">
      <c r="A3836" s="1" t="s">
        <v>7691</v>
      </c>
      <c r="B3836" s="2" t="s">
        <v>7692</v>
      </c>
      <c r="C3836" s="2" t="s">
        <v>2</v>
      </c>
      <c r="D3836" s="3">
        <v>55.88</v>
      </c>
    </row>
    <row r="3837" spans="1:4" ht="12.75" customHeight="1">
      <c r="A3837" s="1" t="s">
        <v>7693</v>
      </c>
      <c r="B3837" s="2" t="s">
        <v>7694</v>
      </c>
      <c r="C3837" s="2" t="s">
        <v>2</v>
      </c>
      <c r="D3837" s="3">
        <v>1530.45</v>
      </c>
    </row>
    <row r="3838" spans="1:4" ht="12.75" customHeight="1">
      <c r="A3838" s="1" t="s">
        <v>7695</v>
      </c>
      <c r="B3838" s="2" t="s">
        <v>7696</v>
      </c>
      <c r="C3838" s="2" t="s">
        <v>2</v>
      </c>
      <c r="D3838" s="3">
        <v>6166.1</v>
      </c>
    </row>
    <row r="3839" spans="1:4" ht="12.75" customHeight="1">
      <c r="A3839" s="1" t="s">
        <v>7697</v>
      </c>
      <c r="B3839" s="2" t="s">
        <v>7698</v>
      </c>
      <c r="C3839" s="2" t="s">
        <v>293</v>
      </c>
      <c r="D3839" s="3">
        <v>19.79</v>
      </c>
    </row>
    <row r="3840" spans="1:4" ht="12.75" customHeight="1">
      <c r="A3840" s="1" t="s">
        <v>7699</v>
      </c>
      <c r="B3840" s="2" t="s">
        <v>7700</v>
      </c>
      <c r="C3840" s="2" t="s">
        <v>296</v>
      </c>
      <c r="D3840" s="3">
        <v>3482.33</v>
      </c>
    </row>
    <row r="3841" spans="1:4" ht="12.75" customHeight="1">
      <c r="A3841" s="1" t="s">
        <v>7701</v>
      </c>
      <c r="B3841" s="2" t="s">
        <v>7702</v>
      </c>
      <c r="C3841" s="2" t="s">
        <v>293</v>
      </c>
      <c r="D3841" s="3">
        <v>14.74</v>
      </c>
    </row>
    <row r="3842" spans="1:4" ht="12.75" customHeight="1">
      <c r="A3842" s="1" t="s">
        <v>7703</v>
      </c>
      <c r="B3842" s="2" t="s">
        <v>7704</v>
      </c>
      <c r="C3842" s="2" t="s">
        <v>296</v>
      </c>
      <c r="D3842" s="3">
        <v>2594.46</v>
      </c>
    </row>
    <row r="3843" spans="1:4" ht="12.75" customHeight="1">
      <c r="A3843" s="1" t="s">
        <v>7705</v>
      </c>
      <c r="B3843" s="2" t="s">
        <v>7706</v>
      </c>
      <c r="C3843" s="2" t="s">
        <v>290</v>
      </c>
      <c r="D3843" s="3">
        <v>71.459999999999994</v>
      </c>
    </row>
    <row r="3844" spans="1:4" ht="12.75" customHeight="1">
      <c r="A3844" s="1" t="s">
        <v>7707</v>
      </c>
      <c r="B3844" s="2" t="s">
        <v>7708</v>
      </c>
      <c r="C3844" s="2" t="s">
        <v>2</v>
      </c>
      <c r="D3844" s="3">
        <v>12.99</v>
      </c>
    </row>
    <row r="3845" spans="1:4" ht="12.75" customHeight="1">
      <c r="A3845" s="1" t="s">
        <v>7709</v>
      </c>
      <c r="B3845" s="2" t="s">
        <v>7710</v>
      </c>
      <c r="C3845" s="2" t="s">
        <v>2</v>
      </c>
      <c r="D3845" s="3">
        <v>229.68</v>
      </c>
    </row>
    <row r="3846" spans="1:4" ht="12.75" customHeight="1">
      <c r="A3846" s="1" t="s">
        <v>7711</v>
      </c>
      <c r="B3846" s="2" t="s">
        <v>7712</v>
      </c>
      <c r="C3846" s="2" t="s">
        <v>2</v>
      </c>
      <c r="D3846" s="3">
        <v>232.49</v>
      </c>
    </row>
    <row r="3847" spans="1:4" ht="12.75" customHeight="1">
      <c r="A3847" s="1" t="s">
        <v>7713</v>
      </c>
      <c r="B3847" s="2" t="s">
        <v>7714</v>
      </c>
      <c r="C3847" s="2" t="s">
        <v>2</v>
      </c>
      <c r="D3847" s="3">
        <v>182.75</v>
      </c>
    </row>
    <row r="3848" spans="1:4" ht="12.75" customHeight="1">
      <c r="A3848" s="1" t="s">
        <v>7715</v>
      </c>
      <c r="B3848" s="2" t="s">
        <v>7716</v>
      </c>
      <c r="C3848" s="2" t="s">
        <v>2</v>
      </c>
      <c r="D3848" s="3">
        <v>193.54</v>
      </c>
    </row>
    <row r="3849" spans="1:4" ht="12.75" customHeight="1">
      <c r="A3849" s="1" t="s">
        <v>7717</v>
      </c>
      <c r="B3849" s="2" t="s">
        <v>7718</v>
      </c>
      <c r="C3849" s="2" t="s">
        <v>2</v>
      </c>
      <c r="D3849" s="3">
        <v>23.79</v>
      </c>
    </row>
    <row r="3850" spans="1:4" ht="12.75" customHeight="1">
      <c r="A3850" s="1" t="s">
        <v>7719</v>
      </c>
      <c r="B3850" s="2" t="s">
        <v>7720</v>
      </c>
      <c r="C3850" s="2" t="s">
        <v>2</v>
      </c>
      <c r="D3850" s="3">
        <v>26.28</v>
      </c>
    </row>
    <row r="3851" spans="1:4" ht="12.75" customHeight="1">
      <c r="A3851" s="1" t="s">
        <v>7721</v>
      </c>
      <c r="B3851" s="2" t="s">
        <v>7722</v>
      </c>
      <c r="C3851" s="2" t="s">
        <v>2</v>
      </c>
      <c r="D3851" s="3">
        <v>17.37</v>
      </c>
    </row>
    <row r="3852" spans="1:4" ht="12.75" customHeight="1">
      <c r="A3852" s="1" t="s">
        <v>7723</v>
      </c>
      <c r="B3852" s="2" t="s">
        <v>7724</v>
      </c>
      <c r="C3852" s="2" t="s">
        <v>2</v>
      </c>
      <c r="D3852" s="3">
        <v>24.97</v>
      </c>
    </row>
    <row r="3853" spans="1:4" ht="12.75" customHeight="1">
      <c r="A3853" s="1" t="s">
        <v>7725</v>
      </c>
      <c r="B3853" s="2" t="s">
        <v>7726</v>
      </c>
      <c r="C3853" s="2" t="s">
        <v>96</v>
      </c>
      <c r="D3853" s="3">
        <v>2.93</v>
      </c>
    </row>
    <row r="3854" spans="1:4" ht="12.75" customHeight="1">
      <c r="A3854" s="1" t="s">
        <v>7727</v>
      </c>
      <c r="B3854" s="2" t="s">
        <v>7728</v>
      </c>
      <c r="C3854" s="2" t="s">
        <v>2</v>
      </c>
      <c r="D3854" s="3">
        <v>23.04</v>
      </c>
    </row>
    <row r="3855" spans="1:4" ht="12.75" customHeight="1">
      <c r="A3855" s="1" t="s">
        <v>7729</v>
      </c>
      <c r="B3855" s="2" t="s">
        <v>7730</v>
      </c>
      <c r="C3855" s="2" t="s">
        <v>2</v>
      </c>
      <c r="D3855" s="3">
        <v>4789.18</v>
      </c>
    </row>
    <row r="3856" spans="1:4" ht="12.75" customHeight="1">
      <c r="A3856" s="1" t="s">
        <v>7731</v>
      </c>
      <c r="B3856" s="2" t="s">
        <v>7732</v>
      </c>
      <c r="C3856" s="2" t="s">
        <v>2</v>
      </c>
      <c r="D3856" s="3">
        <v>5175.3999999999996</v>
      </c>
    </row>
    <row r="3857" spans="1:4" ht="12.75" customHeight="1">
      <c r="A3857" s="1" t="s">
        <v>7733</v>
      </c>
      <c r="B3857" s="2" t="s">
        <v>7734</v>
      </c>
      <c r="C3857" s="2" t="s">
        <v>2</v>
      </c>
      <c r="D3857" s="3">
        <v>2580.7800000000002</v>
      </c>
    </row>
    <row r="3858" spans="1:4" ht="12.75" customHeight="1">
      <c r="A3858" s="1" t="s">
        <v>7735</v>
      </c>
      <c r="B3858" s="2" t="s">
        <v>7736</v>
      </c>
      <c r="C3858" s="2" t="s">
        <v>2</v>
      </c>
      <c r="D3858" s="3">
        <v>55.15</v>
      </c>
    </row>
    <row r="3859" spans="1:4" ht="12.75" customHeight="1">
      <c r="A3859" s="1" t="s">
        <v>7737</v>
      </c>
      <c r="B3859" s="2" t="s">
        <v>7738</v>
      </c>
      <c r="C3859" s="2" t="s">
        <v>96</v>
      </c>
      <c r="D3859" s="3">
        <v>18.3</v>
      </c>
    </row>
    <row r="3860" spans="1:4" ht="12.75" customHeight="1">
      <c r="A3860" s="1" t="s">
        <v>7739</v>
      </c>
      <c r="B3860" s="2" t="s">
        <v>7740</v>
      </c>
      <c r="C3860" s="2" t="s">
        <v>96</v>
      </c>
      <c r="D3860" s="3">
        <v>166.92</v>
      </c>
    </row>
    <row r="3861" spans="1:4" ht="12.75" customHeight="1">
      <c r="A3861" s="1" t="s">
        <v>7741</v>
      </c>
      <c r="B3861" s="2" t="s">
        <v>7742</v>
      </c>
      <c r="C3861" s="2" t="s">
        <v>96</v>
      </c>
      <c r="D3861" s="3">
        <v>239.35</v>
      </c>
    </row>
    <row r="3862" spans="1:4" ht="12.75" customHeight="1">
      <c r="A3862" s="1" t="s">
        <v>7743</v>
      </c>
      <c r="B3862" s="2" t="s">
        <v>7744</v>
      </c>
      <c r="C3862" s="2" t="s">
        <v>2</v>
      </c>
      <c r="D3862" s="3">
        <v>276.17</v>
      </c>
    </row>
    <row r="3863" spans="1:4" ht="12.75" customHeight="1">
      <c r="A3863" s="1" t="s">
        <v>7745</v>
      </c>
      <c r="B3863" s="2" t="s">
        <v>7746</v>
      </c>
      <c r="C3863" s="2" t="s">
        <v>293</v>
      </c>
      <c r="D3863" s="3">
        <v>19.79</v>
      </c>
    </row>
    <row r="3864" spans="1:4" ht="12.75" customHeight="1">
      <c r="A3864" s="1" t="s">
        <v>7747</v>
      </c>
      <c r="B3864" s="2" t="s">
        <v>7748</v>
      </c>
      <c r="C3864" s="2" t="s">
        <v>296</v>
      </c>
      <c r="D3864" s="3">
        <v>3482.33</v>
      </c>
    </row>
    <row r="3865" spans="1:4" ht="12.75" customHeight="1">
      <c r="A3865" s="1" t="s">
        <v>7749</v>
      </c>
      <c r="B3865" s="2" t="s">
        <v>7750</v>
      </c>
      <c r="C3865" s="2" t="s">
        <v>293</v>
      </c>
      <c r="D3865" s="3">
        <v>23.24</v>
      </c>
    </row>
    <row r="3866" spans="1:4" ht="12.75" customHeight="1">
      <c r="A3866" s="1" t="s">
        <v>7751</v>
      </c>
      <c r="B3866" s="2" t="s">
        <v>7752</v>
      </c>
      <c r="C3866" s="2" t="s">
        <v>296</v>
      </c>
      <c r="D3866" s="3">
        <v>4092.17</v>
      </c>
    </row>
    <row r="3867" spans="1:4" ht="12.75" customHeight="1">
      <c r="A3867" s="1" t="s">
        <v>7753</v>
      </c>
      <c r="B3867" s="2" t="s">
        <v>7754</v>
      </c>
      <c r="C3867" s="2" t="s">
        <v>89</v>
      </c>
      <c r="D3867" s="3">
        <v>88.06</v>
      </c>
    </row>
    <row r="3868" spans="1:4" ht="12.75" customHeight="1">
      <c r="A3868" s="1" t="s">
        <v>7755</v>
      </c>
      <c r="B3868" s="2" t="s">
        <v>7756</v>
      </c>
      <c r="C3868" s="2" t="s">
        <v>89</v>
      </c>
      <c r="D3868" s="3">
        <v>114.78</v>
      </c>
    </row>
    <row r="3869" spans="1:4" ht="12.75" customHeight="1">
      <c r="A3869" s="1" t="s">
        <v>7757</v>
      </c>
      <c r="B3869" s="2" t="s">
        <v>7758</v>
      </c>
      <c r="C3869" s="2" t="s">
        <v>89</v>
      </c>
      <c r="D3869" s="3">
        <v>71.069999999999993</v>
      </c>
    </row>
    <row r="3870" spans="1:4" ht="12.75" customHeight="1">
      <c r="A3870" s="1" t="s">
        <v>7759</v>
      </c>
      <c r="B3870" s="2" t="s">
        <v>7760</v>
      </c>
      <c r="C3870" s="2" t="s">
        <v>89</v>
      </c>
      <c r="D3870" s="3">
        <v>38.92</v>
      </c>
    </row>
    <row r="3871" spans="1:4" ht="12.75" customHeight="1">
      <c r="A3871" s="1" t="s">
        <v>7761</v>
      </c>
      <c r="B3871" s="2" t="s">
        <v>7762</v>
      </c>
      <c r="C3871" s="2" t="s">
        <v>99</v>
      </c>
      <c r="D3871" s="3">
        <v>12.28</v>
      </c>
    </row>
    <row r="3872" spans="1:4" ht="12.75" customHeight="1">
      <c r="A3872" s="1" t="s">
        <v>7763</v>
      </c>
      <c r="B3872" s="2" t="s">
        <v>7764</v>
      </c>
      <c r="C3872" s="2" t="s">
        <v>2</v>
      </c>
      <c r="D3872" s="3">
        <v>82.2</v>
      </c>
    </row>
    <row r="3873" spans="1:4" ht="12.75" customHeight="1">
      <c r="A3873" s="1" t="s">
        <v>7765</v>
      </c>
      <c r="B3873" s="2" t="s">
        <v>7766</v>
      </c>
      <c r="C3873" s="2" t="s">
        <v>99</v>
      </c>
      <c r="D3873" s="3">
        <v>98.17</v>
      </c>
    </row>
    <row r="3874" spans="1:4" ht="12.75" customHeight="1">
      <c r="A3874" s="1" t="s">
        <v>7767</v>
      </c>
      <c r="B3874" s="2" t="s">
        <v>7768</v>
      </c>
      <c r="C3874" s="2" t="s">
        <v>2</v>
      </c>
      <c r="D3874" s="3">
        <v>2.76</v>
      </c>
    </row>
    <row r="3875" spans="1:4" ht="12.75" customHeight="1">
      <c r="A3875" s="1" t="s">
        <v>7769</v>
      </c>
      <c r="B3875" s="2" t="s">
        <v>7770</v>
      </c>
      <c r="C3875" s="2" t="s">
        <v>2</v>
      </c>
      <c r="D3875" s="3">
        <v>3.58</v>
      </c>
    </row>
    <row r="3876" spans="1:4" ht="12.75" customHeight="1">
      <c r="A3876" s="1" t="s">
        <v>7771</v>
      </c>
      <c r="B3876" s="2" t="s">
        <v>7772</v>
      </c>
      <c r="C3876" s="2" t="s">
        <v>2</v>
      </c>
      <c r="D3876" s="3">
        <v>8.59</v>
      </c>
    </row>
    <row r="3877" spans="1:4" ht="12.75" customHeight="1">
      <c r="A3877" s="1" t="s">
        <v>7773</v>
      </c>
      <c r="B3877" s="2" t="s">
        <v>7774</v>
      </c>
      <c r="C3877" s="2" t="s">
        <v>2</v>
      </c>
      <c r="D3877" s="3">
        <v>6.13</v>
      </c>
    </row>
    <row r="3878" spans="1:4" ht="12.75" customHeight="1">
      <c r="A3878" s="1" t="s">
        <v>7775</v>
      </c>
      <c r="B3878" s="2" t="s">
        <v>7776</v>
      </c>
      <c r="C3878" s="2" t="s">
        <v>2</v>
      </c>
      <c r="D3878" s="3">
        <v>3.6</v>
      </c>
    </row>
    <row r="3879" spans="1:4" ht="12.75" customHeight="1">
      <c r="A3879" s="1" t="s">
        <v>7777</v>
      </c>
      <c r="B3879" s="2" t="s">
        <v>7778</v>
      </c>
      <c r="C3879" s="2" t="s">
        <v>2</v>
      </c>
      <c r="D3879" s="3">
        <v>74.73</v>
      </c>
    </row>
    <row r="3880" spans="1:4" ht="12.75" customHeight="1">
      <c r="A3880" s="1" t="s">
        <v>7779</v>
      </c>
      <c r="B3880" s="2" t="s">
        <v>7780</v>
      </c>
      <c r="C3880" s="2" t="s">
        <v>2</v>
      </c>
      <c r="D3880" s="3">
        <v>57.6</v>
      </c>
    </row>
    <row r="3881" spans="1:4" ht="12.75" customHeight="1">
      <c r="A3881" s="1" t="s">
        <v>7781</v>
      </c>
      <c r="B3881" s="2" t="s">
        <v>7782</v>
      </c>
      <c r="C3881" s="2" t="s">
        <v>2</v>
      </c>
      <c r="D3881" s="3">
        <v>72.760000000000005</v>
      </c>
    </row>
    <row r="3882" spans="1:4" ht="12.75" customHeight="1">
      <c r="A3882" s="1" t="s">
        <v>7783</v>
      </c>
      <c r="B3882" s="2" t="s">
        <v>7784</v>
      </c>
      <c r="C3882" s="2" t="s">
        <v>2</v>
      </c>
      <c r="D3882" s="3">
        <v>50.69</v>
      </c>
    </row>
    <row r="3883" spans="1:4" ht="12.75" customHeight="1">
      <c r="A3883" s="1" t="s">
        <v>7785</v>
      </c>
      <c r="B3883" s="2" t="s">
        <v>7786</v>
      </c>
      <c r="C3883" s="2" t="s">
        <v>2</v>
      </c>
      <c r="D3883" s="3">
        <v>69.42</v>
      </c>
    </row>
    <row r="3884" spans="1:4" ht="12.75" customHeight="1">
      <c r="A3884" s="1" t="s">
        <v>7787</v>
      </c>
      <c r="B3884" s="2" t="s">
        <v>7788</v>
      </c>
      <c r="C3884" s="2" t="s">
        <v>2</v>
      </c>
      <c r="D3884" s="3">
        <v>59.87</v>
      </c>
    </row>
    <row r="3885" spans="1:4" ht="12.75" customHeight="1">
      <c r="A3885" s="1" t="s">
        <v>7789</v>
      </c>
      <c r="B3885" s="2" t="s">
        <v>7790</v>
      </c>
      <c r="C3885" s="2" t="s">
        <v>2</v>
      </c>
      <c r="D3885" s="3">
        <v>49.6</v>
      </c>
    </row>
    <row r="3886" spans="1:4" ht="12.75" customHeight="1">
      <c r="A3886" s="1" t="s">
        <v>7791</v>
      </c>
      <c r="B3886" s="2" t="s">
        <v>7792</v>
      </c>
      <c r="C3886" s="2" t="s">
        <v>4110</v>
      </c>
      <c r="D3886" s="3">
        <v>190.4</v>
      </c>
    </row>
    <row r="3887" spans="1:4" ht="12.75" customHeight="1">
      <c r="A3887" s="1" t="s">
        <v>7793</v>
      </c>
      <c r="B3887" s="2" t="s">
        <v>7794</v>
      </c>
      <c r="C3887" s="2" t="s">
        <v>2</v>
      </c>
      <c r="D3887" s="3">
        <v>1.43</v>
      </c>
    </row>
    <row r="3888" spans="1:4" ht="12.75" customHeight="1">
      <c r="A3888" s="1" t="s">
        <v>7795</v>
      </c>
      <c r="B3888" s="2" t="s">
        <v>7796</v>
      </c>
      <c r="C3888" s="2" t="s">
        <v>2</v>
      </c>
      <c r="D3888" s="3">
        <v>2.34</v>
      </c>
    </row>
    <row r="3889" spans="1:4" ht="12.75" customHeight="1">
      <c r="A3889" s="1" t="s">
        <v>7797</v>
      </c>
      <c r="B3889" s="2" t="s">
        <v>7798</v>
      </c>
      <c r="C3889" s="2" t="s">
        <v>2</v>
      </c>
      <c r="D3889" s="3">
        <v>254.44</v>
      </c>
    </row>
    <row r="3890" spans="1:4" ht="12.75" customHeight="1">
      <c r="A3890" s="1" t="s">
        <v>7799</v>
      </c>
      <c r="B3890" s="2" t="s">
        <v>7800</v>
      </c>
      <c r="C3890" s="2" t="s">
        <v>2</v>
      </c>
      <c r="D3890" s="3">
        <v>7.55</v>
      </c>
    </row>
    <row r="3891" spans="1:4" ht="12.75" customHeight="1">
      <c r="A3891" s="1" t="s">
        <v>7801</v>
      </c>
      <c r="B3891" s="2" t="s">
        <v>7802</v>
      </c>
      <c r="C3891" s="2" t="s">
        <v>2</v>
      </c>
      <c r="D3891" s="3">
        <v>9.02</v>
      </c>
    </row>
    <row r="3892" spans="1:4" ht="12.75" customHeight="1">
      <c r="A3892" s="1" t="s">
        <v>7803</v>
      </c>
      <c r="B3892" s="2" t="s">
        <v>7804</v>
      </c>
      <c r="C3892" s="2" t="s">
        <v>2</v>
      </c>
      <c r="D3892" s="3">
        <v>6.1</v>
      </c>
    </row>
    <row r="3893" spans="1:4" ht="12.75" customHeight="1">
      <c r="A3893" s="1" t="s">
        <v>7805</v>
      </c>
      <c r="B3893" s="2" t="s">
        <v>7806</v>
      </c>
      <c r="C3893" s="2" t="s">
        <v>2</v>
      </c>
      <c r="D3893" s="3">
        <v>16.86</v>
      </c>
    </row>
    <row r="3894" spans="1:4" ht="12.75" customHeight="1">
      <c r="A3894" s="1" t="s">
        <v>7807</v>
      </c>
      <c r="B3894" s="2" t="s">
        <v>7808</v>
      </c>
      <c r="C3894" s="2" t="s">
        <v>2</v>
      </c>
      <c r="D3894" s="3">
        <v>20.27</v>
      </c>
    </row>
    <row r="3895" spans="1:4" ht="12.75" customHeight="1">
      <c r="A3895" s="1" t="s">
        <v>7809</v>
      </c>
      <c r="B3895" s="2" t="s">
        <v>7810</v>
      </c>
      <c r="C3895" s="2" t="s">
        <v>2</v>
      </c>
      <c r="D3895" s="3">
        <v>36.99</v>
      </c>
    </row>
    <row r="3896" spans="1:4" ht="12.75" customHeight="1">
      <c r="A3896" s="1" t="s">
        <v>7811</v>
      </c>
      <c r="B3896" s="2" t="s">
        <v>7812</v>
      </c>
      <c r="C3896" s="2" t="s">
        <v>2</v>
      </c>
      <c r="D3896" s="3">
        <v>7.28</v>
      </c>
    </row>
    <row r="3897" spans="1:4" ht="12.75" customHeight="1">
      <c r="A3897" s="1" t="s">
        <v>7813</v>
      </c>
      <c r="B3897" s="2" t="s">
        <v>7814</v>
      </c>
      <c r="C3897" s="2" t="s">
        <v>2</v>
      </c>
      <c r="D3897" s="3">
        <v>11.03</v>
      </c>
    </row>
    <row r="3898" spans="1:4" ht="12.75" customHeight="1">
      <c r="A3898" s="1" t="s">
        <v>7815</v>
      </c>
      <c r="B3898" s="2" t="s">
        <v>7816</v>
      </c>
      <c r="C3898" s="2" t="s">
        <v>2</v>
      </c>
      <c r="D3898" s="3">
        <v>2701.34</v>
      </c>
    </row>
    <row r="3899" spans="1:4" ht="12.75" customHeight="1">
      <c r="A3899" s="1" t="s">
        <v>7817</v>
      </c>
      <c r="B3899" s="2" t="s">
        <v>7818</v>
      </c>
      <c r="C3899" s="2" t="s">
        <v>89</v>
      </c>
      <c r="D3899" s="3">
        <v>7.99</v>
      </c>
    </row>
    <row r="3900" spans="1:4" ht="12.75" customHeight="1">
      <c r="A3900" s="1" t="s">
        <v>7819</v>
      </c>
      <c r="B3900" s="2" t="s">
        <v>7820</v>
      </c>
      <c r="C3900" s="2" t="s">
        <v>89</v>
      </c>
      <c r="D3900" s="3">
        <v>12.66</v>
      </c>
    </row>
    <row r="3901" spans="1:4" ht="12.75" customHeight="1">
      <c r="A3901" s="1" t="s">
        <v>7821</v>
      </c>
      <c r="B3901" s="2" t="s">
        <v>7822</v>
      </c>
      <c r="C3901" s="2" t="s">
        <v>89</v>
      </c>
      <c r="D3901" s="3">
        <v>18.57</v>
      </c>
    </row>
    <row r="3902" spans="1:4" ht="12.75" customHeight="1">
      <c r="A3902" s="1" t="s">
        <v>7823</v>
      </c>
      <c r="B3902" s="2" t="s">
        <v>7824</v>
      </c>
      <c r="C3902" s="2" t="s">
        <v>801</v>
      </c>
      <c r="D3902" s="3">
        <v>107.32</v>
      </c>
    </row>
    <row r="3903" spans="1:4" ht="12.75" customHeight="1">
      <c r="A3903" s="1" t="s">
        <v>7825</v>
      </c>
      <c r="B3903" s="2" t="s">
        <v>7826</v>
      </c>
      <c r="C3903" s="2" t="s">
        <v>89</v>
      </c>
      <c r="D3903" s="3">
        <v>20.190000000000001</v>
      </c>
    </row>
    <row r="3904" spans="1:4" ht="12.75" customHeight="1">
      <c r="A3904" s="1" t="s">
        <v>7827</v>
      </c>
      <c r="B3904" s="2" t="s">
        <v>7828</v>
      </c>
      <c r="C3904" s="2" t="s">
        <v>89</v>
      </c>
      <c r="D3904" s="3">
        <v>27.26</v>
      </c>
    </row>
    <row r="3905" spans="1:4" ht="12.75" customHeight="1">
      <c r="A3905" s="1" t="s">
        <v>7829</v>
      </c>
      <c r="B3905" s="2" t="s">
        <v>7830</v>
      </c>
      <c r="C3905" s="2" t="s">
        <v>801</v>
      </c>
      <c r="D3905" s="3">
        <v>301.13</v>
      </c>
    </row>
    <row r="3906" spans="1:4" ht="12.75" customHeight="1">
      <c r="A3906" s="1" t="s">
        <v>7831</v>
      </c>
      <c r="B3906" s="2" t="s">
        <v>7832</v>
      </c>
      <c r="C3906" s="2" t="s">
        <v>801</v>
      </c>
      <c r="D3906" s="3">
        <v>325</v>
      </c>
    </row>
    <row r="3907" spans="1:4" ht="12.75" customHeight="1">
      <c r="A3907" s="1" t="s">
        <v>7833</v>
      </c>
      <c r="B3907" s="2" t="s">
        <v>7834</v>
      </c>
      <c r="C3907" s="2" t="s">
        <v>801</v>
      </c>
      <c r="D3907" s="3">
        <v>403.4</v>
      </c>
    </row>
    <row r="3908" spans="1:4" ht="12.75" customHeight="1">
      <c r="A3908" s="1" t="s">
        <v>7835</v>
      </c>
      <c r="B3908" s="2" t="s">
        <v>7836</v>
      </c>
      <c r="C3908" s="2" t="s">
        <v>89</v>
      </c>
      <c r="D3908" s="3">
        <v>13.64</v>
      </c>
    </row>
    <row r="3909" spans="1:4" ht="12.75" customHeight="1">
      <c r="A3909" s="1" t="s">
        <v>7837</v>
      </c>
      <c r="B3909" s="2" t="s">
        <v>7838</v>
      </c>
      <c r="C3909" s="2" t="s">
        <v>89</v>
      </c>
      <c r="D3909" s="3">
        <v>16.600000000000001</v>
      </c>
    </row>
    <row r="3910" spans="1:4" ht="12.75" customHeight="1">
      <c r="A3910" s="1" t="s">
        <v>7839</v>
      </c>
      <c r="B3910" s="2" t="s">
        <v>7840</v>
      </c>
      <c r="C3910" s="2" t="s">
        <v>89</v>
      </c>
      <c r="D3910" s="3">
        <v>24.23</v>
      </c>
    </row>
    <row r="3911" spans="1:4" ht="12.75" customHeight="1">
      <c r="A3911" s="1" t="s">
        <v>7841</v>
      </c>
      <c r="B3911" s="2" t="s">
        <v>7842</v>
      </c>
      <c r="C3911" s="2" t="s">
        <v>801</v>
      </c>
      <c r="D3911" s="3">
        <v>188.63</v>
      </c>
    </row>
    <row r="3912" spans="1:4" ht="12.75" customHeight="1">
      <c r="A3912" s="1" t="s">
        <v>7843</v>
      </c>
      <c r="B3912" s="2" t="s">
        <v>7844</v>
      </c>
      <c r="C3912" s="2" t="s">
        <v>2</v>
      </c>
      <c r="D3912" s="3">
        <v>235.66</v>
      </c>
    </row>
    <row r="3913" spans="1:4" ht="12.75" customHeight="1">
      <c r="A3913" s="1" t="s">
        <v>7845</v>
      </c>
      <c r="B3913" s="2" t="s">
        <v>7846</v>
      </c>
      <c r="C3913" s="2" t="s">
        <v>2</v>
      </c>
      <c r="D3913" s="3">
        <v>10082.629999999999</v>
      </c>
    </row>
    <row r="3914" spans="1:4" ht="12.75" customHeight="1">
      <c r="A3914" s="1" t="s">
        <v>7847</v>
      </c>
      <c r="B3914" s="2" t="s">
        <v>7848</v>
      </c>
      <c r="C3914" s="2" t="s">
        <v>2</v>
      </c>
      <c r="D3914" s="3">
        <v>729.52</v>
      </c>
    </row>
    <row r="3915" spans="1:4" ht="12.75" customHeight="1">
      <c r="A3915" s="1" t="s">
        <v>7849</v>
      </c>
      <c r="B3915" s="2" t="s">
        <v>7850</v>
      </c>
      <c r="C3915" s="2" t="s">
        <v>2</v>
      </c>
      <c r="D3915" s="3">
        <v>1064.01</v>
      </c>
    </row>
    <row r="3916" spans="1:4" ht="12.75" customHeight="1">
      <c r="A3916" s="1" t="s">
        <v>7851</v>
      </c>
      <c r="B3916" s="2" t="s">
        <v>7852</v>
      </c>
      <c r="C3916" s="2" t="s">
        <v>2</v>
      </c>
      <c r="D3916" s="3">
        <v>33.85</v>
      </c>
    </row>
    <row r="3917" spans="1:4" ht="12.75" customHeight="1">
      <c r="A3917" s="1" t="s">
        <v>7853</v>
      </c>
      <c r="B3917" s="2" t="s">
        <v>7854</v>
      </c>
      <c r="C3917" s="2" t="s">
        <v>2</v>
      </c>
      <c r="D3917" s="3">
        <v>6.22</v>
      </c>
    </row>
    <row r="3918" spans="1:4" ht="12.75" customHeight="1">
      <c r="A3918" s="1" t="s">
        <v>7855</v>
      </c>
      <c r="B3918" s="2" t="s">
        <v>7856</v>
      </c>
      <c r="C3918" s="2" t="s">
        <v>2</v>
      </c>
      <c r="D3918" s="3">
        <v>1983.06</v>
      </c>
    </row>
    <row r="3919" spans="1:4" ht="12.75" customHeight="1">
      <c r="A3919" s="1" t="s">
        <v>7857</v>
      </c>
      <c r="B3919" s="2" t="s">
        <v>7858</v>
      </c>
      <c r="C3919" s="2" t="s">
        <v>2</v>
      </c>
      <c r="D3919" s="3">
        <v>127.47</v>
      </c>
    </row>
    <row r="3920" spans="1:4" ht="12.75" customHeight="1">
      <c r="A3920" s="1" t="s">
        <v>7859</v>
      </c>
      <c r="B3920" s="2" t="s">
        <v>7860</v>
      </c>
      <c r="C3920" s="2" t="s">
        <v>2</v>
      </c>
      <c r="D3920" s="3">
        <v>162.41999999999999</v>
      </c>
    </row>
    <row r="3921" spans="1:4" ht="12.75" customHeight="1">
      <c r="A3921" s="1" t="s">
        <v>7861</v>
      </c>
      <c r="B3921" s="2" t="s">
        <v>7862</v>
      </c>
      <c r="C3921" s="2" t="s">
        <v>2</v>
      </c>
      <c r="D3921" s="3">
        <v>251.04</v>
      </c>
    </row>
    <row r="3922" spans="1:4" ht="12.75" customHeight="1">
      <c r="A3922" s="1" t="s">
        <v>7863</v>
      </c>
      <c r="B3922" s="2" t="s">
        <v>7864</v>
      </c>
      <c r="C3922" s="2" t="s">
        <v>2</v>
      </c>
      <c r="D3922" s="3">
        <v>375.09</v>
      </c>
    </row>
    <row r="3923" spans="1:4" ht="12.75" customHeight="1">
      <c r="A3923" s="1" t="s">
        <v>7865</v>
      </c>
      <c r="B3923" s="2" t="s">
        <v>7866</v>
      </c>
      <c r="C3923" s="2" t="s">
        <v>2</v>
      </c>
      <c r="D3923" s="3">
        <v>745.83</v>
      </c>
    </row>
    <row r="3924" spans="1:4" ht="12.75" customHeight="1">
      <c r="A3924" s="1" t="s">
        <v>7867</v>
      </c>
      <c r="B3924" s="2" t="s">
        <v>7868</v>
      </c>
      <c r="C3924" s="2" t="s">
        <v>2</v>
      </c>
      <c r="D3924" s="3">
        <v>1373.03</v>
      </c>
    </row>
    <row r="3925" spans="1:4" ht="12.75" customHeight="1">
      <c r="A3925" s="1" t="s">
        <v>7869</v>
      </c>
      <c r="B3925" s="2" t="s">
        <v>7870</v>
      </c>
      <c r="C3925" s="2" t="s">
        <v>2</v>
      </c>
      <c r="D3925" s="3">
        <v>2411.7399999999998</v>
      </c>
    </row>
    <row r="3926" spans="1:4" ht="12.75" customHeight="1">
      <c r="A3926" s="1" t="s">
        <v>7871</v>
      </c>
      <c r="B3926" s="2" t="s">
        <v>7872</v>
      </c>
      <c r="C3926" s="2" t="s">
        <v>2</v>
      </c>
      <c r="D3926" s="3">
        <v>156.25</v>
      </c>
    </row>
    <row r="3927" spans="1:4" ht="12.75" customHeight="1">
      <c r="A3927" s="1" t="s">
        <v>7873</v>
      </c>
      <c r="B3927" s="2" t="s">
        <v>7874</v>
      </c>
      <c r="C3927" s="2" t="s">
        <v>2</v>
      </c>
      <c r="D3927" s="3">
        <v>197.38</v>
      </c>
    </row>
    <row r="3928" spans="1:4" ht="12.75" customHeight="1">
      <c r="A3928" s="1" t="s">
        <v>7875</v>
      </c>
      <c r="B3928" s="2" t="s">
        <v>7876</v>
      </c>
      <c r="C3928" s="2" t="s">
        <v>2</v>
      </c>
      <c r="D3928" s="3">
        <v>342.33</v>
      </c>
    </row>
    <row r="3929" spans="1:4" ht="12.75" customHeight="1">
      <c r="A3929" s="1" t="s">
        <v>7877</v>
      </c>
      <c r="B3929" s="2" t="s">
        <v>7878</v>
      </c>
      <c r="C3929" s="2" t="s">
        <v>2</v>
      </c>
      <c r="D3929" s="3">
        <v>526.34</v>
      </c>
    </row>
    <row r="3930" spans="1:4" ht="12.75" customHeight="1">
      <c r="A3930" s="1" t="s">
        <v>7879</v>
      </c>
      <c r="B3930" s="2" t="s">
        <v>7880</v>
      </c>
      <c r="C3930" s="2" t="s">
        <v>2</v>
      </c>
      <c r="D3930" s="3">
        <v>986.9</v>
      </c>
    </row>
    <row r="3931" spans="1:4" ht="12.75" customHeight="1">
      <c r="A3931" s="1" t="s">
        <v>7881</v>
      </c>
      <c r="B3931" s="2" t="s">
        <v>7882</v>
      </c>
      <c r="C3931" s="2" t="s">
        <v>2</v>
      </c>
      <c r="D3931" s="3">
        <v>1518.39</v>
      </c>
    </row>
    <row r="3932" spans="1:4" ht="12.75" customHeight="1">
      <c r="A3932" s="1" t="s">
        <v>7883</v>
      </c>
      <c r="B3932" s="2" t="s">
        <v>7884</v>
      </c>
      <c r="C3932" s="2" t="s">
        <v>2</v>
      </c>
      <c r="D3932" s="3">
        <v>3.84</v>
      </c>
    </row>
    <row r="3933" spans="1:4" ht="12.75" customHeight="1">
      <c r="A3933" s="1" t="s">
        <v>7885</v>
      </c>
      <c r="B3933" s="2" t="s">
        <v>7886</v>
      </c>
      <c r="C3933" s="2" t="s">
        <v>2</v>
      </c>
      <c r="D3933" s="3">
        <v>3.84</v>
      </c>
    </row>
    <row r="3934" spans="1:4" ht="12.75" customHeight="1">
      <c r="A3934" s="1" t="s">
        <v>7887</v>
      </c>
      <c r="B3934" s="2" t="s">
        <v>7888</v>
      </c>
      <c r="C3934" s="2" t="s">
        <v>2</v>
      </c>
      <c r="D3934" s="3">
        <v>4.1399999999999997</v>
      </c>
    </row>
    <row r="3935" spans="1:4" ht="12.75" customHeight="1">
      <c r="A3935" s="1" t="s">
        <v>7889</v>
      </c>
      <c r="B3935" s="2" t="s">
        <v>7890</v>
      </c>
      <c r="C3935" s="2" t="s">
        <v>2</v>
      </c>
      <c r="D3935" s="3">
        <v>4.79</v>
      </c>
    </row>
    <row r="3936" spans="1:4" ht="12.75" customHeight="1">
      <c r="A3936" s="1" t="s">
        <v>7891</v>
      </c>
      <c r="B3936" s="2" t="s">
        <v>7892</v>
      </c>
      <c r="C3936" s="2" t="s">
        <v>2</v>
      </c>
      <c r="D3936" s="3">
        <v>7.53</v>
      </c>
    </row>
    <row r="3937" spans="1:4" ht="12.75" customHeight="1">
      <c r="A3937" s="1" t="s">
        <v>7893</v>
      </c>
      <c r="B3937" s="2" t="s">
        <v>7894</v>
      </c>
      <c r="C3937" s="2" t="s">
        <v>2</v>
      </c>
      <c r="D3937" s="3">
        <v>5.26</v>
      </c>
    </row>
    <row r="3938" spans="1:4" ht="12.75" customHeight="1">
      <c r="A3938" s="1" t="s">
        <v>7895</v>
      </c>
      <c r="B3938" s="2" t="s">
        <v>7896</v>
      </c>
      <c r="C3938" s="2" t="s">
        <v>2</v>
      </c>
      <c r="D3938" s="3">
        <v>6.05</v>
      </c>
    </row>
    <row r="3939" spans="1:4" ht="12.75" customHeight="1">
      <c r="A3939" s="1" t="s">
        <v>7897</v>
      </c>
      <c r="B3939" s="2" t="s">
        <v>7898</v>
      </c>
      <c r="C3939" s="2" t="s">
        <v>2</v>
      </c>
      <c r="D3939" s="3">
        <v>6.91</v>
      </c>
    </row>
    <row r="3940" spans="1:4" ht="12.75" customHeight="1">
      <c r="A3940" s="1" t="s">
        <v>7899</v>
      </c>
      <c r="B3940" s="2" t="s">
        <v>7900</v>
      </c>
      <c r="C3940" s="2" t="s">
        <v>2</v>
      </c>
      <c r="D3940" s="3">
        <v>10.199999999999999</v>
      </c>
    </row>
    <row r="3941" spans="1:4" ht="12.75" customHeight="1">
      <c r="A3941" s="1" t="s">
        <v>7901</v>
      </c>
      <c r="B3941" s="2" t="s">
        <v>7902</v>
      </c>
      <c r="C3941" s="2" t="s">
        <v>2</v>
      </c>
      <c r="D3941" s="3">
        <v>12.51</v>
      </c>
    </row>
    <row r="3942" spans="1:4" ht="12.75" customHeight="1">
      <c r="A3942" s="1" t="s">
        <v>7903</v>
      </c>
      <c r="B3942" s="2" t="s">
        <v>7904</v>
      </c>
      <c r="C3942" s="2" t="s">
        <v>2</v>
      </c>
      <c r="D3942" s="3">
        <v>66.38</v>
      </c>
    </row>
    <row r="3943" spans="1:4" ht="12.75" customHeight="1">
      <c r="A3943" s="1" t="s">
        <v>7905</v>
      </c>
      <c r="B3943" s="2" t="s">
        <v>7906</v>
      </c>
      <c r="C3943" s="2" t="s">
        <v>2</v>
      </c>
      <c r="D3943" s="3">
        <v>89.04</v>
      </c>
    </row>
    <row r="3944" spans="1:4" ht="12.75" customHeight="1">
      <c r="A3944" s="1" t="s">
        <v>7907</v>
      </c>
      <c r="B3944" s="2" t="s">
        <v>7908</v>
      </c>
      <c r="C3944" s="2" t="s">
        <v>2</v>
      </c>
      <c r="D3944" s="3">
        <v>101.58</v>
      </c>
    </row>
    <row r="3945" spans="1:4" ht="12.75" customHeight="1">
      <c r="A3945" s="1" t="s">
        <v>7909</v>
      </c>
      <c r="B3945" s="2" t="s">
        <v>7910</v>
      </c>
      <c r="C3945" s="2" t="s">
        <v>2</v>
      </c>
      <c r="D3945" s="3">
        <v>253.95</v>
      </c>
    </row>
    <row r="3946" spans="1:4" ht="12.75" customHeight="1">
      <c r="A3946" s="1" t="s">
        <v>7911</v>
      </c>
      <c r="B3946" s="2" t="s">
        <v>7912</v>
      </c>
      <c r="C3946" s="2" t="s">
        <v>2</v>
      </c>
      <c r="D3946" s="3">
        <v>643.95000000000005</v>
      </c>
    </row>
    <row r="3947" spans="1:4" ht="12.75" customHeight="1">
      <c r="A3947" s="1" t="s">
        <v>7913</v>
      </c>
      <c r="B3947" s="2" t="s">
        <v>7914</v>
      </c>
      <c r="C3947" s="2" t="s">
        <v>2</v>
      </c>
      <c r="D3947" s="3">
        <v>789.06</v>
      </c>
    </row>
    <row r="3948" spans="1:4" ht="12.75" customHeight="1">
      <c r="A3948" s="1" t="s">
        <v>7915</v>
      </c>
      <c r="B3948" s="2" t="s">
        <v>7916</v>
      </c>
      <c r="C3948" s="2" t="s">
        <v>2</v>
      </c>
      <c r="D3948" s="3">
        <v>154.18</v>
      </c>
    </row>
    <row r="3949" spans="1:4" ht="12.75" customHeight="1">
      <c r="A3949" s="1" t="s">
        <v>7917</v>
      </c>
      <c r="B3949" s="2" t="s">
        <v>7918</v>
      </c>
      <c r="C3949" s="2" t="s">
        <v>2</v>
      </c>
      <c r="D3949" s="3">
        <v>235.81</v>
      </c>
    </row>
    <row r="3950" spans="1:4" ht="12.75" customHeight="1">
      <c r="A3950" s="1" t="s">
        <v>7919</v>
      </c>
      <c r="B3950" s="2" t="s">
        <v>7920</v>
      </c>
      <c r="C3950" s="2" t="s">
        <v>2</v>
      </c>
      <c r="D3950" s="3">
        <v>329.23</v>
      </c>
    </row>
    <row r="3951" spans="1:4" ht="12.75" customHeight="1">
      <c r="A3951" s="1" t="s">
        <v>7921</v>
      </c>
      <c r="B3951" s="2" t="s">
        <v>7922</v>
      </c>
      <c r="C3951" s="2" t="s">
        <v>2</v>
      </c>
      <c r="D3951" s="3">
        <v>507.9</v>
      </c>
    </row>
    <row r="3952" spans="1:4" ht="12.75" customHeight="1">
      <c r="A3952" s="1" t="s">
        <v>7923</v>
      </c>
      <c r="B3952" s="2" t="s">
        <v>7924</v>
      </c>
      <c r="C3952" s="2" t="s">
        <v>2</v>
      </c>
      <c r="D3952" s="3">
        <v>585</v>
      </c>
    </row>
    <row r="3953" spans="1:4" ht="12.75" customHeight="1">
      <c r="A3953" s="1" t="s">
        <v>7925</v>
      </c>
      <c r="B3953" s="2" t="s">
        <v>7926</v>
      </c>
      <c r="C3953" s="2" t="s">
        <v>2</v>
      </c>
      <c r="D3953" s="3">
        <v>774.55</v>
      </c>
    </row>
    <row r="3954" spans="1:4" ht="12.75" customHeight="1">
      <c r="A3954" s="1" t="s">
        <v>7927</v>
      </c>
      <c r="B3954" s="2" t="s">
        <v>7928</v>
      </c>
      <c r="C3954" s="2" t="s">
        <v>2</v>
      </c>
      <c r="D3954" s="3">
        <v>2467.88</v>
      </c>
    </row>
    <row r="3955" spans="1:4" ht="12.75" customHeight="1">
      <c r="A3955" s="1" t="s">
        <v>7929</v>
      </c>
      <c r="B3955" s="2" t="s">
        <v>7930</v>
      </c>
      <c r="C3955" s="2" t="s">
        <v>2</v>
      </c>
      <c r="D3955" s="3">
        <v>835.32</v>
      </c>
    </row>
    <row r="3956" spans="1:4" ht="12.75" customHeight="1">
      <c r="A3956" s="1" t="s">
        <v>7931</v>
      </c>
      <c r="B3956" s="2" t="s">
        <v>7932</v>
      </c>
      <c r="C3956" s="2" t="s">
        <v>2</v>
      </c>
      <c r="D3956" s="3">
        <v>558.11</v>
      </c>
    </row>
    <row r="3957" spans="1:4" ht="12.75" customHeight="1">
      <c r="A3957" s="1" t="s">
        <v>7933</v>
      </c>
      <c r="B3957" s="2" t="s">
        <v>7934</v>
      </c>
      <c r="C3957" s="2" t="s">
        <v>2</v>
      </c>
      <c r="D3957" s="3">
        <v>83450</v>
      </c>
    </row>
    <row r="3958" spans="1:4" ht="12.75" customHeight="1">
      <c r="A3958" s="1" t="s">
        <v>7935</v>
      </c>
      <c r="B3958" s="2" t="s">
        <v>7936</v>
      </c>
      <c r="C3958" s="2" t="s">
        <v>2</v>
      </c>
      <c r="D3958" s="3">
        <v>102707.68</v>
      </c>
    </row>
    <row r="3959" spans="1:4" ht="12.75" customHeight="1">
      <c r="A3959" s="1" t="s">
        <v>7937</v>
      </c>
      <c r="B3959" s="2" t="s">
        <v>7938</v>
      </c>
      <c r="C3959" s="2" t="s">
        <v>2</v>
      </c>
      <c r="D3959" s="3">
        <v>58610.36</v>
      </c>
    </row>
    <row r="3960" spans="1:4" ht="12.75" customHeight="1">
      <c r="A3960" s="1" t="s">
        <v>7939</v>
      </c>
      <c r="B3960" s="2" t="s">
        <v>7940</v>
      </c>
      <c r="C3960" s="2" t="s">
        <v>2</v>
      </c>
      <c r="D3960" s="3">
        <v>69634.7</v>
      </c>
    </row>
    <row r="3961" spans="1:4" ht="12.75" customHeight="1">
      <c r="A3961" s="1" t="s">
        <v>7941</v>
      </c>
      <c r="B3961" s="2" t="s">
        <v>7942</v>
      </c>
      <c r="C3961" s="2" t="s">
        <v>2</v>
      </c>
      <c r="D3961" s="3">
        <v>55400.75</v>
      </c>
    </row>
    <row r="3962" spans="1:4" ht="12.75" customHeight="1">
      <c r="A3962" s="1" t="s">
        <v>7943</v>
      </c>
      <c r="B3962" s="2" t="s">
        <v>7944</v>
      </c>
      <c r="C3962" s="2" t="s">
        <v>2</v>
      </c>
      <c r="D3962" s="3">
        <v>116034.57</v>
      </c>
    </row>
    <row r="3963" spans="1:4" ht="12.75" customHeight="1">
      <c r="A3963" s="1" t="s">
        <v>7945</v>
      </c>
      <c r="B3963" s="2" t="s">
        <v>7946</v>
      </c>
      <c r="C3963" s="2" t="s">
        <v>2</v>
      </c>
      <c r="D3963" s="3">
        <v>121616.51</v>
      </c>
    </row>
    <row r="3964" spans="1:4" ht="12.75" customHeight="1">
      <c r="A3964" s="1" t="s">
        <v>7947</v>
      </c>
      <c r="B3964" s="2" t="s">
        <v>7948</v>
      </c>
      <c r="C3964" s="2" t="s">
        <v>2</v>
      </c>
      <c r="D3964" s="3">
        <v>142758.1</v>
      </c>
    </row>
    <row r="3965" spans="1:4" ht="12.75" customHeight="1">
      <c r="A3965" s="1" t="s">
        <v>7949</v>
      </c>
      <c r="B3965" s="2" t="s">
        <v>7950</v>
      </c>
      <c r="C3965" s="2" t="s">
        <v>2</v>
      </c>
      <c r="D3965" s="3">
        <v>551.38</v>
      </c>
    </row>
    <row r="3966" spans="1:4" ht="12.75" customHeight="1">
      <c r="A3966" s="1" t="s">
        <v>7951</v>
      </c>
      <c r="B3966" s="2" t="s">
        <v>7952</v>
      </c>
      <c r="C3966" s="2" t="s">
        <v>2</v>
      </c>
      <c r="D3966" s="3">
        <v>404.84</v>
      </c>
    </row>
    <row r="3967" spans="1:4" ht="12.75" customHeight="1">
      <c r="A3967" s="1" t="s">
        <v>7953</v>
      </c>
      <c r="B3967" s="2" t="s">
        <v>7954</v>
      </c>
      <c r="C3967" s="2" t="s">
        <v>2</v>
      </c>
      <c r="D3967" s="3">
        <v>338.69</v>
      </c>
    </row>
    <row r="3968" spans="1:4" ht="12.75" customHeight="1">
      <c r="A3968" s="1" t="s">
        <v>7955</v>
      </c>
      <c r="B3968" s="2" t="s">
        <v>7956</v>
      </c>
      <c r="C3968" s="2" t="s">
        <v>2</v>
      </c>
      <c r="D3968" s="3">
        <v>414.98</v>
      </c>
    </row>
    <row r="3969" spans="1:4" ht="12.75" customHeight="1">
      <c r="A3969" s="1" t="s">
        <v>7957</v>
      </c>
      <c r="B3969" s="2" t="s">
        <v>7958</v>
      </c>
      <c r="C3969" s="2" t="s">
        <v>2</v>
      </c>
      <c r="D3969" s="3">
        <v>220.45</v>
      </c>
    </row>
    <row r="3970" spans="1:4" ht="12.75" customHeight="1">
      <c r="A3970" s="1" t="s">
        <v>7959</v>
      </c>
      <c r="B3970" s="2" t="s">
        <v>7960</v>
      </c>
      <c r="C3970" s="2" t="s">
        <v>2</v>
      </c>
      <c r="D3970" s="3">
        <v>278.98</v>
      </c>
    </row>
    <row r="3971" spans="1:4" ht="12.75" customHeight="1">
      <c r="A3971" s="1" t="s">
        <v>7961</v>
      </c>
      <c r="B3971" s="2" t="s">
        <v>7962</v>
      </c>
      <c r="C3971" s="2" t="s">
        <v>290</v>
      </c>
      <c r="D3971" s="3">
        <v>20.62</v>
      </c>
    </row>
    <row r="3972" spans="1:4" ht="12.75" customHeight="1">
      <c r="A3972" s="1" t="s">
        <v>7963</v>
      </c>
      <c r="B3972" s="2" t="s">
        <v>7964</v>
      </c>
      <c r="C3972" s="2" t="s">
        <v>2</v>
      </c>
      <c r="D3972" s="3">
        <v>52.48</v>
      </c>
    </row>
    <row r="3973" spans="1:4" ht="12.75" customHeight="1">
      <c r="A3973" s="1" t="s">
        <v>7965</v>
      </c>
      <c r="B3973" s="2" t="s">
        <v>7966</v>
      </c>
      <c r="C3973" s="2" t="s">
        <v>89</v>
      </c>
      <c r="D3973" s="3">
        <v>0.68</v>
      </c>
    </row>
    <row r="3974" spans="1:4" ht="12.75" customHeight="1">
      <c r="A3974" s="1" t="s">
        <v>7967</v>
      </c>
      <c r="B3974" s="2" t="s">
        <v>7968</v>
      </c>
      <c r="C3974" s="2" t="s">
        <v>2</v>
      </c>
      <c r="D3974" s="3">
        <v>261.02</v>
      </c>
    </row>
    <row r="3975" spans="1:4" ht="12.75" customHeight="1">
      <c r="A3975" s="1" t="s">
        <v>7969</v>
      </c>
      <c r="B3975" s="2" t="s">
        <v>7970</v>
      </c>
      <c r="C3975" s="2" t="s">
        <v>2</v>
      </c>
      <c r="D3975" s="3">
        <v>3.74</v>
      </c>
    </row>
    <row r="3976" spans="1:4" ht="12.75" customHeight="1">
      <c r="A3976" s="1" t="s">
        <v>7971</v>
      </c>
      <c r="B3976" s="2" t="s">
        <v>7972</v>
      </c>
      <c r="C3976" s="2" t="s">
        <v>2</v>
      </c>
      <c r="D3976" s="3">
        <v>4.66</v>
      </c>
    </row>
    <row r="3977" spans="1:4" ht="12.75" customHeight="1">
      <c r="A3977" s="1" t="s">
        <v>7973</v>
      </c>
      <c r="B3977" s="2" t="s">
        <v>7974</v>
      </c>
      <c r="C3977" s="2" t="s">
        <v>2</v>
      </c>
      <c r="D3977" s="3">
        <v>9.34</v>
      </c>
    </row>
    <row r="3978" spans="1:4" ht="12.75" customHeight="1">
      <c r="A3978" s="1" t="s">
        <v>7975</v>
      </c>
      <c r="B3978" s="2" t="s">
        <v>7976</v>
      </c>
      <c r="C3978" s="2" t="s">
        <v>2</v>
      </c>
      <c r="D3978" s="3">
        <v>35.630000000000003</v>
      </c>
    </row>
    <row r="3979" spans="1:4" ht="12.75" customHeight="1">
      <c r="A3979" s="1" t="s">
        <v>7977</v>
      </c>
      <c r="B3979" s="2" t="s">
        <v>7978</v>
      </c>
      <c r="C3979" s="2" t="s">
        <v>2</v>
      </c>
      <c r="D3979" s="3">
        <v>45.77</v>
      </c>
    </row>
    <row r="3980" spans="1:4" ht="12.75" customHeight="1">
      <c r="A3980" s="1" t="s">
        <v>7979</v>
      </c>
      <c r="B3980" s="2" t="s">
        <v>7980</v>
      </c>
      <c r="C3980" s="2" t="s">
        <v>2</v>
      </c>
      <c r="D3980" s="3">
        <v>76.44</v>
      </c>
    </row>
    <row r="3981" spans="1:4" ht="12.75" customHeight="1">
      <c r="A3981" s="1" t="s">
        <v>7981</v>
      </c>
      <c r="B3981" s="2" t="s">
        <v>7982</v>
      </c>
      <c r="C3981" s="2" t="s">
        <v>2</v>
      </c>
      <c r="D3981" s="3">
        <v>179.71</v>
      </c>
    </row>
    <row r="3982" spans="1:4" ht="12.75" customHeight="1">
      <c r="A3982" s="1" t="s">
        <v>7983</v>
      </c>
      <c r="B3982" s="2" t="s">
        <v>7984</v>
      </c>
      <c r="C3982" s="2" t="s">
        <v>2</v>
      </c>
      <c r="D3982" s="3">
        <v>208.98</v>
      </c>
    </row>
    <row r="3983" spans="1:4" ht="12.75" customHeight="1">
      <c r="A3983" s="1" t="s">
        <v>7985</v>
      </c>
      <c r="B3983" s="2" t="s">
        <v>7986</v>
      </c>
      <c r="C3983" s="2" t="s">
        <v>2</v>
      </c>
      <c r="D3983" s="3">
        <v>1326.09</v>
      </c>
    </row>
    <row r="3984" spans="1:4" ht="12.75" customHeight="1">
      <c r="A3984" s="1" t="s">
        <v>7987</v>
      </c>
      <c r="B3984" s="2" t="s">
        <v>7988</v>
      </c>
      <c r="C3984" s="2" t="s">
        <v>2</v>
      </c>
      <c r="D3984" s="3">
        <v>6.67</v>
      </c>
    </row>
    <row r="3985" spans="1:4" ht="12.75" customHeight="1">
      <c r="A3985" s="1" t="s">
        <v>7989</v>
      </c>
      <c r="B3985" s="2" t="s">
        <v>7990</v>
      </c>
      <c r="C3985" s="2" t="s">
        <v>2</v>
      </c>
      <c r="D3985" s="3">
        <v>14.22</v>
      </c>
    </row>
    <row r="3986" spans="1:4" ht="12.75" customHeight="1">
      <c r="A3986" s="1" t="s">
        <v>7991</v>
      </c>
      <c r="B3986" s="2" t="s">
        <v>7992</v>
      </c>
      <c r="C3986" s="2" t="s">
        <v>2</v>
      </c>
      <c r="D3986" s="3">
        <v>23.39</v>
      </c>
    </row>
    <row r="3987" spans="1:4" ht="12.75" customHeight="1">
      <c r="A3987" s="1" t="s">
        <v>7993</v>
      </c>
      <c r="B3987" s="2" t="s">
        <v>7994</v>
      </c>
      <c r="C3987" s="2" t="s">
        <v>2</v>
      </c>
      <c r="D3987" s="3">
        <v>53.48</v>
      </c>
    </row>
    <row r="3988" spans="1:4" ht="12.75" customHeight="1">
      <c r="A3988" s="1" t="s">
        <v>7995</v>
      </c>
      <c r="B3988" s="2" t="s">
        <v>7996</v>
      </c>
      <c r="C3988" s="2" t="s">
        <v>2</v>
      </c>
      <c r="D3988" s="3">
        <v>68.900000000000006</v>
      </c>
    </row>
    <row r="3989" spans="1:4" ht="12.75" customHeight="1">
      <c r="A3989" s="1" t="s">
        <v>7997</v>
      </c>
      <c r="B3989" s="2" t="s">
        <v>7998</v>
      </c>
      <c r="C3989" s="2" t="s">
        <v>2</v>
      </c>
      <c r="D3989" s="3">
        <v>136.18</v>
      </c>
    </row>
    <row r="3990" spans="1:4" ht="12.75" customHeight="1">
      <c r="A3990" s="1" t="s">
        <v>7999</v>
      </c>
      <c r="B3990" s="2" t="s">
        <v>8000</v>
      </c>
      <c r="C3990" s="2" t="s">
        <v>2</v>
      </c>
      <c r="D3990" s="3">
        <v>387.65</v>
      </c>
    </row>
    <row r="3991" spans="1:4" ht="12.75" customHeight="1">
      <c r="A3991" s="1" t="s">
        <v>8001</v>
      </c>
      <c r="B3991" s="2" t="s">
        <v>8002</v>
      </c>
      <c r="C3991" s="2" t="s">
        <v>2</v>
      </c>
      <c r="D3991" s="3">
        <v>606.5</v>
      </c>
    </row>
    <row r="3992" spans="1:4" ht="12.75" customHeight="1">
      <c r="A3992" s="1" t="s">
        <v>8003</v>
      </c>
      <c r="B3992" s="2" t="s">
        <v>8004</v>
      </c>
      <c r="C3992" s="2" t="s">
        <v>2</v>
      </c>
      <c r="D3992" s="3">
        <v>33.99</v>
      </c>
    </row>
    <row r="3993" spans="1:4" ht="12.75" customHeight="1">
      <c r="A3993" s="1" t="s">
        <v>8005</v>
      </c>
      <c r="B3993" s="2" t="s">
        <v>8006</v>
      </c>
      <c r="C3993" s="2" t="s">
        <v>2</v>
      </c>
      <c r="D3993" s="3">
        <v>26.83</v>
      </c>
    </row>
    <row r="3994" spans="1:4" ht="12.75" customHeight="1">
      <c r="A3994" s="1" t="s">
        <v>8007</v>
      </c>
      <c r="B3994" s="2" t="s">
        <v>8008</v>
      </c>
      <c r="C3994" s="2" t="s">
        <v>2</v>
      </c>
      <c r="D3994" s="3">
        <v>7.65</v>
      </c>
    </row>
    <row r="3995" spans="1:4" ht="12.75" customHeight="1">
      <c r="A3995" s="1" t="s">
        <v>8009</v>
      </c>
      <c r="B3995" s="2" t="s">
        <v>8010</v>
      </c>
      <c r="C3995" s="2" t="s">
        <v>2</v>
      </c>
      <c r="D3995" s="3">
        <v>17.53</v>
      </c>
    </row>
    <row r="3996" spans="1:4" ht="12.75" customHeight="1">
      <c r="A3996" s="1" t="s">
        <v>8011</v>
      </c>
      <c r="B3996" s="2" t="s">
        <v>8012</v>
      </c>
      <c r="C3996" s="2" t="s">
        <v>2</v>
      </c>
      <c r="D3996" s="3">
        <v>102.22</v>
      </c>
    </row>
    <row r="3997" spans="1:4" ht="12.75" customHeight="1">
      <c r="A3997" s="1" t="s">
        <v>8013</v>
      </c>
      <c r="B3997" s="2" t="s">
        <v>8014</v>
      </c>
      <c r="C3997" s="2" t="s">
        <v>2</v>
      </c>
      <c r="D3997" s="3">
        <v>53.83</v>
      </c>
    </row>
    <row r="3998" spans="1:4" ht="12.75" customHeight="1">
      <c r="A3998" s="1" t="s">
        <v>8015</v>
      </c>
      <c r="B3998" s="2" t="s">
        <v>8016</v>
      </c>
      <c r="C3998" s="2" t="s">
        <v>2</v>
      </c>
      <c r="D3998" s="3">
        <v>10.89</v>
      </c>
    </row>
    <row r="3999" spans="1:4" ht="12.75" customHeight="1">
      <c r="A3999" s="1" t="s">
        <v>8017</v>
      </c>
      <c r="B3999" s="2" t="s">
        <v>8018</v>
      </c>
      <c r="C3999" s="2" t="s">
        <v>2</v>
      </c>
      <c r="D3999" s="3">
        <v>136.91</v>
      </c>
    </row>
    <row r="4000" spans="1:4" ht="12.75" customHeight="1">
      <c r="A4000" s="1" t="s">
        <v>8019</v>
      </c>
      <c r="B4000" s="2" t="s">
        <v>8020</v>
      </c>
      <c r="C4000" s="2" t="s">
        <v>2</v>
      </c>
      <c r="D4000" s="3">
        <v>252.41</v>
      </c>
    </row>
    <row r="4001" spans="1:4" ht="12.75" customHeight="1">
      <c r="A4001" s="1" t="s">
        <v>8021</v>
      </c>
      <c r="B4001" s="2" t="s">
        <v>8022</v>
      </c>
      <c r="C4001" s="2" t="s">
        <v>2</v>
      </c>
      <c r="D4001" s="3">
        <v>360.56</v>
      </c>
    </row>
    <row r="4002" spans="1:4" ht="12.75" customHeight="1">
      <c r="A4002" s="1" t="s">
        <v>8023</v>
      </c>
      <c r="B4002" s="2" t="s">
        <v>8024</v>
      </c>
      <c r="C4002" s="2" t="s">
        <v>2</v>
      </c>
      <c r="D4002" s="3">
        <v>845.11</v>
      </c>
    </row>
    <row r="4003" spans="1:4" ht="12.75" customHeight="1">
      <c r="A4003" s="1" t="s">
        <v>8025</v>
      </c>
      <c r="B4003" s="2" t="s">
        <v>8026</v>
      </c>
      <c r="C4003" s="2" t="s">
        <v>2</v>
      </c>
      <c r="D4003" s="3">
        <v>37.17</v>
      </c>
    </row>
    <row r="4004" spans="1:4" ht="12.75" customHeight="1">
      <c r="A4004" s="1" t="s">
        <v>8027</v>
      </c>
      <c r="B4004" s="2" t="s">
        <v>8028</v>
      </c>
      <c r="C4004" s="2" t="s">
        <v>2</v>
      </c>
      <c r="D4004" s="3">
        <v>45.8</v>
      </c>
    </row>
    <row r="4005" spans="1:4" ht="12.75" customHeight="1">
      <c r="A4005" s="1" t="s">
        <v>8029</v>
      </c>
      <c r="B4005" s="2" t="s">
        <v>8030</v>
      </c>
      <c r="C4005" s="2" t="s">
        <v>2</v>
      </c>
      <c r="D4005" s="3">
        <v>207.82</v>
      </c>
    </row>
    <row r="4006" spans="1:4" ht="12.75" customHeight="1">
      <c r="A4006" s="1" t="s">
        <v>8031</v>
      </c>
      <c r="B4006" s="2" t="s">
        <v>8032</v>
      </c>
      <c r="C4006" s="2" t="s">
        <v>2</v>
      </c>
      <c r="D4006" s="3">
        <v>26.63</v>
      </c>
    </row>
    <row r="4007" spans="1:4" ht="12.75" customHeight="1">
      <c r="A4007" s="1" t="s">
        <v>8033</v>
      </c>
      <c r="B4007" s="2" t="s">
        <v>8034</v>
      </c>
      <c r="C4007" s="2" t="s">
        <v>2</v>
      </c>
      <c r="D4007" s="3">
        <v>10.51</v>
      </c>
    </row>
    <row r="4008" spans="1:4" ht="12.75" customHeight="1">
      <c r="A4008" s="1" t="s">
        <v>8035</v>
      </c>
      <c r="B4008" s="2" t="s">
        <v>8036</v>
      </c>
      <c r="C4008" s="2" t="s">
        <v>2</v>
      </c>
      <c r="D4008" s="3">
        <v>21.44</v>
      </c>
    </row>
    <row r="4009" spans="1:4" ht="12.75" customHeight="1">
      <c r="A4009" s="1" t="s">
        <v>8037</v>
      </c>
      <c r="B4009" s="2" t="s">
        <v>8038</v>
      </c>
      <c r="C4009" s="2" t="s">
        <v>2</v>
      </c>
      <c r="D4009" s="3">
        <v>8.06</v>
      </c>
    </row>
    <row r="4010" spans="1:4" ht="12.75" customHeight="1">
      <c r="A4010" s="1" t="s">
        <v>8039</v>
      </c>
      <c r="B4010" s="2" t="s">
        <v>8040</v>
      </c>
      <c r="C4010" s="2" t="s">
        <v>2</v>
      </c>
      <c r="D4010" s="3">
        <v>39.93</v>
      </c>
    </row>
    <row r="4011" spans="1:4" ht="12.75" customHeight="1">
      <c r="A4011" s="1" t="s">
        <v>8041</v>
      </c>
      <c r="B4011" s="2" t="s">
        <v>8042</v>
      </c>
      <c r="C4011" s="2" t="s">
        <v>2</v>
      </c>
      <c r="D4011" s="3">
        <v>39.93</v>
      </c>
    </row>
    <row r="4012" spans="1:4" ht="12.75" customHeight="1">
      <c r="A4012" s="1" t="s">
        <v>8043</v>
      </c>
      <c r="B4012" s="2" t="s">
        <v>8044</v>
      </c>
      <c r="C4012" s="2" t="s">
        <v>2</v>
      </c>
      <c r="D4012" s="3">
        <v>30.23</v>
      </c>
    </row>
    <row r="4013" spans="1:4" ht="12.75" customHeight="1">
      <c r="A4013" s="1" t="s">
        <v>8045</v>
      </c>
      <c r="B4013" s="2" t="s">
        <v>8046</v>
      </c>
      <c r="C4013" s="2" t="s">
        <v>2</v>
      </c>
      <c r="D4013" s="3">
        <v>20.56</v>
      </c>
    </row>
    <row r="4014" spans="1:4" ht="12.75" customHeight="1">
      <c r="A4014" s="1" t="s">
        <v>8047</v>
      </c>
      <c r="B4014" s="2" t="s">
        <v>8048</v>
      </c>
      <c r="C4014" s="2" t="s">
        <v>2</v>
      </c>
      <c r="D4014" s="3">
        <v>20.56</v>
      </c>
    </row>
    <row r="4015" spans="1:4" ht="12.75" customHeight="1">
      <c r="A4015" s="1" t="s">
        <v>8049</v>
      </c>
      <c r="B4015" s="2" t="s">
        <v>8050</v>
      </c>
      <c r="C4015" s="2" t="s">
        <v>2</v>
      </c>
      <c r="D4015" s="3">
        <v>110.49</v>
      </c>
    </row>
    <row r="4016" spans="1:4" ht="12.75" customHeight="1">
      <c r="A4016" s="1" t="s">
        <v>8051</v>
      </c>
      <c r="B4016" s="2" t="s">
        <v>8052</v>
      </c>
      <c r="C4016" s="2" t="s">
        <v>2</v>
      </c>
      <c r="D4016" s="3">
        <v>110.49</v>
      </c>
    </row>
    <row r="4017" spans="1:4" ht="12.75" customHeight="1">
      <c r="A4017" s="1" t="s">
        <v>8053</v>
      </c>
      <c r="B4017" s="2" t="s">
        <v>8054</v>
      </c>
      <c r="C4017" s="2" t="s">
        <v>2</v>
      </c>
      <c r="D4017" s="3">
        <v>110.49</v>
      </c>
    </row>
    <row r="4018" spans="1:4" ht="12.75" customHeight="1">
      <c r="A4018" s="1" t="s">
        <v>8055</v>
      </c>
      <c r="B4018" s="2" t="s">
        <v>8056</v>
      </c>
      <c r="C4018" s="2" t="s">
        <v>2</v>
      </c>
      <c r="D4018" s="3">
        <v>113.7</v>
      </c>
    </row>
    <row r="4019" spans="1:4" ht="12.75" customHeight="1">
      <c r="A4019" s="1" t="s">
        <v>8057</v>
      </c>
      <c r="B4019" s="2" t="s">
        <v>8058</v>
      </c>
      <c r="C4019" s="2" t="s">
        <v>2</v>
      </c>
      <c r="D4019" s="3">
        <v>59.6</v>
      </c>
    </row>
    <row r="4020" spans="1:4" ht="12.75" customHeight="1">
      <c r="A4020" s="1" t="s">
        <v>8059</v>
      </c>
      <c r="B4020" s="2" t="s">
        <v>8060</v>
      </c>
      <c r="C4020" s="2" t="s">
        <v>2</v>
      </c>
      <c r="D4020" s="3">
        <v>59.6</v>
      </c>
    </row>
    <row r="4021" spans="1:4" ht="12.75" customHeight="1">
      <c r="A4021" s="1" t="s">
        <v>8061</v>
      </c>
      <c r="B4021" s="2" t="s">
        <v>8062</v>
      </c>
      <c r="C4021" s="2" t="s">
        <v>2</v>
      </c>
      <c r="D4021" s="3">
        <v>59.6</v>
      </c>
    </row>
    <row r="4022" spans="1:4" ht="12.75" customHeight="1">
      <c r="A4022" s="1" t="s">
        <v>8063</v>
      </c>
      <c r="B4022" s="2" t="s">
        <v>8064</v>
      </c>
      <c r="C4022" s="2" t="s">
        <v>2</v>
      </c>
      <c r="D4022" s="3">
        <v>12.64</v>
      </c>
    </row>
    <row r="4023" spans="1:4" ht="12.75" customHeight="1">
      <c r="A4023" s="1" t="s">
        <v>8065</v>
      </c>
      <c r="B4023" s="2" t="s">
        <v>8066</v>
      </c>
      <c r="C4023" s="2" t="s">
        <v>2</v>
      </c>
      <c r="D4023" s="3">
        <v>158.91999999999999</v>
      </c>
    </row>
    <row r="4024" spans="1:4" ht="12.75" customHeight="1">
      <c r="A4024" s="1" t="s">
        <v>8067</v>
      </c>
      <c r="B4024" s="2" t="s">
        <v>8068</v>
      </c>
      <c r="C4024" s="2" t="s">
        <v>2</v>
      </c>
      <c r="D4024" s="3">
        <v>158.91999999999999</v>
      </c>
    </row>
    <row r="4025" spans="1:4" ht="12.75" customHeight="1">
      <c r="A4025" s="1" t="s">
        <v>8069</v>
      </c>
      <c r="B4025" s="2" t="s">
        <v>8070</v>
      </c>
      <c r="C4025" s="2" t="s">
        <v>2</v>
      </c>
      <c r="D4025" s="3">
        <v>158.91999999999999</v>
      </c>
    </row>
    <row r="4026" spans="1:4" ht="12.75" customHeight="1">
      <c r="A4026" s="1" t="s">
        <v>8071</v>
      </c>
      <c r="B4026" s="2" t="s">
        <v>8072</v>
      </c>
      <c r="C4026" s="2" t="s">
        <v>2</v>
      </c>
      <c r="D4026" s="3">
        <v>158.91999999999999</v>
      </c>
    </row>
    <row r="4027" spans="1:4" ht="12.75" customHeight="1">
      <c r="A4027" s="1" t="s">
        <v>8073</v>
      </c>
      <c r="B4027" s="2" t="s">
        <v>8074</v>
      </c>
      <c r="C4027" s="2" t="s">
        <v>2</v>
      </c>
      <c r="D4027" s="3">
        <v>158.91999999999999</v>
      </c>
    </row>
    <row r="4028" spans="1:4" ht="12.75" customHeight="1">
      <c r="A4028" s="1" t="s">
        <v>8075</v>
      </c>
      <c r="B4028" s="2" t="s">
        <v>8076</v>
      </c>
      <c r="C4028" s="2" t="s">
        <v>2</v>
      </c>
      <c r="D4028" s="3">
        <v>300.91000000000003</v>
      </c>
    </row>
    <row r="4029" spans="1:4" ht="12.75" customHeight="1">
      <c r="A4029" s="1" t="s">
        <v>8077</v>
      </c>
      <c r="B4029" s="2" t="s">
        <v>8078</v>
      </c>
      <c r="C4029" s="2" t="s">
        <v>2</v>
      </c>
      <c r="D4029" s="3">
        <v>300.91000000000003</v>
      </c>
    </row>
    <row r="4030" spans="1:4" ht="12.75" customHeight="1">
      <c r="A4030" s="1" t="s">
        <v>8079</v>
      </c>
      <c r="B4030" s="2" t="s">
        <v>8080</v>
      </c>
      <c r="C4030" s="2" t="s">
        <v>2</v>
      </c>
      <c r="D4030" s="3">
        <v>4.87</v>
      </c>
    </row>
    <row r="4031" spans="1:4" ht="12.75" customHeight="1">
      <c r="A4031" s="1" t="s">
        <v>8081</v>
      </c>
      <c r="B4031" s="2" t="s">
        <v>8082</v>
      </c>
      <c r="C4031" s="2" t="s">
        <v>2</v>
      </c>
      <c r="D4031" s="3">
        <v>7.34</v>
      </c>
    </row>
    <row r="4032" spans="1:4" ht="12.75" customHeight="1">
      <c r="A4032" s="1" t="s">
        <v>8083</v>
      </c>
      <c r="B4032" s="2" t="s">
        <v>8084</v>
      </c>
      <c r="C4032" s="2" t="s">
        <v>2</v>
      </c>
      <c r="D4032" s="3">
        <v>26.35</v>
      </c>
    </row>
    <row r="4033" spans="1:4" ht="12.75" customHeight="1">
      <c r="A4033" s="1" t="s">
        <v>8085</v>
      </c>
      <c r="B4033" s="2" t="s">
        <v>8086</v>
      </c>
      <c r="C4033" s="2" t="s">
        <v>2</v>
      </c>
      <c r="D4033" s="3">
        <v>39.75</v>
      </c>
    </row>
    <row r="4034" spans="1:4" ht="12.75" customHeight="1">
      <c r="A4034" s="1" t="s">
        <v>8087</v>
      </c>
      <c r="B4034" s="2" t="s">
        <v>8088</v>
      </c>
      <c r="C4034" s="2" t="s">
        <v>2</v>
      </c>
      <c r="D4034" s="3">
        <v>83.22</v>
      </c>
    </row>
    <row r="4035" spans="1:4" ht="12.75" customHeight="1">
      <c r="A4035" s="1" t="s">
        <v>8089</v>
      </c>
      <c r="B4035" s="2" t="s">
        <v>8090</v>
      </c>
      <c r="C4035" s="2" t="s">
        <v>2</v>
      </c>
      <c r="D4035" s="3">
        <v>70.319999999999993</v>
      </c>
    </row>
    <row r="4036" spans="1:4" ht="12.75" customHeight="1">
      <c r="A4036" s="1" t="s">
        <v>8091</v>
      </c>
      <c r="B4036" s="2" t="s">
        <v>8092</v>
      </c>
      <c r="C4036" s="2" t="s">
        <v>2</v>
      </c>
      <c r="D4036" s="3">
        <v>40.56</v>
      </c>
    </row>
    <row r="4037" spans="1:4" ht="12.75" customHeight="1">
      <c r="A4037" s="1" t="s">
        <v>8093</v>
      </c>
      <c r="B4037" s="2" t="s">
        <v>8094</v>
      </c>
      <c r="C4037" s="2" t="s">
        <v>2</v>
      </c>
      <c r="D4037" s="3">
        <v>132.68</v>
      </c>
    </row>
    <row r="4038" spans="1:4" ht="12.75" customHeight="1">
      <c r="A4038" s="1" t="s">
        <v>8095</v>
      </c>
      <c r="B4038" s="2" t="s">
        <v>8096</v>
      </c>
      <c r="C4038" s="2" t="s">
        <v>2</v>
      </c>
      <c r="D4038" s="3">
        <v>3.57</v>
      </c>
    </row>
    <row r="4039" spans="1:4" ht="12.75" customHeight="1">
      <c r="A4039" s="1" t="s">
        <v>8097</v>
      </c>
      <c r="B4039" s="2" t="s">
        <v>8098</v>
      </c>
      <c r="C4039" s="2" t="s">
        <v>2</v>
      </c>
      <c r="D4039" s="3">
        <v>6.23</v>
      </c>
    </row>
    <row r="4040" spans="1:4" ht="12.75" customHeight="1">
      <c r="A4040" s="1" t="s">
        <v>8099</v>
      </c>
      <c r="B4040" s="2" t="s">
        <v>8100</v>
      </c>
      <c r="C4040" s="2" t="s">
        <v>2</v>
      </c>
      <c r="D4040" s="3">
        <v>8.08</v>
      </c>
    </row>
    <row r="4041" spans="1:4" ht="12.75" customHeight="1">
      <c r="A4041" s="1" t="s">
        <v>8101</v>
      </c>
      <c r="B4041" s="2" t="s">
        <v>8102</v>
      </c>
      <c r="C4041" s="2" t="s">
        <v>2</v>
      </c>
      <c r="D4041" s="3">
        <v>8.06</v>
      </c>
    </row>
    <row r="4042" spans="1:4" ht="12.75" customHeight="1">
      <c r="A4042" s="1" t="s">
        <v>8103</v>
      </c>
      <c r="B4042" s="2" t="s">
        <v>8104</v>
      </c>
      <c r="C4042" s="2" t="s">
        <v>2</v>
      </c>
      <c r="D4042" s="3">
        <v>9.48</v>
      </c>
    </row>
    <row r="4043" spans="1:4" ht="12.75" customHeight="1">
      <c r="A4043" s="1" t="s">
        <v>8105</v>
      </c>
      <c r="B4043" s="2" t="s">
        <v>8106</v>
      </c>
      <c r="C4043" s="2" t="s">
        <v>2</v>
      </c>
      <c r="D4043" s="3">
        <v>13.78</v>
      </c>
    </row>
    <row r="4044" spans="1:4" ht="12.75" customHeight="1">
      <c r="A4044" s="1" t="s">
        <v>8107</v>
      </c>
      <c r="B4044" s="2" t="s">
        <v>8108</v>
      </c>
      <c r="C4044" s="2" t="s">
        <v>2</v>
      </c>
      <c r="D4044" s="3">
        <v>16.850000000000001</v>
      </c>
    </row>
    <row r="4045" spans="1:4" ht="12.75" customHeight="1">
      <c r="A4045" s="1" t="s">
        <v>8109</v>
      </c>
      <c r="B4045" s="2" t="s">
        <v>8110</v>
      </c>
      <c r="C4045" s="2" t="s">
        <v>2</v>
      </c>
      <c r="D4045" s="3">
        <v>39.69</v>
      </c>
    </row>
    <row r="4046" spans="1:4" ht="12.75" customHeight="1">
      <c r="A4046" s="1" t="s">
        <v>8111</v>
      </c>
      <c r="B4046" s="2" t="s">
        <v>8112</v>
      </c>
      <c r="C4046" s="2" t="s">
        <v>2</v>
      </c>
      <c r="D4046" s="3">
        <v>91.71</v>
      </c>
    </row>
    <row r="4047" spans="1:4" ht="12.75" customHeight="1">
      <c r="A4047" s="1" t="s">
        <v>8113</v>
      </c>
      <c r="B4047" s="2" t="s">
        <v>8114</v>
      </c>
      <c r="C4047" s="2" t="s">
        <v>2</v>
      </c>
      <c r="D4047" s="3">
        <v>40.33</v>
      </c>
    </row>
    <row r="4048" spans="1:4" ht="12.75" customHeight="1">
      <c r="A4048" s="1" t="s">
        <v>8115</v>
      </c>
      <c r="B4048" s="2" t="s">
        <v>8116</v>
      </c>
      <c r="C4048" s="2" t="s">
        <v>2</v>
      </c>
      <c r="D4048" s="3">
        <v>55.12</v>
      </c>
    </row>
    <row r="4049" spans="1:4" ht="12.75" customHeight="1">
      <c r="A4049" s="1" t="s">
        <v>8117</v>
      </c>
      <c r="B4049" s="2" t="s">
        <v>8118</v>
      </c>
      <c r="C4049" s="2" t="s">
        <v>2</v>
      </c>
      <c r="D4049" s="3">
        <v>51.59</v>
      </c>
    </row>
    <row r="4050" spans="1:4" ht="12.75" customHeight="1">
      <c r="A4050" s="1" t="s">
        <v>8119</v>
      </c>
      <c r="B4050" s="2" t="s">
        <v>8120</v>
      </c>
      <c r="C4050" s="2" t="s">
        <v>2</v>
      </c>
      <c r="D4050" s="3">
        <v>189.57</v>
      </c>
    </row>
    <row r="4051" spans="1:4" ht="12.75" customHeight="1">
      <c r="A4051" s="1" t="s">
        <v>8121</v>
      </c>
      <c r="B4051" s="2" t="s">
        <v>8122</v>
      </c>
      <c r="C4051" s="2" t="s">
        <v>2</v>
      </c>
      <c r="D4051" s="3">
        <v>192.78</v>
      </c>
    </row>
    <row r="4052" spans="1:4" ht="12.75" customHeight="1">
      <c r="A4052" s="1" t="s">
        <v>8123</v>
      </c>
      <c r="B4052" s="2" t="s">
        <v>8124</v>
      </c>
      <c r="C4052" s="2" t="s">
        <v>2</v>
      </c>
      <c r="D4052" s="3">
        <v>292.20999999999998</v>
      </c>
    </row>
    <row r="4053" spans="1:4" ht="12.75" customHeight="1">
      <c r="A4053" s="1" t="s">
        <v>8125</v>
      </c>
      <c r="B4053" s="2" t="s">
        <v>8126</v>
      </c>
      <c r="C4053" s="2" t="s">
        <v>2</v>
      </c>
      <c r="D4053" s="3">
        <v>318.55</v>
      </c>
    </row>
    <row r="4054" spans="1:4" ht="12.75" customHeight="1">
      <c r="A4054" s="1" t="s">
        <v>8127</v>
      </c>
      <c r="B4054" s="2" t="s">
        <v>8128</v>
      </c>
      <c r="C4054" s="2" t="s">
        <v>2</v>
      </c>
      <c r="D4054" s="3">
        <v>323.54000000000002</v>
      </c>
    </row>
    <row r="4055" spans="1:4" ht="12.75" customHeight="1">
      <c r="A4055" s="1" t="s">
        <v>8129</v>
      </c>
      <c r="B4055" s="2" t="s">
        <v>8130</v>
      </c>
      <c r="C4055" s="2" t="s">
        <v>2</v>
      </c>
      <c r="D4055" s="3">
        <v>443.78</v>
      </c>
    </row>
    <row r="4056" spans="1:4" ht="12.75" customHeight="1">
      <c r="A4056" s="1" t="s">
        <v>8131</v>
      </c>
      <c r="B4056" s="2" t="s">
        <v>8132</v>
      </c>
      <c r="C4056" s="2" t="s">
        <v>2</v>
      </c>
      <c r="D4056" s="3">
        <v>150.46</v>
      </c>
    </row>
    <row r="4057" spans="1:4" ht="12.75" customHeight="1">
      <c r="A4057" s="1" t="s">
        <v>8133</v>
      </c>
      <c r="B4057" s="2" t="s">
        <v>8134</v>
      </c>
      <c r="C4057" s="2" t="s">
        <v>2</v>
      </c>
      <c r="D4057" s="3">
        <v>150.46</v>
      </c>
    </row>
    <row r="4058" spans="1:4" ht="12.75" customHeight="1">
      <c r="A4058" s="1" t="s">
        <v>8135</v>
      </c>
      <c r="B4058" s="2" t="s">
        <v>8136</v>
      </c>
      <c r="C4058" s="2" t="s">
        <v>2</v>
      </c>
      <c r="D4058" s="3">
        <v>181.22</v>
      </c>
    </row>
    <row r="4059" spans="1:4" ht="12.75" customHeight="1">
      <c r="A4059" s="1" t="s">
        <v>8137</v>
      </c>
      <c r="B4059" s="2" t="s">
        <v>8138</v>
      </c>
      <c r="C4059" s="2" t="s">
        <v>2</v>
      </c>
      <c r="D4059" s="3">
        <v>9.9600000000000009</v>
      </c>
    </row>
    <row r="4060" spans="1:4" ht="12.75" customHeight="1">
      <c r="A4060" s="1" t="s">
        <v>8139</v>
      </c>
      <c r="B4060" s="2" t="s">
        <v>8140</v>
      </c>
      <c r="C4060" s="2" t="s">
        <v>2</v>
      </c>
      <c r="D4060" s="3">
        <v>11.2</v>
      </c>
    </row>
    <row r="4061" spans="1:4" ht="12.75" customHeight="1">
      <c r="A4061" s="1" t="s">
        <v>8141</v>
      </c>
      <c r="B4061" s="2" t="s">
        <v>8142</v>
      </c>
      <c r="C4061" s="2" t="s">
        <v>2</v>
      </c>
      <c r="D4061" s="3">
        <v>48.17</v>
      </c>
    </row>
    <row r="4062" spans="1:4" ht="12.75" customHeight="1">
      <c r="A4062" s="1" t="s">
        <v>8143</v>
      </c>
      <c r="B4062" s="2" t="s">
        <v>8144</v>
      </c>
      <c r="C4062" s="2" t="s">
        <v>2</v>
      </c>
      <c r="D4062" s="3">
        <v>70.599999999999994</v>
      </c>
    </row>
    <row r="4063" spans="1:4" ht="12.75" customHeight="1">
      <c r="A4063" s="1" t="s">
        <v>8145</v>
      </c>
      <c r="B4063" s="2" t="s">
        <v>8146</v>
      </c>
      <c r="C4063" s="2" t="s">
        <v>2</v>
      </c>
      <c r="D4063" s="3">
        <v>14.35</v>
      </c>
    </row>
    <row r="4064" spans="1:4" ht="12.75" customHeight="1">
      <c r="A4064" s="1" t="s">
        <v>8147</v>
      </c>
      <c r="B4064" s="2" t="s">
        <v>8148</v>
      </c>
      <c r="C4064" s="2" t="s">
        <v>2</v>
      </c>
      <c r="D4064" s="3">
        <v>18.170000000000002</v>
      </c>
    </row>
    <row r="4065" spans="1:4" ht="12.75" customHeight="1">
      <c r="A4065" s="1" t="s">
        <v>8149</v>
      </c>
      <c r="B4065" s="2" t="s">
        <v>8150</v>
      </c>
      <c r="C4065" s="2" t="s">
        <v>2</v>
      </c>
      <c r="D4065" s="3">
        <v>28.8</v>
      </c>
    </row>
    <row r="4066" spans="1:4" ht="12.75" customHeight="1">
      <c r="A4066" s="1" t="s">
        <v>8151</v>
      </c>
      <c r="B4066" s="2" t="s">
        <v>8152</v>
      </c>
      <c r="C4066" s="2" t="s">
        <v>2</v>
      </c>
      <c r="D4066" s="3">
        <v>38.700000000000003</v>
      </c>
    </row>
    <row r="4067" spans="1:4" ht="12.75" customHeight="1">
      <c r="A4067" s="1" t="s">
        <v>8153</v>
      </c>
      <c r="B4067" s="2" t="s">
        <v>8154</v>
      </c>
      <c r="C4067" s="2" t="s">
        <v>2</v>
      </c>
      <c r="D4067" s="3">
        <v>29.79</v>
      </c>
    </row>
    <row r="4068" spans="1:4" ht="12.75" customHeight="1">
      <c r="A4068" s="1" t="s">
        <v>8155</v>
      </c>
      <c r="B4068" s="2" t="s">
        <v>8156</v>
      </c>
      <c r="C4068" s="2" t="s">
        <v>2</v>
      </c>
      <c r="D4068" s="3">
        <v>33.520000000000003</v>
      </c>
    </row>
    <row r="4069" spans="1:4" ht="12.75" customHeight="1">
      <c r="A4069" s="1" t="s">
        <v>8157</v>
      </c>
      <c r="B4069" s="2" t="s">
        <v>8158</v>
      </c>
      <c r="C4069" s="2" t="s">
        <v>2</v>
      </c>
      <c r="D4069" s="3">
        <v>7.09</v>
      </c>
    </row>
    <row r="4070" spans="1:4" ht="12.75" customHeight="1">
      <c r="A4070" s="1" t="s">
        <v>8159</v>
      </c>
      <c r="B4070" s="2" t="s">
        <v>8160</v>
      </c>
      <c r="C4070" s="2" t="s">
        <v>2</v>
      </c>
      <c r="D4070" s="3">
        <v>8.73</v>
      </c>
    </row>
    <row r="4071" spans="1:4" ht="12.75" customHeight="1">
      <c r="A4071" s="1" t="s">
        <v>8161</v>
      </c>
      <c r="B4071" s="2" t="s">
        <v>8162</v>
      </c>
      <c r="C4071" s="2" t="s">
        <v>2</v>
      </c>
      <c r="D4071" s="3">
        <v>11.17</v>
      </c>
    </row>
    <row r="4072" spans="1:4" ht="12.75" customHeight="1">
      <c r="A4072" s="1" t="s">
        <v>8163</v>
      </c>
      <c r="B4072" s="2" t="s">
        <v>8164</v>
      </c>
      <c r="C4072" s="2" t="s">
        <v>2</v>
      </c>
      <c r="D4072" s="3">
        <v>14.95</v>
      </c>
    </row>
    <row r="4073" spans="1:4" ht="12.75" customHeight="1">
      <c r="A4073" s="1" t="s">
        <v>8165</v>
      </c>
      <c r="B4073" s="2" t="s">
        <v>8166</v>
      </c>
      <c r="C4073" s="2" t="s">
        <v>2</v>
      </c>
      <c r="D4073" s="3">
        <v>241.08</v>
      </c>
    </row>
    <row r="4074" spans="1:4" ht="12.75" customHeight="1">
      <c r="A4074" s="1" t="s">
        <v>8167</v>
      </c>
      <c r="B4074" s="2" t="s">
        <v>8168</v>
      </c>
      <c r="C4074" s="2" t="s">
        <v>2</v>
      </c>
      <c r="D4074" s="3">
        <v>3.33</v>
      </c>
    </row>
    <row r="4075" spans="1:4" ht="12.75" customHeight="1">
      <c r="A4075" s="1" t="s">
        <v>8169</v>
      </c>
      <c r="B4075" s="2" t="s">
        <v>8170</v>
      </c>
      <c r="C4075" s="2" t="s">
        <v>2</v>
      </c>
      <c r="D4075" s="3">
        <v>2.86</v>
      </c>
    </row>
    <row r="4076" spans="1:4" ht="12.75" customHeight="1">
      <c r="A4076" s="1" t="s">
        <v>8171</v>
      </c>
      <c r="B4076" s="2" t="s">
        <v>8172</v>
      </c>
      <c r="C4076" s="2" t="s">
        <v>2</v>
      </c>
      <c r="D4076" s="3">
        <v>7.13</v>
      </c>
    </row>
    <row r="4077" spans="1:4" ht="12.75" customHeight="1">
      <c r="A4077" s="1" t="s">
        <v>8173</v>
      </c>
      <c r="B4077" s="2" t="s">
        <v>8174</v>
      </c>
      <c r="C4077" s="2" t="s">
        <v>2</v>
      </c>
      <c r="D4077" s="3">
        <v>12.99</v>
      </c>
    </row>
    <row r="4078" spans="1:4" ht="12.75" customHeight="1">
      <c r="A4078" s="1" t="s">
        <v>8175</v>
      </c>
      <c r="B4078" s="2" t="s">
        <v>8176</v>
      </c>
      <c r="C4078" s="2" t="s">
        <v>2</v>
      </c>
      <c r="D4078" s="3">
        <v>25.02</v>
      </c>
    </row>
    <row r="4079" spans="1:4" ht="12.75" customHeight="1">
      <c r="A4079" s="1" t="s">
        <v>8177</v>
      </c>
      <c r="B4079" s="2" t="s">
        <v>8178</v>
      </c>
      <c r="C4079" s="2" t="s">
        <v>2</v>
      </c>
      <c r="D4079" s="3">
        <v>39.340000000000003</v>
      </c>
    </row>
    <row r="4080" spans="1:4" ht="12.75" customHeight="1">
      <c r="A4080" s="1" t="s">
        <v>8179</v>
      </c>
      <c r="B4080" s="2" t="s">
        <v>8180</v>
      </c>
      <c r="C4080" s="2" t="s">
        <v>2</v>
      </c>
      <c r="D4080" s="3">
        <v>84.39</v>
      </c>
    </row>
    <row r="4081" spans="1:4" ht="12.75" customHeight="1">
      <c r="A4081" s="1" t="s">
        <v>8181</v>
      </c>
      <c r="B4081" s="2" t="s">
        <v>8182</v>
      </c>
      <c r="C4081" s="2" t="s">
        <v>2</v>
      </c>
      <c r="D4081" s="3">
        <v>113.25</v>
      </c>
    </row>
    <row r="4082" spans="1:4" ht="12.75" customHeight="1">
      <c r="A4082" s="1" t="s">
        <v>8183</v>
      </c>
      <c r="B4082" s="2" t="s">
        <v>8184</v>
      </c>
      <c r="C4082" s="2" t="s">
        <v>2</v>
      </c>
      <c r="D4082" s="3">
        <v>11.67</v>
      </c>
    </row>
    <row r="4083" spans="1:4" ht="12.75" customHeight="1">
      <c r="A4083" s="1" t="s">
        <v>8185</v>
      </c>
      <c r="B4083" s="2" t="s">
        <v>8186</v>
      </c>
      <c r="C4083" s="2" t="s">
        <v>2</v>
      </c>
      <c r="D4083" s="3">
        <v>3.33</v>
      </c>
    </row>
    <row r="4084" spans="1:4" ht="12.75" customHeight="1">
      <c r="A4084" s="1" t="s">
        <v>8187</v>
      </c>
      <c r="B4084" s="2" t="s">
        <v>8188</v>
      </c>
      <c r="C4084" s="2" t="s">
        <v>2</v>
      </c>
      <c r="D4084" s="3">
        <v>24.01</v>
      </c>
    </row>
    <row r="4085" spans="1:4" ht="12.75" customHeight="1">
      <c r="A4085" s="1" t="s">
        <v>8189</v>
      </c>
      <c r="B4085" s="2" t="s">
        <v>8190</v>
      </c>
      <c r="C4085" s="2" t="s">
        <v>2</v>
      </c>
      <c r="D4085" s="3">
        <v>3.57</v>
      </c>
    </row>
    <row r="4086" spans="1:4" ht="12.75" customHeight="1">
      <c r="A4086" s="1" t="s">
        <v>8191</v>
      </c>
      <c r="B4086" s="2" t="s">
        <v>8192</v>
      </c>
      <c r="C4086" s="2" t="s">
        <v>2</v>
      </c>
      <c r="D4086" s="3">
        <v>45.65</v>
      </c>
    </row>
    <row r="4087" spans="1:4" ht="12.75" customHeight="1">
      <c r="A4087" s="1" t="s">
        <v>8193</v>
      </c>
      <c r="B4087" s="2" t="s">
        <v>8194</v>
      </c>
      <c r="C4087" s="2" t="s">
        <v>2</v>
      </c>
      <c r="D4087" s="3">
        <v>4.3099999999999996</v>
      </c>
    </row>
    <row r="4088" spans="1:4" ht="12.75" customHeight="1">
      <c r="A4088" s="1" t="s">
        <v>8195</v>
      </c>
      <c r="B4088" s="2" t="s">
        <v>8196</v>
      </c>
      <c r="C4088" s="2" t="s">
        <v>2</v>
      </c>
      <c r="D4088" s="3">
        <v>8.5399999999999991</v>
      </c>
    </row>
    <row r="4089" spans="1:4" ht="12.75" customHeight="1">
      <c r="A4089" s="1" t="s">
        <v>8197</v>
      </c>
      <c r="B4089" s="2" t="s">
        <v>8198</v>
      </c>
      <c r="C4089" s="2" t="s">
        <v>2</v>
      </c>
      <c r="D4089" s="3">
        <v>9.32</v>
      </c>
    </row>
    <row r="4090" spans="1:4" ht="12.75" customHeight="1">
      <c r="A4090" s="1" t="s">
        <v>8199</v>
      </c>
      <c r="B4090" s="2" t="s">
        <v>8200</v>
      </c>
      <c r="C4090" s="2" t="s">
        <v>2</v>
      </c>
      <c r="D4090" s="3">
        <v>10.26</v>
      </c>
    </row>
    <row r="4091" spans="1:4" ht="12.75" customHeight="1">
      <c r="A4091" s="1" t="s">
        <v>8201</v>
      </c>
      <c r="B4091" s="2" t="s">
        <v>8202</v>
      </c>
      <c r="C4091" s="2" t="s">
        <v>2</v>
      </c>
      <c r="D4091" s="3">
        <v>11.94</v>
      </c>
    </row>
    <row r="4092" spans="1:4" ht="12.75" customHeight="1">
      <c r="A4092" s="1" t="s">
        <v>8203</v>
      </c>
      <c r="B4092" s="2" t="s">
        <v>8204</v>
      </c>
      <c r="C4092" s="2" t="s">
        <v>2</v>
      </c>
      <c r="D4092" s="3">
        <v>2.36</v>
      </c>
    </row>
    <row r="4093" spans="1:4" ht="12.75" customHeight="1">
      <c r="A4093" s="1" t="s">
        <v>8205</v>
      </c>
      <c r="B4093" s="2" t="s">
        <v>8206</v>
      </c>
      <c r="C4093" s="2" t="s">
        <v>2</v>
      </c>
      <c r="D4093" s="3">
        <v>4.84</v>
      </c>
    </row>
    <row r="4094" spans="1:4" ht="12.75" customHeight="1">
      <c r="A4094" s="1" t="s">
        <v>8207</v>
      </c>
      <c r="B4094" s="2" t="s">
        <v>8208</v>
      </c>
      <c r="C4094" s="2" t="s">
        <v>2</v>
      </c>
      <c r="D4094" s="3">
        <v>3.94</v>
      </c>
    </row>
    <row r="4095" spans="1:4" ht="12.75" customHeight="1">
      <c r="A4095" s="1" t="s">
        <v>8209</v>
      </c>
      <c r="B4095" s="2" t="s">
        <v>8210</v>
      </c>
      <c r="C4095" s="2" t="s">
        <v>2</v>
      </c>
      <c r="D4095" s="3">
        <v>12.84</v>
      </c>
    </row>
    <row r="4096" spans="1:4" ht="12.75" customHeight="1">
      <c r="A4096" s="1" t="s">
        <v>8211</v>
      </c>
      <c r="B4096" s="2" t="s">
        <v>8212</v>
      </c>
      <c r="C4096" s="2" t="s">
        <v>2</v>
      </c>
      <c r="D4096" s="3">
        <v>38.44</v>
      </c>
    </row>
    <row r="4097" spans="1:4" ht="12.75" customHeight="1">
      <c r="A4097" s="1" t="s">
        <v>8213</v>
      </c>
      <c r="B4097" s="2" t="s">
        <v>8214</v>
      </c>
      <c r="C4097" s="2" t="s">
        <v>2</v>
      </c>
      <c r="D4097" s="3">
        <v>56.09</v>
      </c>
    </row>
    <row r="4098" spans="1:4" ht="12.75" customHeight="1">
      <c r="A4098" s="1" t="s">
        <v>8215</v>
      </c>
      <c r="B4098" s="2" t="s">
        <v>8216</v>
      </c>
      <c r="C4098" s="2" t="s">
        <v>2</v>
      </c>
      <c r="D4098" s="3">
        <v>59.71</v>
      </c>
    </row>
    <row r="4099" spans="1:4" ht="12.75" customHeight="1">
      <c r="A4099" s="1" t="s">
        <v>8217</v>
      </c>
      <c r="B4099" s="2" t="s">
        <v>8218</v>
      </c>
      <c r="C4099" s="2" t="s">
        <v>2</v>
      </c>
      <c r="D4099" s="3">
        <v>18.57</v>
      </c>
    </row>
    <row r="4100" spans="1:4" ht="12.75" customHeight="1">
      <c r="A4100" s="1" t="s">
        <v>8219</v>
      </c>
      <c r="B4100" s="2" t="s">
        <v>8220</v>
      </c>
      <c r="C4100" s="2" t="s">
        <v>2</v>
      </c>
      <c r="D4100" s="3">
        <v>17.899999999999999</v>
      </c>
    </row>
    <row r="4101" spans="1:4" ht="12.75" customHeight="1">
      <c r="A4101" s="1" t="s">
        <v>8221</v>
      </c>
      <c r="B4101" s="2" t="s">
        <v>8222</v>
      </c>
      <c r="C4101" s="2" t="s">
        <v>2</v>
      </c>
      <c r="D4101" s="3">
        <v>20.94</v>
      </c>
    </row>
    <row r="4102" spans="1:4" ht="12.75" customHeight="1">
      <c r="A4102" s="1" t="s">
        <v>8223</v>
      </c>
      <c r="B4102" s="2" t="s">
        <v>8224</v>
      </c>
      <c r="C4102" s="2" t="s">
        <v>2</v>
      </c>
      <c r="D4102" s="3">
        <v>15.4</v>
      </c>
    </row>
    <row r="4103" spans="1:4" ht="12.75" customHeight="1">
      <c r="A4103" s="1" t="s">
        <v>8225</v>
      </c>
      <c r="B4103" s="2" t="s">
        <v>8226</v>
      </c>
      <c r="C4103" s="2" t="s">
        <v>2</v>
      </c>
      <c r="D4103" s="3">
        <v>17.690000000000001</v>
      </c>
    </row>
    <row r="4104" spans="1:4" ht="12.75" customHeight="1">
      <c r="A4104" s="1" t="s">
        <v>8227</v>
      </c>
      <c r="B4104" s="2" t="s">
        <v>8228</v>
      </c>
      <c r="C4104" s="2" t="s">
        <v>2</v>
      </c>
      <c r="D4104" s="3">
        <v>14.49</v>
      </c>
    </row>
    <row r="4105" spans="1:4" ht="12.75" customHeight="1">
      <c r="A4105" s="1" t="s">
        <v>8229</v>
      </c>
      <c r="B4105" s="2" t="s">
        <v>8230</v>
      </c>
      <c r="C4105" s="2" t="s">
        <v>2</v>
      </c>
      <c r="D4105" s="3">
        <v>3.35</v>
      </c>
    </row>
    <row r="4106" spans="1:4" ht="12.75" customHeight="1">
      <c r="A4106" s="1" t="s">
        <v>8231</v>
      </c>
      <c r="B4106" s="2" t="s">
        <v>8232</v>
      </c>
      <c r="C4106" s="2" t="s">
        <v>2</v>
      </c>
      <c r="D4106" s="3">
        <v>6.8</v>
      </c>
    </row>
    <row r="4107" spans="1:4" ht="12.75" customHeight="1">
      <c r="A4107" s="1" t="s">
        <v>8233</v>
      </c>
      <c r="B4107" s="2" t="s">
        <v>8234</v>
      </c>
      <c r="C4107" s="2" t="s">
        <v>2</v>
      </c>
      <c r="D4107" s="3">
        <v>15.04</v>
      </c>
    </row>
    <row r="4108" spans="1:4" ht="12.75" customHeight="1">
      <c r="A4108" s="1" t="s">
        <v>8235</v>
      </c>
      <c r="B4108" s="2" t="s">
        <v>8236</v>
      </c>
      <c r="C4108" s="2" t="s">
        <v>2</v>
      </c>
      <c r="D4108" s="3">
        <v>156.24</v>
      </c>
    </row>
    <row r="4109" spans="1:4" ht="12.75" customHeight="1">
      <c r="A4109" s="1" t="s">
        <v>8237</v>
      </c>
      <c r="B4109" s="2" t="s">
        <v>8238</v>
      </c>
      <c r="C4109" s="2" t="s">
        <v>2</v>
      </c>
      <c r="D4109" s="3">
        <v>0.99</v>
      </c>
    </row>
    <row r="4110" spans="1:4" ht="12.75" customHeight="1">
      <c r="A4110" s="1" t="s">
        <v>8239</v>
      </c>
      <c r="B4110" s="2" t="s">
        <v>8240</v>
      </c>
      <c r="C4110" s="2" t="s">
        <v>2</v>
      </c>
      <c r="D4110" s="3">
        <v>1.1200000000000001</v>
      </c>
    </row>
    <row r="4111" spans="1:4" ht="12.75" customHeight="1">
      <c r="A4111" s="1" t="s">
        <v>8241</v>
      </c>
      <c r="B4111" s="2" t="s">
        <v>8242</v>
      </c>
      <c r="C4111" s="2" t="s">
        <v>2</v>
      </c>
      <c r="D4111" s="3">
        <v>3.51</v>
      </c>
    </row>
    <row r="4112" spans="1:4" ht="12.75" customHeight="1">
      <c r="A4112" s="1" t="s">
        <v>8243</v>
      </c>
      <c r="B4112" s="2" t="s">
        <v>8244</v>
      </c>
      <c r="C4112" s="2" t="s">
        <v>2</v>
      </c>
      <c r="D4112" s="3">
        <v>8.59</v>
      </c>
    </row>
    <row r="4113" spans="1:4" ht="12.75" customHeight="1">
      <c r="A4113" s="1" t="s">
        <v>8245</v>
      </c>
      <c r="B4113" s="2" t="s">
        <v>8246</v>
      </c>
      <c r="C4113" s="2" t="s">
        <v>2</v>
      </c>
      <c r="D4113" s="3">
        <v>28.84</v>
      </c>
    </row>
    <row r="4114" spans="1:4" ht="12.75" customHeight="1">
      <c r="A4114" s="1" t="s">
        <v>8247</v>
      </c>
      <c r="B4114" s="2" t="s">
        <v>8248</v>
      </c>
      <c r="C4114" s="2" t="s">
        <v>2</v>
      </c>
      <c r="D4114" s="3">
        <v>53.51</v>
      </c>
    </row>
    <row r="4115" spans="1:4" ht="12.75" customHeight="1">
      <c r="A4115" s="1" t="s">
        <v>8249</v>
      </c>
      <c r="B4115" s="2" t="s">
        <v>8250</v>
      </c>
      <c r="C4115" s="2" t="s">
        <v>2</v>
      </c>
      <c r="D4115" s="3">
        <v>72.760000000000005</v>
      </c>
    </row>
    <row r="4116" spans="1:4" ht="12.75" customHeight="1">
      <c r="A4116" s="1" t="s">
        <v>8251</v>
      </c>
      <c r="B4116" s="2" t="s">
        <v>8252</v>
      </c>
      <c r="C4116" s="2" t="s">
        <v>2</v>
      </c>
      <c r="D4116" s="3">
        <v>8.99</v>
      </c>
    </row>
    <row r="4117" spans="1:4" ht="12.75" customHeight="1">
      <c r="A4117" s="1" t="s">
        <v>8253</v>
      </c>
      <c r="B4117" s="2" t="s">
        <v>8254</v>
      </c>
      <c r="C4117" s="2" t="s">
        <v>2</v>
      </c>
      <c r="D4117" s="3">
        <v>73.760000000000005</v>
      </c>
    </row>
    <row r="4118" spans="1:4" ht="12.75" customHeight="1">
      <c r="A4118" s="1" t="s">
        <v>8255</v>
      </c>
      <c r="B4118" s="2" t="s">
        <v>8256</v>
      </c>
      <c r="C4118" s="2" t="s">
        <v>2</v>
      </c>
      <c r="D4118" s="3">
        <v>56.86</v>
      </c>
    </row>
    <row r="4119" spans="1:4" ht="12.75" customHeight="1">
      <c r="A4119" s="1" t="s">
        <v>8257</v>
      </c>
      <c r="B4119" s="2" t="s">
        <v>8258</v>
      </c>
      <c r="C4119" s="2" t="s">
        <v>2</v>
      </c>
      <c r="D4119" s="3">
        <v>17.559999999999999</v>
      </c>
    </row>
    <row r="4120" spans="1:4" ht="12.75" customHeight="1">
      <c r="A4120" s="1" t="s">
        <v>8259</v>
      </c>
      <c r="B4120" s="2" t="s">
        <v>8260</v>
      </c>
      <c r="C4120" s="2" t="s">
        <v>2</v>
      </c>
      <c r="D4120" s="3">
        <v>35.28</v>
      </c>
    </row>
    <row r="4121" spans="1:4" ht="12.75" customHeight="1">
      <c r="A4121" s="1" t="s">
        <v>8261</v>
      </c>
      <c r="B4121" s="2" t="s">
        <v>8262</v>
      </c>
      <c r="C4121" s="2" t="s">
        <v>2</v>
      </c>
      <c r="D4121" s="3">
        <v>209.44</v>
      </c>
    </row>
    <row r="4122" spans="1:4" ht="12.75" customHeight="1">
      <c r="A4122" s="1" t="s">
        <v>8263</v>
      </c>
      <c r="B4122" s="2" t="s">
        <v>8264</v>
      </c>
      <c r="C4122" s="2" t="s">
        <v>2</v>
      </c>
      <c r="D4122" s="3">
        <v>112.41</v>
      </c>
    </row>
    <row r="4123" spans="1:4" ht="12.75" customHeight="1">
      <c r="A4123" s="1" t="s">
        <v>8265</v>
      </c>
      <c r="B4123" s="2" t="s">
        <v>8266</v>
      </c>
      <c r="C4123" s="2" t="s">
        <v>2</v>
      </c>
      <c r="D4123" s="3">
        <v>23</v>
      </c>
    </row>
    <row r="4124" spans="1:4" ht="12.75" customHeight="1">
      <c r="A4124" s="1" t="s">
        <v>8267</v>
      </c>
      <c r="B4124" s="2" t="s">
        <v>8268</v>
      </c>
      <c r="C4124" s="2" t="s">
        <v>2</v>
      </c>
      <c r="D4124" s="3">
        <v>331.06</v>
      </c>
    </row>
    <row r="4125" spans="1:4" ht="12.75" customHeight="1">
      <c r="A4125" s="1" t="s">
        <v>8269</v>
      </c>
      <c r="B4125" s="2" t="s">
        <v>8270</v>
      </c>
      <c r="C4125" s="2" t="s">
        <v>2</v>
      </c>
      <c r="D4125" s="3">
        <v>530.70000000000005</v>
      </c>
    </row>
    <row r="4126" spans="1:4" ht="12.75" customHeight="1">
      <c r="A4126" s="1" t="s">
        <v>8271</v>
      </c>
      <c r="B4126" s="2" t="s">
        <v>8272</v>
      </c>
      <c r="C4126" s="2" t="s">
        <v>2</v>
      </c>
      <c r="D4126" s="3">
        <v>132.28</v>
      </c>
    </row>
    <row r="4127" spans="1:4" ht="12.75" customHeight="1">
      <c r="A4127" s="1" t="s">
        <v>8273</v>
      </c>
      <c r="B4127" s="2" t="s">
        <v>8274</v>
      </c>
      <c r="C4127" s="2" t="s">
        <v>2</v>
      </c>
      <c r="D4127" s="3">
        <v>101.52</v>
      </c>
    </row>
    <row r="4128" spans="1:4" ht="12.75" customHeight="1">
      <c r="A4128" s="1" t="s">
        <v>8275</v>
      </c>
      <c r="B4128" s="2" t="s">
        <v>8276</v>
      </c>
      <c r="C4128" s="2" t="s">
        <v>2</v>
      </c>
      <c r="D4128" s="3">
        <v>32.659999999999997</v>
      </c>
    </row>
    <row r="4129" spans="1:4" ht="12.75" customHeight="1">
      <c r="A4129" s="1" t="s">
        <v>8277</v>
      </c>
      <c r="B4129" s="2" t="s">
        <v>8278</v>
      </c>
      <c r="C4129" s="2" t="s">
        <v>2</v>
      </c>
      <c r="D4129" s="3">
        <v>66.09</v>
      </c>
    </row>
    <row r="4130" spans="1:4" ht="12.75" customHeight="1">
      <c r="A4130" s="1" t="s">
        <v>8279</v>
      </c>
      <c r="B4130" s="2" t="s">
        <v>8280</v>
      </c>
      <c r="C4130" s="2" t="s">
        <v>2</v>
      </c>
      <c r="D4130" s="3">
        <v>424.39</v>
      </c>
    </row>
    <row r="4131" spans="1:4" ht="12.75" customHeight="1">
      <c r="A4131" s="1" t="s">
        <v>8281</v>
      </c>
      <c r="B4131" s="2" t="s">
        <v>8282</v>
      </c>
      <c r="C4131" s="2" t="s">
        <v>2</v>
      </c>
      <c r="D4131" s="3">
        <v>217.34</v>
      </c>
    </row>
    <row r="4132" spans="1:4" ht="12.75" customHeight="1">
      <c r="A4132" s="1" t="s">
        <v>8283</v>
      </c>
      <c r="B4132" s="2" t="s">
        <v>8284</v>
      </c>
      <c r="C4132" s="2" t="s">
        <v>2</v>
      </c>
      <c r="D4132" s="3">
        <v>42.07</v>
      </c>
    </row>
    <row r="4133" spans="1:4" ht="12.75" customHeight="1">
      <c r="A4133" s="1" t="s">
        <v>8285</v>
      </c>
      <c r="B4133" s="2" t="s">
        <v>8286</v>
      </c>
      <c r="C4133" s="2" t="s">
        <v>2</v>
      </c>
      <c r="D4133" s="3">
        <v>694.3</v>
      </c>
    </row>
    <row r="4134" spans="1:4" ht="12.75" customHeight="1">
      <c r="A4134" s="1" t="s">
        <v>8287</v>
      </c>
      <c r="B4134" s="2" t="s">
        <v>8288</v>
      </c>
      <c r="C4134" s="2" t="s">
        <v>2</v>
      </c>
      <c r="D4134" s="3">
        <v>8.83</v>
      </c>
    </row>
    <row r="4135" spans="1:4" ht="12.75" customHeight="1">
      <c r="A4135" s="1" t="s">
        <v>8289</v>
      </c>
      <c r="B4135" s="2" t="s">
        <v>8290</v>
      </c>
      <c r="C4135" s="2" t="s">
        <v>2</v>
      </c>
      <c r="D4135" s="3">
        <v>16.46</v>
      </c>
    </row>
    <row r="4136" spans="1:4" ht="12.75" customHeight="1">
      <c r="A4136" s="1" t="s">
        <v>8291</v>
      </c>
      <c r="B4136" s="2" t="s">
        <v>8292</v>
      </c>
      <c r="C4136" s="2" t="s">
        <v>2</v>
      </c>
      <c r="D4136" s="3">
        <v>27.8</v>
      </c>
    </row>
    <row r="4137" spans="1:4" ht="12.75" customHeight="1">
      <c r="A4137" s="1" t="s">
        <v>8293</v>
      </c>
      <c r="B4137" s="2" t="s">
        <v>8294</v>
      </c>
      <c r="C4137" s="2" t="s">
        <v>2</v>
      </c>
      <c r="D4137" s="3">
        <v>30.74</v>
      </c>
    </row>
    <row r="4138" spans="1:4" ht="12.75" customHeight="1">
      <c r="A4138" s="1" t="s">
        <v>8295</v>
      </c>
      <c r="B4138" s="2" t="s">
        <v>8296</v>
      </c>
      <c r="C4138" s="2" t="s">
        <v>2</v>
      </c>
      <c r="D4138" s="3">
        <v>104.73</v>
      </c>
    </row>
    <row r="4139" spans="1:4" ht="12.75" customHeight="1">
      <c r="A4139" s="1" t="s">
        <v>8297</v>
      </c>
      <c r="B4139" s="2" t="s">
        <v>8298</v>
      </c>
      <c r="C4139" s="2" t="s">
        <v>2</v>
      </c>
      <c r="D4139" s="3">
        <v>22.6</v>
      </c>
    </row>
    <row r="4140" spans="1:4" ht="12.75" customHeight="1">
      <c r="A4140" s="1" t="s">
        <v>8299</v>
      </c>
      <c r="B4140" s="2" t="s">
        <v>8300</v>
      </c>
      <c r="C4140" s="2" t="s">
        <v>2</v>
      </c>
      <c r="D4140" s="3">
        <v>49.43</v>
      </c>
    </row>
    <row r="4141" spans="1:4" ht="12.75" customHeight="1">
      <c r="A4141" s="1" t="s">
        <v>8301</v>
      </c>
      <c r="B4141" s="2" t="s">
        <v>8302</v>
      </c>
      <c r="C4141" s="2" t="s">
        <v>2</v>
      </c>
      <c r="D4141" s="3">
        <v>39.65</v>
      </c>
    </row>
    <row r="4142" spans="1:4" ht="12.75" customHeight="1">
      <c r="A4142" s="1" t="s">
        <v>8303</v>
      </c>
      <c r="B4142" s="2" t="s">
        <v>8304</v>
      </c>
      <c r="C4142" s="2" t="s">
        <v>2</v>
      </c>
      <c r="D4142" s="3">
        <v>47.52</v>
      </c>
    </row>
    <row r="4143" spans="1:4" ht="12.75" customHeight="1">
      <c r="A4143" s="1" t="s">
        <v>8305</v>
      </c>
      <c r="B4143" s="2" t="s">
        <v>8306</v>
      </c>
      <c r="C4143" s="2" t="s">
        <v>2</v>
      </c>
      <c r="D4143" s="3">
        <v>78.430000000000007</v>
      </c>
    </row>
    <row r="4144" spans="1:4" ht="12.75" customHeight="1">
      <c r="A4144" s="1" t="s">
        <v>8307</v>
      </c>
      <c r="B4144" s="2" t="s">
        <v>8308</v>
      </c>
      <c r="C4144" s="2" t="s">
        <v>2</v>
      </c>
      <c r="D4144" s="3">
        <v>105.02</v>
      </c>
    </row>
    <row r="4145" spans="1:4" ht="12.75" customHeight="1">
      <c r="A4145" s="1" t="s">
        <v>8309</v>
      </c>
      <c r="B4145" s="2" t="s">
        <v>8310</v>
      </c>
      <c r="C4145" s="2" t="s">
        <v>2</v>
      </c>
      <c r="D4145" s="3">
        <v>25.98</v>
      </c>
    </row>
    <row r="4146" spans="1:4" ht="12.75" customHeight="1">
      <c r="A4146" s="1" t="s">
        <v>8311</v>
      </c>
      <c r="B4146" s="2" t="s">
        <v>8312</v>
      </c>
      <c r="C4146" s="2" t="s">
        <v>2</v>
      </c>
      <c r="D4146" s="3">
        <v>186.41</v>
      </c>
    </row>
    <row r="4147" spans="1:4" ht="12.75" customHeight="1">
      <c r="A4147" s="1" t="s">
        <v>8313</v>
      </c>
      <c r="B4147" s="2" t="s">
        <v>8314</v>
      </c>
      <c r="C4147" s="2" t="s">
        <v>293</v>
      </c>
      <c r="D4147" s="3">
        <v>15.63</v>
      </c>
    </row>
    <row r="4148" spans="1:4" ht="12.75" customHeight="1">
      <c r="A4148" s="1" t="s">
        <v>8315</v>
      </c>
      <c r="B4148" s="2" t="s">
        <v>8316</v>
      </c>
      <c r="C4148" s="2" t="s">
        <v>296</v>
      </c>
      <c r="D4148" s="3">
        <v>2751.47</v>
      </c>
    </row>
    <row r="4149" spans="1:4" ht="12.75" customHeight="1">
      <c r="A4149" s="1" t="s">
        <v>8317</v>
      </c>
      <c r="B4149" s="2" t="s">
        <v>8318</v>
      </c>
      <c r="C4149" s="2" t="s">
        <v>293</v>
      </c>
      <c r="D4149" s="3">
        <v>27.19</v>
      </c>
    </row>
    <row r="4150" spans="1:4" ht="12.75" customHeight="1">
      <c r="A4150" s="1" t="s">
        <v>8319</v>
      </c>
      <c r="B4150" s="2" t="s">
        <v>8320</v>
      </c>
      <c r="C4150" s="2" t="s">
        <v>296</v>
      </c>
      <c r="D4150" s="3">
        <v>4788.1899999999996</v>
      </c>
    </row>
    <row r="4151" spans="1:4" ht="12.75" customHeight="1">
      <c r="A4151" s="1" t="s">
        <v>8321</v>
      </c>
      <c r="B4151" s="2" t="s">
        <v>8322</v>
      </c>
      <c r="C4151" s="2" t="s">
        <v>293</v>
      </c>
      <c r="D4151" s="3">
        <v>26.93</v>
      </c>
    </row>
    <row r="4152" spans="1:4" ht="12.75" customHeight="1">
      <c r="A4152" s="1" t="s">
        <v>8323</v>
      </c>
      <c r="B4152" s="2" t="s">
        <v>8324</v>
      </c>
      <c r="C4152" s="2" t="s">
        <v>296</v>
      </c>
      <c r="D4152" s="3">
        <v>4741.24</v>
      </c>
    </row>
    <row r="4153" spans="1:4" ht="12.75" customHeight="1">
      <c r="A4153" s="1" t="s">
        <v>8325</v>
      </c>
      <c r="B4153" s="2" t="s">
        <v>8326</v>
      </c>
      <c r="C4153" s="2" t="s">
        <v>293</v>
      </c>
      <c r="D4153" s="3">
        <v>20.95</v>
      </c>
    </row>
    <row r="4154" spans="1:4" ht="12.75" customHeight="1">
      <c r="A4154" s="1" t="s">
        <v>8327</v>
      </c>
      <c r="B4154" s="2" t="s">
        <v>8328</v>
      </c>
      <c r="C4154" s="2" t="s">
        <v>296</v>
      </c>
      <c r="D4154" s="3">
        <v>3687.12</v>
      </c>
    </row>
    <row r="4155" spans="1:4" ht="12.75" customHeight="1">
      <c r="A4155" s="1" t="s">
        <v>8329</v>
      </c>
      <c r="B4155" s="2" t="s">
        <v>8330</v>
      </c>
      <c r="C4155" s="2" t="s">
        <v>801</v>
      </c>
      <c r="D4155" s="3">
        <v>77.900000000000006</v>
      </c>
    </row>
    <row r="4156" spans="1:4" ht="12.75" customHeight="1">
      <c r="A4156" s="1" t="s">
        <v>8331</v>
      </c>
      <c r="B4156" s="2" t="s">
        <v>8332</v>
      </c>
      <c r="C4156" s="2" t="s">
        <v>89</v>
      </c>
      <c r="D4156" s="3">
        <v>4.4000000000000004</v>
      </c>
    </row>
    <row r="4157" spans="1:4" ht="12.75" customHeight="1">
      <c r="A4157" s="1" t="s">
        <v>8333</v>
      </c>
      <c r="B4157" s="2" t="s">
        <v>8334</v>
      </c>
      <c r="C4157" s="2" t="s">
        <v>89</v>
      </c>
      <c r="D4157" s="3">
        <v>7.22</v>
      </c>
    </row>
    <row r="4158" spans="1:4" ht="12.75" customHeight="1">
      <c r="A4158" s="1" t="s">
        <v>8335</v>
      </c>
      <c r="B4158" s="2" t="s">
        <v>8336</v>
      </c>
      <c r="C4158" s="2" t="s">
        <v>89</v>
      </c>
      <c r="D4158" s="3">
        <v>3.58</v>
      </c>
    </row>
    <row r="4159" spans="1:4" ht="12.75" customHeight="1">
      <c r="A4159" s="1" t="s">
        <v>8337</v>
      </c>
      <c r="B4159" s="2" t="s">
        <v>8338</v>
      </c>
      <c r="C4159" s="2" t="s">
        <v>89</v>
      </c>
      <c r="D4159" s="3">
        <v>1.9</v>
      </c>
    </row>
    <row r="4160" spans="1:4" ht="12.75" customHeight="1">
      <c r="A4160" s="1" t="s">
        <v>8339</v>
      </c>
      <c r="B4160" s="2" t="s">
        <v>8340</v>
      </c>
      <c r="C4160" s="2" t="s">
        <v>89</v>
      </c>
      <c r="D4160" s="3">
        <v>2.79</v>
      </c>
    </row>
    <row r="4161" spans="1:4" ht="12.75" customHeight="1">
      <c r="A4161" s="1" t="s">
        <v>8341</v>
      </c>
      <c r="B4161" s="2" t="s">
        <v>8342</v>
      </c>
      <c r="C4161" s="2" t="s">
        <v>801</v>
      </c>
      <c r="D4161" s="3">
        <v>20.38</v>
      </c>
    </row>
    <row r="4162" spans="1:4" ht="12.75" customHeight="1">
      <c r="A4162" s="1" t="s">
        <v>8343</v>
      </c>
      <c r="B4162" s="2" t="s">
        <v>8344</v>
      </c>
      <c r="C4162" s="2" t="s">
        <v>801</v>
      </c>
      <c r="D4162" s="3">
        <v>11.45</v>
      </c>
    </row>
    <row r="4163" spans="1:4" ht="12.75" customHeight="1">
      <c r="A4163" s="1" t="s">
        <v>8345</v>
      </c>
      <c r="B4163" s="2" t="s">
        <v>8346</v>
      </c>
      <c r="C4163" s="2" t="s">
        <v>801</v>
      </c>
      <c r="D4163" s="3">
        <v>17.079999999999998</v>
      </c>
    </row>
    <row r="4164" spans="1:4" ht="12.75" customHeight="1">
      <c r="A4164" s="1" t="s">
        <v>8347</v>
      </c>
      <c r="B4164" s="2" t="s">
        <v>8348</v>
      </c>
      <c r="C4164" s="2" t="s">
        <v>801</v>
      </c>
      <c r="D4164" s="3">
        <v>21.93</v>
      </c>
    </row>
    <row r="4165" spans="1:4" ht="12.75" customHeight="1">
      <c r="A4165" s="1" t="s">
        <v>8349</v>
      </c>
      <c r="B4165" s="2" t="s">
        <v>8350</v>
      </c>
      <c r="C4165" s="2" t="s">
        <v>801</v>
      </c>
      <c r="D4165" s="3">
        <v>25.14</v>
      </c>
    </row>
    <row r="4166" spans="1:4" ht="12.75" customHeight="1">
      <c r="A4166" s="1" t="s">
        <v>8351</v>
      </c>
      <c r="B4166" s="2" t="s">
        <v>8352</v>
      </c>
      <c r="C4166" s="2" t="s">
        <v>801</v>
      </c>
      <c r="D4166" s="3">
        <v>31.46</v>
      </c>
    </row>
    <row r="4167" spans="1:4" ht="12.75" customHeight="1">
      <c r="A4167" s="1" t="s">
        <v>8353</v>
      </c>
      <c r="B4167" s="2" t="s">
        <v>8354</v>
      </c>
      <c r="C4167" s="2" t="s">
        <v>801</v>
      </c>
      <c r="D4167" s="3">
        <v>45.02</v>
      </c>
    </row>
    <row r="4168" spans="1:4" ht="12.75" customHeight="1">
      <c r="A4168" s="1" t="s">
        <v>8355</v>
      </c>
      <c r="B4168" s="2" t="s">
        <v>8356</v>
      </c>
      <c r="C4168" s="2" t="s">
        <v>801</v>
      </c>
      <c r="D4168" s="3">
        <v>9.5</v>
      </c>
    </row>
    <row r="4169" spans="1:4" ht="12.75" customHeight="1">
      <c r="A4169" s="1" t="s">
        <v>8357</v>
      </c>
      <c r="B4169" s="2" t="s">
        <v>8358</v>
      </c>
      <c r="C4169" s="2" t="s">
        <v>801</v>
      </c>
      <c r="D4169" s="3">
        <v>14.71</v>
      </c>
    </row>
    <row r="4170" spans="1:4" ht="12.75" customHeight="1">
      <c r="A4170" s="1" t="s">
        <v>8359</v>
      </c>
      <c r="B4170" s="2" t="s">
        <v>8360</v>
      </c>
      <c r="C4170" s="2" t="s">
        <v>801</v>
      </c>
      <c r="D4170" s="3">
        <v>14.15</v>
      </c>
    </row>
    <row r="4171" spans="1:4" ht="12.75" customHeight="1">
      <c r="A4171" s="1" t="s">
        <v>8361</v>
      </c>
      <c r="B4171" s="2" t="s">
        <v>8362</v>
      </c>
      <c r="C4171" s="2" t="s">
        <v>801</v>
      </c>
      <c r="D4171" s="3">
        <v>16.43</v>
      </c>
    </row>
    <row r="4172" spans="1:4" ht="12.75" customHeight="1">
      <c r="A4172" s="1" t="s">
        <v>8363</v>
      </c>
      <c r="B4172" s="2" t="s">
        <v>8364</v>
      </c>
      <c r="C4172" s="2" t="s">
        <v>801</v>
      </c>
      <c r="D4172" s="3">
        <v>25.74</v>
      </c>
    </row>
    <row r="4173" spans="1:4" ht="12.75" customHeight="1">
      <c r="A4173" s="1" t="s">
        <v>8365</v>
      </c>
      <c r="B4173" s="2" t="s">
        <v>8366</v>
      </c>
      <c r="C4173" s="2" t="s">
        <v>801</v>
      </c>
      <c r="D4173" s="3">
        <v>14.79</v>
      </c>
    </row>
    <row r="4174" spans="1:4" ht="12.75" customHeight="1">
      <c r="A4174" s="1" t="s">
        <v>8367</v>
      </c>
      <c r="B4174" s="2" t="s">
        <v>8368</v>
      </c>
      <c r="C4174" s="2" t="s">
        <v>801</v>
      </c>
      <c r="D4174" s="3">
        <v>22.3</v>
      </c>
    </row>
    <row r="4175" spans="1:4" ht="12.75" customHeight="1">
      <c r="A4175" s="1" t="s">
        <v>8369</v>
      </c>
      <c r="B4175" s="2" t="s">
        <v>8370</v>
      </c>
      <c r="C4175" s="2" t="s">
        <v>801</v>
      </c>
      <c r="D4175" s="3">
        <v>37.83</v>
      </c>
    </row>
    <row r="4176" spans="1:4" ht="12.75" customHeight="1">
      <c r="A4176" s="1" t="s">
        <v>8371</v>
      </c>
      <c r="B4176" s="2" t="s">
        <v>8372</v>
      </c>
      <c r="C4176" s="2" t="s">
        <v>801</v>
      </c>
      <c r="D4176" s="3">
        <v>24.19</v>
      </c>
    </row>
    <row r="4177" spans="1:4" ht="12.75" customHeight="1">
      <c r="A4177" s="1" t="s">
        <v>8373</v>
      </c>
      <c r="B4177" s="2" t="s">
        <v>8374</v>
      </c>
      <c r="C4177" s="2" t="s">
        <v>801</v>
      </c>
      <c r="D4177" s="3">
        <v>59.2</v>
      </c>
    </row>
    <row r="4178" spans="1:4" ht="12.75" customHeight="1">
      <c r="A4178" s="1" t="s">
        <v>8375</v>
      </c>
      <c r="B4178" s="2" t="s">
        <v>8376</v>
      </c>
      <c r="C4178" s="2" t="s">
        <v>801</v>
      </c>
      <c r="D4178" s="3">
        <v>102.97</v>
      </c>
    </row>
    <row r="4179" spans="1:4" ht="12.75" customHeight="1">
      <c r="A4179" s="1" t="s">
        <v>8377</v>
      </c>
      <c r="B4179" s="2" t="s">
        <v>8378</v>
      </c>
      <c r="C4179" s="2" t="s">
        <v>801</v>
      </c>
      <c r="D4179" s="3">
        <v>26.46</v>
      </c>
    </row>
    <row r="4180" spans="1:4" ht="12.75" customHeight="1">
      <c r="A4180" s="1" t="s">
        <v>8379</v>
      </c>
      <c r="B4180" s="2" t="s">
        <v>8380</v>
      </c>
      <c r="C4180" s="2" t="s">
        <v>801</v>
      </c>
      <c r="D4180" s="3">
        <v>45.9</v>
      </c>
    </row>
    <row r="4181" spans="1:4" ht="12.75" customHeight="1">
      <c r="A4181" s="1" t="s">
        <v>8381</v>
      </c>
      <c r="B4181" s="2" t="s">
        <v>8382</v>
      </c>
      <c r="C4181" s="2" t="s">
        <v>801</v>
      </c>
      <c r="D4181" s="3">
        <v>12.91</v>
      </c>
    </row>
    <row r="4182" spans="1:4" ht="12.75" customHeight="1">
      <c r="A4182" s="1" t="s">
        <v>8383</v>
      </c>
      <c r="B4182" s="2" t="s">
        <v>8384</v>
      </c>
      <c r="C4182" s="2" t="s">
        <v>801</v>
      </c>
      <c r="D4182" s="3">
        <v>42.72</v>
      </c>
    </row>
    <row r="4183" spans="1:4" ht="12.75" customHeight="1">
      <c r="A4183" s="1" t="s">
        <v>8385</v>
      </c>
      <c r="B4183" s="2" t="s">
        <v>8386</v>
      </c>
      <c r="C4183" s="2" t="s">
        <v>801</v>
      </c>
      <c r="D4183" s="3">
        <v>12.59</v>
      </c>
    </row>
    <row r="4184" spans="1:4" ht="12.75" customHeight="1">
      <c r="A4184" s="1" t="s">
        <v>8387</v>
      </c>
      <c r="B4184" s="2" t="s">
        <v>8388</v>
      </c>
      <c r="C4184" s="2" t="s">
        <v>2</v>
      </c>
      <c r="D4184" s="3">
        <v>1266.03</v>
      </c>
    </row>
    <row r="4185" spans="1:4" ht="12.75" customHeight="1">
      <c r="A4185" s="1" t="s">
        <v>8389</v>
      </c>
      <c r="B4185" s="2" t="s">
        <v>8390</v>
      </c>
      <c r="C4185" s="2" t="s">
        <v>801</v>
      </c>
      <c r="D4185" s="3">
        <v>5.31</v>
      </c>
    </row>
    <row r="4186" spans="1:4" ht="12.75" customHeight="1">
      <c r="A4186" s="1" t="s">
        <v>8391</v>
      </c>
      <c r="B4186" s="2" t="s">
        <v>8392</v>
      </c>
      <c r="C4186" s="2" t="s">
        <v>801</v>
      </c>
      <c r="D4186" s="3">
        <v>3.04</v>
      </c>
    </row>
    <row r="4187" spans="1:4" ht="12.75" customHeight="1">
      <c r="A4187" s="1" t="s">
        <v>8393</v>
      </c>
      <c r="B4187" s="2" t="s">
        <v>8394</v>
      </c>
      <c r="C4187" s="2" t="s">
        <v>89</v>
      </c>
      <c r="D4187" s="3">
        <v>2.78</v>
      </c>
    </row>
    <row r="4188" spans="1:4" ht="12.75" customHeight="1">
      <c r="A4188" s="1" t="s">
        <v>8395</v>
      </c>
      <c r="B4188" s="2" t="s">
        <v>8396</v>
      </c>
      <c r="C4188" s="2" t="s">
        <v>89</v>
      </c>
      <c r="D4188" s="3">
        <v>3.8</v>
      </c>
    </row>
    <row r="4189" spans="1:4" ht="12.75" customHeight="1">
      <c r="A4189" s="1" t="s">
        <v>8397</v>
      </c>
      <c r="B4189" s="2" t="s">
        <v>8398</v>
      </c>
      <c r="C4189" s="2" t="s">
        <v>2</v>
      </c>
      <c r="D4189" s="3">
        <v>3.42</v>
      </c>
    </row>
    <row r="4190" spans="1:4" ht="12.75" customHeight="1">
      <c r="A4190" s="1" t="s">
        <v>8399</v>
      </c>
      <c r="B4190" s="2" t="s">
        <v>8400</v>
      </c>
      <c r="C4190" s="2" t="s">
        <v>6511</v>
      </c>
      <c r="D4190" s="3">
        <v>2213.71</v>
      </c>
    </row>
    <row r="4191" spans="1:4" ht="12.75" customHeight="1">
      <c r="A4191" s="1" t="s">
        <v>8401</v>
      </c>
      <c r="B4191" s="2" t="s">
        <v>8402</v>
      </c>
      <c r="C4191" s="2" t="s">
        <v>2</v>
      </c>
      <c r="D4191" s="3">
        <v>2.5</v>
      </c>
    </row>
    <row r="4192" spans="1:4" ht="12.75" customHeight="1">
      <c r="A4192" s="1" t="s">
        <v>8403</v>
      </c>
      <c r="B4192" s="2" t="s">
        <v>8404</v>
      </c>
      <c r="C4192" s="2" t="s">
        <v>2</v>
      </c>
      <c r="D4192" s="3">
        <v>3.38</v>
      </c>
    </row>
    <row r="4193" spans="1:4" ht="12.75" customHeight="1">
      <c r="A4193" s="1" t="s">
        <v>8405</v>
      </c>
      <c r="B4193" s="2" t="s">
        <v>8406</v>
      </c>
      <c r="C4193" s="2" t="s">
        <v>801</v>
      </c>
      <c r="D4193" s="3">
        <v>50.49</v>
      </c>
    </row>
    <row r="4194" spans="1:4" ht="12.75" customHeight="1">
      <c r="A4194" s="1" t="s">
        <v>8407</v>
      </c>
      <c r="B4194" s="2" t="s">
        <v>8408</v>
      </c>
      <c r="C4194" s="2" t="s">
        <v>2</v>
      </c>
      <c r="D4194" s="3">
        <v>153.68</v>
      </c>
    </row>
    <row r="4195" spans="1:4" ht="12.75" customHeight="1">
      <c r="A4195" s="1" t="s">
        <v>8409</v>
      </c>
      <c r="B4195" s="2" t="s">
        <v>8410</v>
      </c>
      <c r="C4195" s="2" t="s">
        <v>2</v>
      </c>
      <c r="D4195" s="3">
        <v>228.76</v>
      </c>
    </row>
    <row r="4196" spans="1:4" ht="12.75" customHeight="1">
      <c r="A4196" s="1" t="s">
        <v>8411</v>
      </c>
      <c r="B4196" s="2" t="s">
        <v>8412</v>
      </c>
      <c r="C4196" s="2" t="s">
        <v>2</v>
      </c>
      <c r="D4196" s="3">
        <v>288.41000000000003</v>
      </c>
    </row>
    <row r="4197" spans="1:4" ht="12.75" customHeight="1">
      <c r="A4197" s="1" t="s">
        <v>8413</v>
      </c>
      <c r="B4197" s="2" t="s">
        <v>8414</v>
      </c>
      <c r="C4197" s="2" t="s">
        <v>2</v>
      </c>
      <c r="D4197" s="3">
        <v>174.95</v>
      </c>
    </row>
    <row r="4198" spans="1:4" ht="12.75" customHeight="1">
      <c r="A4198" s="1" t="s">
        <v>8415</v>
      </c>
      <c r="B4198" s="2" t="s">
        <v>8416</v>
      </c>
      <c r="C4198" s="2" t="s">
        <v>2</v>
      </c>
      <c r="D4198" s="3">
        <v>323.32</v>
      </c>
    </row>
    <row r="4199" spans="1:4" ht="12.75" customHeight="1">
      <c r="A4199" s="1" t="s">
        <v>8417</v>
      </c>
      <c r="B4199" s="2" t="s">
        <v>8418</v>
      </c>
      <c r="C4199" s="2" t="s">
        <v>2</v>
      </c>
      <c r="D4199" s="3">
        <v>382.8</v>
      </c>
    </row>
    <row r="4200" spans="1:4" ht="12.75" customHeight="1">
      <c r="A4200" s="1" t="s">
        <v>8419</v>
      </c>
      <c r="B4200" s="2" t="s">
        <v>8420</v>
      </c>
      <c r="C4200" s="2" t="s">
        <v>2</v>
      </c>
      <c r="D4200" s="3">
        <v>12.78</v>
      </c>
    </row>
    <row r="4201" spans="1:4" ht="12.75" customHeight="1">
      <c r="A4201" s="1" t="s">
        <v>8421</v>
      </c>
      <c r="B4201" s="2" t="s">
        <v>8422</v>
      </c>
      <c r="C4201" s="2" t="s">
        <v>2</v>
      </c>
      <c r="D4201" s="3">
        <v>20.45</v>
      </c>
    </row>
    <row r="4202" spans="1:4" ht="12.75" customHeight="1">
      <c r="A4202" s="1" t="s">
        <v>8423</v>
      </c>
      <c r="B4202" s="2" t="s">
        <v>8424</v>
      </c>
      <c r="C4202" s="2" t="s">
        <v>801</v>
      </c>
      <c r="D4202" s="3">
        <v>18.760000000000002</v>
      </c>
    </row>
    <row r="4203" spans="1:4" ht="12.75" customHeight="1">
      <c r="A4203" s="1" t="s">
        <v>8425</v>
      </c>
      <c r="B4203" s="2" t="s">
        <v>8426</v>
      </c>
      <c r="C4203" s="2" t="s">
        <v>2</v>
      </c>
      <c r="D4203" s="3">
        <v>55.07</v>
      </c>
    </row>
    <row r="4204" spans="1:4" ht="12.75" customHeight="1">
      <c r="A4204" s="1" t="s">
        <v>8427</v>
      </c>
      <c r="B4204" s="2" t="s">
        <v>8428</v>
      </c>
      <c r="C4204" s="2" t="s">
        <v>2</v>
      </c>
      <c r="D4204" s="3">
        <v>59.99</v>
      </c>
    </row>
    <row r="4205" spans="1:4" ht="12.75" customHeight="1">
      <c r="A4205" s="1" t="s">
        <v>8429</v>
      </c>
      <c r="B4205" s="2" t="s">
        <v>8430</v>
      </c>
      <c r="C4205" s="2" t="s">
        <v>801</v>
      </c>
      <c r="D4205" s="3">
        <v>27.66</v>
      </c>
    </row>
    <row r="4206" spans="1:4" ht="12.75" customHeight="1">
      <c r="A4206" s="1" t="s">
        <v>8431</v>
      </c>
      <c r="B4206" s="2" t="s">
        <v>8432</v>
      </c>
      <c r="C4206" s="2" t="s">
        <v>2</v>
      </c>
      <c r="D4206" s="3">
        <v>116.74</v>
      </c>
    </row>
    <row r="4207" spans="1:4" ht="12.75" customHeight="1">
      <c r="A4207" s="1" t="s">
        <v>8433</v>
      </c>
      <c r="B4207" s="2" t="s">
        <v>8434</v>
      </c>
      <c r="C4207" s="2" t="s">
        <v>2</v>
      </c>
      <c r="D4207" s="3">
        <v>104.59</v>
      </c>
    </row>
    <row r="4208" spans="1:4" ht="12.75" customHeight="1">
      <c r="A4208" s="1" t="s">
        <v>8435</v>
      </c>
      <c r="B4208" s="2" t="s">
        <v>8436</v>
      </c>
      <c r="C4208" s="2" t="s">
        <v>2</v>
      </c>
      <c r="D4208" s="3">
        <v>117.75</v>
      </c>
    </row>
    <row r="4209" spans="1:4" ht="12.75" customHeight="1">
      <c r="A4209" s="1" t="s">
        <v>8437</v>
      </c>
      <c r="B4209" s="2" t="s">
        <v>8438</v>
      </c>
      <c r="C4209" s="2" t="s">
        <v>2</v>
      </c>
      <c r="D4209" s="3">
        <v>136.84</v>
      </c>
    </row>
    <row r="4210" spans="1:4" ht="12.75" customHeight="1">
      <c r="A4210" s="1" t="s">
        <v>8439</v>
      </c>
      <c r="B4210" s="2" t="s">
        <v>8440</v>
      </c>
      <c r="C4210" s="2" t="s">
        <v>2</v>
      </c>
      <c r="D4210" s="3">
        <v>193.19</v>
      </c>
    </row>
    <row r="4211" spans="1:4" ht="12.75" customHeight="1">
      <c r="A4211" s="1" t="s">
        <v>8441</v>
      </c>
      <c r="B4211" s="2" t="s">
        <v>8442</v>
      </c>
      <c r="C4211" s="2" t="s">
        <v>2</v>
      </c>
      <c r="D4211" s="3">
        <v>62.08</v>
      </c>
    </row>
    <row r="4212" spans="1:4" ht="12.75" customHeight="1">
      <c r="A4212" s="1" t="s">
        <v>8443</v>
      </c>
      <c r="B4212" s="2" t="s">
        <v>8444</v>
      </c>
      <c r="C4212" s="2" t="s">
        <v>2</v>
      </c>
      <c r="D4212" s="3">
        <v>124.1</v>
      </c>
    </row>
    <row r="4213" spans="1:4" ht="12.75" customHeight="1">
      <c r="A4213" s="1" t="s">
        <v>8445</v>
      </c>
      <c r="B4213" s="2" t="s">
        <v>8446</v>
      </c>
      <c r="C4213" s="2" t="s">
        <v>2</v>
      </c>
      <c r="D4213" s="3">
        <v>138.30000000000001</v>
      </c>
    </row>
    <row r="4214" spans="1:4" ht="12.75" customHeight="1">
      <c r="A4214" s="1" t="s">
        <v>8447</v>
      </c>
      <c r="B4214" s="2" t="s">
        <v>8448</v>
      </c>
      <c r="C4214" s="2" t="s">
        <v>2</v>
      </c>
      <c r="D4214" s="3">
        <v>208.7</v>
      </c>
    </row>
    <row r="4215" spans="1:4" ht="12.75" customHeight="1">
      <c r="A4215" s="1" t="s">
        <v>8449</v>
      </c>
      <c r="B4215" s="2" t="s">
        <v>8450</v>
      </c>
      <c r="C4215" s="2" t="s">
        <v>2</v>
      </c>
      <c r="D4215" s="3">
        <v>254.25</v>
      </c>
    </row>
    <row r="4216" spans="1:4" ht="12.75" customHeight="1">
      <c r="A4216" s="1" t="s">
        <v>8451</v>
      </c>
      <c r="B4216" s="2" t="s">
        <v>8452</v>
      </c>
      <c r="C4216" s="2" t="s">
        <v>2</v>
      </c>
      <c r="D4216" s="3">
        <v>272.62</v>
      </c>
    </row>
    <row r="4217" spans="1:4" ht="12.75" customHeight="1">
      <c r="A4217" s="1" t="s">
        <v>8453</v>
      </c>
      <c r="B4217" s="2" t="s">
        <v>8454</v>
      </c>
      <c r="C4217" s="2" t="s">
        <v>2</v>
      </c>
      <c r="D4217" s="3">
        <v>290.92</v>
      </c>
    </row>
    <row r="4218" spans="1:4" ht="12.75" customHeight="1">
      <c r="A4218" s="1" t="s">
        <v>8455</v>
      </c>
      <c r="B4218" s="2" t="s">
        <v>8456</v>
      </c>
      <c r="C4218" s="2" t="s">
        <v>2</v>
      </c>
      <c r="D4218" s="3">
        <v>331.15</v>
      </c>
    </row>
    <row r="4219" spans="1:4" ht="12.75" customHeight="1">
      <c r="A4219" s="1" t="s">
        <v>8457</v>
      </c>
      <c r="B4219" s="2" t="s">
        <v>8458</v>
      </c>
      <c r="C4219" s="2" t="s">
        <v>2</v>
      </c>
      <c r="D4219" s="3">
        <v>363.85</v>
      </c>
    </row>
    <row r="4220" spans="1:4" ht="12.75" customHeight="1">
      <c r="A4220" s="1" t="s">
        <v>8459</v>
      </c>
      <c r="B4220" s="2" t="s">
        <v>8460</v>
      </c>
      <c r="C4220" s="2" t="s">
        <v>2</v>
      </c>
      <c r="D4220" s="3">
        <v>230.63</v>
      </c>
    </row>
    <row r="4221" spans="1:4" ht="12.75" customHeight="1">
      <c r="A4221" s="1" t="s">
        <v>8461</v>
      </c>
      <c r="B4221" s="2" t="s">
        <v>8462</v>
      </c>
      <c r="C4221" s="2" t="s">
        <v>2</v>
      </c>
      <c r="D4221" s="3">
        <v>383.96</v>
      </c>
    </row>
    <row r="4222" spans="1:4" ht="12.75" customHeight="1">
      <c r="A4222" s="1" t="s">
        <v>8463</v>
      </c>
      <c r="B4222" s="2" t="s">
        <v>8464</v>
      </c>
      <c r="C4222" s="2" t="s">
        <v>2</v>
      </c>
      <c r="D4222" s="3">
        <v>544.67999999999995</v>
      </c>
    </row>
    <row r="4223" spans="1:4" ht="12.75" customHeight="1">
      <c r="A4223" s="1" t="s">
        <v>8465</v>
      </c>
      <c r="B4223" s="2" t="s">
        <v>8466</v>
      </c>
      <c r="C4223" s="2" t="s">
        <v>2</v>
      </c>
      <c r="D4223" s="3">
        <v>672.35</v>
      </c>
    </row>
    <row r="4224" spans="1:4" ht="12.75" customHeight="1">
      <c r="A4224" s="1" t="s">
        <v>8467</v>
      </c>
      <c r="B4224" s="2" t="s">
        <v>8468</v>
      </c>
      <c r="C4224" s="2" t="s">
        <v>2</v>
      </c>
      <c r="D4224" s="3">
        <v>751.78</v>
      </c>
    </row>
    <row r="4225" spans="1:4" ht="12.75" customHeight="1">
      <c r="A4225" s="1" t="s">
        <v>8469</v>
      </c>
      <c r="B4225" s="2" t="s">
        <v>8470</v>
      </c>
      <c r="C4225" s="2" t="s">
        <v>2</v>
      </c>
      <c r="D4225" s="3">
        <v>862.42</v>
      </c>
    </row>
    <row r="4226" spans="1:4" ht="12.75" customHeight="1">
      <c r="A4226" s="1" t="s">
        <v>8471</v>
      </c>
      <c r="B4226" s="2" t="s">
        <v>8472</v>
      </c>
      <c r="C4226" s="2" t="s">
        <v>801</v>
      </c>
      <c r="D4226" s="3">
        <v>149.4</v>
      </c>
    </row>
    <row r="4227" spans="1:4" ht="12.75" customHeight="1">
      <c r="A4227" s="1" t="s">
        <v>8473</v>
      </c>
      <c r="B4227" s="2" t="s">
        <v>8474</v>
      </c>
      <c r="C4227" s="2" t="s">
        <v>801</v>
      </c>
      <c r="D4227" s="3">
        <v>42.75</v>
      </c>
    </row>
    <row r="4228" spans="1:4" ht="12.75" customHeight="1">
      <c r="A4228" s="1" t="s">
        <v>8475</v>
      </c>
      <c r="B4228" s="2" t="s">
        <v>8476</v>
      </c>
      <c r="C4228" s="2" t="s">
        <v>801</v>
      </c>
      <c r="D4228" s="3">
        <v>168.22</v>
      </c>
    </row>
    <row r="4229" spans="1:4" ht="12.75" customHeight="1">
      <c r="A4229" s="1" t="s">
        <v>8477</v>
      </c>
      <c r="B4229" s="2" t="s">
        <v>8478</v>
      </c>
      <c r="C4229" s="2" t="s">
        <v>801</v>
      </c>
      <c r="D4229" s="3">
        <v>137.24</v>
      </c>
    </row>
    <row r="4230" spans="1:4" ht="12.75" customHeight="1">
      <c r="A4230" s="1" t="s">
        <v>8479</v>
      </c>
      <c r="B4230" s="2" t="s">
        <v>8480</v>
      </c>
      <c r="C4230" s="2" t="s">
        <v>801</v>
      </c>
      <c r="D4230" s="3">
        <v>141.72</v>
      </c>
    </row>
    <row r="4231" spans="1:4" ht="12.75" customHeight="1">
      <c r="A4231" s="1" t="s">
        <v>8481</v>
      </c>
      <c r="B4231" s="2" t="s">
        <v>8482</v>
      </c>
      <c r="C4231" s="2" t="s">
        <v>801</v>
      </c>
      <c r="D4231" s="3">
        <v>146.35</v>
      </c>
    </row>
    <row r="4232" spans="1:4" ht="12.75" customHeight="1">
      <c r="A4232" s="1" t="s">
        <v>8483</v>
      </c>
      <c r="B4232" s="2" t="s">
        <v>8484</v>
      </c>
      <c r="C4232" s="2" t="s">
        <v>801</v>
      </c>
      <c r="D4232" s="3">
        <v>44.67</v>
      </c>
    </row>
    <row r="4233" spans="1:4" ht="12.75" customHeight="1">
      <c r="A4233" s="1" t="s">
        <v>8485</v>
      </c>
      <c r="B4233" s="2" t="s">
        <v>8486</v>
      </c>
      <c r="C4233" s="2" t="s">
        <v>2</v>
      </c>
      <c r="D4233" s="3">
        <v>350.45</v>
      </c>
    </row>
    <row r="4234" spans="1:4" ht="12.75" customHeight="1">
      <c r="A4234" s="1" t="s">
        <v>8487</v>
      </c>
      <c r="B4234" s="2" t="s">
        <v>8488</v>
      </c>
      <c r="C4234" s="2" t="s">
        <v>2</v>
      </c>
      <c r="D4234" s="3">
        <v>442.75</v>
      </c>
    </row>
    <row r="4235" spans="1:4" ht="12.75" customHeight="1">
      <c r="A4235" s="1" t="s">
        <v>8489</v>
      </c>
      <c r="B4235" s="2" t="s">
        <v>8490</v>
      </c>
      <c r="C4235" s="2" t="s">
        <v>2</v>
      </c>
      <c r="D4235" s="3">
        <v>68.55</v>
      </c>
    </row>
    <row r="4236" spans="1:4" ht="12.75" customHeight="1">
      <c r="A4236" s="1" t="s">
        <v>8491</v>
      </c>
      <c r="B4236" s="2" t="s">
        <v>8492</v>
      </c>
      <c r="C4236" s="2" t="s">
        <v>296</v>
      </c>
      <c r="D4236" s="3">
        <v>3440.93</v>
      </c>
    </row>
    <row r="4237" spans="1:4" ht="12.75" customHeight="1">
      <c r="A4237" s="1" t="s">
        <v>8493</v>
      </c>
      <c r="B4237" s="2" t="s">
        <v>8494</v>
      </c>
      <c r="C4237" s="2" t="s">
        <v>293</v>
      </c>
      <c r="D4237" s="3">
        <v>19.54</v>
      </c>
    </row>
    <row r="4238" spans="1:4" ht="12.75" customHeight="1">
      <c r="A4238" s="1" t="s">
        <v>8495</v>
      </c>
      <c r="B4238" s="2" t="s">
        <v>8496</v>
      </c>
      <c r="C4238" s="2" t="s">
        <v>2</v>
      </c>
      <c r="D4238" s="3">
        <v>2.0099999999999998</v>
      </c>
    </row>
    <row r="4239" spans="1:4" ht="12.75" customHeight="1">
      <c r="A4239" s="1" t="s">
        <v>8497</v>
      </c>
      <c r="B4239" s="2" t="s">
        <v>8498</v>
      </c>
      <c r="C4239" s="2" t="s">
        <v>2</v>
      </c>
      <c r="D4239" s="3">
        <v>13.95</v>
      </c>
    </row>
    <row r="4240" spans="1:4" ht="12.75" customHeight="1">
      <c r="A4240" s="1" t="s">
        <v>8499</v>
      </c>
      <c r="B4240" s="2" t="s">
        <v>8500</v>
      </c>
      <c r="C4240" s="2" t="s">
        <v>2</v>
      </c>
      <c r="D4240" s="3">
        <v>2.39</v>
      </c>
    </row>
    <row r="4241" spans="1:4" ht="12.75" customHeight="1">
      <c r="A4241" s="1" t="s">
        <v>8501</v>
      </c>
      <c r="B4241" s="2" t="s">
        <v>8502</v>
      </c>
      <c r="C4241" s="2" t="s">
        <v>2</v>
      </c>
      <c r="D4241" s="3">
        <v>1.2</v>
      </c>
    </row>
    <row r="4242" spans="1:4" ht="12.75" customHeight="1">
      <c r="A4242" s="1" t="s">
        <v>8503</v>
      </c>
      <c r="B4242" s="2" t="s">
        <v>8504</v>
      </c>
      <c r="C4242" s="2" t="s">
        <v>2</v>
      </c>
      <c r="D4242" s="3">
        <v>3.3</v>
      </c>
    </row>
    <row r="4243" spans="1:4" ht="12.75" customHeight="1">
      <c r="A4243" s="1" t="s">
        <v>8505</v>
      </c>
      <c r="B4243" s="2" t="s">
        <v>8506</v>
      </c>
      <c r="C4243" s="2" t="s">
        <v>2</v>
      </c>
      <c r="D4243" s="3">
        <v>3.72</v>
      </c>
    </row>
    <row r="4244" spans="1:4" ht="12.75" customHeight="1">
      <c r="A4244" s="1" t="s">
        <v>8507</v>
      </c>
      <c r="B4244" s="2" t="s">
        <v>8508</v>
      </c>
      <c r="C4244" s="2" t="s">
        <v>2</v>
      </c>
      <c r="D4244" s="3">
        <v>1.56</v>
      </c>
    </row>
    <row r="4245" spans="1:4" ht="12.75" customHeight="1">
      <c r="A4245" s="1" t="s">
        <v>8509</v>
      </c>
      <c r="B4245" s="2" t="s">
        <v>8510</v>
      </c>
      <c r="C4245" s="2" t="s">
        <v>2</v>
      </c>
      <c r="D4245" s="3">
        <v>6.46</v>
      </c>
    </row>
    <row r="4246" spans="1:4" ht="12.75" customHeight="1">
      <c r="A4246" s="1" t="s">
        <v>8511</v>
      </c>
      <c r="B4246" s="2" t="s">
        <v>8512</v>
      </c>
      <c r="C4246" s="2" t="s">
        <v>2</v>
      </c>
      <c r="D4246" s="3">
        <v>1.86</v>
      </c>
    </row>
    <row r="4247" spans="1:4" ht="12.75" customHeight="1">
      <c r="A4247" s="1" t="s">
        <v>8513</v>
      </c>
      <c r="B4247" s="2" t="s">
        <v>8514</v>
      </c>
      <c r="C4247" s="2" t="s">
        <v>2</v>
      </c>
      <c r="D4247" s="3">
        <v>8.06</v>
      </c>
    </row>
    <row r="4248" spans="1:4" ht="12.75" customHeight="1">
      <c r="A4248" s="1" t="s">
        <v>8515</v>
      </c>
      <c r="B4248" s="2" t="s">
        <v>8516</v>
      </c>
      <c r="C4248" s="2" t="s">
        <v>2</v>
      </c>
      <c r="D4248" s="3">
        <v>9.92</v>
      </c>
    </row>
    <row r="4249" spans="1:4" ht="12.75" customHeight="1">
      <c r="A4249" s="1" t="s">
        <v>8517</v>
      </c>
      <c r="B4249" s="2" t="s">
        <v>8518</v>
      </c>
      <c r="C4249" s="2" t="s">
        <v>2</v>
      </c>
      <c r="D4249" s="3">
        <v>19.86</v>
      </c>
    </row>
    <row r="4250" spans="1:4" ht="12.75" customHeight="1">
      <c r="A4250" s="1" t="s">
        <v>8519</v>
      </c>
      <c r="B4250" s="2" t="s">
        <v>8520</v>
      </c>
      <c r="C4250" s="2" t="s">
        <v>2</v>
      </c>
      <c r="D4250" s="3">
        <v>8.27</v>
      </c>
    </row>
    <row r="4251" spans="1:4" ht="12.75" customHeight="1">
      <c r="A4251" s="1" t="s">
        <v>8521</v>
      </c>
      <c r="B4251" s="2" t="s">
        <v>8522</v>
      </c>
      <c r="C4251" s="2" t="s">
        <v>2</v>
      </c>
      <c r="D4251" s="3">
        <v>15.89</v>
      </c>
    </row>
    <row r="4252" spans="1:4" ht="12.75" customHeight="1">
      <c r="A4252" s="1" t="s">
        <v>8523</v>
      </c>
      <c r="B4252" s="2" t="s">
        <v>8524</v>
      </c>
      <c r="C4252" s="2" t="s">
        <v>2</v>
      </c>
      <c r="D4252" s="3">
        <v>30.76</v>
      </c>
    </row>
    <row r="4253" spans="1:4" ht="12.75" customHeight="1">
      <c r="A4253" s="1" t="s">
        <v>8525</v>
      </c>
      <c r="B4253" s="2" t="s">
        <v>8526</v>
      </c>
      <c r="C4253" s="2" t="s">
        <v>2</v>
      </c>
      <c r="D4253" s="3">
        <v>161.19999999999999</v>
      </c>
    </row>
    <row r="4254" spans="1:4" ht="12.75" customHeight="1">
      <c r="A4254" s="1" t="s">
        <v>8527</v>
      </c>
      <c r="B4254" s="2" t="s">
        <v>8528</v>
      </c>
      <c r="C4254" s="2" t="s">
        <v>2</v>
      </c>
      <c r="D4254" s="3">
        <v>31.39</v>
      </c>
    </row>
    <row r="4255" spans="1:4" ht="12.75" customHeight="1">
      <c r="A4255" s="1" t="s">
        <v>8529</v>
      </c>
      <c r="B4255" s="2" t="s">
        <v>8530</v>
      </c>
      <c r="C4255" s="2" t="s">
        <v>2</v>
      </c>
      <c r="D4255" s="3">
        <v>33.36</v>
      </c>
    </row>
    <row r="4256" spans="1:4" ht="12.75" customHeight="1">
      <c r="A4256" s="1" t="s">
        <v>8531</v>
      </c>
      <c r="B4256" s="2" t="s">
        <v>8532</v>
      </c>
      <c r="C4256" s="2" t="s">
        <v>2</v>
      </c>
      <c r="D4256" s="3">
        <v>6.46</v>
      </c>
    </row>
    <row r="4257" spans="1:4" ht="12.75" customHeight="1">
      <c r="A4257" s="1" t="s">
        <v>8533</v>
      </c>
      <c r="B4257" s="2" t="s">
        <v>8534</v>
      </c>
      <c r="C4257" s="2" t="s">
        <v>2</v>
      </c>
      <c r="D4257" s="3">
        <v>34.31</v>
      </c>
    </row>
    <row r="4258" spans="1:4" ht="12.75" customHeight="1">
      <c r="A4258" s="1" t="s">
        <v>8535</v>
      </c>
      <c r="B4258" s="2" t="s">
        <v>8536</v>
      </c>
      <c r="C4258" s="2" t="s">
        <v>2</v>
      </c>
      <c r="D4258" s="3">
        <v>45.27</v>
      </c>
    </row>
    <row r="4259" spans="1:4" ht="12.75" customHeight="1">
      <c r="A4259" s="1" t="s">
        <v>8537</v>
      </c>
      <c r="B4259" s="2" t="s">
        <v>8538</v>
      </c>
      <c r="C4259" s="2" t="s">
        <v>2</v>
      </c>
      <c r="D4259" s="3">
        <v>45.77</v>
      </c>
    </row>
    <row r="4260" spans="1:4" ht="12.75" customHeight="1">
      <c r="A4260" s="1" t="s">
        <v>8539</v>
      </c>
      <c r="B4260" s="2" t="s">
        <v>8540</v>
      </c>
      <c r="C4260" s="2" t="s">
        <v>2</v>
      </c>
      <c r="D4260" s="3">
        <v>8.18</v>
      </c>
    </row>
    <row r="4261" spans="1:4" ht="12.75" customHeight="1">
      <c r="A4261" s="1" t="s">
        <v>8541</v>
      </c>
      <c r="B4261" s="2" t="s">
        <v>8542</v>
      </c>
      <c r="C4261" s="2" t="s">
        <v>2</v>
      </c>
      <c r="D4261" s="3">
        <v>65.88</v>
      </c>
    </row>
    <row r="4262" spans="1:4" ht="12.75" customHeight="1">
      <c r="A4262" s="1" t="s">
        <v>8543</v>
      </c>
      <c r="B4262" s="2" t="s">
        <v>8544</v>
      </c>
      <c r="C4262" s="2" t="s">
        <v>2</v>
      </c>
      <c r="D4262" s="3">
        <v>8.33</v>
      </c>
    </row>
    <row r="4263" spans="1:4" ht="12.75" customHeight="1">
      <c r="A4263" s="1" t="s">
        <v>8545</v>
      </c>
      <c r="B4263" s="2" t="s">
        <v>8546</v>
      </c>
      <c r="C4263" s="2" t="s">
        <v>2</v>
      </c>
      <c r="D4263" s="3">
        <v>79.05</v>
      </c>
    </row>
    <row r="4264" spans="1:4" ht="12.75" customHeight="1">
      <c r="A4264" s="1" t="s">
        <v>8547</v>
      </c>
      <c r="B4264" s="2" t="s">
        <v>8548</v>
      </c>
      <c r="C4264" s="2" t="s">
        <v>2</v>
      </c>
      <c r="D4264" s="3">
        <v>11.42</v>
      </c>
    </row>
    <row r="4265" spans="1:4" ht="12.75" customHeight="1">
      <c r="A4265" s="1" t="s">
        <v>8549</v>
      </c>
      <c r="B4265" s="2" t="s">
        <v>8550</v>
      </c>
      <c r="C4265" s="2" t="s">
        <v>2</v>
      </c>
      <c r="D4265" s="3">
        <v>6.58</v>
      </c>
    </row>
    <row r="4266" spans="1:4" ht="12.75" customHeight="1">
      <c r="A4266" s="1" t="s">
        <v>8551</v>
      </c>
      <c r="B4266" s="2" t="s">
        <v>8552</v>
      </c>
      <c r="C4266" s="2" t="s">
        <v>2</v>
      </c>
      <c r="D4266" s="3">
        <v>11.78</v>
      </c>
    </row>
    <row r="4267" spans="1:4" ht="12.75" customHeight="1">
      <c r="A4267" s="1" t="s">
        <v>8553</v>
      </c>
      <c r="B4267" s="2" t="s">
        <v>8554</v>
      </c>
      <c r="C4267" s="2" t="s">
        <v>2</v>
      </c>
      <c r="D4267" s="3">
        <v>133.4</v>
      </c>
    </row>
    <row r="4268" spans="1:4" ht="12.75" customHeight="1">
      <c r="A4268" s="1" t="s">
        <v>8555</v>
      </c>
      <c r="B4268" s="2" t="s">
        <v>8556</v>
      </c>
      <c r="C4268" s="2" t="s">
        <v>2</v>
      </c>
      <c r="D4268" s="3">
        <v>20.75</v>
      </c>
    </row>
    <row r="4269" spans="1:4" ht="12.75" customHeight="1">
      <c r="A4269" s="1" t="s">
        <v>8557</v>
      </c>
      <c r="B4269" s="2" t="s">
        <v>8558</v>
      </c>
      <c r="C4269" s="2" t="s">
        <v>2</v>
      </c>
      <c r="D4269" s="3">
        <v>27.48</v>
      </c>
    </row>
    <row r="4270" spans="1:4" ht="12.75" customHeight="1">
      <c r="A4270" s="1" t="s">
        <v>8559</v>
      </c>
      <c r="B4270" s="2" t="s">
        <v>8560</v>
      </c>
      <c r="C4270" s="2" t="s">
        <v>2</v>
      </c>
      <c r="D4270" s="3">
        <v>1134.9000000000001</v>
      </c>
    </row>
    <row r="4271" spans="1:4" ht="12.75" customHeight="1">
      <c r="A4271" s="1" t="s">
        <v>8561</v>
      </c>
      <c r="B4271" s="2" t="s">
        <v>8562</v>
      </c>
      <c r="C4271" s="2" t="s">
        <v>2</v>
      </c>
      <c r="D4271" s="3">
        <v>1592.84</v>
      </c>
    </row>
    <row r="4272" spans="1:4" ht="12.75" customHeight="1">
      <c r="A4272" s="1" t="s">
        <v>8563</v>
      </c>
      <c r="B4272" s="2" t="s">
        <v>8564</v>
      </c>
      <c r="C4272" s="2" t="s">
        <v>96</v>
      </c>
      <c r="D4272" s="3">
        <v>0.67</v>
      </c>
    </row>
    <row r="4273" spans="1:4" ht="12.75" customHeight="1">
      <c r="A4273" s="1" t="s">
        <v>8565</v>
      </c>
      <c r="B4273" s="2" t="s">
        <v>8566</v>
      </c>
      <c r="C4273" s="2" t="s">
        <v>290</v>
      </c>
      <c r="D4273" s="3">
        <v>143.57</v>
      </c>
    </row>
    <row r="4274" spans="1:4" ht="12.75" customHeight="1">
      <c r="A4274" s="1" t="s">
        <v>8567</v>
      </c>
      <c r="B4274" s="2" t="s">
        <v>8568</v>
      </c>
      <c r="C4274" s="2" t="s">
        <v>89</v>
      </c>
      <c r="D4274" s="3">
        <v>19.77</v>
      </c>
    </row>
    <row r="4275" spans="1:4" ht="12.75" customHeight="1">
      <c r="A4275" s="1" t="s">
        <v>8569</v>
      </c>
      <c r="B4275" s="2" t="s">
        <v>8570</v>
      </c>
      <c r="C4275" s="2" t="s">
        <v>2</v>
      </c>
      <c r="D4275" s="3">
        <v>2.46</v>
      </c>
    </row>
    <row r="4276" spans="1:4" ht="12.75" customHeight="1">
      <c r="A4276" s="1" t="s">
        <v>8571</v>
      </c>
      <c r="B4276" s="2" t="s">
        <v>8572</v>
      </c>
      <c r="C4276" s="2" t="s">
        <v>2</v>
      </c>
      <c r="D4276" s="3">
        <v>2.1800000000000002</v>
      </c>
    </row>
    <row r="4277" spans="1:4" ht="12.75" customHeight="1">
      <c r="A4277" s="1" t="s">
        <v>8573</v>
      </c>
      <c r="B4277" s="2" t="s">
        <v>8574</v>
      </c>
      <c r="C4277" s="2" t="s">
        <v>2</v>
      </c>
      <c r="D4277" s="3">
        <v>2.16</v>
      </c>
    </row>
    <row r="4278" spans="1:4" ht="12.75" customHeight="1">
      <c r="A4278" s="1" t="s">
        <v>8575</v>
      </c>
      <c r="B4278" s="2" t="s">
        <v>8576</v>
      </c>
      <c r="C4278" s="2" t="s">
        <v>2</v>
      </c>
      <c r="D4278" s="3">
        <v>0.88</v>
      </c>
    </row>
    <row r="4279" spans="1:4" ht="12.75" customHeight="1">
      <c r="A4279" s="1" t="s">
        <v>8577</v>
      </c>
      <c r="B4279" s="2" t="s">
        <v>8578</v>
      </c>
      <c r="C4279" s="2" t="s">
        <v>2</v>
      </c>
      <c r="D4279" s="3">
        <v>3.79</v>
      </c>
    </row>
    <row r="4280" spans="1:4" ht="12.75" customHeight="1">
      <c r="A4280" s="1" t="s">
        <v>8579</v>
      </c>
      <c r="B4280" s="2" t="s">
        <v>8580</v>
      </c>
      <c r="C4280" s="2" t="s">
        <v>2</v>
      </c>
      <c r="D4280" s="3">
        <v>7.24</v>
      </c>
    </row>
    <row r="4281" spans="1:4" ht="12.75" customHeight="1">
      <c r="A4281" s="1" t="s">
        <v>8581</v>
      </c>
      <c r="B4281" s="2" t="s">
        <v>8582</v>
      </c>
      <c r="C4281" s="2" t="s">
        <v>2</v>
      </c>
      <c r="D4281" s="3">
        <v>131.97999999999999</v>
      </c>
    </row>
    <row r="4282" spans="1:4" ht="12.75" customHeight="1">
      <c r="A4282" s="1" t="s">
        <v>8583</v>
      </c>
      <c r="B4282" s="2" t="s">
        <v>8584</v>
      </c>
      <c r="C4282" s="2" t="s">
        <v>2</v>
      </c>
      <c r="D4282" s="3">
        <v>63.89</v>
      </c>
    </row>
    <row r="4283" spans="1:4" ht="12.75" customHeight="1">
      <c r="A4283" s="1" t="s">
        <v>8585</v>
      </c>
      <c r="B4283" s="2" t="s">
        <v>8586</v>
      </c>
      <c r="C4283" s="2" t="s">
        <v>2</v>
      </c>
      <c r="D4283" s="3">
        <v>1380.02</v>
      </c>
    </row>
    <row r="4284" spans="1:4" ht="12.75" customHeight="1">
      <c r="A4284" s="1" t="s">
        <v>8587</v>
      </c>
      <c r="B4284" s="2" t="s">
        <v>8588</v>
      </c>
      <c r="C4284" s="2" t="s">
        <v>99</v>
      </c>
      <c r="D4284" s="3">
        <v>73.709999999999994</v>
      </c>
    </row>
    <row r="4285" spans="1:4" ht="12.75" customHeight="1">
      <c r="A4285" s="1" t="s">
        <v>8589</v>
      </c>
      <c r="B4285" s="2" t="s">
        <v>8590</v>
      </c>
      <c r="C4285" s="2" t="s">
        <v>99</v>
      </c>
      <c r="D4285" s="3">
        <v>10.78</v>
      </c>
    </row>
    <row r="4286" spans="1:4" ht="12.75" customHeight="1">
      <c r="A4286" s="1" t="s">
        <v>8591</v>
      </c>
      <c r="B4286" s="2" t="s">
        <v>8592</v>
      </c>
      <c r="C4286" s="2" t="s">
        <v>99</v>
      </c>
      <c r="D4286" s="3">
        <v>23.68</v>
      </c>
    </row>
    <row r="4287" spans="1:4" ht="12.75" customHeight="1">
      <c r="A4287" s="1" t="s">
        <v>8593</v>
      </c>
      <c r="B4287" s="2" t="s">
        <v>8594</v>
      </c>
      <c r="C4287" s="2" t="s">
        <v>99</v>
      </c>
      <c r="D4287" s="3">
        <v>9.5399999999999991</v>
      </c>
    </row>
    <row r="4288" spans="1:4" ht="12.75" customHeight="1">
      <c r="A4288" s="1" t="s">
        <v>8595</v>
      </c>
      <c r="B4288" s="2" t="s">
        <v>8596</v>
      </c>
      <c r="C4288" s="2" t="s">
        <v>99</v>
      </c>
      <c r="D4288" s="3">
        <v>18.02</v>
      </c>
    </row>
    <row r="4289" spans="1:4" ht="12.75" customHeight="1">
      <c r="A4289" s="1" t="s">
        <v>8597</v>
      </c>
      <c r="B4289" s="2" t="s">
        <v>8598</v>
      </c>
      <c r="C4289" s="2" t="s">
        <v>99</v>
      </c>
      <c r="D4289" s="3">
        <v>25.92</v>
      </c>
    </row>
    <row r="4290" spans="1:4" ht="12.75" customHeight="1">
      <c r="A4290" s="1" t="s">
        <v>8599</v>
      </c>
      <c r="B4290" s="2" t="s">
        <v>8600</v>
      </c>
      <c r="C4290" s="2" t="s">
        <v>99</v>
      </c>
      <c r="D4290" s="3">
        <v>14.83</v>
      </c>
    </row>
    <row r="4291" spans="1:4" ht="12.75" customHeight="1">
      <c r="A4291" s="1" t="s">
        <v>8601</v>
      </c>
      <c r="B4291" s="2" t="s">
        <v>8602</v>
      </c>
      <c r="C4291" s="2" t="s">
        <v>99</v>
      </c>
      <c r="D4291" s="3">
        <v>42.7</v>
      </c>
    </row>
    <row r="4292" spans="1:4" ht="12.75" customHeight="1">
      <c r="A4292" s="1" t="s">
        <v>8603</v>
      </c>
      <c r="B4292" s="2" t="s">
        <v>8604</v>
      </c>
      <c r="C4292" s="2" t="s">
        <v>99</v>
      </c>
      <c r="D4292" s="3">
        <v>70.180000000000007</v>
      </c>
    </row>
    <row r="4293" spans="1:4" ht="12.75" customHeight="1">
      <c r="A4293" s="1" t="s">
        <v>8605</v>
      </c>
      <c r="B4293" s="2" t="s">
        <v>8606</v>
      </c>
      <c r="C4293" s="2" t="s">
        <v>99</v>
      </c>
      <c r="D4293" s="3">
        <v>36.299999999999997</v>
      </c>
    </row>
    <row r="4294" spans="1:4" ht="12.75" customHeight="1">
      <c r="A4294" s="1" t="s">
        <v>8607</v>
      </c>
      <c r="B4294" s="2" t="s">
        <v>8608</v>
      </c>
      <c r="C4294" s="2" t="s">
        <v>99</v>
      </c>
      <c r="D4294" s="3">
        <v>34.299999999999997</v>
      </c>
    </row>
    <row r="4295" spans="1:4" ht="12.75" customHeight="1">
      <c r="A4295" s="1" t="s">
        <v>8609</v>
      </c>
      <c r="B4295" s="2" t="s">
        <v>8610</v>
      </c>
      <c r="C4295" s="2" t="s">
        <v>99</v>
      </c>
      <c r="D4295" s="3">
        <v>35.14</v>
      </c>
    </row>
    <row r="4296" spans="1:4" ht="12.75" customHeight="1">
      <c r="A4296" s="1" t="s">
        <v>8611</v>
      </c>
      <c r="B4296" s="2" t="s">
        <v>8612</v>
      </c>
      <c r="C4296" s="2" t="s">
        <v>99</v>
      </c>
      <c r="D4296" s="3">
        <v>34.020000000000003</v>
      </c>
    </row>
    <row r="4297" spans="1:4" ht="12.75" customHeight="1">
      <c r="A4297" s="1" t="s">
        <v>8613</v>
      </c>
      <c r="B4297" s="2" t="s">
        <v>8614</v>
      </c>
      <c r="C4297" s="2" t="s">
        <v>99</v>
      </c>
      <c r="D4297" s="3">
        <v>37.630000000000003</v>
      </c>
    </row>
    <row r="4298" spans="1:4" ht="12.75" customHeight="1">
      <c r="A4298" s="1" t="s">
        <v>8615</v>
      </c>
      <c r="B4298" s="2" t="s">
        <v>8616</v>
      </c>
      <c r="C4298" s="2" t="s">
        <v>99</v>
      </c>
      <c r="D4298" s="3">
        <v>41.53</v>
      </c>
    </row>
    <row r="4299" spans="1:4" ht="12.75" customHeight="1">
      <c r="A4299" s="1" t="s">
        <v>8617</v>
      </c>
      <c r="B4299" s="2" t="s">
        <v>8618</v>
      </c>
      <c r="C4299" s="2" t="s">
        <v>99</v>
      </c>
      <c r="D4299" s="3">
        <v>34.49</v>
      </c>
    </row>
    <row r="4300" spans="1:4" ht="12.75" customHeight="1">
      <c r="A4300" s="1" t="s">
        <v>8619</v>
      </c>
      <c r="B4300" s="2" t="s">
        <v>8620</v>
      </c>
      <c r="C4300" s="2" t="s">
        <v>99</v>
      </c>
      <c r="D4300" s="3">
        <v>27.84</v>
      </c>
    </row>
    <row r="4301" spans="1:4" ht="12.75" customHeight="1">
      <c r="A4301" s="1" t="s">
        <v>8621</v>
      </c>
      <c r="B4301" s="2" t="s">
        <v>8622</v>
      </c>
      <c r="C4301" s="2" t="s">
        <v>99</v>
      </c>
      <c r="D4301" s="3">
        <v>25.29</v>
      </c>
    </row>
    <row r="4302" spans="1:4" ht="12.75" customHeight="1">
      <c r="A4302" s="1" t="s">
        <v>8623</v>
      </c>
      <c r="B4302" s="2" t="s">
        <v>8624</v>
      </c>
      <c r="C4302" s="2" t="s">
        <v>99</v>
      </c>
      <c r="D4302" s="3">
        <v>24.41</v>
      </c>
    </row>
    <row r="4303" spans="1:4" ht="12.75" customHeight="1">
      <c r="A4303" s="1" t="s">
        <v>8625</v>
      </c>
      <c r="B4303" s="2" t="s">
        <v>8626</v>
      </c>
      <c r="C4303" s="2" t="s">
        <v>99</v>
      </c>
      <c r="D4303" s="3">
        <v>11.21</v>
      </c>
    </row>
    <row r="4304" spans="1:4" ht="12.75" customHeight="1">
      <c r="A4304" s="1" t="s">
        <v>8627</v>
      </c>
      <c r="B4304" s="2" t="s">
        <v>8628</v>
      </c>
      <c r="C4304" s="2" t="s">
        <v>99</v>
      </c>
      <c r="D4304" s="3">
        <v>26.87</v>
      </c>
    </row>
    <row r="4305" spans="1:4" ht="12.75" customHeight="1">
      <c r="A4305" s="1" t="s">
        <v>8629</v>
      </c>
      <c r="B4305" s="2" t="s">
        <v>8630</v>
      </c>
      <c r="C4305" s="2" t="s">
        <v>99</v>
      </c>
      <c r="D4305" s="3">
        <v>17.59</v>
      </c>
    </row>
    <row r="4306" spans="1:4" ht="12.75" customHeight="1">
      <c r="A4306" s="1" t="s">
        <v>8631</v>
      </c>
      <c r="B4306" s="2" t="s">
        <v>8632</v>
      </c>
      <c r="C4306" s="2" t="s">
        <v>99</v>
      </c>
      <c r="D4306" s="3">
        <v>32.75</v>
      </c>
    </row>
    <row r="4307" spans="1:4" ht="12.75" customHeight="1">
      <c r="A4307" s="1" t="s">
        <v>8633</v>
      </c>
      <c r="B4307" s="2" t="s">
        <v>8634</v>
      </c>
      <c r="C4307" s="2" t="s">
        <v>96</v>
      </c>
      <c r="D4307" s="3">
        <v>2.84</v>
      </c>
    </row>
    <row r="4308" spans="1:4" ht="12.75" customHeight="1">
      <c r="A4308" s="1" t="s">
        <v>8635</v>
      </c>
      <c r="B4308" s="2" t="s">
        <v>8636</v>
      </c>
      <c r="C4308" s="2" t="s">
        <v>99</v>
      </c>
      <c r="D4308" s="3">
        <v>38.78</v>
      </c>
    </row>
    <row r="4309" spans="1:4" ht="12.75" customHeight="1">
      <c r="A4309" s="1" t="s">
        <v>8637</v>
      </c>
      <c r="B4309" s="2" t="s">
        <v>8638</v>
      </c>
      <c r="C4309" s="2" t="s">
        <v>2</v>
      </c>
      <c r="D4309" s="3">
        <v>4.29</v>
      </c>
    </row>
    <row r="4310" spans="1:4" ht="12.75" customHeight="1">
      <c r="A4310" s="1" t="s">
        <v>8639</v>
      </c>
      <c r="B4310" s="2" t="s">
        <v>8640</v>
      </c>
      <c r="C4310" s="2" t="s">
        <v>2</v>
      </c>
      <c r="D4310" s="3">
        <v>43.13</v>
      </c>
    </row>
    <row r="4311" spans="1:4" ht="12.75" customHeight="1">
      <c r="A4311" s="1" t="s">
        <v>8641</v>
      </c>
      <c r="B4311" s="2" t="s">
        <v>8642</v>
      </c>
      <c r="C4311" s="2" t="s">
        <v>2</v>
      </c>
      <c r="D4311" s="3">
        <v>58.72</v>
      </c>
    </row>
    <row r="4312" spans="1:4" ht="12.75" customHeight="1">
      <c r="A4312" s="1" t="s">
        <v>8643</v>
      </c>
      <c r="B4312" s="2" t="s">
        <v>8644</v>
      </c>
      <c r="C4312" s="2" t="s">
        <v>2</v>
      </c>
      <c r="D4312" s="3">
        <v>42.93</v>
      </c>
    </row>
    <row r="4313" spans="1:4" ht="12.75" customHeight="1">
      <c r="A4313" s="1" t="s">
        <v>8645</v>
      </c>
      <c r="B4313" s="2" t="s">
        <v>8646</v>
      </c>
      <c r="C4313" s="2" t="s">
        <v>2</v>
      </c>
      <c r="D4313" s="3">
        <v>40.46</v>
      </c>
    </row>
    <row r="4314" spans="1:4" ht="12.75" customHeight="1">
      <c r="A4314" s="1" t="s">
        <v>8647</v>
      </c>
      <c r="B4314" s="2" t="s">
        <v>8648</v>
      </c>
      <c r="C4314" s="2" t="s">
        <v>2</v>
      </c>
      <c r="D4314" s="3">
        <v>10.39</v>
      </c>
    </row>
    <row r="4315" spans="1:4" ht="12.75" customHeight="1">
      <c r="A4315" s="1" t="s">
        <v>8649</v>
      </c>
      <c r="B4315" s="2" t="s">
        <v>8650</v>
      </c>
      <c r="C4315" s="2" t="s">
        <v>2</v>
      </c>
      <c r="D4315" s="3">
        <v>14.76</v>
      </c>
    </row>
    <row r="4316" spans="1:4" ht="12.75" customHeight="1">
      <c r="A4316" s="1" t="s">
        <v>8651</v>
      </c>
      <c r="B4316" s="2" t="s">
        <v>8652</v>
      </c>
      <c r="C4316" s="2" t="s">
        <v>2</v>
      </c>
      <c r="D4316" s="3">
        <v>15.6</v>
      </c>
    </row>
    <row r="4317" spans="1:4" ht="12.75" customHeight="1">
      <c r="A4317" s="1" t="s">
        <v>8653</v>
      </c>
      <c r="B4317" s="2" t="s">
        <v>8654</v>
      </c>
      <c r="C4317" s="2" t="s">
        <v>2</v>
      </c>
      <c r="D4317" s="3">
        <v>19.22</v>
      </c>
    </row>
    <row r="4318" spans="1:4" ht="12.75" customHeight="1">
      <c r="A4318" s="1" t="s">
        <v>8655</v>
      </c>
      <c r="B4318" s="2" t="s">
        <v>8656</v>
      </c>
      <c r="C4318" s="2" t="s">
        <v>2</v>
      </c>
      <c r="D4318" s="3">
        <v>30.55</v>
      </c>
    </row>
    <row r="4319" spans="1:4" ht="12.75" customHeight="1">
      <c r="A4319" s="1" t="s">
        <v>8657</v>
      </c>
      <c r="B4319" s="2" t="s">
        <v>8658</v>
      </c>
      <c r="C4319" s="2" t="s">
        <v>2</v>
      </c>
      <c r="D4319" s="3">
        <v>33.92</v>
      </c>
    </row>
    <row r="4320" spans="1:4" ht="12.75" customHeight="1">
      <c r="A4320" s="1" t="s">
        <v>8659</v>
      </c>
      <c r="B4320" s="2" t="s">
        <v>8660</v>
      </c>
      <c r="C4320" s="2" t="s">
        <v>2</v>
      </c>
      <c r="D4320" s="3">
        <v>7.42</v>
      </c>
    </row>
    <row r="4321" spans="1:4" ht="12.75" customHeight="1">
      <c r="A4321" s="1" t="s">
        <v>8661</v>
      </c>
      <c r="B4321" s="2" t="s">
        <v>8662</v>
      </c>
      <c r="C4321" s="2" t="s">
        <v>2</v>
      </c>
      <c r="D4321" s="3">
        <v>8.7200000000000006</v>
      </c>
    </row>
    <row r="4322" spans="1:4" ht="12.75" customHeight="1">
      <c r="A4322" s="1" t="s">
        <v>8663</v>
      </c>
      <c r="B4322" s="2" t="s">
        <v>8664</v>
      </c>
      <c r="C4322" s="2" t="s">
        <v>2</v>
      </c>
      <c r="D4322" s="3">
        <v>13.29</v>
      </c>
    </row>
    <row r="4323" spans="1:4" ht="12.75" customHeight="1">
      <c r="A4323" s="1" t="s">
        <v>8665</v>
      </c>
      <c r="B4323" s="2" t="s">
        <v>8666</v>
      </c>
      <c r="C4323" s="2" t="s">
        <v>2</v>
      </c>
      <c r="D4323" s="3">
        <v>15.1</v>
      </c>
    </row>
    <row r="4324" spans="1:4" ht="12.75" customHeight="1">
      <c r="A4324" s="1" t="s">
        <v>8667</v>
      </c>
      <c r="B4324" s="2" t="s">
        <v>8668</v>
      </c>
      <c r="C4324" s="2" t="s">
        <v>2</v>
      </c>
      <c r="D4324" s="3">
        <v>9.49</v>
      </c>
    </row>
    <row r="4325" spans="1:4" ht="12.75" customHeight="1">
      <c r="A4325" s="1" t="s">
        <v>8669</v>
      </c>
      <c r="B4325" s="2" t="s">
        <v>8670</v>
      </c>
      <c r="C4325" s="2" t="s">
        <v>2</v>
      </c>
      <c r="D4325" s="3">
        <v>16.93</v>
      </c>
    </row>
    <row r="4326" spans="1:4" ht="12.75" customHeight="1">
      <c r="A4326" s="1" t="s">
        <v>8671</v>
      </c>
      <c r="B4326" s="2" t="s">
        <v>8672</v>
      </c>
      <c r="C4326" s="2" t="s">
        <v>293</v>
      </c>
      <c r="D4326" s="3">
        <v>19.79</v>
      </c>
    </row>
    <row r="4327" spans="1:4" ht="12.75" customHeight="1">
      <c r="A4327" s="1" t="s">
        <v>8673</v>
      </c>
      <c r="B4327" s="2" t="s">
        <v>8674</v>
      </c>
      <c r="C4327" s="2" t="s">
        <v>296</v>
      </c>
      <c r="D4327" s="3">
        <v>3482.33</v>
      </c>
    </row>
    <row r="4328" spans="1:4" ht="12.75" customHeight="1">
      <c r="A4328" s="1" t="s">
        <v>8675</v>
      </c>
      <c r="B4328" s="2" t="s">
        <v>8676</v>
      </c>
      <c r="C4328" s="2" t="s">
        <v>2</v>
      </c>
      <c r="D4328" s="3">
        <v>55.77</v>
      </c>
    </row>
    <row r="4329" spans="1:4" ht="12.75" customHeight="1">
      <c r="A4329" s="1" t="s">
        <v>8677</v>
      </c>
      <c r="B4329" s="2" t="s">
        <v>8678</v>
      </c>
      <c r="C4329" s="2" t="s">
        <v>2</v>
      </c>
      <c r="D4329" s="3">
        <v>67.069999999999993</v>
      </c>
    </row>
    <row r="4330" spans="1:4" ht="12.75" customHeight="1">
      <c r="A4330" s="1" t="s">
        <v>8679</v>
      </c>
      <c r="B4330" s="2" t="s">
        <v>8680</v>
      </c>
      <c r="C4330" s="2" t="s">
        <v>2</v>
      </c>
      <c r="D4330" s="3">
        <v>146.46</v>
      </c>
    </row>
    <row r="4331" spans="1:4" ht="12.75" customHeight="1">
      <c r="A4331" s="1" t="s">
        <v>8681</v>
      </c>
      <c r="B4331" s="2" t="s">
        <v>8682</v>
      </c>
      <c r="C4331" s="2" t="s">
        <v>2</v>
      </c>
      <c r="D4331" s="3">
        <v>120.17</v>
      </c>
    </row>
    <row r="4332" spans="1:4" ht="12.75" customHeight="1">
      <c r="A4332" s="1" t="s">
        <v>8683</v>
      </c>
      <c r="B4332" s="2" t="s">
        <v>8684</v>
      </c>
      <c r="C4332" s="2" t="s">
        <v>2</v>
      </c>
      <c r="D4332" s="3">
        <v>29.04</v>
      </c>
    </row>
    <row r="4333" spans="1:4" ht="12.75" customHeight="1">
      <c r="A4333" s="1" t="s">
        <v>8685</v>
      </c>
      <c r="B4333" s="2" t="s">
        <v>8686</v>
      </c>
      <c r="C4333" s="2" t="s">
        <v>2</v>
      </c>
      <c r="D4333" s="3">
        <v>31.36</v>
      </c>
    </row>
    <row r="4334" spans="1:4" ht="12.75" customHeight="1">
      <c r="A4334" s="1" t="s">
        <v>8687</v>
      </c>
      <c r="B4334" s="2" t="s">
        <v>8688</v>
      </c>
      <c r="C4334" s="2" t="s">
        <v>2</v>
      </c>
      <c r="D4334" s="3">
        <v>70.55</v>
      </c>
    </row>
    <row r="4335" spans="1:4" ht="12.75" customHeight="1">
      <c r="A4335" s="1" t="s">
        <v>8689</v>
      </c>
      <c r="B4335" s="2" t="s">
        <v>8690</v>
      </c>
      <c r="C4335" s="2" t="s">
        <v>2</v>
      </c>
      <c r="D4335" s="3">
        <v>187.92</v>
      </c>
    </row>
    <row r="4336" spans="1:4" ht="12.75" customHeight="1">
      <c r="A4336" s="1" t="s">
        <v>8691</v>
      </c>
      <c r="B4336" s="2" t="s">
        <v>8692</v>
      </c>
      <c r="C4336" s="2" t="s">
        <v>2</v>
      </c>
      <c r="D4336" s="3">
        <v>43.8</v>
      </c>
    </row>
    <row r="4337" spans="1:4" ht="12.75" customHeight="1">
      <c r="A4337" s="1" t="s">
        <v>8693</v>
      </c>
      <c r="B4337" s="2" t="s">
        <v>8694</v>
      </c>
      <c r="C4337" s="2" t="s">
        <v>2</v>
      </c>
      <c r="D4337" s="3">
        <v>80.08</v>
      </c>
    </row>
    <row r="4338" spans="1:4" ht="12.75" customHeight="1">
      <c r="A4338" s="1" t="s">
        <v>8695</v>
      </c>
      <c r="B4338" s="2" t="s">
        <v>8696</v>
      </c>
      <c r="C4338" s="2" t="s">
        <v>2</v>
      </c>
      <c r="D4338" s="3">
        <v>51.52</v>
      </c>
    </row>
    <row r="4339" spans="1:4" ht="12.75" customHeight="1">
      <c r="A4339" s="1" t="s">
        <v>8697</v>
      </c>
      <c r="B4339" s="2" t="s">
        <v>8698</v>
      </c>
      <c r="C4339" s="2" t="s">
        <v>2</v>
      </c>
      <c r="D4339" s="3">
        <v>357.45</v>
      </c>
    </row>
    <row r="4340" spans="1:4" ht="12.75" customHeight="1">
      <c r="A4340" s="1" t="s">
        <v>8699</v>
      </c>
      <c r="B4340" s="2" t="s">
        <v>8700</v>
      </c>
      <c r="C4340" s="2" t="s">
        <v>2</v>
      </c>
      <c r="D4340" s="3">
        <v>2373.9899999999998</v>
      </c>
    </row>
    <row r="4341" spans="1:4" ht="12.75" customHeight="1">
      <c r="A4341" s="1" t="s">
        <v>8701</v>
      </c>
      <c r="B4341" s="2" t="s">
        <v>8702</v>
      </c>
      <c r="C4341" s="2" t="s">
        <v>2</v>
      </c>
      <c r="D4341" s="3">
        <v>77.94</v>
      </c>
    </row>
    <row r="4342" spans="1:4" ht="12.75" customHeight="1">
      <c r="A4342" s="1" t="s">
        <v>8703</v>
      </c>
      <c r="B4342" s="2" t="s">
        <v>8704</v>
      </c>
      <c r="C4342" s="2" t="s">
        <v>2</v>
      </c>
      <c r="D4342" s="3">
        <v>49.73</v>
      </c>
    </row>
    <row r="4343" spans="1:4" ht="12.75" customHeight="1">
      <c r="A4343" s="1" t="s">
        <v>8705</v>
      </c>
      <c r="B4343" s="2" t="s">
        <v>8706</v>
      </c>
      <c r="C4343" s="2" t="s">
        <v>2</v>
      </c>
      <c r="D4343" s="3">
        <v>42.19</v>
      </c>
    </row>
    <row r="4344" spans="1:4" ht="12.75" customHeight="1">
      <c r="A4344" s="1" t="s">
        <v>8707</v>
      </c>
      <c r="B4344" s="2" t="s">
        <v>8708</v>
      </c>
      <c r="C4344" s="2" t="s">
        <v>2</v>
      </c>
      <c r="D4344" s="3">
        <v>194.94</v>
      </c>
    </row>
    <row r="4345" spans="1:4" ht="12.75" customHeight="1">
      <c r="A4345" s="1" t="s">
        <v>8709</v>
      </c>
      <c r="B4345" s="2" t="s">
        <v>8710</v>
      </c>
      <c r="C4345" s="2" t="s">
        <v>2</v>
      </c>
      <c r="D4345" s="3">
        <v>101.51</v>
      </c>
    </row>
    <row r="4346" spans="1:4" ht="12.75" customHeight="1">
      <c r="A4346" s="1" t="s">
        <v>8711</v>
      </c>
      <c r="B4346" s="2" t="s">
        <v>8712</v>
      </c>
      <c r="C4346" s="2" t="s">
        <v>2</v>
      </c>
      <c r="D4346" s="3">
        <v>152.35</v>
      </c>
    </row>
    <row r="4347" spans="1:4" ht="12.75" customHeight="1">
      <c r="A4347" s="1" t="s">
        <v>8713</v>
      </c>
      <c r="B4347" s="2" t="s">
        <v>8714</v>
      </c>
      <c r="C4347" s="2" t="s">
        <v>2</v>
      </c>
      <c r="D4347" s="3">
        <v>1926.28</v>
      </c>
    </row>
    <row r="4348" spans="1:4" ht="12.75" customHeight="1">
      <c r="A4348" s="1" t="s">
        <v>8715</v>
      </c>
      <c r="B4348" s="2" t="s">
        <v>8716</v>
      </c>
      <c r="C4348" s="2" t="s">
        <v>2</v>
      </c>
      <c r="D4348" s="3">
        <v>160.07</v>
      </c>
    </row>
    <row r="4349" spans="1:4" ht="12.75" customHeight="1">
      <c r="A4349" s="1" t="s">
        <v>8717</v>
      </c>
      <c r="B4349" s="2" t="s">
        <v>8718</v>
      </c>
      <c r="C4349" s="2" t="s">
        <v>2</v>
      </c>
      <c r="D4349" s="3">
        <v>202.77</v>
      </c>
    </row>
    <row r="4350" spans="1:4" ht="12.75" customHeight="1">
      <c r="A4350" s="1" t="s">
        <v>8719</v>
      </c>
      <c r="B4350" s="2" t="s">
        <v>8720</v>
      </c>
      <c r="C4350" s="2" t="s">
        <v>2</v>
      </c>
      <c r="D4350" s="3">
        <v>134.97999999999999</v>
      </c>
    </row>
    <row r="4351" spans="1:4" ht="12.75" customHeight="1">
      <c r="A4351" s="1" t="s">
        <v>8721</v>
      </c>
      <c r="B4351" s="2" t="s">
        <v>8722</v>
      </c>
      <c r="C4351" s="2" t="s">
        <v>2</v>
      </c>
      <c r="D4351" s="3">
        <v>64.02</v>
      </c>
    </row>
    <row r="4352" spans="1:4" ht="12.75" customHeight="1">
      <c r="A4352" s="1" t="s">
        <v>8723</v>
      </c>
      <c r="B4352" s="2" t="s">
        <v>8724</v>
      </c>
      <c r="C4352" s="2" t="s">
        <v>2</v>
      </c>
      <c r="D4352" s="3">
        <v>54.21</v>
      </c>
    </row>
    <row r="4353" spans="1:4" ht="12.75" customHeight="1">
      <c r="A4353" s="1" t="s">
        <v>8725</v>
      </c>
      <c r="B4353" s="2" t="s">
        <v>8726</v>
      </c>
      <c r="C4353" s="2" t="s">
        <v>2</v>
      </c>
      <c r="D4353" s="3">
        <v>78.78</v>
      </c>
    </row>
    <row r="4354" spans="1:4" ht="12.75" customHeight="1">
      <c r="A4354" s="1" t="s">
        <v>8727</v>
      </c>
      <c r="B4354" s="2" t="s">
        <v>8728</v>
      </c>
      <c r="C4354" s="2" t="s">
        <v>2</v>
      </c>
      <c r="D4354" s="3">
        <v>135.4</v>
      </c>
    </row>
    <row r="4355" spans="1:4" ht="12.75" customHeight="1">
      <c r="A4355" s="1" t="s">
        <v>8729</v>
      </c>
      <c r="B4355" s="2" t="s">
        <v>8730</v>
      </c>
      <c r="C4355" s="2" t="s">
        <v>2</v>
      </c>
      <c r="D4355" s="3">
        <v>102.54</v>
      </c>
    </row>
    <row r="4356" spans="1:4" ht="12.75" customHeight="1">
      <c r="A4356" s="1" t="s">
        <v>8731</v>
      </c>
      <c r="B4356" s="2" t="s">
        <v>8732</v>
      </c>
      <c r="C4356" s="2" t="s">
        <v>2</v>
      </c>
      <c r="D4356" s="3">
        <v>91.08</v>
      </c>
    </row>
    <row r="4357" spans="1:4" ht="12.75" customHeight="1">
      <c r="A4357" s="1" t="s">
        <v>8733</v>
      </c>
      <c r="B4357" s="2" t="s">
        <v>8734</v>
      </c>
      <c r="C4357" s="2" t="s">
        <v>2</v>
      </c>
      <c r="D4357" s="3">
        <v>18.2</v>
      </c>
    </row>
    <row r="4358" spans="1:4" ht="12.75" customHeight="1">
      <c r="A4358" s="1" t="s">
        <v>8735</v>
      </c>
      <c r="B4358" s="2" t="s">
        <v>8736</v>
      </c>
      <c r="C4358" s="2" t="s">
        <v>2</v>
      </c>
      <c r="D4358" s="3">
        <v>7.66</v>
      </c>
    </row>
    <row r="4359" spans="1:4" ht="12.75" customHeight="1">
      <c r="A4359" s="1" t="s">
        <v>8737</v>
      </c>
      <c r="B4359" s="2" t="s">
        <v>8738</v>
      </c>
      <c r="C4359" s="2" t="s">
        <v>2</v>
      </c>
      <c r="D4359" s="3">
        <v>41.3</v>
      </c>
    </row>
    <row r="4360" spans="1:4" ht="12.75" customHeight="1">
      <c r="A4360" s="1" t="s">
        <v>8739</v>
      </c>
      <c r="B4360" s="2" t="s">
        <v>8740</v>
      </c>
      <c r="C4360" s="2" t="s">
        <v>2</v>
      </c>
      <c r="D4360" s="3">
        <v>24.85</v>
      </c>
    </row>
    <row r="4361" spans="1:4" ht="12.75" customHeight="1">
      <c r="A4361" s="1" t="s">
        <v>8741</v>
      </c>
      <c r="B4361" s="2" t="s">
        <v>8742</v>
      </c>
      <c r="C4361" s="2" t="s">
        <v>2</v>
      </c>
      <c r="D4361" s="3">
        <v>237838.54</v>
      </c>
    </row>
    <row r="4362" spans="1:4" ht="12.75" customHeight="1">
      <c r="A4362" s="1" t="s">
        <v>8743</v>
      </c>
      <c r="B4362" s="2" t="s">
        <v>8744</v>
      </c>
      <c r="C4362" s="2" t="s">
        <v>2</v>
      </c>
      <c r="D4362" s="3">
        <v>36764.74</v>
      </c>
    </row>
    <row r="4363" spans="1:4" ht="12.75" customHeight="1">
      <c r="A4363" s="1" t="s">
        <v>8745</v>
      </c>
      <c r="B4363" s="2" t="s">
        <v>8746</v>
      </c>
      <c r="C4363" s="2" t="s">
        <v>2</v>
      </c>
      <c r="D4363" s="3">
        <v>16864.560000000001</v>
      </c>
    </row>
    <row r="4364" spans="1:4" ht="12.75" customHeight="1">
      <c r="A4364" s="1" t="s">
        <v>8747</v>
      </c>
      <c r="B4364" s="2" t="s">
        <v>8748</v>
      </c>
      <c r="C4364" s="2" t="s">
        <v>2</v>
      </c>
      <c r="D4364" s="3">
        <v>46369.11</v>
      </c>
    </row>
    <row r="4365" spans="1:4" ht="12.75" customHeight="1">
      <c r="A4365" s="1" t="s">
        <v>8749</v>
      </c>
      <c r="B4365" s="2" t="s">
        <v>8750</v>
      </c>
      <c r="C4365" s="2" t="s">
        <v>2</v>
      </c>
      <c r="D4365" s="3">
        <v>300738.53999999998</v>
      </c>
    </row>
    <row r="4366" spans="1:4" ht="12.75" customHeight="1">
      <c r="A4366" s="1" t="s">
        <v>8751</v>
      </c>
      <c r="B4366" s="2" t="s">
        <v>8752</v>
      </c>
      <c r="C4366" s="2" t="s">
        <v>2</v>
      </c>
      <c r="D4366" s="3">
        <v>65049.03</v>
      </c>
    </row>
    <row r="4367" spans="1:4" ht="12.75" customHeight="1">
      <c r="A4367" s="1" t="s">
        <v>8753</v>
      </c>
      <c r="B4367" s="2" t="s">
        <v>8754</v>
      </c>
      <c r="C4367" s="2" t="s">
        <v>2</v>
      </c>
      <c r="D4367" s="3">
        <v>20598.849999999999</v>
      </c>
    </row>
    <row r="4368" spans="1:4" ht="12.75" customHeight="1">
      <c r="A4368" s="1" t="s">
        <v>8755</v>
      </c>
      <c r="B4368" s="2" t="s">
        <v>8756</v>
      </c>
      <c r="C4368" s="2" t="s">
        <v>2</v>
      </c>
      <c r="D4368" s="3">
        <v>75890.53</v>
      </c>
    </row>
    <row r="4369" spans="1:4" ht="12.75" customHeight="1">
      <c r="A4369" s="1" t="s">
        <v>8757</v>
      </c>
      <c r="B4369" s="2" t="s">
        <v>8758</v>
      </c>
      <c r="C4369" s="2" t="s">
        <v>2</v>
      </c>
      <c r="D4369" s="3">
        <v>23008.080000000002</v>
      </c>
    </row>
    <row r="4370" spans="1:4" ht="12.75" customHeight="1">
      <c r="A4370" s="1" t="s">
        <v>8759</v>
      </c>
      <c r="B4370" s="2" t="s">
        <v>8760</v>
      </c>
      <c r="C4370" s="2" t="s">
        <v>2</v>
      </c>
      <c r="D4370" s="3">
        <v>123841.31</v>
      </c>
    </row>
    <row r="4371" spans="1:4" ht="12.75" customHeight="1">
      <c r="A4371" s="1" t="s">
        <v>8761</v>
      </c>
      <c r="B4371" s="2" t="s">
        <v>8762</v>
      </c>
      <c r="C4371" s="2" t="s">
        <v>2</v>
      </c>
      <c r="D4371" s="3">
        <v>29753.91</v>
      </c>
    </row>
    <row r="4372" spans="1:4" ht="12.75" customHeight="1">
      <c r="A4372" s="1" t="s">
        <v>8763</v>
      </c>
      <c r="B4372" s="2" t="s">
        <v>8764</v>
      </c>
      <c r="C4372" s="2" t="s">
        <v>2</v>
      </c>
      <c r="D4372" s="3">
        <v>169869.52</v>
      </c>
    </row>
    <row r="4373" spans="1:4" ht="12.75" customHeight="1">
      <c r="A4373" s="1" t="s">
        <v>8765</v>
      </c>
      <c r="B4373" s="2" t="s">
        <v>8766</v>
      </c>
      <c r="C4373" s="2" t="s">
        <v>293</v>
      </c>
      <c r="D4373" s="3">
        <v>0.82</v>
      </c>
    </row>
    <row r="4374" spans="1:4" ht="12.75" customHeight="1">
      <c r="A4374" s="1" t="s">
        <v>8767</v>
      </c>
      <c r="B4374" s="2" t="s">
        <v>8768</v>
      </c>
      <c r="C4374" s="2" t="s">
        <v>296</v>
      </c>
      <c r="D4374" s="3">
        <v>154.18</v>
      </c>
    </row>
    <row r="4375" spans="1:4" ht="12.75" customHeight="1">
      <c r="A4375" s="1" t="s">
        <v>8769</v>
      </c>
      <c r="B4375" s="2" t="s">
        <v>8770</v>
      </c>
      <c r="C4375" s="2" t="s">
        <v>2</v>
      </c>
      <c r="D4375" s="3">
        <v>985932.68</v>
      </c>
    </row>
    <row r="4376" spans="1:4" ht="12.75" customHeight="1">
      <c r="A4376" s="1" t="s">
        <v>8771</v>
      </c>
      <c r="B4376" s="2" t="s">
        <v>8772</v>
      </c>
      <c r="C4376" s="2" t="s">
        <v>2</v>
      </c>
      <c r="D4376" s="3">
        <v>4061695.76</v>
      </c>
    </row>
    <row r="4377" spans="1:4" ht="12.75" customHeight="1">
      <c r="A4377" s="1" t="s">
        <v>8773</v>
      </c>
      <c r="B4377" s="2" t="s">
        <v>8774</v>
      </c>
      <c r="C4377" s="2" t="s">
        <v>2</v>
      </c>
      <c r="D4377" s="3">
        <v>956498.8</v>
      </c>
    </row>
    <row r="4378" spans="1:4" ht="12.75" customHeight="1">
      <c r="A4378" s="1" t="s">
        <v>8775</v>
      </c>
      <c r="B4378" s="2" t="s">
        <v>8776</v>
      </c>
      <c r="C4378" s="2" t="s">
        <v>2</v>
      </c>
      <c r="D4378" s="3">
        <v>1240000</v>
      </c>
    </row>
    <row r="4379" spans="1:4" ht="12.75" customHeight="1">
      <c r="A4379" s="1" t="s">
        <v>8777</v>
      </c>
      <c r="B4379" s="2" t="s">
        <v>8778</v>
      </c>
      <c r="C4379" s="2" t="s">
        <v>2</v>
      </c>
      <c r="D4379" s="3">
        <v>1232415.78</v>
      </c>
    </row>
    <row r="4380" spans="1:4" ht="12.75" customHeight="1">
      <c r="A4380" s="1" t="s">
        <v>8779</v>
      </c>
      <c r="B4380" s="2" t="s">
        <v>8780</v>
      </c>
      <c r="C4380" s="2" t="s">
        <v>2</v>
      </c>
      <c r="D4380" s="3">
        <v>4061695.76</v>
      </c>
    </row>
    <row r="4381" spans="1:4" ht="12.75" customHeight="1">
      <c r="A4381" s="1" t="s">
        <v>8781</v>
      </c>
      <c r="B4381" s="2" t="s">
        <v>8782</v>
      </c>
      <c r="C4381" s="2" t="s">
        <v>2</v>
      </c>
      <c r="D4381" s="3">
        <v>1826705.75</v>
      </c>
    </row>
    <row r="4382" spans="1:4" ht="12.75" customHeight="1">
      <c r="A4382" s="1" t="s">
        <v>8783</v>
      </c>
      <c r="B4382" s="2" t="s">
        <v>8784</v>
      </c>
      <c r="C4382" s="2" t="s">
        <v>2</v>
      </c>
      <c r="D4382" s="3">
        <v>1001100.85</v>
      </c>
    </row>
    <row r="4383" spans="1:4" ht="12.75" customHeight="1">
      <c r="A4383" s="1" t="s">
        <v>8785</v>
      </c>
      <c r="B4383" s="2" t="s">
        <v>8786</v>
      </c>
      <c r="C4383" s="2" t="s">
        <v>2</v>
      </c>
      <c r="D4383" s="3">
        <v>290912.78000000003</v>
      </c>
    </row>
    <row r="4384" spans="1:4" ht="12.75" customHeight="1">
      <c r="A4384" s="1" t="s">
        <v>8787</v>
      </c>
      <c r="B4384" s="2" t="s">
        <v>8788</v>
      </c>
      <c r="C4384" s="2" t="s">
        <v>2</v>
      </c>
      <c r="D4384" s="3">
        <v>337089.41</v>
      </c>
    </row>
    <row r="4385" spans="1:4" ht="12.75" customHeight="1">
      <c r="A4385" s="1" t="s">
        <v>8789</v>
      </c>
      <c r="B4385" s="2" t="s">
        <v>8790</v>
      </c>
      <c r="C4385" s="2" t="s">
        <v>2</v>
      </c>
      <c r="D4385" s="3">
        <v>99279.75</v>
      </c>
    </row>
    <row r="4386" spans="1:4" ht="12.75" customHeight="1">
      <c r="A4386" s="1" t="s">
        <v>8791</v>
      </c>
      <c r="B4386" s="2" t="s">
        <v>8792</v>
      </c>
      <c r="C4386" s="2" t="s">
        <v>2</v>
      </c>
      <c r="D4386" s="3">
        <v>160997.12</v>
      </c>
    </row>
    <row r="4387" spans="1:4" ht="12.75" customHeight="1">
      <c r="A4387" s="1" t="s">
        <v>8793</v>
      </c>
      <c r="B4387" s="2" t="s">
        <v>8794</v>
      </c>
      <c r="C4387" s="2" t="s">
        <v>2</v>
      </c>
      <c r="D4387" s="3">
        <v>247045</v>
      </c>
    </row>
    <row r="4388" spans="1:4" ht="12.75" customHeight="1">
      <c r="A4388" s="1" t="s">
        <v>8795</v>
      </c>
      <c r="B4388" s="2" t="s">
        <v>8796</v>
      </c>
      <c r="C4388" s="2" t="s">
        <v>2</v>
      </c>
      <c r="D4388" s="3">
        <v>237982.82</v>
      </c>
    </row>
    <row r="4389" spans="1:4" ht="12.75" customHeight="1">
      <c r="A4389" s="1" t="s">
        <v>8797</v>
      </c>
      <c r="B4389" s="2" t="s">
        <v>8798</v>
      </c>
      <c r="C4389" s="2" t="s">
        <v>2</v>
      </c>
      <c r="D4389" s="3">
        <v>265515.64</v>
      </c>
    </row>
    <row r="4390" spans="1:4" ht="12.75" customHeight="1">
      <c r="A4390" s="1" t="s">
        <v>8799</v>
      </c>
      <c r="B4390" s="2" t="s">
        <v>8800</v>
      </c>
      <c r="C4390" s="2" t="s">
        <v>2</v>
      </c>
      <c r="D4390" s="3">
        <v>35.67</v>
      </c>
    </row>
    <row r="4391" spans="1:4" ht="12.75" customHeight="1">
      <c r="A4391" s="1" t="s">
        <v>8801</v>
      </c>
      <c r="B4391" s="2" t="s">
        <v>8802</v>
      </c>
      <c r="C4391" s="2" t="s">
        <v>2</v>
      </c>
      <c r="D4391" s="3">
        <v>207.03</v>
      </c>
    </row>
    <row r="4392" spans="1:4" ht="12.75" customHeight="1">
      <c r="A4392" s="1" t="s">
        <v>8803</v>
      </c>
      <c r="B4392" s="2" t="s">
        <v>8804</v>
      </c>
      <c r="C4392" s="2" t="s">
        <v>89</v>
      </c>
      <c r="D4392" s="3">
        <v>7.18</v>
      </c>
    </row>
    <row r="4393" spans="1:4" ht="12.75" customHeight="1">
      <c r="A4393" s="1" t="s">
        <v>8805</v>
      </c>
      <c r="B4393" s="2" t="s">
        <v>8806</v>
      </c>
      <c r="C4393" s="2" t="s">
        <v>89</v>
      </c>
      <c r="D4393" s="3">
        <v>23.54</v>
      </c>
    </row>
    <row r="4394" spans="1:4" ht="12.75" customHeight="1">
      <c r="A4394" s="1" t="s">
        <v>8807</v>
      </c>
      <c r="B4394" s="2" t="s">
        <v>8808</v>
      </c>
      <c r="C4394" s="2" t="s">
        <v>89</v>
      </c>
      <c r="D4394" s="3">
        <v>48.17</v>
      </c>
    </row>
    <row r="4395" spans="1:4" ht="12.75" customHeight="1">
      <c r="A4395" s="1" t="s">
        <v>8809</v>
      </c>
      <c r="B4395" s="2" t="s">
        <v>8810</v>
      </c>
      <c r="C4395" s="2" t="s">
        <v>89</v>
      </c>
      <c r="D4395" s="3">
        <v>9.4499999999999993</v>
      </c>
    </row>
    <row r="4396" spans="1:4" ht="12.75" customHeight="1">
      <c r="A4396" s="1" t="s">
        <v>8811</v>
      </c>
      <c r="B4396" s="2" t="s">
        <v>8812</v>
      </c>
      <c r="C4396" s="2" t="s">
        <v>2</v>
      </c>
      <c r="D4396" s="3">
        <v>589.04</v>
      </c>
    </row>
    <row r="4397" spans="1:4" ht="12.75" customHeight="1">
      <c r="A4397" s="1" t="s">
        <v>8813</v>
      </c>
      <c r="B4397" s="2" t="s">
        <v>8814</v>
      </c>
      <c r="C4397" s="2" t="s">
        <v>89</v>
      </c>
      <c r="D4397" s="3">
        <v>1.8</v>
      </c>
    </row>
    <row r="4398" spans="1:4" ht="12.75" customHeight="1">
      <c r="A4398" s="1" t="s">
        <v>8815</v>
      </c>
      <c r="B4398" s="2" t="s">
        <v>8816</v>
      </c>
      <c r="C4398" s="2" t="s">
        <v>89</v>
      </c>
      <c r="D4398" s="3">
        <v>12.65</v>
      </c>
    </row>
    <row r="4399" spans="1:4" ht="12.75" customHeight="1">
      <c r="A4399" s="1" t="s">
        <v>8817</v>
      </c>
      <c r="B4399" s="2" t="s">
        <v>8818</v>
      </c>
      <c r="C4399" s="2" t="s">
        <v>89</v>
      </c>
      <c r="D4399" s="3">
        <v>23.61</v>
      </c>
    </row>
    <row r="4400" spans="1:4" ht="12.75" customHeight="1">
      <c r="A4400" s="1" t="s">
        <v>8819</v>
      </c>
      <c r="B4400" s="2" t="s">
        <v>8820</v>
      </c>
      <c r="C4400" s="2" t="s">
        <v>89</v>
      </c>
      <c r="D4400" s="3">
        <v>38.799999999999997</v>
      </c>
    </row>
    <row r="4401" spans="1:4" ht="12.75" customHeight="1">
      <c r="A4401" s="1" t="s">
        <v>8821</v>
      </c>
      <c r="B4401" s="2" t="s">
        <v>8822</v>
      </c>
      <c r="C4401" s="2" t="s">
        <v>89</v>
      </c>
      <c r="D4401" s="3">
        <v>82.34</v>
      </c>
    </row>
    <row r="4402" spans="1:4" ht="12.75" customHeight="1">
      <c r="A4402" s="1" t="s">
        <v>8823</v>
      </c>
      <c r="B4402" s="2" t="s">
        <v>8824</v>
      </c>
      <c r="C4402" s="2" t="s">
        <v>89</v>
      </c>
      <c r="D4402" s="3">
        <v>28.62</v>
      </c>
    </row>
    <row r="4403" spans="1:4" ht="12.75" customHeight="1">
      <c r="A4403" s="1" t="s">
        <v>8825</v>
      </c>
      <c r="B4403" s="2" t="s">
        <v>8826</v>
      </c>
      <c r="C4403" s="2" t="s">
        <v>89</v>
      </c>
      <c r="D4403" s="3">
        <v>45.24</v>
      </c>
    </row>
    <row r="4404" spans="1:4" ht="12.75" customHeight="1">
      <c r="A4404" s="1" t="s">
        <v>8827</v>
      </c>
      <c r="B4404" s="2" t="s">
        <v>8828</v>
      </c>
      <c r="C4404" s="2" t="s">
        <v>89</v>
      </c>
      <c r="D4404" s="3">
        <v>96.94</v>
      </c>
    </row>
    <row r="4405" spans="1:4" ht="12.75" customHeight="1">
      <c r="A4405" s="1" t="s">
        <v>8829</v>
      </c>
      <c r="B4405" s="2" t="s">
        <v>8830</v>
      </c>
      <c r="C4405" s="2" t="s">
        <v>89</v>
      </c>
      <c r="D4405" s="3">
        <v>95.22</v>
      </c>
    </row>
    <row r="4406" spans="1:4" ht="12.75" customHeight="1">
      <c r="A4406" s="1" t="s">
        <v>8831</v>
      </c>
      <c r="B4406" s="2" t="s">
        <v>8832</v>
      </c>
      <c r="C4406" s="2" t="s">
        <v>89</v>
      </c>
      <c r="D4406" s="3">
        <v>87.38</v>
      </c>
    </row>
    <row r="4407" spans="1:4" ht="12.75" customHeight="1">
      <c r="A4407" s="1" t="s">
        <v>8833</v>
      </c>
      <c r="B4407" s="2" t="s">
        <v>8834</v>
      </c>
      <c r="C4407" s="2" t="s">
        <v>89</v>
      </c>
      <c r="D4407" s="3">
        <v>42.47</v>
      </c>
    </row>
    <row r="4408" spans="1:4" ht="12.75" customHeight="1">
      <c r="A4408" s="1" t="s">
        <v>8835</v>
      </c>
      <c r="B4408" s="2" t="s">
        <v>8836</v>
      </c>
      <c r="C4408" s="2" t="s">
        <v>89</v>
      </c>
      <c r="D4408" s="3">
        <v>56.36</v>
      </c>
    </row>
    <row r="4409" spans="1:4" ht="12.75" customHeight="1">
      <c r="A4409" s="1" t="s">
        <v>8837</v>
      </c>
      <c r="B4409" s="2" t="s">
        <v>8838</v>
      </c>
      <c r="C4409" s="2" t="s">
        <v>89</v>
      </c>
      <c r="D4409" s="3">
        <v>65.209999999999994</v>
      </c>
    </row>
    <row r="4410" spans="1:4" ht="12.75" customHeight="1">
      <c r="A4410" s="1" t="s">
        <v>8839</v>
      </c>
      <c r="B4410" s="2" t="s">
        <v>8840</v>
      </c>
      <c r="C4410" s="2" t="s">
        <v>89</v>
      </c>
      <c r="D4410" s="3">
        <v>2019.2</v>
      </c>
    </row>
    <row r="4411" spans="1:4" ht="12.75" customHeight="1">
      <c r="A4411" s="1" t="s">
        <v>8841</v>
      </c>
      <c r="B4411" s="2" t="s">
        <v>8842</v>
      </c>
      <c r="C4411" s="2" t="s">
        <v>89</v>
      </c>
      <c r="D4411" s="3">
        <v>189.32</v>
      </c>
    </row>
    <row r="4412" spans="1:4" ht="12.75" customHeight="1">
      <c r="A4412" s="1" t="s">
        <v>8843</v>
      </c>
      <c r="B4412" s="2" t="s">
        <v>8844</v>
      </c>
      <c r="C4412" s="2" t="s">
        <v>89</v>
      </c>
      <c r="D4412" s="3">
        <v>116.85</v>
      </c>
    </row>
    <row r="4413" spans="1:4" ht="12.75" customHeight="1">
      <c r="A4413" s="1" t="s">
        <v>8845</v>
      </c>
      <c r="B4413" s="2" t="s">
        <v>8846</v>
      </c>
      <c r="C4413" s="2" t="s">
        <v>89</v>
      </c>
      <c r="D4413" s="3">
        <v>3874.44</v>
      </c>
    </row>
    <row r="4414" spans="1:4" ht="12.75" customHeight="1">
      <c r="A4414" s="1" t="s">
        <v>8847</v>
      </c>
      <c r="B4414" s="2" t="s">
        <v>8848</v>
      </c>
      <c r="C4414" s="2" t="s">
        <v>89</v>
      </c>
      <c r="D4414" s="3">
        <v>2147.0100000000002</v>
      </c>
    </row>
    <row r="4415" spans="1:4" ht="12.75" customHeight="1">
      <c r="A4415" s="1" t="s">
        <v>8849</v>
      </c>
      <c r="B4415" s="2" t="s">
        <v>8850</v>
      </c>
      <c r="C4415" s="2" t="s">
        <v>89</v>
      </c>
      <c r="D4415" s="3">
        <v>57.94</v>
      </c>
    </row>
    <row r="4416" spans="1:4" ht="12.75" customHeight="1">
      <c r="A4416" s="1" t="s">
        <v>8851</v>
      </c>
      <c r="B4416" s="2" t="s">
        <v>8852</v>
      </c>
      <c r="C4416" s="2" t="s">
        <v>89</v>
      </c>
      <c r="D4416" s="3">
        <v>73</v>
      </c>
    </row>
    <row r="4417" spans="1:4" ht="12.75" customHeight="1">
      <c r="A4417" s="1" t="s">
        <v>8853</v>
      </c>
      <c r="B4417" s="2" t="s">
        <v>8854</v>
      </c>
      <c r="C4417" s="2" t="s">
        <v>89</v>
      </c>
      <c r="D4417" s="3">
        <v>238.35</v>
      </c>
    </row>
    <row r="4418" spans="1:4" ht="12.75" customHeight="1">
      <c r="A4418" s="1" t="s">
        <v>8855</v>
      </c>
      <c r="B4418" s="2" t="s">
        <v>8856</v>
      </c>
      <c r="C4418" s="2" t="s">
        <v>89</v>
      </c>
      <c r="D4418" s="3">
        <v>346.81</v>
      </c>
    </row>
    <row r="4419" spans="1:4" ht="12.75" customHeight="1">
      <c r="A4419" s="1" t="s">
        <v>8857</v>
      </c>
      <c r="B4419" s="2" t="s">
        <v>8858</v>
      </c>
      <c r="C4419" s="2" t="s">
        <v>89</v>
      </c>
      <c r="D4419" s="3">
        <v>495.79</v>
      </c>
    </row>
    <row r="4420" spans="1:4" ht="12.75" customHeight="1">
      <c r="A4420" s="1" t="s">
        <v>8859</v>
      </c>
      <c r="B4420" s="2" t="s">
        <v>8860</v>
      </c>
      <c r="C4420" s="2" t="s">
        <v>89</v>
      </c>
      <c r="D4420" s="3">
        <v>544.02</v>
      </c>
    </row>
    <row r="4421" spans="1:4" ht="12.75" customHeight="1">
      <c r="A4421" s="1" t="s">
        <v>8861</v>
      </c>
      <c r="B4421" s="2" t="s">
        <v>8862</v>
      </c>
      <c r="C4421" s="2" t="s">
        <v>89</v>
      </c>
      <c r="D4421" s="3">
        <v>934.78</v>
      </c>
    </row>
    <row r="4422" spans="1:4" ht="12.75" customHeight="1">
      <c r="A4422" s="1" t="s">
        <v>8863</v>
      </c>
      <c r="B4422" s="2" t="s">
        <v>8864</v>
      </c>
      <c r="C4422" s="2" t="s">
        <v>89</v>
      </c>
      <c r="D4422" s="3">
        <v>612.38</v>
      </c>
    </row>
    <row r="4423" spans="1:4" ht="12.75" customHeight="1">
      <c r="A4423" s="1" t="s">
        <v>8865</v>
      </c>
      <c r="B4423" s="2" t="s">
        <v>8866</v>
      </c>
      <c r="C4423" s="2" t="s">
        <v>89</v>
      </c>
      <c r="D4423" s="3">
        <v>1228.48</v>
      </c>
    </row>
    <row r="4424" spans="1:4" ht="12.75" customHeight="1">
      <c r="A4424" s="1" t="s">
        <v>8867</v>
      </c>
      <c r="B4424" s="2" t="s">
        <v>8868</v>
      </c>
      <c r="C4424" s="2" t="s">
        <v>89</v>
      </c>
      <c r="D4424" s="3">
        <v>710.51</v>
      </c>
    </row>
    <row r="4425" spans="1:4" ht="12.75" customHeight="1">
      <c r="A4425" s="1" t="s">
        <v>8869</v>
      </c>
      <c r="B4425" s="2" t="s">
        <v>8870</v>
      </c>
      <c r="C4425" s="2" t="s">
        <v>89</v>
      </c>
      <c r="D4425" s="3">
        <v>775.1</v>
      </c>
    </row>
    <row r="4426" spans="1:4" ht="12.75" customHeight="1">
      <c r="A4426" s="1" t="s">
        <v>8871</v>
      </c>
      <c r="B4426" s="2" t="s">
        <v>8872</v>
      </c>
      <c r="C4426" s="2" t="s">
        <v>89</v>
      </c>
      <c r="D4426" s="3">
        <v>922.05</v>
      </c>
    </row>
    <row r="4427" spans="1:4" ht="12.75" customHeight="1">
      <c r="A4427" s="1" t="s">
        <v>8873</v>
      </c>
      <c r="B4427" s="2" t="s">
        <v>8874</v>
      </c>
      <c r="C4427" s="2" t="s">
        <v>89</v>
      </c>
      <c r="D4427" s="3">
        <v>167.71</v>
      </c>
    </row>
    <row r="4428" spans="1:4" ht="12.75" customHeight="1">
      <c r="A4428" s="1" t="s">
        <v>8875</v>
      </c>
      <c r="B4428" s="2" t="s">
        <v>8876</v>
      </c>
      <c r="C4428" s="2" t="s">
        <v>89</v>
      </c>
      <c r="D4428" s="3">
        <v>19.59</v>
      </c>
    </row>
    <row r="4429" spans="1:4" ht="12.75" customHeight="1">
      <c r="A4429" s="1" t="s">
        <v>8877</v>
      </c>
      <c r="B4429" s="2" t="s">
        <v>8878</v>
      </c>
      <c r="C4429" s="2" t="s">
        <v>89</v>
      </c>
      <c r="D4429" s="3">
        <v>25.51</v>
      </c>
    </row>
    <row r="4430" spans="1:4" ht="12.75" customHeight="1">
      <c r="A4430" s="1" t="s">
        <v>8879</v>
      </c>
      <c r="B4430" s="2" t="s">
        <v>8880</v>
      </c>
      <c r="C4430" s="2" t="s">
        <v>89</v>
      </c>
      <c r="D4430" s="3">
        <v>34.25</v>
      </c>
    </row>
    <row r="4431" spans="1:4" ht="12.75" customHeight="1">
      <c r="A4431" s="1" t="s">
        <v>8881</v>
      </c>
      <c r="B4431" s="2" t="s">
        <v>8882</v>
      </c>
      <c r="C4431" s="2" t="s">
        <v>89</v>
      </c>
      <c r="D4431" s="3">
        <v>49.92</v>
      </c>
    </row>
    <row r="4432" spans="1:4" ht="12.75" customHeight="1">
      <c r="A4432" s="1" t="s">
        <v>8883</v>
      </c>
      <c r="B4432" s="2" t="s">
        <v>8884</v>
      </c>
      <c r="C4432" s="2" t="s">
        <v>89</v>
      </c>
      <c r="D4432" s="3">
        <v>55.16</v>
      </c>
    </row>
    <row r="4433" spans="1:4" ht="12.75" customHeight="1">
      <c r="A4433" s="1" t="s">
        <v>8885</v>
      </c>
      <c r="B4433" s="2" t="s">
        <v>8886</v>
      </c>
      <c r="C4433" s="2" t="s">
        <v>89</v>
      </c>
      <c r="D4433" s="3">
        <v>71.98</v>
      </c>
    </row>
    <row r="4434" spans="1:4" ht="12.75" customHeight="1">
      <c r="A4434" s="1" t="s">
        <v>8887</v>
      </c>
      <c r="B4434" s="2" t="s">
        <v>8888</v>
      </c>
      <c r="C4434" s="2" t="s">
        <v>89</v>
      </c>
      <c r="D4434" s="3">
        <v>100.72</v>
      </c>
    </row>
    <row r="4435" spans="1:4" ht="12.75" customHeight="1">
      <c r="A4435" s="1" t="s">
        <v>8889</v>
      </c>
      <c r="B4435" s="2" t="s">
        <v>8890</v>
      </c>
      <c r="C4435" s="2" t="s">
        <v>89</v>
      </c>
      <c r="D4435" s="3">
        <v>115.72</v>
      </c>
    </row>
    <row r="4436" spans="1:4" ht="12.75" customHeight="1">
      <c r="A4436" s="1" t="s">
        <v>8891</v>
      </c>
      <c r="B4436" s="2" t="s">
        <v>8892</v>
      </c>
      <c r="C4436" s="2" t="s">
        <v>89</v>
      </c>
      <c r="D4436" s="3">
        <v>55.22</v>
      </c>
    </row>
    <row r="4437" spans="1:4" ht="12.75" customHeight="1">
      <c r="A4437" s="1" t="s">
        <v>8893</v>
      </c>
      <c r="B4437" s="2" t="s">
        <v>8894</v>
      </c>
      <c r="C4437" s="2" t="s">
        <v>89</v>
      </c>
      <c r="D4437" s="3">
        <v>47.53</v>
      </c>
    </row>
    <row r="4438" spans="1:4" ht="12.75" customHeight="1">
      <c r="A4438" s="1" t="s">
        <v>8895</v>
      </c>
      <c r="B4438" s="2" t="s">
        <v>8896</v>
      </c>
      <c r="C4438" s="2" t="s">
        <v>89</v>
      </c>
      <c r="D4438" s="3">
        <v>20.079999999999998</v>
      </c>
    </row>
    <row r="4439" spans="1:4" ht="12.75" customHeight="1">
      <c r="A4439" s="1" t="s">
        <v>8897</v>
      </c>
      <c r="B4439" s="2" t="s">
        <v>8898</v>
      </c>
      <c r="C4439" s="2" t="s">
        <v>89</v>
      </c>
      <c r="D4439" s="3">
        <v>37.69</v>
      </c>
    </row>
    <row r="4440" spans="1:4" ht="12.75" customHeight="1">
      <c r="A4440" s="1" t="s">
        <v>8899</v>
      </c>
      <c r="B4440" s="2" t="s">
        <v>8900</v>
      </c>
      <c r="C4440" s="2" t="s">
        <v>89</v>
      </c>
      <c r="D4440" s="3">
        <v>98.82</v>
      </c>
    </row>
    <row r="4441" spans="1:4" ht="12.75" customHeight="1">
      <c r="A4441" s="1" t="s">
        <v>8901</v>
      </c>
      <c r="B4441" s="2" t="s">
        <v>8902</v>
      </c>
      <c r="C4441" s="2" t="s">
        <v>89</v>
      </c>
      <c r="D4441" s="3">
        <v>79.63</v>
      </c>
    </row>
    <row r="4442" spans="1:4" ht="12.75" customHeight="1">
      <c r="A4442" s="1" t="s">
        <v>8903</v>
      </c>
      <c r="B4442" s="2" t="s">
        <v>8904</v>
      </c>
      <c r="C4442" s="2" t="s">
        <v>89</v>
      </c>
      <c r="D4442" s="3">
        <v>25.4</v>
      </c>
    </row>
    <row r="4443" spans="1:4" ht="12.75" customHeight="1">
      <c r="A4443" s="1" t="s">
        <v>8905</v>
      </c>
      <c r="B4443" s="2" t="s">
        <v>8906</v>
      </c>
      <c r="C4443" s="2" t="s">
        <v>89</v>
      </c>
      <c r="D4443" s="3">
        <v>132.97999999999999</v>
      </c>
    </row>
    <row r="4444" spans="1:4" ht="12.75" customHeight="1">
      <c r="A4444" s="1" t="s">
        <v>8907</v>
      </c>
      <c r="B4444" s="2" t="s">
        <v>8908</v>
      </c>
      <c r="C4444" s="2" t="s">
        <v>89</v>
      </c>
      <c r="D4444" s="3">
        <v>183.14</v>
      </c>
    </row>
    <row r="4445" spans="1:4" ht="12.75" customHeight="1">
      <c r="A4445" s="1" t="s">
        <v>8909</v>
      </c>
      <c r="B4445" s="2" t="s">
        <v>8910</v>
      </c>
      <c r="C4445" s="2" t="s">
        <v>89</v>
      </c>
      <c r="D4445" s="3">
        <v>274.19</v>
      </c>
    </row>
    <row r="4446" spans="1:4" ht="12.75" customHeight="1">
      <c r="A4446" s="1" t="s">
        <v>8911</v>
      </c>
      <c r="B4446" s="2" t="s">
        <v>8912</v>
      </c>
      <c r="C4446" s="2" t="s">
        <v>89</v>
      </c>
      <c r="D4446" s="3">
        <v>297.36</v>
      </c>
    </row>
    <row r="4447" spans="1:4" ht="12.75" customHeight="1">
      <c r="A4447" s="1" t="s">
        <v>8913</v>
      </c>
      <c r="B4447" s="2" t="s">
        <v>8914</v>
      </c>
      <c r="C4447" s="2" t="s">
        <v>89</v>
      </c>
      <c r="D4447" s="3">
        <v>21.56</v>
      </c>
    </row>
    <row r="4448" spans="1:4" ht="12.75" customHeight="1">
      <c r="A4448" s="1" t="s">
        <v>8915</v>
      </c>
      <c r="B4448" s="2" t="s">
        <v>8916</v>
      </c>
      <c r="C4448" s="2" t="s">
        <v>89</v>
      </c>
      <c r="D4448" s="3">
        <v>36.36</v>
      </c>
    </row>
    <row r="4449" spans="1:4" ht="12.75" customHeight="1">
      <c r="A4449" s="1" t="s">
        <v>8917</v>
      </c>
      <c r="B4449" s="2" t="s">
        <v>8918</v>
      </c>
      <c r="C4449" s="2" t="s">
        <v>89</v>
      </c>
      <c r="D4449" s="3">
        <v>121.1</v>
      </c>
    </row>
    <row r="4450" spans="1:4" ht="12.75" customHeight="1">
      <c r="A4450" s="1" t="s">
        <v>8919</v>
      </c>
      <c r="B4450" s="2" t="s">
        <v>8920</v>
      </c>
      <c r="C4450" s="2" t="s">
        <v>89</v>
      </c>
      <c r="D4450" s="3">
        <v>189.67</v>
      </c>
    </row>
    <row r="4451" spans="1:4" ht="12.75" customHeight="1">
      <c r="A4451" s="1" t="s">
        <v>8921</v>
      </c>
      <c r="B4451" s="2" t="s">
        <v>8922</v>
      </c>
      <c r="C4451" s="2" t="s">
        <v>89</v>
      </c>
      <c r="D4451" s="3">
        <v>291.93</v>
      </c>
    </row>
    <row r="4452" spans="1:4" ht="12.75" customHeight="1">
      <c r="A4452" s="1" t="s">
        <v>8923</v>
      </c>
      <c r="B4452" s="2" t="s">
        <v>8924</v>
      </c>
      <c r="C4452" s="2" t="s">
        <v>89</v>
      </c>
      <c r="D4452" s="3">
        <v>412.57</v>
      </c>
    </row>
    <row r="4453" spans="1:4" ht="12.75" customHeight="1">
      <c r="A4453" s="1" t="s">
        <v>8925</v>
      </c>
      <c r="B4453" s="2" t="s">
        <v>8926</v>
      </c>
      <c r="C4453" s="2" t="s">
        <v>89</v>
      </c>
      <c r="D4453" s="3">
        <v>480.48</v>
      </c>
    </row>
    <row r="4454" spans="1:4" ht="12.75" customHeight="1">
      <c r="A4454" s="1" t="s">
        <v>8927</v>
      </c>
      <c r="B4454" s="2" t="s">
        <v>8928</v>
      </c>
      <c r="C4454" s="2" t="s">
        <v>89</v>
      </c>
      <c r="D4454" s="3">
        <v>71.3</v>
      </c>
    </row>
    <row r="4455" spans="1:4" ht="12.75" customHeight="1">
      <c r="A4455" s="1" t="s">
        <v>8929</v>
      </c>
      <c r="B4455" s="2" t="s">
        <v>8930</v>
      </c>
      <c r="C4455" s="2" t="s">
        <v>89</v>
      </c>
      <c r="D4455" s="3">
        <v>418.34</v>
      </c>
    </row>
    <row r="4456" spans="1:4" ht="12.75" customHeight="1">
      <c r="A4456" s="1" t="s">
        <v>8931</v>
      </c>
      <c r="B4456" s="2" t="s">
        <v>8932</v>
      </c>
      <c r="C4456" s="2" t="s">
        <v>89</v>
      </c>
      <c r="D4456" s="3">
        <v>1550.33</v>
      </c>
    </row>
    <row r="4457" spans="1:4" ht="12.75" customHeight="1">
      <c r="A4457" s="1" t="s">
        <v>8933</v>
      </c>
      <c r="B4457" s="2" t="s">
        <v>8934</v>
      </c>
      <c r="C4457" s="2" t="s">
        <v>89</v>
      </c>
      <c r="D4457" s="3">
        <v>279.93</v>
      </c>
    </row>
    <row r="4458" spans="1:4" ht="12.75" customHeight="1">
      <c r="A4458" s="1" t="s">
        <v>8935</v>
      </c>
      <c r="B4458" s="2" t="s">
        <v>8936</v>
      </c>
      <c r="C4458" s="2" t="s">
        <v>89</v>
      </c>
      <c r="D4458" s="3">
        <v>1006.39</v>
      </c>
    </row>
    <row r="4459" spans="1:4" ht="12.75" customHeight="1">
      <c r="A4459" s="1" t="s">
        <v>8937</v>
      </c>
      <c r="B4459" s="2" t="s">
        <v>8938</v>
      </c>
      <c r="C4459" s="2" t="s">
        <v>89</v>
      </c>
      <c r="D4459" s="3">
        <v>2142.65</v>
      </c>
    </row>
    <row r="4460" spans="1:4" ht="12.75" customHeight="1">
      <c r="A4460" s="1" t="s">
        <v>8939</v>
      </c>
      <c r="B4460" s="2" t="s">
        <v>8940</v>
      </c>
      <c r="C4460" s="2" t="s">
        <v>89</v>
      </c>
      <c r="D4460" s="3">
        <v>110.25</v>
      </c>
    </row>
    <row r="4461" spans="1:4" ht="12.75" customHeight="1">
      <c r="A4461" s="1" t="s">
        <v>8941</v>
      </c>
      <c r="B4461" s="2" t="s">
        <v>8942</v>
      </c>
      <c r="C4461" s="2" t="s">
        <v>89</v>
      </c>
      <c r="D4461" s="3">
        <v>172.72</v>
      </c>
    </row>
    <row r="4462" spans="1:4" ht="12.75" customHeight="1">
      <c r="A4462" s="1" t="s">
        <v>8943</v>
      </c>
      <c r="B4462" s="2" t="s">
        <v>8944</v>
      </c>
      <c r="C4462" s="2" t="s">
        <v>89</v>
      </c>
      <c r="D4462" s="3">
        <v>618.73</v>
      </c>
    </row>
    <row r="4463" spans="1:4" ht="12.75" customHeight="1">
      <c r="A4463" s="1" t="s">
        <v>8945</v>
      </c>
      <c r="B4463" s="2" t="s">
        <v>8946</v>
      </c>
      <c r="C4463" s="2" t="s">
        <v>89</v>
      </c>
      <c r="D4463" s="3">
        <v>40.6</v>
      </c>
    </row>
    <row r="4464" spans="1:4" ht="12.75" customHeight="1">
      <c r="A4464" s="1" t="s">
        <v>8947</v>
      </c>
      <c r="B4464" s="2" t="s">
        <v>8948</v>
      </c>
      <c r="C4464" s="2" t="s">
        <v>89</v>
      </c>
      <c r="D4464" s="3">
        <v>384.32</v>
      </c>
    </row>
    <row r="4465" spans="1:4" ht="12.75" customHeight="1">
      <c r="A4465" s="1" t="s">
        <v>8949</v>
      </c>
      <c r="B4465" s="2" t="s">
        <v>8950</v>
      </c>
      <c r="C4465" s="2" t="s">
        <v>89</v>
      </c>
      <c r="D4465" s="3">
        <v>11.3</v>
      </c>
    </row>
    <row r="4466" spans="1:4" ht="12.75" customHeight="1">
      <c r="A4466" s="1" t="s">
        <v>8951</v>
      </c>
      <c r="B4466" s="2" t="s">
        <v>8952</v>
      </c>
      <c r="C4466" s="2" t="s">
        <v>89</v>
      </c>
      <c r="D4466" s="3">
        <v>18.05</v>
      </c>
    </row>
    <row r="4467" spans="1:4" ht="12.75" customHeight="1">
      <c r="A4467" s="1" t="s">
        <v>8953</v>
      </c>
      <c r="B4467" s="2" t="s">
        <v>8954</v>
      </c>
      <c r="C4467" s="2" t="s">
        <v>89</v>
      </c>
      <c r="D4467" s="3">
        <v>31.09</v>
      </c>
    </row>
    <row r="4468" spans="1:4" ht="12.75" customHeight="1">
      <c r="A4468" s="1" t="s">
        <v>8955</v>
      </c>
      <c r="B4468" s="2" t="s">
        <v>8956</v>
      </c>
      <c r="C4468" s="2" t="s">
        <v>89</v>
      </c>
      <c r="D4468" s="3">
        <v>54.36</v>
      </c>
    </row>
    <row r="4469" spans="1:4" ht="12.75" customHeight="1">
      <c r="A4469" s="1" t="s">
        <v>8957</v>
      </c>
      <c r="B4469" s="2" t="s">
        <v>8958</v>
      </c>
      <c r="C4469" s="2" t="s">
        <v>89</v>
      </c>
      <c r="D4469" s="3">
        <v>79.56</v>
      </c>
    </row>
    <row r="4470" spans="1:4" ht="12.75" customHeight="1">
      <c r="A4470" s="1" t="s">
        <v>8959</v>
      </c>
      <c r="B4470" s="2" t="s">
        <v>8960</v>
      </c>
      <c r="C4470" s="2" t="s">
        <v>89</v>
      </c>
      <c r="D4470" s="3">
        <v>128.66</v>
      </c>
    </row>
    <row r="4471" spans="1:4" ht="12.75" customHeight="1">
      <c r="A4471" s="1" t="s">
        <v>8961</v>
      </c>
      <c r="B4471" s="2" t="s">
        <v>8962</v>
      </c>
      <c r="C4471" s="2" t="s">
        <v>89</v>
      </c>
      <c r="D4471" s="3">
        <v>201.94</v>
      </c>
    </row>
    <row r="4472" spans="1:4" ht="12.75" customHeight="1">
      <c r="A4472" s="1" t="s">
        <v>8963</v>
      </c>
      <c r="B4472" s="2" t="s">
        <v>8964</v>
      </c>
      <c r="C4472" s="2" t="s">
        <v>89</v>
      </c>
      <c r="D4472" s="3">
        <v>77.959999999999994</v>
      </c>
    </row>
    <row r="4473" spans="1:4" ht="12.75" customHeight="1">
      <c r="A4473" s="1" t="s">
        <v>8965</v>
      </c>
      <c r="B4473" s="2" t="s">
        <v>8966</v>
      </c>
      <c r="C4473" s="2" t="s">
        <v>89</v>
      </c>
      <c r="D4473" s="3">
        <v>92.47</v>
      </c>
    </row>
    <row r="4474" spans="1:4" ht="12.75" customHeight="1">
      <c r="A4474" s="1" t="s">
        <v>8967</v>
      </c>
      <c r="B4474" s="2" t="s">
        <v>8968</v>
      </c>
      <c r="C4474" s="2" t="s">
        <v>89</v>
      </c>
      <c r="D4474" s="3">
        <v>105.53</v>
      </c>
    </row>
    <row r="4475" spans="1:4" ht="12.75" customHeight="1">
      <c r="A4475" s="1" t="s">
        <v>8969</v>
      </c>
      <c r="B4475" s="2" t="s">
        <v>8970</v>
      </c>
      <c r="C4475" s="2" t="s">
        <v>89</v>
      </c>
      <c r="D4475" s="3">
        <v>14.19</v>
      </c>
    </row>
    <row r="4476" spans="1:4" ht="12.75" customHeight="1">
      <c r="A4476" s="1" t="s">
        <v>8971</v>
      </c>
      <c r="B4476" s="2" t="s">
        <v>8972</v>
      </c>
      <c r="C4476" s="2" t="s">
        <v>89</v>
      </c>
      <c r="D4476" s="3">
        <v>5.13</v>
      </c>
    </row>
    <row r="4477" spans="1:4" ht="12.75" customHeight="1">
      <c r="A4477" s="1" t="s">
        <v>8973</v>
      </c>
      <c r="B4477" s="2" t="s">
        <v>8974</v>
      </c>
      <c r="C4477" s="2" t="s">
        <v>89</v>
      </c>
      <c r="D4477" s="3">
        <v>72.98</v>
      </c>
    </row>
    <row r="4478" spans="1:4" ht="12.75" customHeight="1">
      <c r="A4478" s="1" t="s">
        <v>8975</v>
      </c>
      <c r="B4478" s="2" t="s">
        <v>8976</v>
      </c>
      <c r="C4478" s="2" t="s">
        <v>89</v>
      </c>
      <c r="D4478" s="3">
        <v>126.29</v>
      </c>
    </row>
    <row r="4479" spans="1:4" ht="12.75" customHeight="1">
      <c r="A4479" s="1" t="s">
        <v>8977</v>
      </c>
      <c r="B4479" s="2" t="s">
        <v>8978</v>
      </c>
      <c r="C4479" s="2" t="s">
        <v>89</v>
      </c>
      <c r="D4479" s="3">
        <v>128.08000000000001</v>
      </c>
    </row>
    <row r="4480" spans="1:4" ht="12.75" customHeight="1">
      <c r="A4480" s="1" t="s">
        <v>8979</v>
      </c>
      <c r="B4480" s="2" t="s">
        <v>8980</v>
      </c>
      <c r="C4480" s="2" t="s">
        <v>89</v>
      </c>
      <c r="D4480" s="3">
        <v>70.08</v>
      </c>
    </row>
    <row r="4481" spans="1:4" ht="12.75" customHeight="1">
      <c r="A4481" s="1" t="s">
        <v>8981</v>
      </c>
      <c r="B4481" s="2" t="s">
        <v>8982</v>
      </c>
      <c r="C4481" s="2" t="s">
        <v>89</v>
      </c>
      <c r="D4481" s="3">
        <v>12.91</v>
      </c>
    </row>
    <row r="4482" spans="1:4" ht="12.75" customHeight="1">
      <c r="A4482" s="1" t="s">
        <v>8983</v>
      </c>
      <c r="B4482" s="2" t="s">
        <v>8984</v>
      </c>
      <c r="C4482" s="2" t="s">
        <v>89</v>
      </c>
      <c r="D4482" s="3">
        <v>16.96</v>
      </c>
    </row>
    <row r="4483" spans="1:4" ht="12.75" customHeight="1">
      <c r="A4483" s="1" t="s">
        <v>8985</v>
      </c>
      <c r="B4483" s="2" t="s">
        <v>8986</v>
      </c>
      <c r="C4483" s="2" t="s">
        <v>89</v>
      </c>
      <c r="D4483" s="3">
        <v>56.33</v>
      </c>
    </row>
    <row r="4484" spans="1:4" ht="12.75" customHeight="1">
      <c r="A4484" s="1" t="s">
        <v>8987</v>
      </c>
      <c r="B4484" s="2" t="s">
        <v>8988</v>
      </c>
      <c r="C4484" s="2" t="s">
        <v>89</v>
      </c>
      <c r="D4484" s="3">
        <v>93.09</v>
      </c>
    </row>
    <row r="4485" spans="1:4" ht="12.75" customHeight="1">
      <c r="A4485" s="1" t="s">
        <v>8989</v>
      </c>
      <c r="B4485" s="2" t="s">
        <v>8990</v>
      </c>
      <c r="C4485" s="2" t="s">
        <v>89</v>
      </c>
      <c r="D4485" s="3">
        <v>169.15</v>
      </c>
    </row>
    <row r="4486" spans="1:4" ht="12.75" customHeight="1">
      <c r="A4486" s="1" t="s">
        <v>8991</v>
      </c>
      <c r="B4486" s="2" t="s">
        <v>8992</v>
      </c>
      <c r="C4486" s="2" t="s">
        <v>89</v>
      </c>
      <c r="D4486" s="3">
        <v>140.6</v>
      </c>
    </row>
    <row r="4487" spans="1:4" ht="12.75" customHeight="1">
      <c r="A4487" s="1" t="s">
        <v>8993</v>
      </c>
      <c r="B4487" s="2" t="s">
        <v>8994</v>
      </c>
      <c r="C4487" s="2" t="s">
        <v>89</v>
      </c>
      <c r="D4487" s="3">
        <v>45.22</v>
      </c>
    </row>
    <row r="4488" spans="1:4" ht="12.75" customHeight="1">
      <c r="A4488" s="1" t="s">
        <v>8995</v>
      </c>
      <c r="B4488" s="2" t="s">
        <v>8996</v>
      </c>
      <c r="C4488" s="2" t="s">
        <v>89</v>
      </c>
      <c r="D4488" s="3">
        <v>311.37</v>
      </c>
    </row>
    <row r="4489" spans="1:4" ht="12.75" customHeight="1">
      <c r="A4489" s="1" t="s">
        <v>8997</v>
      </c>
      <c r="B4489" s="2" t="s">
        <v>8998</v>
      </c>
      <c r="C4489" s="2" t="s">
        <v>89</v>
      </c>
      <c r="D4489" s="3">
        <v>458.74</v>
      </c>
    </row>
    <row r="4490" spans="1:4" ht="12.75" customHeight="1">
      <c r="A4490" s="1" t="s">
        <v>8999</v>
      </c>
      <c r="B4490" s="2" t="s">
        <v>9000</v>
      </c>
      <c r="C4490" s="2" t="s">
        <v>89</v>
      </c>
      <c r="D4490" s="3">
        <v>73.17</v>
      </c>
    </row>
    <row r="4491" spans="1:4" ht="12.75" customHeight="1">
      <c r="A4491" s="1" t="s">
        <v>9001</v>
      </c>
      <c r="B4491" s="2" t="s">
        <v>9002</v>
      </c>
      <c r="C4491" s="2" t="s">
        <v>89</v>
      </c>
      <c r="D4491" s="3">
        <v>695.55</v>
      </c>
    </row>
    <row r="4492" spans="1:4" ht="12.75" customHeight="1">
      <c r="A4492" s="1" t="s">
        <v>9003</v>
      </c>
      <c r="B4492" s="2" t="s">
        <v>9004</v>
      </c>
      <c r="C4492" s="2" t="s">
        <v>89</v>
      </c>
      <c r="D4492" s="3">
        <v>550.75</v>
      </c>
    </row>
    <row r="4493" spans="1:4" ht="12.75" customHeight="1">
      <c r="A4493" s="1" t="s">
        <v>9005</v>
      </c>
      <c r="B4493" s="2" t="s">
        <v>9006</v>
      </c>
      <c r="C4493" s="2" t="s">
        <v>89</v>
      </c>
      <c r="D4493" s="3">
        <v>29.21</v>
      </c>
    </row>
    <row r="4494" spans="1:4" ht="12.75" customHeight="1">
      <c r="A4494" s="1" t="s">
        <v>9007</v>
      </c>
      <c r="B4494" s="2" t="s">
        <v>9008</v>
      </c>
      <c r="C4494" s="2" t="s">
        <v>89</v>
      </c>
      <c r="D4494" s="3">
        <v>50.25</v>
      </c>
    </row>
    <row r="4495" spans="1:4" ht="12.75" customHeight="1">
      <c r="A4495" s="1" t="s">
        <v>9009</v>
      </c>
      <c r="B4495" s="2" t="s">
        <v>9010</v>
      </c>
      <c r="C4495" s="2" t="s">
        <v>89</v>
      </c>
      <c r="D4495" s="3">
        <v>63.77</v>
      </c>
    </row>
    <row r="4496" spans="1:4" ht="12.75" customHeight="1">
      <c r="A4496" s="1" t="s">
        <v>9011</v>
      </c>
      <c r="B4496" s="2" t="s">
        <v>9012</v>
      </c>
      <c r="C4496" s="2" t="s">
        <v>89</v>
      </c>
      <c r="D4496" s="3">
        <v>92.61</v>
      </c>
    </row>
    <row r="4497" spans="1:4" ht="12.75" customHeight="1">
      <c r="A4497" s="1" t="s">
        <v>9013</v>
      </c>
      <c r="B4497" s="2" t="s">
        <v>9014</v>
      </c>
      <c r="C4497" s="2" t="s">
        <v>89</v>
      </c>
      <c r="D4497" s="3">
        <v>125.06</v>
      </c>
    </row>
    <row r="4498" spans="1:4" ht="12.75" customHeight="1">
      <c r="A4498" s="1" t="s">
        <v>9015</v>
      </c>
      <c r="B4498" s="2" t="s">
        <v>9016</v>
      </c>
      <c r="C4498" s="2" t="s">
        <v>89</v>
      </c>
      <c r="D4498" s="3">
        <v>181.36</v>
      </c>
    </row>
    <row r="4499" spans="1:4" ht="12.75" customHeight="1">
      <c r="A4499" s="1" t="s">
        <v>9017</v>
      </c>
      <c r="B4499" s="2" t="s">
        <v>9018</v>
      </c>
      <c r="C4499" s="2" t="s">
        <v>89</v>
      </c>
      <c r="D4499" s="3">
        <v>255.5</v>
      </c>
    </row>
    <row r="4500" spans="1:4" ht="12.75" customHeight="1">
      <c r="A4500" s="1" t="s">
        <v>9019</v>
      </c>
      <c r="B4500" s="2" t="s">
        <v>9020</v>
      </c>
      <c r="C4500" s="2" t="s">
        <v>89</v>
      </c>
      <c r="D4500" s="3">
        <v>373.5</v>
      </c>
    </row>
    <row r="4501" spans="1:4" ht="12.75" customHeight="1">
      <c r="A4501" s="1" t="s">
        <v>9021</v>
      </c>
      <c r="B4501" s="2" t="s">
        <v>9022</v>
      </c>
      <c r="C4501" s="2" t="s">
        <v>89</v>
      </c>
      <c r="D4501" s="3">
        <v>122.68</v>
      </c>
    </row>
    <row r="4502" spans="1:4" ht="12.75" customHeight="1">
      <c r="A4502" s="1" t="s">
        <v>9023</v>
      </c>
      <c r="B4502" s="2" t="s">
        <v>9024</v>
      </c>
      <c r="C4502" s="2" t="s">
        <v>89</v>
      </c>
      <c r="D4502" s="3">
        <v>215.61</v>
      </c>
    </row>
    <row r="4503" spans="1:4" ht="12.75" customHeight="1">
      <c r="A4503" s="1" t="s">
        <v>9025</v>
      </c>
      <c r="B4503" s="2" t="s">
        <v>9026</v>
      </c>
      <c r="C4503" s="2" t="s">
        <v>89</v>
      </c>
      <c r="D4503" s="3">
        <v>177.44</v>
      </c>
    </row>
    <row r="4504" spans="1:4" ht="12.75" customHeight="1">
      <c r="A4504" s="1" t="s">
        <v>9027</v>
      </c>
      <c r="B4504" s="2" t="s">
        <v>9028</v>
      </c>
      <c r="C4504" s="2" t="s">
        <v>89</v>
      </c>
      <c r="D4504" s="3">
        <v>54.32</v>
      </c>
    </row>
    <row r="4505" spans="1:4" ht="12.75" customHeight="1">
      <c r="A4505" s="1" t="s">
        <v>9029</v>
      </c>
      <c r="B4505" s="2" t="s">
        <v>9030</v>
      </c>
      <c r="C4505" s="2" t="s">
        <v>89</v>
      </c>
      <c r="D4505" s="3">
        <v>298.58999999999997</v>
      </c>
    </row>
    <row r="4506" spans="1:4" ht="12.75" customHeight="1">
      <c r="A4506" s="1" t="s">
        <v>9031</v>
      </c>
      <c r="B4506" s="2" t="s">
        <v>9032</v>
      </c>
      <c r="C4506" s="2" t="s">
        <v>89</v>
      </c>
      <c r="D4506" s="3">
        <v>387.4</v>
      </c>
    </row>
    <row r="4507" spans="1:4" ht="12.75" customHeight="1">
      <c r="A4507" s="1" t="s">
        <v>9033</v>
      </c>
      <c r="B4507" s="2" t="s">
        <v>9034</v>
      </c>
      <c r="C4507" s="2" t="s">
        <v>89</v>
      </c>
      <c r="D4507" s="3">
        <v>573.77</v>
      </c>
    </row>
    <row r="4508" spans="1:4" ht="12.75" customHeight="1">
      <c r="A4508" s="1" t="s">
        <v>9035</v>
      </c>
      <c r="B4508" s="2" t="s">
        <v>9036</v>
      </c>
      <c r="C4508" s="2" t="s">
        <v>89</v>
      </c>
      <c r="D4508" s="3">
        <v>88.55</v>
      </c>
    </row>
    <row r="4509" spans="1:4" ht="12.75" customHeight="1">
      <c r="A4509" s="1" t="s">
        <v>9037</v>
      </c>
      <c r="B4509" s="2" t="s">
        <v>9038</v>
      </c>
      <c r="C4509" s="2" t="s">
        <v>89</v>
      </c>
      <c r="D4509" s="3">
        <v>844.56</v>
      </c>
    </row>
    <row r="4510" spans="1:4" ht="12.75" customHeight="1">
      <c r="A4510" s="1" t="s">
        <v>9039</v>
      </c>
      <c r="B4510" s="2" t="s">
        <v>9040</v>
      </c>
      <c r="C4510" s="2" t="s">
        <v>89</v>
      </c>
      <c r="D4510" s="3">
        <v>38.479999999999997</v>
      </c>
    </row>
    <row r="4511" spans="1:4" ht="12.75" customHeight="1">
      <c r="A4511" s="1" t="s">
        <v>9041</v>
      </c>
      <c r="B4511" s="2" t="s">
        <v>9042</v>
      </c>
      <c r="C4511" s="2" t="s">
        <v>89</v>
      </c>
      <c r="D4511" s="3">
        <v>18.440000000000001</v>
      </c>
    </row>
    <row r="4512" spans="1:4" ht="12.75" customHeight="1">
      <c r="A4512" s="1" t="s">
        <v>9043</v>
      </c>
      <c r="B4512" s="2" t="s">
        <v>9044</v>
      </c>
      <c r="C4512" s="2" t="s">
        <v>89</v>
      </c>
      <c r="D4512" s="3">
        <v>12.58</v>
      </c>
    </row>
    <row r="4513" spans="1:4" ht="12.75" customHeight="1">
      <c r="A4513" s="1" t="s">
        <v>9045</v>
      </c>
      <c r="B4513" s="2" t="s">
        <v>9046</v>
      </c>
      <c r="C4513" s="2" t="s">
        <v>89</v>
      </c>
      <c r="D4513" s="3">
        <v>57.89</v>
      </c>
    </row>
    <row r="4514" spans="1:4" ht="12.75" customHeight="1">
      <c r="A4514" s="1" t="s">
        <v>9047</v>
      </c>
      <c r="B4514" s="2" t="s">
        <v>9048</v>
      </c>
      <c r="C4514" s="2" t="s">
        <v>89</v>
      </c>
      <c r="D4514" s="3">
        <v>28.37</v>
      </c>
    </row>
    <row r="4515" spans="1:4" ht="12.75" customHeight="1">
      <c r="A4515" s="1" t="s">
        <v>9049</v>
      </c>
      <c r="B4515" s="2" t="s">
        <v>9050</v>
      </c>
      <c r="C4515" s="2" t="s">
        <v>89</v>
      </c>
      <c r="D4515" s="3">
        <v>22.68</v>
      </c>
    </row>
    <row r="4516" spans="1:4" ht="12.75" customHeight="1">
      <c r="A4516" s="1" t="s">
        <v>9051</v>
      </c>
      <c r="B4516" s="2" t="s">
        <v>9052</v>
      </c>
      <c r="C4516" s="2" t="s">
        <v>89</v>
      </c>
      <c r="D4516" s="3">
        <v>47.87</v>
      </c>
    </row>
    <row r="4517" spans="1:4" ht="12.75" customHeight="1">
      <c r="A4517" s="1" t="s">
        <v>9053</v>
      </c>
      <c r="B4517" s="2" t="s">
        <v>9054</v>
      </c>
      <c r="C4517" s="2" t="s">
        <v>89</v>
      </c>
      <c r="D4517" s="3">
        <v>240.69</v>
      </c>
    </row>
    <row r="4518" spans="1:4" ht="12.75" customHeight="1">
      <c r="A4518" s="1" t="s">
        <v>9055</v>
      </c>
      <c r="B4518" s="2" t="s">
        <v>9056</v>
      </c>
      <c r="C4518" s="2" t="s">
        <v>89</v>
      </c>
      <c r="D4518" s="3">
        <v>244.67</v>
      </c>
    </row>
    <row r="4519" spans="1:4" ht="12.75" customHeight="1">
      <c r="A4519" s="1" t="s">
        <v>9057</v>
      </c>
      <c r="B4519" s="2" t="s">
        <v>9058</v>
      </c>
      <c r="C4519" s="2" t="s">
        <v>89</v>
      </c>
      <c r="D4519" s="3">
        <v>477</v>
      </c>
    </row>
    <row r="4520" spans="1:4" ht="12.75" customHeight="1">
      <c r="A4520" s="1" t="s">
        <v>9059</v>
      </c>
      <c r="B4520" s="2" t="s">
        <v>9060</v>
      </c>
      <c r="C4520" s="2" t="s">
        <v>89</v>
      </c>
      <c r="D4520" s="3">
        <v>668.21</v>
      </c>
    </row>
    <row r="4521" spans="1:4" ht="12.75" customHeight="1">
      <c r="A4521" s="1" t="s">
        <v>9061</v>
      </c>
      <c r="B4521" s="2" t="s">
        <v>9062</v>
      </c>
      <c r="C4521" s="2" t="s">
        <v>89</v>
      </c>
      <c r="D4521" s="3">
        <v>712.42</v>
      </c>
    </row>
    <row r="4522" spans="1:4" ht="12.75" customHeight="1">
      <c r="A4522" s="1" t="s">
        <v>9063</v>
      </c>
      <c r="B4522" s="2" t="s">
        <v>9064</v>
      </c>
      <c r="C4522" s="2" t="s">
        <v>89</v>
      </c>
      <c r="D4522" s="3">
        <v>1032.1300000000001</v>
      </c>
    </row>
    <row r="4523" spans="1:4" ht="12.75" customHeight="1">
      <c r="A4523" s="1" t="s">
        <v>9065</v>
      </c>
      <c r="B4523" s="2" t="s">
        <v>9066</v>
      </c>
      <c r="C4523" s="2" t="s">
        <v>89</v>
      </c>
      <c r="D4523" s="3">
        <v>2860.04</v>
      </c>
    </row>
    <row r="4524" spans="1:4" ht="12.75" customHeight="1">
      <c r="A4524" s="1" t="s">
        <v>9067</v>
      </c>
      <c r="B4524" s="2" t="s">
        <v>9068</v>
      </c>
      <c r="C4524" s="2" t="s">
        <v>89</v>
      </c>
      <c r="D4524" s="3">
        <v>112.05</v>
      </c>
    </row>
    <row r="4525" spans="1:4" ht="12.75" customHeight="1">
      <c r="A4525" s="1" t="s">
        <v>9069</v>
      </c>
      <c r="B4525" s="2" t="s">
        <v>9070</v>
      </c>
      <c r="C4525" s="2" t="s">
        <v>89</v>
      </c>
      <c r="D4525" s="3">
        <v>126.44</v>
      </c>
    </row>
    <row r="4526" spans="1:4" ht="12.75" customHeight="1">
      <c r="A4526" s="1" t="s">
        <v>9071</v>
      </c>
      <c r="B4526" s="2" t="s">
        <v>9072</v>
      </c>
      <c r="C4526" s="2" t="s">
        <v>89</v>
      </c>
      <c r="D4526" s="3">
        <v>151.11000000000001</v>
      </c>
    </row>
    <row r="4527" spans="1:4" ht="12.75" customHeight="1">
      <c r="A4527" s="1" t="s">
        <v>9073</v>
      </c>
      <c r="B4527" s="2" t="s">
        <v>9074</v>
      </c>
      <c r="C4527" s="2" t="s">
        <v>89</v>
      </c>
      <c r="D4527" s="3">
        <v>333.49</v>
      </c>
    </row>
    <row r="4528" spans="1:4" ht="12.75" customHeight="1">
      <c r="A4528" s="1" t="s">
        <v>9075</v>
      </c>
      <c r="B4528" s="2" t="s">
        <v>9076</v>
      </c>
      <c r="C4528" s="2" t="s">
        <v>89</v>
      </c>
      <c r="D4528" s="3">
        <v>407.09</v>
      </c>
    </row>
    <row r="4529" spans="1:4" ht="12.75" customHeight="1">
      <c r="A4529" s="1" t="s">
        <v>9077</v>
      </c>
      <c r="B4529" s="2" t="s">
        <v>9078</v>
      </c>
      <c r="C4529" s="2" t="s">
        <v>89</v>
      </c>
      <c r="D4529" s="3">
        <v>467.75</v>
      </c>
    </row>
    <row r="4530" spans="1:4" ht="12.75" customHeight="1">
      <c r="A4530" s="1" t="s">
        <v>9079</v>
      </c>
      <c r="B4530" s="2" t="s">
        <v>9080</v>
      </c>
      <c r="C4530" s="2" t="s">
        <v>89</v>
      </c>
      <c r="D4530" s="3">
        <v>524.29</v>
      </c>
    </row>
    <row r="4531" spans="1:4" ht="12.75" customHeight="1">
      <c r="A4531" s="1" t="s">
        <v>9081</v>
      </c>
      <c r="B4531" s="2" t="s">
        <v>9082</v>
      </c>
      <c r="C4531" s="2" t="s">
        <v>89</v>
      </c>
      <c r="D4531" s="3">
        <v>723.72</v>
      </c>
    </row>
    <row r="4532" spans="1:4" ht="12.75" customHeight="1">
      <c r="A4532" s="1" t="s">
        <v>9083</v>
      </c>
      <c r="B4532" s="2" t="s">
        <v>9084</v>
      </c>
      <c r="C4532" s="2" t="s">
        <v>89</v>
      </c>
      <c r="D4532" s="3">
        <v>768.96</v>
      </c>
    </row>
    <row r="4533" spans="1:4" ht="12.75" customHeight="1">
      <c r="A4533" s="1" t="s">
        <v>9085</v>
      </c>
      <c r="B4533" s="2" t="s">
        <v>9086</v>
      </c>
      <c r="C4533" s="2" t="s">
        <v>89</v>
      </c>
      <c r="D4533" s="3">
        <v>1104.0899999999999</v>
      </c>
    </row>
    <row r="4534" spans="1:4" ht="12.75" customHeight="1">
      <c r="A4534" s="1" t="s">
        <v>9087</v>
      </c>
      <c r="B4534" s="2" t="s">
        <v>9088</v>
      </c>
      <c r="C4534" s="2" t="s">
        <v>89</v>
      </c>
      <c r="D4534" s="3">
        <v>3207.43</v>
      </c>
    </row>
    <row r="4535" spans="1:4" ht="12.75" customHeight="1">
      <c r="A4535" s="1" t="s">
        <v>9089</v>
      </c>
      <c r="B4535" s="2" t="s">
        <v>9090</v>
      </c>
      <c r="C4535" s="2" t="s">
        <v>89</v>
      </c>
      <c r="D4535" s="3">
        <v>127.47</v>
      </c>
    </row>
    <row r="4536" spans="1:4" ht="12.75" customHeight="1">
      <c r="A4536" s="1" t="s">
        <v>9091</v>
      </c>
      <c r="B4536" s="2" t="s">
        <v>9092</v>
      </c>
      <c r="C4536" s="2" t="s">
        <v>89</v>
      </c>
      <c r="D4536" s="3">
        <v>133.63999999999999</v>
      </c>
    </row>
    <row r="4537" spans="1:4" ht="12.75" customHeight="1">
      <c r="A4537" s="1" t="s">
        <v>9093</v>
      </c>
      <c r="B4537" s="2" t="s">
        <v>9094</v>
      </c>
      <c r="C4537" s="2" t="s">
        <v>89</v>
      </c>
      <c r="D4537" s="3">
        <v>162.41999999999999</v>
      </c>
    </row>
    <row r="4538" spans="1:4" ht="12.75" customHeight="1">
      <c r="A4538" s="1" t="s">
        <v>9095</v>
      </c>
      <c r="B4538" s="2" t="s">
        <v>9096</v>
      </c>
      <c r="C4538" s="2" t="s">
        <v>89</v>
      </c>
      <c r="D4538" s="3">
        <v>212.28</v>
      </c>
    </row>
    <row r="4539" spans="1:4" ht="12.75" customHeight="1">
      <c r="A4539" s="1" t="s">
        <v>9097</v>
      </c>
      <c r="B4539" s="2" t="s">
        <v>9098</v>
      </c>
      <c r="C4539" s="2" t="s">
        <v>89</v>
      </c>
      <c r="D4539" s="3">
        <v>324.85000000000002</v>
      </c>
    </row>
    <row r="4540" spans="1:4" ht="12.75" customHeight="1">
      <c r="A4540" s="1" t="s">
        <v>9099</v>
      </c>
      <c r="B4540" s="2" t="s">
        <v>9100</v>
      </c>
      <c r="C4540" s="2" t="s">
        <v>89</v>
      </c>
      <c r="D4540" s="3">
        <v>395.78</v>
      </c>
    </row>
    <row r="4541" spans="1:4" ht="12.75" customHeight="1">
      <c r="A4541" s="1" t="s">
        <v>9101</v>
      </c>
      <c r="B4541" s="2" t="s">
        <v>9102</v>
      </c>
      <c r="C4541" s="2" t="s">
        <v>89</v>
      </c>
      <c r="D4541" s="3">
        <v>472.89</v>
      </c>
    </row>
    <row r="4542" spans="1:4" ht="12.75" customHeight="1">
      <c r="A4542" s="1" t="s">
        <v>9103</v>
      </c>
      <c r="B4542" s="2" t="s">
        <v>9104</v>
      </c>
      <c r="C4542" s="2" t="s">
        <v>89</v>
      </c>
      <c r="D4542" s="3">
        <v>668.21</v>
      </c>
    </row>
    <row r="4543" spans="1:4" ht="12.75" customHeight="1">
      <c r="A4543" s="1" t="s">
        <v>9105</v>
      </c>
      <c r="B4543" s="2" t="s">
        <v>9106</v>
      </c>
      <c r="C4543" s="2" t="s">
        <v>89</v>
      </c>
      <c r="D4543" s="3">
        <v>878.96</v>
      </c>
    </row>
    <row r="4544" spans="1:4" ht="12.75" customHeight="1">
      <c r="A4544" s="1" t="s">
        <v>9107</v>
      </c>
      <c r="B4544" s="2" t="s">
        <v>9108</v>
      </c>
      <c r="C4544" s="2" t="s">
        <v>89</v>
      </c>
      <c r="D4544" s="3">
        <v>1062.77</v>
      </c>
    </row>
    <row r="4545" spans="1:4" ht="12.75" customHeight="1">
      <c r="A4545" s="1" t="s">
        <v>9109</v>
      </c>
      <c r="B4545" s="2" t="s">
        <v>9110</v>
      </c>
      <c r="C4545" s="2" t="s">
        <v>89</v>
      </c>
      <c r="D4545" s="3">
        <v>1613.99</v>
      </c>
    </row>
    <row r="4546" spans="1:4" ht="12.75" customHeight="1">
      <c r="A4546" s="1" t="s">
        <v>9111</v>
      </c>
      <c r="B4546" s="2" t="s">
        <v>9112</v>
      </c>
      <c r="C4546" s="2" t="s">
        <v>89</v>
      </c>
      <c r="D4546" s="3">
        <v>195.32</v>
      </c>
    </row>
    <row r="4547" spans="1:4" ht="12.75" customHeight="1">
      <c r="A4547" s="1" t="s">
        <v>9113</v>
      </c>
      <c r="B4547" s="2" t="s">
        <v>9114</v>
      </c>
      <c r="C4547" s="2" t="s">
        <v>89</v>
      </c>
      <c r="D4547" s="3">
        <v>263.17</v>
      </c>
    </row>
    <row r="4548" spans="1:4" ht="12.75" customHeight="1">
      <c r="A4548" s="1" t="s">
        <v>9115</v>
      </c>
      <c r="B4548" s="2" t="s">
        <v>9116</v>
      </c>
      <c r="C4548" s="2" t="s">
        <v>89</v>
      </c>
      <c r="D4548" s="3">
        <v>318.68</v>
      </c>
    </row>
    <row r="4549" spans="1:4" ht="12.75" customHeight="1">
      <c r="A4549" s="1" t="s">
        <v>9117</v>
      </c>
      <c r="B4549" s="2" t="s">
        <v>9118</v>
      </c>
      <c r="C4549" s="2" t="s">
        <v>89</v>
      </c>
      <c r="D4549" s="3">
        <v>548.96</v>
      </c>
    </row>
    <row r="4550" spans="1:4" ht="12.75" customHeight="1">
      <c r="A4550" s="1" t="s">
        <v>9119</v>
      </c>
      <c r="B4550" s="2" t="s">
        <v>9120</v>
      </c>
      <c r="C4550" s="2" t="s">
        <v>89</v>
      </c>
      <c r="D4550" s="3">
        <v>571.99</v>
      </c>
    </row>
    <row r="4551" spans="1:4" ht="12.75" customHeight="1">
      <c r="A4551" s="1" t="s">
        <v>9121</v>
      </c>
      <c r="B4551" s="2" t="s">
        <v>9122</v>
      </c>
      <c r="C4551" s="2" t="s">
        <v>89</v>
      </c>
      <c r="D4551" s="3">
        <v>612.70000000000005</v>
      </c>
    </row>
    <row r="4552" spans="1:4" ht="12.75" customHeight="1">
      <c r="A4552" s="1" t="s">
        <v>9123</v>
      </c>
      <c r="B4552" s="2" t="s">
        <v>9124</v>
      </c>
      <c r="C4552" s="2" t="s">
        <v>89</v>
      </c>
      <c r="D4552" s="3">
        <v>958.11</v>
      </c>
    </row>
    <row r="4553" spans="1:4" ht="12.75" customHeight="1">
      <c r="A4553" s="1" t="s">
        <v>9125</v>
      </c>
      <c r="B4553" s="2" t="s">
        <v>9126</v>
      </c>
      <c r="C4553" s="2" t="s">
        <v>89</v>
      </c>
      <c r="D4553" s="3">
        <v>200.46</v>
      </c>
    </row>
    <row r="4554" spans="1:4" ht="12.75" customHeight="1">
      <c r="A4554" s="1" t="s">
        <v>9127</v>
      </c>
      <c r="B4554" s="2" t="s">
        <v>9128</v>
      </c>
      <c r="C4554" s="2" t="s">
        <v>89</v>
      </c>
      <c r="D4554" s="3">
        <v>205.6</v>
      </c>
    </row>
    <row r="4555" spans="1:4" ht="12.75" customHeight="1">
      <c r="A4555" s="1" t="s">
        <v>9129</v>
      </c>
      <c r="B4555" s="2" t="s">
        <v>9130</v>
      </c>
      <c r="C4555" s="2" t="s">
        <v>89</v>
      </c>
      <c r="D4555" s="3">
        <v>380.36</v>
      </c>
    </row>
    <row r="4556" spans="1:4" ht="12.75" customHeight="1">
      <c r="A4556" s="1" t="s">
        <v>9131</v>
      </c>
      <c r="B4556" s="2" t="s">
        <v>9132</v>
      </c>
      <c r="C4556" s="2" t="s">
        <v>89</v>
      </c>
      <c r="D4556" s="3">
        <v>466.72</v>
      </c>
    </row>
    <row r="4557" spans="1:4" ht="12.75" customHeight="1">
      <c r="A4557" s="1" t="s">
        <v>9133</v>
      </c>
      <c r="B4557" s="2" t="s">
        <v>9134</v>
      </c>
      <c r="C4557" s="2" t="s">
        <v>89</v>
      </c>
      <c r="D4557" s="3">
        <v>609.61</v>
      </c>
    </row>
    <row r="4558" spans="1:4" ht="12.75" customHeight="1">
      <c r="A4558" s="1" t="s">
        <v>9135</v>
      </c>
      <c r="B4558" s="2" t="s">
        <v>9136</v>
      </c>
      <c r="C4558" s="2" t="s">
        <v>89</v>
      </c>
      <c r="D4558" s="3">
        <v>623.08000000000004</v>
      </c>
    </row>
    <row r="4559" spans="1:4" ht="12.75" customHeight="1">
      <c r="A4559" s="1" t="s">
        <v>9137</v>
      </c>
      <c r="B4559" s="2" t="s">
        <v>9138</v>
      </c>
      <c r="C4559" s="2" t="s">
        <v>89</v>
      </c>
      <c r="D4559" s="3">
        <v>944.75</v>
      </c>
    </row>
    <row r="4560" spans="1:4" ht="12.75" customHeight="1">
      <c r="A4560" s="1" t="s">
        <v>9139</v>
      </c>
      <c r="B4560" s="2" t="s">
        <v>9140</v>
      </c>
      <c r="C4560" s="2" t="s">
        <v>89</v>
      </c>
      <c r="D4560" s="3">
        <v>1223.3499999999999</v>
      </c>
    </row>
    <row r="4561" spans="1:4" ht="12.75" customHeight="1">
      <c r="A4561" s="1" t="s">
        <v>9141</v>
      </c>
      <c r="B4561" s="2" t="s">
        <v>9142</v>
      </c>
      <c r="C4561" s="2" t="s">
        <v>89</v>
      </c>
      <c r="D4561" s="3">
        <v>242.61</v>
      </c>
    </row>
    <row r="4562" spans="1:4" ht="12.75" customHeight="1">
      <c r="A4562" s="1" t="s">
        <v>9143</v>
      </c>
      <c r="B4562" s="2" t="s">
        <v>9144</v>
      </c>
      <c r="C4562" s="2" t="s">
        <v>89</v>
      </c>
      <c r="D4562" s="3">
        <v>505.78</v>
      </c>
    </row>
    <row r="4563" spans="1:4" ht="12.75" customHeight="1">
      <c r="A4563" s="1" t="s">
        <v>9145</v>
      </c>
      <c r="B4563" s="2" t="s">
        <v>9146</v>
      </c>
      <c r="C4563" s="2" t="s">
        <v>89</v>
      </c>
      <c r="D4563" s="3">
        <v>535.6</v>
      </c>
    </row>
    <row r="4564" spans="1:4" ht="12.75" customHeight="1">
      <c r="A4564" s="1" t="s">
        <v>9147</v>
      </c>
      <c r="B4564" s="2" t="s">
        <v>9148</v>
      </c>
      <c r="C4564" s="2" t="s">
        <v>89</v>
      </c>
      <c r="D4564" s="3">
        <v>699.05</v>
      </c>
    </row>
    <row r="4565" spans="1:4" ht="12.75" customHeight="1">
      <c r="A4565" s="1" t="s">
        <v>9149</v>
      </c>
      <c r="B4565" s="2" t="s">
        <v>9150</v>
      </c>
      <c r="C4565" s="2" t="s">
        <v>89</v>
      </c>
      <c r="D4565" s="3">
        <v>765.87</v>
      </c>
    </row>
    <row r="4566" spans="1:4" ht="12.75" customHeight="1">
      <c r="A4566" s="1" t="s">
        <v>9151</v>
      </c>
      <c r="B4566" s="2" t="s">
        <v>9152</v>
      </c>
      <c r="C4566" s="2" t="s">
        <v>89</v>
      </c>
      <c r="D4566" s="3">
        <v>1084.56</v>
      </c>
    </row>
    <row r="4567" spans="1:4" ht="12.75" customHeight="1">
      <c r="A4567" s="1" t="s">
        <v>9153</v>
      </c>
      <c r="B4567" s="2" t="s">
        <v>9154</v>
      </c>
      <c r="C4567" s="2" t="s">
        <v>89</v>
      </c>
      <c r="D4567" s="3">
        <v>36.86</v>
      </c>
    </row>
    <row r="4568" spans="1:4" ht="12.75" customHeight="1">
      <c r="A4568" s="1" t="s">
        <v>9155</v>
      </c>
      <c r="B4568" s="2" t="s">
        <v>9156</v>
      </c>
      <c r="C4568" s="2" t="s">
        <v>89</v>
      </c>
      <c r="D4568" s="3">
        <v>51.61</v>
      </c>
    </row>
    <row r="4569" spans="1:4" ht="12.75" customHeight="1">
      <c r="A4569" s="1" t="s">
        <v>9157</v>
      </c>
      <c r="B4569" s="2" t="s">
        <v>9158</v>
      </c>
      <c r="C4569" s="2" t="s">
        <v>89</v>
      </c>
      <c r="D4569" s="3">
        <v>72.05</v>
      </c>
    </row>
    <row r="4570" spans="1:4" ht="12.75" customHeight="1">
      <c r="A4570" s="1" t="s">
        <v>9159</v>
      </c>
      <c r="B4570" s="2" t="s">
        <v>9160</v>
      </c>
      <c r="C4570" s="2" t="s">
        <v>89</v>
      </c>
      <c r="D4570" s="3">
        <v>104.72</v>
      </c>
    </row>
    <row r="4571" spans="1:4" ht="12.75" customHeight="1">
      <c r="A4571" s="1" t="s">
        <v>9161</v>
      </c>
      <c r="B4571" s="2" t="s">
        <v>9162</v>
      </c>
      <c r="C4571" s="2" t="s">
        <v>89</v>
      </c>
      <c r="D4571" s="3">
        <v>120.6</v>
      </c>
    </row>
    <row r="4572" spans="1:4" ht="12.75" customHeight="1">
      <c r="A4572" s="1" t="s">
        <v>9163</v>
      </c>
      <c r="B4572" s="2" t="s">
        <v>9164</v>
      </c>
      <c r="C4572" s="2" t="s">
        <v>89</v>
      </c>
      <c r="D4572" s="3">
        <v>45.24</v>
      </c>
    </row>
    <row r="4573" spans="1:4" ht="12.75" customHeight="1">
      <c r="A4573" s="1" t="s">
        <v>9165</v>
      </c>
      <c r="B4573" s="2" t="s">
        <v>9166</v>
      </c>
      <c r="C4573" s="2" t="s">
        <v>89</v>
      </c>
      <c r="D4573" s="3">
        <v>62</v>
      </c>
    </row>
    <row r="4574" spans="1:4" ht="12.75" customHeight="1">
      <c r="A4574" s="1" t="s">
        <v>9167</v>
      </c>
      <c r="B4574" s="2" t="s">
        <v>9168</v>
      </c>
      <c r="C4574" s="2" t="s">
        <v>89</v>
      </c>
      <c r="D4574" s="3">
        <v>73.260000000000005</v>
      </c>
    </row>
    <row r="4575" spans="1:4" ht="12.75" customHeight="1">
      <c r="A4575" s="1" t="s">
        <v>9169</v>
      </c>
      <c r="B4575" s="2" t="s">
        <v>9170</v>
      </c>
      <c r="C4575" s="2" t="s">
        <v>89</v>
      </c>
      <c r="D4575" s="3">
        <v>109.04</v>
      </c>
    </row>
    <row r="4576" spans="1:4" ht="12.75" customHeight="1">
      <c r="A4576" s="1" t="s">
        <v>9171</v>
      </c>
      <c r="B4576" s="2" t="s">
        <v>9172</v>
      </c>
      <c r="C4576" s="2" t="s">
        <v>89</v>
      </c>
      <c r="D4576" s="3">
        <v>130.53</v>
      </c>
    </row>
    <row r="4577" spans="1:4" ht="12.75" customHeight="1">
      <c r="A4577" s="1" t="s">
        <v>9173</v>
      </c>
      <c r="B4577" s="2" t="s">
        <v>9174</v>
      </c>
      <c r="C4577" s="2" t="s">
        <v>89</v>
      </c>
      <c r="D4577" s="3">
        <v>46.25</v>
      </c>
    </row>
    <row r="4578" spans="1:4" ht="12.75" customHeight="1">
      <c r="A4578" s="1" t="s">
        <v>9175</v>
      </c>
      <c r="B4578" s="2" t="s">
        <v>9176</v>
      </c>
      <c r="C4578" s="2" t="s">
        <v>89</v>
      </c>
      <c r="D4578" s="3">
        <v>72.89</v>
      </c>
    </row>
    <row r="4579" spans="1:4" ht="12.75" customHeight="1">
      <c r="A4579" s="1" t="s">
        <v>9177</v>
      </c>
      <c r="B4579" s="2" t="s">
        <v>9178</v>
      </c>
      <c r="C4579" s="2" t="s">
        <v>89</v>
      </c>
      <c r="D4579" s="3">
        <v>80.430000000000007</v>
      </c>
    </row>
    <row r="4580" spans="1:4" ht="12.75" customHeight="1">
      <c r="A4580" s="1" t="s">
        <v>9179</v>
      </c>
      <c r="B4580" s="2" t="s">
        <v>9180</v>
      </c>
      <c r="C4580" s="2" t="s">
        <v>89</v>
      </c>
      <c r="D4580" s="3">
        <v>114.07</v>
      </c>
    </row>
    <row r="4581" spans="1:4" ht="12.75" customHeight="1">
      <c r="A4581" s="1" t="s">
        <v>9181</v>
      </c>
      <c r="B4581" s="2" t="s">
        <v>9182</v>
      </c>
      <c r="C4581" s="2" t="s">
        <v>89</v>
      </c>
      <c r="D4581" s="3">
        <v>134.72</v>
      </c>
    </row>
    <row r="4582" spans="1:4" ht="12.75" customHeight="1">
      <c r="A4582" s="1" t="s">
        <v>9183</v>
      </c>
      <c r="B4582" s="2" t="s">
        <v>9184</v>
      </c>
      <c r="C4582" s="2" t="s">
        <v>89</v>
      </c>
      <c r="D4582" s="3">
        <v>117.29</v>
      </c>
    </row>
    <row r="4583" spans="1:4" ht="12.75" customHeight="1">
      <c r="A4583" s="1" t="s">
        <v>9185</v>
      </c>
      <c r="B4583" s="2" t="s">
        <v>9186</v>
      </c>
      <c r="C4583" s="2" t="s">
        <v>89</v>
      </c>
      <c r="D4583" s="3">
        <v>142.43</v>
      </c>
    </row>
    <row r="4584" spans="1:4" ht="12.75" customHeight="1">
      <c r="A4584" s="1" t="s">
        <v>9187</v>
      </c>
      <c r="B4584" s="2" t="s">
        <v>9188</v>
      </c>
      <c r="C4584" s="2" t="s">
        <v>89</v>
      </c>
      <c r="D4584" s="3">
        <v>192.7</v>
      </c>
    </row>
    <row r="4585" spans="1:4" ht="12.75" customHeight="1">
      <c r="A4585" s="1" t="s">
        <v>9189</v>
      </c>
      <c r="B4585" s="2" t="s">
        <v>9190</v>
      </c>
      <c r="C4585" s="2" t="s">
        <v>89</v>
      </c>
      <c r="D4585" s="3">
        <v>38.54</v>
      </c>
    </row>
    <row r="4586" spans="1:4" ht="12.75" customHeight="1">
      <c r="A4586" s="1" t="s">
        <v>9191</v>
      </c>
      <c r="B4586" s="2" t="s">
        <v>9192</v>
      </c>
      <c r="C4586" s="2" t="s">
        <v>89</v>
      </c>
      <c r="D4586" s="3">
        <v>50.27</v>
      </c>
    </row>
    <row r="4587" spans="1:4" ht="12.75" customHeight="1">
      <c r="A4587" s="1" t="s">
        <v>9193</v>
      </c>
      <c r="B4587" s="2" t="s">
        <v>9194</v>
      </c>
      <c r="C4587" s="2" t="s">
        <v>2</v>
      </c>
      <c r="D4587" s="3">
        <v>19.32</v>
      </c>
    </row>
    <row r="4588" spans="1:4" ht="12.75" customHeight="1">
      <c r="A4588" s="1" t="s">
        <v>9195</v>
      </c>
      <c r="B4588" s="2" t="s">
        <v>9196</v>
      </c>
      <c r="C4588" s="2" t="s">
        <v>2</v>
      </c>
      <c r="D4588" s="3">
        <v>13.62</v>
      </c>
    </row>
    <row r="4589" spans="1:4" ht="12.75" customHeight="1">
      <c r="A4589" s="1" t="s">
        <v>9197</v>
      </c>
      <c r="B4589" s="2" t="s">
        <v>9198</v>
      </c>
      <c r="C4589" s="2" t="s">
        <v>89</v>
      </c>
      <c r="D4589" s="3">
        <v>6.23</v>
      </c>
    </row>
    <row r="4590" spans="1:4" ht="12.75" customHeight="1">
      <c r="A4590" s="1" t="s">
        <v>9199</v>
      </c>
      <c r="B4590" s="2" t="s">
        <v>9200</v>
      </c>
      <c r="C4590" s="2" t="s">
        <v>89</v>
      </c>
      <c r="D4590" s="3">
        <v>6.04</v>
      </c>
    </row>
    <row r="4591" spans="1:4" ht="12.75" customHeight="1">
      <c r="A4591" s="1" t="s">
        <v>9201</v>
      </c>
      <c r="B4591" s="2" t="s">
        <v>9202</v>
      </c>
      <c r="C4591" s="2" t="s">
        <v>89</v>
      </c>
      <c r="D4591" s="3">
        <v>4.25</v>
      </c>
    </row>
    <row r="4592" spans="1:4" ht="12.75" customHeight="1">
      <c r="A4592" s="1" t="s">
        <v>9203</v>
      </c>
      <c r="B4592" s="2" t="s">
        <v>9204</v>
      </c>
      <c r="C4592" s="2" t="s">
        <v>89</v>
      </c>
      <c r="D4592" s="3">
        <v>5.89</v>
      </c>
    </row>
    <row r="4593" spans="1:4" ht="12.75" customHeight="1">
      <c r="A4593" s="1" t="s">
        <v>9205</v>
      </c>
      <c r="B4593" s="2" t="s">
        <v>9206</v>
      </c>
      <c r="C4593" s="2" t="s">
        <v>89</v>
      </c>
      <c r="D4593" s="3">
        <v>6.62</v>
      </c>
    </row>
    <row r="4594" spans="1:4" ht="12.75" customHeight="1">
      <c r="A4594" s="1" t="s">
        <v>9207</v>
      </c>
      <c r="B4594" s="2" t="s">
        <v>9208</v>
      </c>
      <c r="C4594" s="2" t="s">
        <v>89</v>
      </c>
      <c r="D4594" s="3">
        <v>2.3199999999999998</v>
      </c>
    </row>
    <row r="4595" spans="1:4" ht="12.75" customHeight="1">
      <c r="A4595" s="1" t="s">
        <v>9209</v>
      </c>
      <c r="B4595" s="2" t="s">
        <v>9210</v>
      </c>
      <c r="C4595" s="2" t="s">
        <v>89</v>
      </c>
      <c r="D4595" s="3">
        <v>1.83</v>
      </c>
    </row>
    <row r="4596" spans="1:4" ht="12.75" customHeight="1">
      <c r="A4596" s="1" t="s">
        <v>9211</v>
      </c>
      <c r="B4596" s="2" t="s">
        <v>9212</v>
      </c>
      <c r="C4596" s="2" t="s">
        <v>89</v>
      </c>
      <c r="D4596" s="3">
        <v>4.2</v>
      </c>
    </row>
    <row r="4597" spans="1:4" ht="12.75" customHeight="1">
      <c r="A4597" s="1" t="s">
        <v>9213</v>
      </c>
      <c r="B4597" s="2" t="s">
        <v>9214</v>
      </c>
      <c r="C4597" s="2" t="s">
        <v>89</v>
      </c>
      <c r="D4597" s="3">
        <v>2.99</v>
      </c>
    </row>
    <row r="4598" spans="1:4" ht="12.75" customHeight="1">
      <c r="A4598" s="1" t="s">
        <v>9215</v>
      </c>
      <c r="B4598" s="2" t="s">
        <v>9216</v>
      </c>
      <c r="C4598" s="2" t="s">
        <v>89</v>
      </c>
      <c r="D4598" s="3">
        <v>2.27</v>
      </c>
    </row>
    <row r="4599" spans="1:4" ht="12.75" customHeight="1">
      <c r="A4599" s="1" t="s">
        <v>9217</v>
      </c>
      <c r="B4599" s="2" t="s">
        <v>9218</v>
      </c>
      <c r="C4599" s="2" t="s">
        <v>89</v>
      </c>
      <c r="D4599" s="3">
        <v>3.86</v>
      </c>
    </row>
    <row r="4600" spans="1:4" ht="12.75" customHeight="1">
      <c r="A4600" s="1" t="s">
        <v>9219</v>
      </c>
      <c r="B4600" s="2" t="s">
        <v>9220</v>
      </c>
      <c r="C4600" s="2" t="s">
        <v>89</v>
      </c>
      <c r="D4600" s="3">
        <v>5.15</v>
      </c>
    </row>
    <row r="4601" spans="1:4" ht="12.75" customHeight="1">
      <c r="A4601" s="1" t="s">
        <v>9221</v>
      </c>
      <c r="B4601" s="2" t="s">
        <v>9222</v>
      </c>
      <c r="C4601" s="2" t="s">
        <v>89</v>
      </c>
      <c r="D4601" s="3">
        <v>10.17</v>
      </c>
    </row>
    <row r="4602" spans="1:4" ht="12.75" customHeight="1">
      <c r="A4602" s="1" t="s">
        <v>9223</v>
      </c>
      <c r="B4602" s="2" t="s">
        <v>9224</v>
      </c>
      <c r="C4602" s="2" t="s">
        <v>89</v>
      </c>
      <c r="D4602" s="3">
        <v>5060.7299999999996</v>
      </c>
    </row>
    <row r="4603" spans="1:4" ht="12.75" customHeight="1">
      <c r="A4603" s="1" t="s">
        <v>9225</v>
      </c>
      <c r="B4603" s="2" t="s">
        <v>9226</v>
      </c>
      <c r="C4603" s="2" t="s">
        <v>89</v>
      </c>
      <c r="D4603" s="3">
        <v>124.03</v>
      </c>
    </row>
    <row r="4604" spans="1:4" ht="12.75" customHeight="1">
      <c r="A4604" s="1" t="s">
        <v>9227</v>
      </c>
      <c r="B4604" s="2" t="s">
        <v>9228</v>
      </c>
      <c r="C4604" s="2" t="s">
        <v>89</v>
      </c>
      <c r="D4604" s="3">
        <v>266.23</v>
      </c>
    </row>
    <row r="4605" spans="1:4" ht="12.75" customHeight="1">
      <c r="A4605" s="1" t="s">
        <v>9229</v>
      </c>
      <c r="B4605" s="2" t="s">
        <v>9230</v>
      </c>
      <c r="C4605" s="2" t="s">
        <v>89</v>
      </c>
      <c r="D4605" s="3">
        <v>4590.05</v>
      </c>
    </row>
    <row r="4606" spans="1:4" ht="12.75" customHeight="1">
      <c r="A4606" s="1" t="s">
        <v>9231</v>
      </c>
      <c r="B4606" s="2" t="s">
        <v>9232</v>
      </c>
      <c r="C4606" s="2" t="s">
        <v>89</v>
      </c>
      <c r="D4606" s="3">
        <v>415.03</v>
      </c>
    </row>
    <row r="4607" spans="1:4" ht="12.75" customHeight="1">
      <c r="A4607" s="1" t="s">
        <v>9233</v>
      </c>
      <c r="B4607" s="2" t="s">
        <v>9234</v>
      </c>
      <c r="C4607" s="2" t="s">
        <v>89</v>
      </c>
      <c r="D4607" s="3">
        <v>1016.92</v>
      </c>
    </row>
    <row r="4608" spans="1:4" ht="12.75" customHeight="1">
      <c r="A4608" s="1" t="s">
        <v>9235</v>
      </c>
      <c r="B4608" s="2" t="s">
        <v>9236</v>
      </c>
      <c r="C4608" s="2" t="s">
        <v>89</v>
      </c>
      <c r="D4608" s="3">
        <v>1637.9</v>
      </c>
    </row>
    <row r="4609" spans="1:4" ht="12.75" customHeight="1">
      <c r="A4609" s="1" t="s">
        <v>9237</v>
      </c>
      <c r="B4609" s="2" t="s">
        <v>9238</v>
      </c>
      <c r="C4609" s="2" t="s">
        <v>89</v>
      </c>
      <c r="D4609" s="3">
        <v>26.42</v>
      </c>
    </row>
    <row r="4610" spans="1:4" ht="12.75" customHeight="1">
      <c r="A4610" s="1" t="s">
        <v>9239</v>
      </c>
      <c r="B4610" s="2" t="s">
        <v>9240</v>
      </c>
      <c r="C4610" s="2" t="s">
        <v>89</v>
      </c>
      <c r="D4610" s="3">
        <v>2875.54</v>
      </c>
    </row>
    <row r="4611" spans="1:4" ht="12.75" customHeight="1">
      <c r="A4611" s="1" t="s">
        <v>9241</v>
      </c>
      <c r="B4611" s="2" t="s">
        <v>9242</v>
      </c>
      <c r="C4611" s="2" t="s">
        <v>89</v>
      </c>
      <c r="D4611" s="3">
        <v>4276.74</v>
      </c>
    </row>
    <row r="4612" spans="1:4" ht="12.75" customHeight="1">
      <c r="A4612" s="1" t="s">
        <v>9243</v>
      </c>
      <c r="B4612" s="2" t="s">
        <v>9244</v>
      </c>
      <c r="C4612" s="2" t="s">
        <v>89</v>
      </c>
      <c r="D4612" s="3">
        <v>2144.6799999999998</v>
      </c>
    </row>
    <row r="4613" spans="1:4" ht="12.75" customHeight="1">
      <c r="A4613" s="1" t="s">
        <v>9245</v>
      </c>
      <c r="B4613" s="2" t="s">
        <v>9246</v>
      </c>
      <c r="C4613" s="2" t="s">
        <v>89</v>
      </c>
      <c r="D4613" s="3">
        <v>59.09</v>
      </c>
    </row>
    <row r="4614" spans="1:4" ht="12.75" customHeight="1">
      <c r="A4614" s="1" t="s">
        <v>9247</v>
      </c>
      <c r="B4614" s="2" t="s">
        <v>9248</v>
      </c>
      <c r="C4614" s="2" t="s">
        <v>89</v>
      </c>
      <c r="D4614" s="3">
        <v>2798.08</v>
      </c>
    </row>
    <row r="4615" spans="1:4" ht="12.75" customHeight="1">
      <c r="A4615" s="1" t="s">
        <v>9249</v>
      </c>
      <c r="B4615" s="2" t="s">
        <v>9250</v>
      </c>
      <c r="C4615" s="2" t="s">
        <v>89</v>
      </c>
      <c r="D4615" s="3">
        <v>112.02</v>
      </c>
    </row>
    <row r="4616" spans="1:4" ht="12.75" customHeight="1">
      <c r="A4616" s="1" t="s">
        <v>9251</v>
      </c>
      <c r="B4616" s="2" t="s">
        <v>9252</v>
      </c>
      <c r="C4616" s="2" t="s">
        <v>89</v>
      </c>
      <c r="D4616" s="3">
        <v>137.9</v>
      </c>
    </row>
    <row r="4617" spans="1:4" ht="12.75" customHeight="1">
      <c r="A4617" s="1" t="s">
        <v>9253</v>
      </c>
      <c r="B4617" s="2" t="s">
        <v>9254</v>
      </c>
      <c r="C4617" s="2" t="s">
        <v>89</v>
      </c>
      <c r="D4617" s="3">
        <v>3654.45</v>
      </c>
    </row>
    <row r="4618" spans="1:4" ht="12.75" customHeight="1">
      <c r="A4618" s="1" t="s">
        <v>9255</v>
      </c>
      <c r="B4618" s="2" t="s">
        <v>9256</v>
      </c>
      <c r="C4618" s="2" t="s">
        <v>89</v>
      </c>
      <c r="D4618" s="3">
        <v>4481.82</v>
      </c>
    </row>
    <row r="4619" spans="1:4" ht="12.75" customHeight="1">
      <c r="A4619" s="1" t="s">
        <v>9257</v>
      </c>
      <c r="B4619" s="2" t="s">
        <v>9258</v>
      </c>
      <c r="C4619" s="2" t="s">
        <v>89</v>
      </c>
      <c r="D4619" s="3">
        <v>5194.8</v>
      </c>
    </row>
    <row r="4620" spans="1:4" ht="12.75" customHeight="1">
      <c r="A4620" s="1" t="s">
        <v>9259</v>
      </c>
      <c r="B4620" s="2" t="s">
        <v>9260</v>
      </c>
      <c r="C4620" s="2" t="s">
        <v>89</v>
      </c>
      <c r="D4620" s="3">
        <v>6861.6</v>
      </c>
    </row>
    <row r="4621" spans="1:4" ht="12.75" customHeight="1">
      <c r="A4621" s="1" t="s">
        <v>9261</v>
      </c>
      <c r="B4621" s="2" t="s">
        <v>9262</v>
      </c>
      <c r="C4621" s="2" t="s">
        <v>89</v>
      </c>
      <c r="D4621" s="3">
        <v>1216.2</v>
      </c>
    </row>
    <row r="4622" spans="1:4" ht="12.75" customHeight="1">
      <c r="A4622" s="1" t="s">
        <v>9263</v>
      </c>
      <c r="B4622" s="2" t="s">
        <v>9264</v>
      </c>
      <c r="C4622" s="2" t="s">
        <v>89</v>
      </c>
      <c r="D4622" s="3">
        <v>1693.84</v>
      </c>
    </row>
    <row r="4623" spans="1:4" ht="12.75" customHeight="1">
      <c r="A4623" s="1" t="s">
        <v>9265</v>
      </c>
      <c r="B4623" s="2" t="s">
        <v>9266</v>
      </c>
      <c r="C4623" s="2" t="s">
        <v>89</v>
      </c>
      <c r="D4623" s="3">
        <v>2411.94</v>
      </c>
    </row>
    <row r="4624" spans="1:4" ht="12.75" customHeight="1">
      <c r="A4624" s="1" t="s">
        <v>9267</v>
      </c>
      <c r="B4624" s="2" t="s">
        <v>9268</v>
      </c>
      <c r="C4624" s="2" t="s">
        <v>89</v>
      </c>
      <c r="D4624" s="3">
        <v>24.83</v>
      </c>
    </row>
    <row r="4625" spans="1:4" ht="12.75" customHeight="1">
      <c r="A4625" s="1" t="s">
        <v>9269</v>
      </c>
      <c r="B4625" s="2" t="s">
        <v>9270</v>
      </c>
      <c r="C4625" s="2" t="s">
        <v>89</v>
      </c>
      <c r="D4625" s="3">
        <v>42.67</v>
      </c>
    </row>
    <row r="4626" spans="1:4" ht="12.75" customHeight="1">
      <c r="A4626" s="1" t="s">
        <v>9271</v>
      </c>
      <c r="B4626" s="2" t="s">
        <v>9272</v>
      </c>
      <c r="C4626" s="2" t="s">
        <v>89</v>
      </c>
      <c r="D4626" s="3">
        <v>12.02</v>
      </c>
    </row>
    <row r="4627" spans="1:4" ht="12.75" customHeight="1">
      <c r="A4627" s="1" t="s">
        <v>9273</v>
      </c>
      <c r="B4627" s="2" t="s">
        <v>9274</v>
      </c>
      <c r="C4627" s="2" t="s">
        <v>89</v>
      </c>
      <c r="D4627" s="3">
        <v>7.49</v>
      </c>
    </row>
    <row r="4628" spans="1:4" ht="12.75" customHeight="1">
      <c r="A4628" s="1" t="s">
        <v>9275</v>
      </c>
      <c r="B4628" s="2" t="s">
        <v>9276</v>
      </c>
      <c r="C4628" s="2" t="s">
        <v>89</v>
      </c>
      <c r="D4628" s="3">
        <v>4.97</v>
      </c>
    </row>
    <row r="4629" spans="1:4" ht="12.75" customHeight="1">
      <c r="A4629" s="1" t="s">
        <v>9277</v>
      </c>
      <c r="B4629" s="2" t="s">
        <v>9278</v>
      </c>
      <c r="C4629" s="2" t="s">
        <v>89</v>
      </c>
      <c r="D4629" s="3">
        <v>6.42</v>
      </c>
    </row>
    <row r="4630" spans="1:4" ht="12.75" customHeight="1">
      <c r="A4630" s="1" t="s">
        <v>9279</v>
      </c>
      <c r="B4630" s="2" t="s">
        <v>9280</v>
      </c>
      <c r="C4630" s="2" t="s">
        <v>89</v>
      </c>
      <c r="D4630" s="3">
        <v>9.1300000000000008</v>
      </c>
    </row>
    <row r="4631" spans="1:4" ht="12.75" customHeight="1">
      <c r="A4631" s="1" t="s">
        <v>9281</v>
      </c>
      <c r="B4631" s="2" t="s">
        <v>9282</v>
      </c>
      <c r="C4631" s="2" t="s">
        <v>89</v>
      </c>
      <c r="D4631" s="3">
        <v>14.94</v>
      </c>
    </row>
    <row r="4632" spans="1:4" ht="12.75" customHeight="1">
      <c r="A4632" s="1" t="s">
        <v>9283</v>
      </c>
      <c r="B4632" s="2" t="s">
        <v>9284</v>
      </c>
      <c r="C4632" s="2" t="s">
        <v>89</v>
      </c>
      <c r="D4632" s="3">
        <v>21.71</v>
      </c>
    </row>
    <row r="4633" spans="1:4" ht="12.75" customHeight="1">
      <c r="A4633" s="1" t="s">
        <v>9285</v>
      </c>
      <c r="B4633" s="2" t="s">
        <v>9286</v>
      </c>
      <c r="C4633" s="2" t="s">
        <v>89</v>
      </c>
      <c r="D4633" s="3">
        <v>9.57</v>
      </c>
    </row>
    <row r="4634" spans="1:4" ht="12.75" customHeight="1">
      <c r="A4634" s="1" t="s">
        <v>9287</v>
      </c>
      <c r="B4634" s="2" t="s">
        <v>9288</v>
      </c>
      <c r="C4634" s="2" t="s">
        <v>89</v>
      </c>
      <c r="D4634" s="3">
        <v>15.68</v>
      </c>
    </row>
    <row r="4635" spans="1:4" ht="12.75" customHeight="1">
      <c r="A4635" s="1" t="s">
        <v>9289</v>
      </c>
      <c r="B4635" s="2" t="s">
        <v>9290</v>
      </c>
      <c r="C4635" s="2" t="s">
        <v>89</v>
      </c>
      <c r="D4635" s="3">
        <v>30.27</v>
      </c>
    </row>
    <row r="4636" spans="1:4" ht="12.75" customHeight="1">
      <c r="A4636" s="1" t="s">
        <v>9291</v>
      </c>
      <c r="B4636" s="2" t="s">
        <v>9292</v>
      </c>
      <c r="C4636" s="2" t="s">
        <v>89</v>
      </c>
      <c r="D4636" s="3">
        <v>8.94</v>
      </c>
    </row>
    <row r="4637" spans="1:4" ht="12.75" customHeight="1">
      <c r="A4637" s="1" t="s">
        <v>9293</v>
      </c>
      <c r="B4637" s="2" t="s">
        <v>9294</v>
      </c>
      <c r="C4637" s="2" t="s">
        <v>89</v>
      </c>
      <c r="D4637" s="3">
        <v>12.12</v>
      </c>
    </row>
    <row r="4638" spans="1:4" ht="12.75" customHeight="1">
      <c r="A4638" s="1" t="s">
        <v>9295</v>
      </c>
      <c r="B4638" s="2" t="s">
        <v>9296</v>
      </c>
      <c r="C4638" s="2" t="s">
        <v>89</v>
      </c>
      <c r="D4638" s="3">
        <v>118.6</v>
      </c>
    </row>
    <row r="4639" spans="1:4" ht="12.75" customHeight="1">
      <c r="A4639" s="1" t="s">
        <v>9297</v>
      </c>
      <c r="B4639" s="2" t="s">
        <v>9298</v>
      </c>
      <c r="C4639" s="2" t="s">
        <v>89</v>
      </c>
      <c r="D4639" s="3">
        <v>9.9499999999999993</v>
      </c>
    </row>
    <row r="4640" spans="1:4" ht="12.75" customHeight="1">
      <c r="A4640" s="1" t="s">
        <v>9299</v>
      </c>
      <c r="B4640" s="2" t="s">
        <v>9300</v>
      </c>
      <c r="C4640" s="2" t="s">
        <v>89</v>
      </c>
      <c r="D4640" s="3">
        <v>13.42</v>
      </c>
    </row>
    <row r="4641" spans="1:4" ht="12.75" customHeight="1">
      <c r="A4641" s="1" t="s">
        <v>9301</v>
      </c>
      <c r="B4641" s="2" t="s">
        <v>9302</v>
      </c>
      <c r="C4641" s="2" t="s">
        <v>89</v>
      </c>
      <c r="D4641" s="3">
        <v>22.17</v>
      </c>
    </row>
    <row r="4642" spans="1:4" ht="12.75" customHeight="1">
      <c r="A4642" s="1" t="s">
        <v>9303</v>
      </c>
      <c r="B4642" s="2" t="s">
        <v>9304</v>
      </c>
      <c r="C4642" s="2" t="s">
        <v>89</v>
      </c>
      <c r="D4642" s="3">
        <v>36.01</v>
      </c>
    </row>
    <row r="4643" spans="1:4" ht="12.75" customHeight="1">
      <c r="A4643" s="1" t="s">
        <v>9305</v>
      </c>
      <c r="B4643" s="2" t="s">
        <v>9306</v>
      </c>
      <c r="C4643" s="2" t="s">
        <v>89</v>
      </c>
      <c r="D4643" s="3">
        <v>46.17</v>
      </c>
    </row>
    <row r="4644" spans="1:4" ht="12.75" customHeight="1">
      <c r="A4644" s="1" t="s">
        <v>9307</v>
      </c>
      <c r="B4644" s="2" t="s">
        <v>9308</v>
      </c>
      <c r="C4644" s="2" t="s">
        <v>89</v>
      </c>
      <c r="D4644" s="3">
        <v>79.38</v>
      </c>
    </row>
    <row r="4645" spans="1:4" ht="12.75" customHeight="1">
      <c r="A4645" s="1" t="s">
        <v>9309</v>
      </c>
      <c r="B4645" s="2" t="s">
        <v>9310</v>
      </c>
      <c r="C4645" s="2" t="s">
        <v>89</v>
      </c>
      <c r="D4645" s="3">
        <v>18.239999999999998</v>
      </c>
    </row>
    <row r="4646" spans="1:4" ht="12.75" customHeight="1">
      <c r="A4646" s="1" t="s">
        <v>9311</v>
      </c>
      <c r="B4646" s="2" t="s">
        <v>9312</v>
      </c>
      <c r="C4646" s="2" t="s">
        <v>89</v>
      </c>
      <c r="D4646" s="3">
        <v>239.62</v>
      </c>
    </row>
    <row r="4647" spans="1:4" ht="12.75" customHeight="1">
      <c r="A4647" s="1" t="s">
        <v>9313</v>
      </c>
      <c r="B4647" s="2" t="s">
        <v>9314</v>
      </c>
      <c r="C4647" s="2" t="s">
        <v>89</v>
      </c>
      <c r="D4647" s="3">
        <v>9.83</v>
      </c>
    </row>
    <row r="4648" spans="1:4" ht="12.75" customHeight="1">
      <c r="A4648" s="1" t="s">
        <v>9315</v>
      </c>
      <c r="B4648" s="2" t="s">
        <v>9316</v>
      </c>
      <c r="C4648" s="2" t="s">
        <v>89</v>
      </c>
      <c r="D4648" s="3">
        <v>13.59</v>
      </c>
    </row>
    <row r="4649" spans="1:4" ht="12.75" customHeight="1">
      <c r="A4649" s="1" t="s">
        <v>9317</v>
      </c>
      <c r="B4649" s="2" t="s">
        <v>9318</v>
      </c>
      <c r="C4649" s="2" t="s">
        <v>89</v>
      </c>
      <c r="D4649" s="3">
        <v>18.190000000000001</v>
      </c>
    </row>
    <row r="4650" spans="1:4" ht="12.75" customHeight="1">
      <c r="A4650" s="1" t="s">
        <v>9319</v>
      </c>
      <c r="B4650" s="2" t="s">
        <v>9320</v>
      </c>
      <c r="C4650" s="2" t="s">
        <v>89</v>
      </c>
      <c r="D4650" s="3">
        <v>26.24</v>
      </c>
    </row>
    <row r="4651" spans="1:4" ht="12.75" customHeight="1">
      <c r="A4651" s="1" t="s">
        <v>9321</v>
      </c>
      <c r="B4651" s="2" t="s">
        <v>9322</v>
      </c>
      <c r="C4651" s="2" t="s">
        <v>89</v>
      </c>
      <c r="D4651" s="3">
        <v>41.46</v>
      </c>
    </row>
    <row r="4652" spans="1:4" ht="12.75" customHeight="1">
      <c r="A4652" s="1" t="s">
        <v>9323</v>
      </c>
      <c r="B4652" s="2" t="s">
        <v>9324</v>
      </c>
      <c r="C4652" s="2" t="s">
        <v>89</v>
      </c>
      <c r="D4652" s="3">
        <v>72.959999999999994</v>
      </c>
    </row>
    <row r="4653" spans="1:4" ht="12.75" customHeight="1">
      <c r="A4653" s="1" t="s">
        <v>9325</v>
      </c>
      <c r="B4653" s="2" t="s">
        <v>9326</v>
      </c>
      <c r="C4653" s="2" t="s">
        <v>89</v>
      </c>
      <c r="D4653" s="3">
        <v>100.3</v>
      </c>
    </row>
    <row r="4654" spans="1:4" ht="12.75" customHeight="1">
      <c r="A4654" s="1" t="s">
        <v>9327</v>
      </c>
      <c r="B4654" s="2" t="s">
        <v>9328</v>
      </c>
      <c r="C4654" s="2" t="s">
        <v>89</v>
      </c>
      <c r="D4654" s="3">
        <v>172.44</v>
      </c>
    </row>
    <row r="4655" spans="1:4" ht="12.75" customHeight="1">
      <c r="A4655" s="1" t="s">
        <v>9329</v>
      </c>
      <c r="B4655" s="2" t="s">
        <v>9330</v>
      </c>
      <c r="C4655" s="2" t="s">
        <v>89</v>
      </c>
      <c r="D4655" s="3">
        <v>13.5</v>
      </c>
    </row>
    <row r="4656" spans="1:4" ht="12.75" customHeight="1">
      <c r="A4656" s="1" t="s">
        <v>9331</v>
      </c>
      <c r="B4656" s="2" t="s">
        <v>9332</v>
      </c>
      <c r="C4656" s="2" t="s">
        <v>89</v>
      </c>
      <c r="D4656" s="3">
        <v>35.29</v>
      </c>
    </row>
    <row r="4657" spans="1:4" ht="12.75" customHeight="1">
      <c r="A4657" s="1" t="s">
        <v>9333</v>
      </c>
      <c r="B4657" s="2" t="s">
        <v>9334</v>
      </c>
      <c r="C4657" s="2" t="s">
        <v>89</v>
      </c>
      <c r="D4657" s="3">
        <v>5.9</v>
      </c>
    </row>
    <row r="4658" spans="1:4" ht="12.75" customHeight="1">
      <c r="A4658" s="1" t="s">
        <v>9335</v>
      </c>
      <c r="B4658" s="2" t="s">
        <v>9336</v>
      </c>
      <c r="C4658" s="2" t="s">
        <v>89</v>
      </c>
      <c r="D4658" s="3">
        <v>53.34</v>
      </c>
    </row>
    <row r="4659" spans="1:4" ht="12.75" customHeight="1">
      <c r="A4659" s="1" t="s">
        <v>9337</v>
      </c>
      <c r="B4659" s="2" t="s">
        <v>9338</v>
      </c>
      <c r="C4659" s="2" t="s">
        <v>89</v>
      </c>
      <c r="D4659" s="3">
        <v>90.68</v>
      </c>
    </row>
    <row r="4660" spans="1:4" ht="12.75" customHeight="1">
      <c r="A4660" s="1" t="s">
        <v>9339</v>
      </c>
      <c r="B4660" s="2" t="s">
        <v>9340</v>
      </c>
      <c r="C4660" s="2" t="s">
        <v>89</v>
      </c>
      <c r="D4660" s="3">
        <v>142.05000000000001</v>
      </c>
    </row>
    <row r="4661" spans="1:4" ht="12.75" customHeight="1">
      <c r="A4661" s="1" t="s">
        <v>9341</v>
      </c>
      <c r="B4661" s="2" t="s">
        <v>9342</v>
      </c>
      <c r="C4661" s="2" t="s">
        <v>89</v>
      </c>
      <c r="D4661" s="3">
        <v>208.97</v>
      </c>
    </row>
    <row r="4662" spans="1:4" ht="12.75" customHeight="1">
      <c r="A4662" s="1" t="s">
        <v>9343</v>
      </c>
      <c r="B4662" s="2" t="s">
        <v>9344</v>
      </c>
      <c r="C4662" s="2" t="s">
        <v>89</v>
      </c>
      <c r="D4662" s="3">
        <v>281.51</v>
      </c>
    </row>
    <row r="4663" spans="1:4" ht="12.75" customHeight="1">
      <c r="A4663" s="1" t="s">
        <v>9345</v>
      </c>
      <c r="B4663" s="2" t="s">
        <v>9346</v>
      </c>
      <c r="C4663" s="2" t="s">
        <v>89</v>
      </c>
      <c r="D4663" s="3">
        <v>371.84</v>
      </c>
    </row>
    <row r="4664" spans="1:4" ht="12.75" customHeight="1">
      <c r="A4664" s="1" t="s">
        <v>9347</v>
      </c>
      <c r="B4664" s="2" t="s">
        <v>9348</v>
      </c>
      <c r="C4664" s="2" t="s">
        <v>89</v>
      </c>
      <c r="D4664" s="3">
        <v>147.75</v>
      </c>
    </row>
    <row r="4665" spans="1:4" ht="12.75" customHeight="1">
      <c r="A4665" s="1" t="s">
        <v>9349</v>
      </c>
      <c r="B4665" s="2" t="s">
        <v>9350</v>
      </c>
      <c r="C4665" s="2" t="s">
        <v>89</v>
      </c>
      <c r="D4665" s="3">
        <v>262.74</v>
      </c>
    </row>
    <row r="4666" spans="1:4" ht="12.75" customHeight="1">
      <c r="A4666" s="1" t="s">
        <v>9351</v>
      </c>
      <c r="B4666" s="2" t="s">
        <v>9352</v>
      </c>
      <c r="C4666" s="2" t="s">
        <v>89</v>
      </c>
      <c r="D4666" s="3">
        <v>115.12</v>
      </c>
    </row>
    <row r="4667" spans="1:4" ht="12.75" customHeight="1">
      <c r="A4667" s="1" t="s">
        <v>9353</v>
      </c>
      <c r="B4667" s="2" t="s">
        <v>9354</v>
      </c>
      <c r="C4667" s="2" t="s">
        <v>89</v>
      </c>
      <c r="D4667" s="3">
        <v>199.62</v>
      </c>
    </row>
    <row r="4668" spans="1:4" ht="12.75" customHeight="1">
      <c r="A4668" s="1" t="s">
        <v>9355</v>
      </c>
      <c r="B4668" s="2" t="s">
        <v>9356</v>
      </c>
      <c r="C4668" s="2" t="s">
        <v>89</v>
      </c>
      <c r="D4668" s="3">
        <v>42.44</v>
      </c>
    </row>
    <row r="4669" spans="1:4" ht="12.75" customHeight="1">
      <c r="A4669" s="1" t="s">
        <v>9357</v>
      </c>
      <c r="B4669" s="2" t="s">
        <v>9358</v>
      </c>
      <c r="C4669" s="2" t="s">
        <v>89</v>
      </c>
      <c r="D4669" s="3">
        <v>114.22</v>
      </c>
    </row>
    <row r="4670" spans="1:4" ht="12.75" customHeight="1">
      <c r="A4670" s="1" t="s">
        <v>9359</v>
      </c>
      <c r="B4670" s="2" t="s">
        <v>9360</v>
      </c>
      <c r="C4670" s="2" t="s">
        <v>89</v>
      </c>
      <c r="D4670" s="3">
        <v>193.57</v>
      </c>
    </row>
    <row r="4671" spans="1:4" ht="12.75" customHeight="1">
      <c r="A4671" s="1" t="s">
        <v>9361</v>
      </c>
      <c r="B4671" s="2" t="s">
        <v>9362</v>
      </c>
      <c r="C4671" s="2" t="s">
        <v>89</v>
      </c>
      <c r="D4671" s="3">
        <v>294.69</v>
      </c>
    </row>
    <row r="4672" spans="1:4" ht="12.75" customHeight="1">
      <c r="A4672" s="1" t="s">
        <v>9363</v>
      </c>
      <c r="B4672" s="2" t="s">
        <v>9364</v>
      </c>
      <c r="C4672" s="2" t="s">
        <v>89</v>
      </c>
      <c r="D4672" s="3">
        <v>418.46</v>
      </c>
    </row>
    <row r="4673" spans="1:4" ht="12.75" customHeight="1">
      <c r="A4673" s="1" t="s">
        <v>9365</v>
      </c>
      <c r="B4673" s="2" t="s">
        <v>9366</v>
      </c>
      <c r="C4673" s="2" t="s">
        <v>89</v>
      </c>
      <c r="D4673" s="3">
        <v>50.87</v>
      </c>
    </row>
    <row r="4674" spans="1:4" ht="12.75" customHeight="1">
      <c r="A4674" s="1" t="s">
        <v>9367</v>
      </c>
      <c r="B4674" s="2" t="s">
        <v>9368</v>
      </c>
      <c r="C4674" s="2" t="s">
        <v>89</v>
      </c>
      <c r="D4674" s="3">
        <v>15.07</v>
      </c>
    </row>
    <row r="4675" spans="1:4" ht="12.75" customHeight="1">
      <c r="A4675" s="1" t="s">
        <v>9369</v>
      </c>
      <c r="B4675" s="2" t="s">
        <v>9370</v>
      </c>
      <c r="C4675" s="2" t="s">
        <v>89</v>
      </c>
      <c r="D4675" s="3">
        <v>31.29</v>
      </c>
    </row>
    <row r="4676" spans="1:4" ht="12.75" customHeight="1">
      <c r="A4676" s="1" t="s">
        <v>9371</v>
      </c>
      <c r="B4676" s="2" t="s">
        <v>9372</v>
      </c>
      <c r="C4676" s="2" t="s">
        <v>89</v>
      </c>
      <c r="D4676" s="3">
        <v>61.02</v>
      </c>
    </row>
    <row r="4677" spans="1:4" ht="12.75" customHeight="1">
      <c r="A4677" s="1" t="s">
        <v>9373</v>
      </c>
      <c r="B4677" s="2" t="s">
        <v>9374</v>
      </c>
      <c r="C4677" s="2" t="s">
        <v>89</v>
      </c>
      <c r="D4677" s="3">
        <v>18.59</v>
      </c>
    </row>
    <row r="4678" spans="1:4" ht="12.75" customHeight="1">
      <c r="A4678" s="1" t="s">
        <v>9375</v>
      </c>
      <c r="B4678" s="2" t="s">
        <v>9376</v>
      </c>
      <c r="C4678" s="2" t="s">
        <v>89</v>
      </c>
      <c r="D4678" s="3">
        <v>36.520000000000003</v>
      </c>
    </row>
    <row r="4679" spans="1:4" ht="12.75" customHeight="1">
      <c r="A4679" s="1" t="s">
        <v>9377</v>
      </c>
      <c r="B4679" s="2" t="s">
        <v>9378</v>
      </c>
      <c r="C4679" s="2" t="s">
        <v>89</v>
      </c>
      <c r="D4679" s="3">
        <v>76.3</v>
      </c>
    </row>
    <row r="4680" spans="1:4" ht="12.75" customHeight="1">
      <c r="A4680" s="1" t="s">
        <v>9379</v>
      </c>
      <c r="B4680" s="2" t="s">
        <v>9380</v>
      </c>
      <c r="C4680" s="2" t="s">
        <v>89</v>
      </c>
      <c r="D4680" s="3">
        <v>22.86</v>
      </c>
    </row>
    <row r="4681" spans="1:4" ht="12.75" customHeight="1">
      <c r="A4681" s="1" t="s">
        <v>9381</v>
      </c>
      <c r="B4681" s="2" t="s">
        <v>9382</v>
      </c>
      <c r="C4681" s="2" t="s">
        <v>89</v>
      </c>
      <c r="D4681" s="3">
        <v>46.09</v>
      </c>
    </row>
    <row r="4682" spans="1:4" ht="12.75" customHeight="1">
      <c r="A4682" s="1" t="s">
        <v>9383</v>
      </c>
      <c r="B4682" s="2" t="s">
        <v>9384</v>
      </c>
      <c r="C4682" s="2" t="s">
        <v>89</v>
      </c>
      <c r="D4682" s="3">
        <v>9.4700000000000006</v>
      </c>
    </row>
    <row r="4683" spans="1:4" ht="12.75" customHeight="1">
      <c r="A4683" s="1" t="s">
        <v>9385</v>
      </c>
      <c r="B4683" s="2" t="s">
        <v>9386</v>
      </c>
      <c r="C4683" s="2" t="s">
        <v>89</v>
      </c>
      <c r="D4683" s="3">
        <v>9.74</v>
      </c>
    </row>
    <row r="4684" spans="1:4" ht="12.75" customHeight="1">
      <c r="A4684" s="1" t="s">
        <v>9387</v>
      </c>
      <c r="B4684" s="2" t="s">
        <v>9388</v>
      </c>
      <c r="C4684" s="2" t="s">
        <v>89</v>
      </c>
      <c r="D4684" s="3">
        <v>12.78</v>
      </c>
    </row>
    <row r="4685" spans="1:4" ht="12.75" customHeight="1">
      <c r="A4685" s="1" t="s">
        <v>9389</v>
      </c>
      <c r="B4685" s="2" t="s">
        <v>9390</v>
      </c>
      <c r="C4685" s="2" t="s">
        <v>89</v>
      </c>
      <c r="D4685" s="3">
        <v>52.85</v>
      </c>
    </row>
    <row r="4686" spans="1:4" ht="12.75" customHeight="1">
      <c r="A4686" s="1" t="s">
        <v>9391</v>
      </c>
      <c r="B4686" s="2" t="s">
        <v>9392</v>
      </c>
      <c r="C4686" s="2" t="s">
        <v>89</v>
      </c>
      <c r="D4686" s="3">
        <v>57.24</v>
      </c>
    </row>
    <row r="4687" spans="1:4" ht="12.75" customHeight="1">
      <c r="A4687" s="1" t="s">
        <v>9393</v>
      </c>
      <c r="B4687" s="2" t="s">
        <v>9394</v>
      </c>
      <c r="C4687" s="2" t="s">
        <v>89</v>
      </c>
      <c r="D4687" s="3">
        <v>41.78</v>
      </c>
    </row>
    <row r="4688" spans="1:4" ht="12.75" customHeight="1">
      <c r="A4688" s="1" t="s">
        <v>9395</v>
      </c>
      <c r="B4688" s="2" t="s">
        <v>9396</v>
      </c>
      <c r="C4688" s="2" t="s">
        <v>89</v>
      </c>
      <c r="D4688" s="3">
        <v>29.2</v>
      </c>
    </row>
    <row r="4689" spans="1:4" ht="12.75" customHeight="1">
      <c r="A4689" s="1" t="s">
        <v>9397</v>
      </c>
      <c r="B4689" s="2" t="s">
        <v>9398</v>
      </c>
      <c r="C4689" s="2" t="s">
        <v>89</v>
      </c>
      <c r="D4689" s="3">
        <v>22.93</v>
      </c>
    </row>
    <row r="4690" spans="1:4" ht="12.75" customHeight="1">
      <c r="A4690" s="1" t="s">
        <v>9399</v>
      </c>
      <c r="B4690" s="2" t="s">
        <v>9400</v>
      </c>
      <c r="C4690" s="2" t="s">
        <v>89</v>
      </c>
      <c r="D4690" s="3">
        <v>7.39</v>
      </c>
    </row>
    <row r="4691" spans="1:4" ht="12.75" customHeight="1">
      <c r="A4691" s="1" t="s">
        <v>9401</v>
      </c>
      <c r="B4691" s="2" t="s">
        <v>9402</v>
      </c>
      <c r="C4691" s="2" t="s">
        <v>89</v>
      </c>
      <c r="D4691" s="3">
        <v>19.79</v>
      </c>
    </row>
    <row r="4692" spans="1:4" ht="12.75" customHeight="1">
      <c r="A4692" s="1" t="s">
        <v>9403</v>
      </c>
      <c r="B4692" s="2" t="s">
        <v>9404</v>
      </c>
      <c r="C4692" s="2" t="s">
        <v>89</v>
      </c>
      <c r="D4692" s="3">
        <v>25.42</v>
      </c>
    </row>
    <row r="4693" spans="1:4" ht="12.75" customHeight="1">
      <c r="A4693" s="1" t="s">
        <v>9405</v>
      </c>
      <c r="B4693" s="2" t="s">
        <v>9406</v>
      </c>
      <c r="C4693" s="2" t="s">
        <v>89</v>
      </c>
      <c r="D4693" s="3">
        <v>53.7</v>
      </c>
    </row>
    <row r="4694" spans="1:4" ht="12.75" customHeight="1">
      <c r="A4694" s="1" t="s">
        <v>9407</v>
      </c>
      <c r="B4694" s="2" t="s">
        <v>9408</v>
      </c>
      <c r="C4694" s="2" t="s">
        <v>89</v>
      </c>
      <c r="D4694" s="3">
        <v>8.24</v>
      </c>
    </row>
    <row r="4695" spans="1:4" ht="12.75" customHeight="1">
      <c r="A4695" s="1" t="s">
        <v>9409</v>
      </c>
      <c r="B4695" s="2" t="s">
        <v>9410</v>
      </c>
      <c r="C4695" s="2" t="s">
        <v>89</v>
      </c>
      <c r="D4695" s="3">
        <v>11.61</v>
      </c>
    </row>
    <row r="4696" spans="1:4" ht="12.75" customHeight="1">
      <c r="A4696" s="1" t="s">
        <v>9411</v>
      </c>
      <c r="B4696" s="2" t="s">
        <v>9412</v>
      </c>
      <c r="C4696" s="2" t="s">
        <v>89</v>
      </c>
      <c r="D4696" s="3">
        <v>21.06</v>
      </c>
    </row>
    <row r="4697" spans="1:4" ht="12.75" customHeight="1">
      <c r="A4697" s="1" t="s">
        <v>9413</v>
      </c>
      <c r="B4697" s="2" t="s">
        <v>9414</v>
      </c>
      <c r="C4697" s="2" t="s">
        <v>89</v>
      </c>
      <c r="D4697" s="3">
        <v>85.37</v>
      </c>
    </row>
    <row r="4698" spans="1:4" ht="12.75" customHeight="1">
      <c r="A4698" s="1" t="s">
        <v>9415</v>
      </c>
      <c r="B4698" s="2" t="s">
        <v>9416</v>
      </c>
      <c r="C4698" s="2" t="s">
        <v>89</v>
      </c>
      <c r="D4698" s="3">
        <v>3.43</v>
      </c>
    </row>
    <row r="4699" spans="1:4" ht="12.75" customHeight="1">
      <c r="A4699" s="1" t="s">
        <v>9417</v>
      </c>
      <c r="B4699" s="2" t="s">
        <v>9418</v>
      </c>
      <c r="C4699" s="2" t="s">
        <v>89</v>
      </c>
      <c r="D4699" s="3">
        <v>3.87</v>
      </c>
    </row>
    <row r="4700" spans="1:4" ht="12.75" customHeight="1">
      <c r="A4700" s="1" t="s">
        <v>9419</v>
      </c>
      <c r="B4700" s="2" t="s">
        <v>9420</v>
      </c>
      <c r="C4700" s="2" t="s">
        <v>89</v>
      </c>
      <c r="D4700" s="3">
        <v>8.35</v>
      </c>
    </row>
    <row r="4701" spans="1:4" ht="12.75" customHeight="1">
      <c r="A4701" s="1" t="s">
        <v>9421</v>
      </c>
      <c r="B4701" s="2" t="s">
        <v>9422</v>
      </c>
      <c r="C4701" s="2" t="s">
        <v>89</v>
      </c>
      <c r="D4701" s="3">
        <v>13.11</v>
      </c>
    </row>
    <row r="4702" spans="1:4" ht="12.75" customHeight="1">
      <c r="A4702" s="1" t="s">
        <v>9423</v>
      </c>
      <c r="B4702" s="2" t="s">
        <v>9424</v>
      </c>
      <c r="C4702" s="2" t="s">
        <v>89</v>
      </c>
      <c r="D4702" s="3">
        <v>14.38</v>
      </c>
    </row>
    <row r="4703" spans="1:4" ht="12.75" customHeight="1">
      <c r="A4703" s="1" t="s">
        <v>9425</v>
      </c>
      <c r="B4703" s="2" t="s">
        <v>9426</v>
      </c>
      <c r="C4703" s="2" t="s">
        <v>89</v>
      </c>
      <c r="D4703" s="3">
        <v>23.66</v>
      </c>
    </row>
    <row r="4704" spans="1:4" ht="12.75" customHeight="1">
      <c r="A4704" s="1" t="s">
        <v>9427</v>
      </c>
      <c r="B4704" s="2" t="s">
        <v>9428</v>
      </c>
      <c r="C4704" s="2" t="s">
        <v>89</v>
      </c>
      <c r="D4704" s="3">
        <v>39.21</v>
      </c>
    </row>
    <row r="4705" spans="1:4" ht="12.75" customHeight="1">
      <c r="A4705" s="1" t="s">
        <v>9429</v>
      </c>
      <c r="B4705" s="2" t="s">
        <v>9430</v>
      </c>
      <c r="C4705" s="2" t="s">
        <v>89</v>
      </c>
      <c r="D4705" s="3">
        <v>54.56</v>
      </c>
    </row>
    <row r="4706" spans="1:4" ht="12.75" customHeight="1">
      <c r="A4706" s="1" t="s">
        <v>9431</v>
      </c>
      <c r="B4706" s="2" t="s">
        <v>9432</v>
      </c>
      <c r="C4706" s="2" t="s">
        <v>89</v>
      </c>
      <c r="D4706" s="3">
        <v>3449.11</v>
      </c>
    </row>
    <row r="4707" spans="1:4" ht="12.75" customHeight="1">
      <c r="A4707" s="1" t="s">
        <v>9433</v>
      </c>
      <c r="B4707" s="2" t="s">
        <v>9434</v>
      </c>
      <c r="C4707" s="2" t="s">
        <v>89</v>
      </c>
      <c r="D4707" s="3">
        <v>4396.79</v>
      </c>
    </row>
    <row r="4708" spans="1:4" ht="12.75" customHeight="1">
      <c r="A4708" s="1" t="s">
        <v>9435</v>
      </c>
      <c r="B4708" s="2" t="s">
        <v>9436</v>
      </c>
      <c r="C4708" s="2" t="s">
        <v>89</v>
      </c>
      <c r="D4708" s="3">
        <v>4447.04</v>
      </c>
    </row>
    <row r="4709" spans="1:4" ht="12.75" customHeight="1">
      <c r="A4709" s="1" t="s">
        <v>9437</v>
      </c>
      <c r="B4709" s="2" t="s">
        <v>9438</v>
      </c>
      <c r="C4709" s="2" t="s">
        <v>2</v>
      </c>
      <c r="D4709" s="3">
        <v>36.85</v>
      </c>
    </row>
    <row r="4710" spans="1:4" ht="12.75" customHeight="1">
      <c r="A4710" s="1" t="s">
        <v>9439</v>
      </c>
      <c r="B4710" s="2" t="s">
        <v>9440</v>
      </c>
      <c r="C4710" s="2" t="s">
        <v>2</v>
      </c>
      <c r="D4710" s="3">
        <v>50.63</v>
      </c>
    </row>
    <row r="4711" spans="1:4" ht="12.75" customHeight="1">
      <c r="A4711" s="1" t="s">
        <v>9441</v>
      </c>
      <c r="B4711" s="2" t="s">
        <v>9442</v>
      </c>
      <c r="C4711" s="2" t="s">
        <v>2</v>
      </c>
      <c r="D4711" s="3">
        <v>210.17</v>
      </c>
    </row>
    <row r="4712" spans="1:4" ht="12.75" customHeight="1">
      <c r="A4712" s="1" t="s">
        <v>9443</v>
      </c>
      <c r="B4712" s="2" t="s">
        <v>9444</v>
      </c>
      <c r="C4712" s="2" t="s">
        <v>2</v>
      </c>
      <c r="D4712" s="3">
        <v>134.9</v>
      </c>
    </row>
    <row r="4713" spans="1:4" ht="12.75" customHeight="1">
      <c r="A4713" s="1" t="s">
        <v>9445</v>
      </c>
      <c r="B4713" s="2" t="s">
        <v>9446</v>
      </c>
      <c r="C4713" s="2" t="s">
        <v>2</v>
      </c>
      <c r="D4713" s="3">
        <v>45.18</v>
      </c>
    </row>
    <row r="4714" spans="1:4" ht="12.75" customHeight="1">
      <c r="A4714" s="1" t="s">
        <v>9447</v>
      </c>
      <c r="B4714" s="2" t="s">
        <v>9448</v>
      </c>
      <c r="C4714" s="2" t="s">
        <v>2</v>
      </c>
      <c r="D4714" s="3">
        <v>339.85</v>
      </c>
    </row>
    <row r="4715" spans="1:4" ht="12.75" customHeight="1">
      <c r="A4715" s="1" t="s">
        <v>9449</v>
      </c>
      <c r="B4715" s="2" t="s">
        <v>9450</v>
      </c>
      <c r="C4715" s="2" t="s">
        <v>2</v>
      </c>
      <c r="D4715" s="3">
        <v>578.36</v>
      </c>
    </row>
    <row r="4716" spans="1:4" ht="12.75" customHeight="1">
      <c r="A4716" s="1" t="s">
        <v>9451</v>
      </c>
      <c r="B4716" s="2" t="s">
        <v>9452</v>
      </c>
      <c r="C4716" s="2" t="s">
        <v>2</v>
      </c>
      <c r="D4716" s="3">
        <v>118.95</v>
      </c>
    </row>
    <row r="4717" spans="1:4" ht="12.75" customHeight="1">
      <c r="A4717" s="1" t="s">
        <v>9453</v>
      </c>
      <c r="B4717" s="2" t="s">
        <v>9454</v>
      </c>
      <c r="C4717" s="2" t="s">
        <v>2</v>
      </c>
      <c r="D4717" s="3">
        <v>38.76</v>
      </c>
    </row>
    <row r="4718" spans="1:4" ht="12.75" customHeight="1">
      <c r="A4718" s="1" t="s">
        <v>9455</v>
      </c>
      <c r="B4718" s="2" t="s">
        <v>9456</v>
      </c>
      <c r="C4718" s="2" t="s">
        <v>2</v>
      </c>
      <c r="D4718" s="3">
        <v>75.72</v>
      </c>
    </row>
    <row r="4719" spans="1:4" ht="12.75" customHeight="1">
      <c r="A4719" s="1" t="s">
        <v>9457</v>
      </c>
      <c r="B4719" s="2" t="s">
        <v>9458</v>
      </c>
      <c r="C4719" s="2" t="s">
        <v>2</v>
      </c>
      <c r="D4719" s="3">
        <v>234.35</v>
      </c>
    </row>
    <row r="4720" spans="1:4" ht="12.75" customHeight="1">
      <c r="A4720" s="1" t="s">
        <v>9459</v>
      </c>
      <c r="B4720" s="2" t="s">
        <v>9460</v>
      </c>
      <c r="C4720" s="2" t="s">
        <v>2</v>
      </c>
      <c r="D4720" s="3">
        <v>189.27</v>
      </c>
    </row>
    <row r="4721" spans="1:4" ht="12.75" customHeight="1">
      <c r="A4721" s="1" t="s">
        <v>9461</v>
      </c>
      <c r="B4721" s="2" t="s">
        <v>9462</v>
      </c>
      <c r="C4721" s="2" t="s">
        <v>2</v>
      </c>
      <c r="D4721" s="3">
        <v>60.74</v>
      </c>
    </row>
    <row r="4722" spans="1:4" ht="12.75" customHeight="1">
      <c r="A4722" s="1" t="s">
        <v>9463</v>
      </c>
      <c r="B4722" s="2" t="s">
        <v>9464</v>
      </c>
      <c r="C4722" s="2" t="s">
        <v>2</v>
      </c>
      <c r="D4722" s="3">
        <v>342.52</v>
      </c>
    </row>
    <row r="4723" spans="1:4" ht="12.75" customHeight="1">
      <c r="A4723" s="1" t="s">
        <v>9465</v>
      </c>
      <c r="B4723" s="2" t="s">
        <v>9466</v>
      </c>
      <c r="C4723" s="2" t="s">
        <v>2</v>
      </c>
      <c r="D4723" s="3">
        <v>432.67</v>
      </c>
    </row>
    <row r="4724" spans="1:4" ht="12.75" customHeight="1">
      <c r="A4724" s="1" t="s">
        <v>9467</v>
      </c>
      <c r="B4724" s="2" t="s">
        <v>9468</v>
      </c>
      <c r="C4724" s="2" t="s">
        <v>2</v>
      </c>
      <c r="D4724" s="3">
        <v>132.33000000000001</v>
      </c>
    </row>
    <row r="4725" spans="1:4" ht="12.75" customHeight="1">
      <c r="A4725" s="1" t="s">
        <v>9469</v>
      </c>
      <c r="B4725" s="2" t="s">
        <v>9470</v>
      </c>
      <c r="C4725" s="2" t="s">
        <v>2</v>
      </c>
      <c r="D4725" s="3">
        <v>77.959999999999994</v>
      </c>
    </row>
    <row r="4726" spans="1:4" ht="12.75" customHeight="1">
      <c r="A4726" s="1" t="s">
        <v>9471</v>
      </c>
      <c r="B4726" s="2" t="s">
        <v>9472</v>
      </c>
      <c r="C4726" s="2" t="s">
        <v>2</v>
      </c>
      <c r="D4726" s="3">
        <v>75.36</v>
      </c>
    </row>
    <row r="4727" spans="1:4" ht="12.75" customHeight="1">
      <c r="A4727" s="1" t="s">
        <v>9473</v>
      </c>
      <c r="B4727" s="2" t="s">
        <v>9474</v>
      </c>
      <c r="C4727" s="2" t="s">
        <v>2</v>
      </c>
      <c r="D4727" s="3">
        <v>56.21</v>
      </c>
    </row>
    <row r="4728" spans="1:4" ht="12.75" customHeight="1">
      <c r="A4728" s="1" t="s">
        <v>9475</v>
      </c>
      <c r="B4728" s="2" t="s">
        <v>9476</v>
      </c>
      <c r="C4728" s="2" t="s">
        <v>2</v>
      </c>
      <c r="D4728" s="3">
        <v>45.16</v>
      </c>
    </row>
    <row r="4729" spans="1:4" ht="12.75" customHeight="1">
      <c r="A4729" s="1" t="s">
        <v>9477</v>
      </c>
      <c r="B4729" s="2" t="s">
        <v>9478</v>
      </c>
      <c r="C4729" s="2" t="s">
        <v>2</v>
      </c>
      <c r="D4729" s="3">
        <v>19.71</v>
      </c>
    </row>
    <row r="4730" spans="1:4" ht="12.75" customHeight="1">
      <c r="A4730" s="1" t="s">
        <v>9479</v>
      </c>
      <c r="B4730" s="2" t="s">
        <v>9480</v>
      </c>
      <c r="C4730" s="2" t="s">
        <v>2</v>
      </c>
      <c r="D4730" s="3">
        <v>26.99</v>
      </c>
    </row>
    <row r="4731" spans="1:4" ht="12.75" customHeight="1">
      <c r="A4731" s="1" t="s">
        <v>9481</v>
      </c>
      <c r="B4731" s="2" t="s">
        <v>9482</v>
      </c>
      <c r="C4731" s="2" t="s">
        <v>2</v>
      </c>
      <c r="D4731" s="3">
        <v>136.75</v>
      </c>
    </row>
    <row r="4732" spans="1:4" ht="12.75" customHeight="1">
      <c r="A4732" s="1" t="s">
        <v>9483</v>
      </c>
      <c r="B4732" s="2" t="s">
        <v>9484</v>
      </c>
      <c r="C4732" s="2" t="s">
        <v>2</v>
      </c>
      <c r="D4732" s="3">
        <v>82.65</v>
      </c>
    </row>
    <row r="4733" spans="1:4" ht="12.75" customHeight="1">
      <c r="A4733" s="1" t="s">
        <v>9485</v>
      </c>
      <c r="B4733" s="2" t="s">
        <v>9486</v>
      </c>
      <c r="C4733" s="2" t="s">
        <v>2</v>
      </c>
      <c r="D4733" s="3">
        <v>26.1</v>
      </c>
    </row>
    <row r="4734" spans="1:4" ht="12.75" customHeight="1">
      <c r="A4734" s="1" t="s">
        <v>9487</v>
      </c>
      <c r="B4734" s="2" t="s">
        <v>9488</v>
      </c>
      <c r="C4734" s="2" t="s">
        <v>2</v>
      </c>
      <c r="D4734" s="3">
        <v>211.87</v>
      </c>
    </row>
    <row r="4735" spans="1:4" ht="12.75" customHeight="1">
      <c r="A4735" s="1" t="s">
        <v>9489</v>
      </c>
      <c r="B4735" s="2" t="s">
        <v>9490</v>
      </c>
      <c r="C4735" s="2" t="s">
        <v>2</v>
      </c>
      <c r="D4735" s="3">
        <v>297.42</v>
      </c>
    </row>
    <row r="4736" spans="1:4" ht="12.75" customHeight="1">
      <c r="A4736" s="1" t="s">
        <v>9491</v>
      </c>
      <c r="B4736" s="2" t="s">
        <v>9492</v>
      </c>
      <c r="C4736" s="2" t="s">
        <v>2</v>
      </c>
      <c r="D4736" s="3">
        <v>13.85</v>
      </c>
    </row>
    <row r="4737" spans="1:4" ht="12.75" customHeight="1">
      <c r="A4737" s="1" t="s">
        <v>9493</v>
      </c>
      <c r="B4737" s="2" t="s">
        <v>9494</v>
      </c>
      <c r="C4737" s="2" t="s">
        <v>2</v>
      </c>
      <c r="D4737" s="3">
        <v>21.57</v>
      </c>
    </row>
    <row r="4738" spans="1:4" ht="12.75" customHeight="1">
      <c r="A4738" s="1" t="s">
        <v>9495</v>
      </c>
      <c r="B4738" s="2" t="s">
        <v>9496</v>
      </c>
      <c r="C4738" s="2" t="s">
        <v>2</v>
      </c>
      <c r="D4738" s="3">
        <v>4.79</v>
      </c>
    </row>
    <row r="4739" spans="1:4" ht="12.75" customHeight="1">
      <c r="A4739" s="1" t="s">
        <v>9497</v>
      </c>
      <c r="B4739" s="2" t="s">
        <v>9498</v>
      </c>
      <c r="C4739" s="2" t="s">
        <v>2</v>
      </c>
      <c r="D4739" s="3">
        <v>11.84</v>
      </c>
    </row>
    <row r="4740" spans="1:4" ht="12.75" customHeight="1">
      <c r="A4740" s="1" t="s">
        <v>9499</v>
      </c>
      <c r="B4740" s="2" t="s">
        <v>9500</v>
      </c>
      <c r="C4740" s="2" t="s">
        <v>2</v>
      </c>
      <c r="D4740" s="3">
        <v>6.28</v>
      </c>
    </row>
    <row r="4741" spans="1:4" ht="12.75" customHeight="1">
      <c r="A4741" s="1" t="s">
        <v>9501</v>
      </c>
      <c r="B4741" s="2" t="s">
        <v>9502</v>
      </c>
      <c r="C4741" s="2" t="s">
        <v>2</v>
      </c>
      <c r="D4741" s="3">
        <v>30.39</v>
      </c>
    </row>
    <row r="4742" spans="1:4" ht="12.75" customHeight="1">
      <c r="A4742" s="1" t="s">
        <v>9503</v>
      </c>
      <c r="B4742" s="2" t="s">
        <v>9504</v>
      </c>
      <c r="C4742" s="2" t="s">
        <v>2</v>
      </c>
      <c r="D4742" s="3">
        <v>17.61</v>
      </c>
    </row>
    <row r="4743" spans="1:4" ht="12.75" customHeight="1">
      <c r="A4743" s="1" t="s">
        <v>9505</v>
      </c>
      <c r="B4743" s="2" t="s">
        <v>9506</v>
      </c>
      <c r="C4743" s="2" t="s">
        <v>2</v>
      </c>
      <c r="D4743" s="3">
        <v>7.89</v>
      </c>
    </row>
    <row r="4744" spans="1:4" ht="12.75" customHeight="1">
      <c r="A4744" s="1" t="s">
        <v>9507</v>
      </c>
      <c r="B4744" s="2" t="s">
        <v>9508</v>
      </c>
      <c r="C4744" s="2" t="s">
        <v>2</v>
      </c>
      <c r="D4744" s="3">
        <v>354.93</v>
      </c>
    </row>
    <row r="4745" spans="1:4" ht="12.75" customHeight="1">
      <c r="A4745" s="1" t="s">
        <v>9509</v>
      </c>
      <c r="B4745" s="2" t="s">
        <v>9510</v>
      </c>
      <c r="C4745" s="2" t="s">
        <v>2</v>
      </c>
      <c r="D4745" s="3">
        <v>6.17</v>
      </c>
    </row>
    <row r="4746" spans="1:4" ht="12.75" customHeight="1">
      <c r="A4746" s="1" t="s">
        <v>9511</v>
      </c>
      <c r="B4746" s="2" t="s">
        <v>9512</v>
      </c>
      <c r="C4746" s="2" t="s">
        <v>2</v>
      </c>
      <c r="D4746" s="3">
        <v>7.44</v>
      </c>
    </row>
    <row r="4747" spans="1:4" ht="12.75" customHeight="1">
      <c r="A4747" s="1" t="s">
        <v>9513</v>
      </c>
      <c r="B4747" s="2" t="s">
        <v>9514</v>
      </c>
      <c r="C4747" s="2" t="s">
        <v>2</v>
      </c>
      <c r="D4747" s="3">
        <v>12.54</v>
      </c>
    </row>
    <row r="4748" spans="1:4" ht="12.75" customHeight="1">
      <c r="A4748" s="1" t="s">
        <v>9515</v>
      </c>
      <c r="B4748" s="2" t="s">
        <v>9516</v>
      </c>
      <c r="C4748" s="2" t="s">
        <v>2</v>
      </c>
      <c r="D4748" s="3">
        <v>24.11</v>
      </c>
    </row>
    <row r="4749" spans="1:4" ht="12.75" customHeight="1">
      <c r="A4749" s="1" t="s">
        <v>9517</v>
      </c>
      <c r="B4749" s="2" t="s">
        <v>9518</v>
      </c>
      <c r="C4749" s="2" t="s">
        <v>2</v>
      </c>
      <c r="D4749" s="3">
        <v>25.75</v>
      </c>
    </row>
    <row r="4750" spans="1:4" ht="12.75" customHeight="1">
      <c r="A4750" s="1" t="s">
        <v>9519</v>
      </c>
      <c r="B4750" s="2" t="s">
        <v>9520</v>
      </c>
      <c r="C4750" s="2" t="s">
        <v>2</v>
      </c>
      <c r="D4750" s="3">
        <v>67</v>
      </c>
    </row>
    <row r="4751" spans="1:4" ht="12.75" customHeight="1">
      <c r="A4751" s="1" t="s">
        <v>9521</v>
      </c>
      <c r="B4751" s="2" t="s">
        <v>9522</v>
      </c>
      <c r="C4751" s="2" t="s">
        <v>2</v>
      </c>
      <c r="D4751" s="3">
        <v>136.44</v>
      </c>
    </row>
    <row r="4752" spans="1:4" ht="12.75" customHeight="1">
      <c r="A4752" s="1" t="s">
        <v>9523</v>
      </c>
      <c r="B4752" s="2" t="s">
        <v>9524</v>
      </c>
      <c r="C4752" s="2" t="s">
        <v>2</v>
      </c>
      <c r="D4752" s="3">
        <v>161.1</v>
      </c>
    </row>
    <row r="4753" spans="1:4" ht="12.75" customHeight="1">
      <c r="A4753" s="1" t="s">
        <v>9525</v>
      </c>
      <c r="B4753" s="2" t="s">
        <v>9526</v>
      </c>
      <c r="C4753" s="2" t="s">
        <v>2</v>
      </c>
      <c r="D4753" s="3">
        <v>104.11</v>
      </c>
    </row>
    <row r="4754" spans="1:4" ht="12.75" customHeight="1">
      <c r="A4754" s="1" t="s">
        <v>9527</v>
      </c>
      <c r="B4754" s="2" t="s">
        <v>9528</v>
      </c>
      <c r="C4754" s="2" t="s">
        <v>2</v>
      </c>
      <c r="D4754" s="3">
        <v>148.94999999999999</v>
      </c>
    </row>
    <row r="4755" spans="1:4" ht="12.75" customHeight="1">
      <c r="A4755" s="1" t="s">
        <v>9529</v>
      </c>
      <c r="B4755" s="2" t="s">
        <v>9530</v>
      </c>
      <c r="C4755" s="2" t="s">
        <v>2</v>
      </c>
      <c r="D4755" s="3">
        <v>14.15</v>
      </c>
    </row>
    <row r="4756" spans="1:4" ht="12.75" customHeight="1">
      <c r="A4756" s="1" t="s">
        <v>9531</v>
      </c>
      <c r="B4756" s="2" t="s">
        <v>9532</v>
      </c>
      <c r="C4756" s="2" t="s">
        <v>2</v>
      </c>
      <c r="D4756" s="3">
        <v>15.61</v>
      </c>
    </row>
    <row r="4757" spans="1:4" ht="12.75" customHeight="1">
      <c r="A4757" s="1" t="s">
        <v>9533</v>
      </c>
      <c r="B4757" s="2" t="s">
        <v>9534</v>
      </c>
      <c r="C4757" s="2" t="s">
        <v>2</v>
      </c>
      <c r="D4757" s="3">
        <v>20.77</v>
      </c>
    </row>
    <row r="4758" spans="1:4" ht="12.75" customHeight="1">
      <c r="A4758" s="1" t="s">
        <v>9535</v>
      </c>
      <c r="B4758" s="2" t="s">
        <v>9536</v>
      </c>
      <c r="C4758" s="2" t="s">
        <v>2</v>
      </c>
      <c r="D4758" s="3">
        <v>32.229999999999997</v>
      </c>
    </row>
    <row r="4759" spans="1:4" ht="12.75" customHeight="1">
      <c r="A4759" s="1" t="s">
        <v>9537</v>
      </c>
      <c r="B4759" s="2" t="s">
        <v>9538</v>
      </c>
      <c r="C4759" s="2" t="s">
        <v>2</v>
      </c>
      <c r="D4759" s="3">
        <v>48.91</v>
      </c>
    </row>
    <row r="4760" spans="1:4" ht="12.75" customHeight="1">
      <c r="A4760" s="1" t="s">
        <v>9539</v>
      </c>
      <c r="B4760" s="2" t="s">
        <v>9540</v>
      </c>
      <c r="C4760" s="2" t="s">
        <v>2</v>
      </c>
      <c r="D4760" s="3">
        <v>116.47</v>
      </c>
    </row>
    <row r="4761" spans="1:4" ht="12.75" customHeight="1">
      <c r="A4761" s="1" t="s">
        <v>9541</v>
      </c>
      <c r="B4761" s="2" t="s">
        <v>9542</v>
      </c>
      <c r="C4761" s="2" t="s">
        <v>2</v>
      </c>
      <c r="D4761" s="3">
        <v>151.81</v>
      </c>
    </row>
    <row r="4762" spans="1:4" ht="12.75" customHeight="1">
      <c r="A4762" s="1" t="s">
        <v>9543</v>
      </c>
      <c r="B4762" s="2" t="s">
        <v>9544</v>
      </c>
      <c r="C4762" s="2" t="s">
        <v>2</v>
      </c>
      <c r="D4762" s="3">
        <v>231.17</v>
      </c>
    </row>
    <row r="4763" spans="1:4" ht="12.75" customHeight="1">
      <c r="A4763" s="1" t="s">
        <v>9545</v>
      </c>
      <c r="B4763" s="2" t="s">
        <v>9546</v>
      </c>
      <c r="C4763" s="2" t="s">
        <v>2</v>
      </c>
      <c r="D4763" s="3">
        <v>150170.97</v>
      </c>
    </row>
    <row r="4764" spans="1:4" ht="12.75" customHeight="1">
      <c r="A4764" s="1" t="s">
        <v>9547</v>
      </c>
      <c r="B4764" s="2" t="s">
        <v>9548</v>
      </c>
      <c r="C4764" s="2" t="s">
        <v>2</v>
      </c>
      <c r="D4764" s="3">
        <v>187035.95</v>
      </c>
    </row>
    <row r="4765" spans="1:4" ht="12.75" customHeight="1">
      <c r="A4765" s="1" t="s">
        <v>9549</v>
      </c>
      <c r="B4765" s="2" t="s">
        <v>9550</v>
      </c>
      <c r="C4765" s="2" t="s">
        <v>2</v>
      </c>
      <c r="D4765" s="3">
        <v>3638222.43</v>
      </c>
    </row>
    <row r="4766" spans="1:4" ht="12.75" customHeight="1">
      <c r="A4766" s="1" t="s">
        <v>9551</v>
      </c>
      <c r="B4766" s="2" t="s">
        <v>9552</v>
      </c>
      <c r="C4766" s="2" t="s">
        <v>2</v>
      </c>
      <c r="D4766" s="3">
        <v>9579311.2599999998</v>
      </c>
    </row>
    <row r="4767" spans="1:4" ht="12.75" customHeight="1">
      <c r="A4767" s="1" t="s">
        <v>9553</v>
      </c>
      <c r="B4767" s="2" t="s">
        <v>9554</v>
      </c>
      <c r="C4767" s="2" t="s">
        <v>2</v>
      </c>
      <c r="D4767" s="3">
        <v>399604.75</v>
      </c>
    </row>
    <row r="4768" spans="1:4" ht="12.75" customHeight="1">
      <c r="A4768" s="1" t="s">
        <v>9555</v>
      </c>
      <c r="B4768" s="2" t="s">
        <v>9556</v>
      </c>
      <c r="C4768" s="2" t="s">
        <v>2</v>
      </c>
      <c r="D4768" s="3">
        <v>537335.18000000005</v>
      </c>
    </row>
    <row r="4769" spans="1:4" ht="12.75" customHeight="1">
      <c r="A4769" s="1" t="s">
        <v>9557</v>
      </c>
      <c r="B4769" s="2" t="s">
        <v>9558</v>
      </c>
      <c r="C4769" s="2" t="s">
        <v>2</v>
      </c>
      <c r="D4769" s="3">
        <v>658491.12</v>
      </c>
    </row>
    <row r="4770" spans="1:4" ht="12.75" customHeight="1">
      <c r="A4770" s="1" t="s">
        <v>9559</v>
      </c>
      <c r="B4770" s="2" t="s">
        <v>9560</v>
      </c>
      <c r="C4770" s="2" t="s">
        <v>2</v>
      </c>
      <c r="D4770" s="3">
        <v>712400</v>
      </c>
    </row>
    <row r="4771" spans="1:4" ht="12.75" customHeight="1">
      <c r="A4771" s="1" t="s">
        <v>9561</v>
      </c>
      <c r="B4771" s="2" t="s">
        <v>9562</v>
      </c>
      <c r="C4771" s="2" t="s">
        <v>2</v>
      </c>
      <c r="D4771" s="3">
        <v>665336.65</v>
      </c>
    </row>
    <row r="4772" spans="1:4" ht="12.75" customHeight="1">
      <c r="A4772" s="1" t="s">
        <v>9563</v>
      </c>
      <c r="B4772" s="2" t="s">
        <v>9564</v>
      </c>
      <c r="C4772" s="2" t="s">
        <v>2</v>
      </c>
      <c r="D4772" s="3">
        <v>2961923</v>
      </c>
    </row>
    <row r="4773" spans="1:4" ht="12.75" customHeight="1">
      <c r="A4773" s="1" t="s">
        <v>9565</v>
      </c>
      <c r="B4773" s="2" t="s">
        <v>9566</v>
      </c>
      <c r="C4773" s="2" t="s">
        <v>2</v>
      </c>
      <c r="D4773" s="3">
        <v>1527899.98</v>
      </c>
    </row>
    <row r="4774" spans="1:4" ht="12.75" customHeight="1">
      <c r="A4774" s="1" t="s">
        <v>9567</v>
      </c>
      <c r="B4774" s="2" t="s">
        <v>9568</v>
      </c>
      <c r="C4774" s="2" t="s">
        <v>2</v>
      </c>
      <c r="D4774" s="3">
        <v>129.07</v>
      </c>
    </row>
    <row r="4775" spans="1:4" ht="12.75" customHeight="1">
      <c r="A4775" s="1" t="s">
        <v>9569</v>
      </c>
      <c r="B4775" s="2" t="s">
        <v>9570</v>
      </c>
      <c r="C4775" s="2" t="s">
        <v>2</v>
      </c>
      <c r="D4775" s="3">
        <v>149.94999999999999</v>
      </c>
    </row>
    <row r="4776" spans="1:4" ht="12.75" customHeight="1">
      <c r="A4776" s="1" t="s">
        <v>9571</v>
      </c>
      <c r="B4776" s="2" t="s">
        <v>9572</v>
      </c>
      <c r="C4776" s="2" t="s">
        <v>2</v>
      </c>
      <c r="D4776" s="3">
        <v>121.47</v>
      </c>
    </row>
    <row r="4777" spans="1:4" ht="12.75" customHeight="1">
      <c r="A4777" s="1" t="s">
        <v>9573</v>
      </c>
      <c r="B4777" s="2" t="s">
        <v>9574</v>
      </c>
      <c r="C4777" s="2" t="s">
        <v>2</v>
      </c>
      <c r="D4777" s="3">
        <v>57.49</v>
      </c>
    </row>
    <row r="4778" spans="1:4" ht="12.75" customHeight="1">
      <c r="A4778" s="1" t="s">
        <v>9575</v>
      </c>
      <c r="B4778" s="2" t="s">
        <v>9576</v>
      </c>
      <c r="C4778" s="2" t="s">
        <v>2</v>
      </c>
      <c r="D4778" s="3">
        <v>54.37</v>
      </c>
    </row>
    <row r="4779" spans="1:4" ht="12.75" customHeight="1">
      <c r="A4779" s="1" t="s">
        <v>9577</v>
      </c>
      <c r="B4779" s="2" t="s">
        <v>9578</v>
      </c>
      <c r="C4779" s="2" t="s">
        <v>2</v>
      </c>
      <c r="D4779" s="3">
        <v>97.66</v>
      </c>
    </row>
    <row r="4780" spans="1:4" ht="12.75" customHeight="1">
      <c r="A4780" s="1" t="s">
        <v>9579</v>
      </c>
      <c r="B4780" s="2" t="s">
        <v>9580</v>
      </c>
      <c r="C4780" s="2" t="s">
        <v>2</v>
      </c>
      <c r="D4780" s="3">
        <v>81.040000000000006</v>
      </c>
    </row>
    <row r="4781" spans="1:4" ht="12.75" customHeight="1">
      <c r="A4781" s="1" t="s">
        <v>9581</v>
      </c>
      <c r="B4781" s="2" t="s">
        <v>9582</v>
      </c>
      <c r="C4781" s="2" t="s">
        <v>2</v>
      </c>
      <c r="D4781" s="3">
        <v>34.89</v>
      </c>
    </row>
    <row r="4782" spans="1:4" ht="12.75" customHeight="1">
      <c r="A4782" s="1" t="s">
        <v>9583</v>
      </c>
      <c r="B4782" s="2" t="s">
        <v>9584</v>
      </c>
      <c r="C4782" s="2" t="s">
        <v>2</v>
      </c>
      <c r="D4782" s="3">
        <v>150.59</v>
      </c>
    </row>
    <row r="4783" spans="1:4" ht="12.75" customHeight="1">
      <c r="A4783" s="1" t="s">
        <v>9585</v>
      </c>
      <c r="B4783" s="2" t="s">
        <v>9586</v>
      </c>
      <c r="C4783" s="2" t="s">
        <v>2</v>
      </c>
      <c r="D4783" s="3">
        <v>40.270000000000003</v>
      </c>
    </row>
    <row r="4784" spans="1:4" ht="12.75" customHeight="1">
      <c r="A4784" s="1" t="s">
        <v>9587</v>
      </c>
      <c r="B4784" s="2" t="s">
        <v>9588</v>
      </c>
      <c r="C4784" s="2" t="s">
        <v>2</v>
      </c>
      <c r="D4784" s="3">
        <v>132.34</v>
      </c>
    </row>
    <row r="4785" spans="1:4" ht="12.75" customHeight="1">
      <c r="A4785" s="1" t="s">
        <v>9589</v>
      </c>
      <c r="B4785" s="2" t="s">
        <v>9590</v>
      </c>
      <c r="C4785" s="2" t="s">
        <v>2</v>
      </c>
      <c r="D4785" s="3">
        <v>124.01</v>
      </c>
    </row>
    <row r="4786" spans="1:4" ht="12.75" customHeight="1">
      <c r="A4786" s="1" t="s">
        <v>9591</v>
      </c>
      <c r="B4786" s="2" t="s">
        <v>9592</v>
      </c>
      <c r="C4786" s="2" t="s">
        <v>2</v>
      </c>
      <c r="D4786" s="3">
        <v>78.12</v>
      </c>
    </row>
    <row r="4787" spans="1:4" ht="12.75" customHeight="1">
      <c r="A4787" s="1" t="s">
        <v>9593</v>
      </c>
      <c r="B4787" s="2" t="s">
        <v>9594</v>
      </c>
      <c r="C4787" s="2" t="s">
        <v>2</v>
      </c>
      <c r="D4787" s="3">
        <v>358.24</v>
      </c>
    </row>
    <row r="4788" spans="1:4" ht="12.75" customHeight="1">
      <c r="A4788" s="1" t="s">
        <v>9595</v>
      </c>
      <c r="B4788" s="2" t="s">
        <v>9596</v>
      </c>
      <c r="C4788" s="2" t="s">
        <v>2</v>
      </c>
      <c r="D4788" s="3">
        <v>200.46</v>
      </c>
    </row>
    <row r="4789" spans="1:4" ht="12.75" customHeight="1">
      <c r="A4789" s="1" t="s">
        <v>9597</v>
      </c>
      <c r="B4789" s="2" t="s">
        <v>9598</v>
      </c>
      <c r="C4789" s="2" t="s">
        <v>2</v>
      </c>
      <c r="D4789" s="3">
        <v>70.650000000000006</v>
      </c>
    </row>
    <row r="4790" spans="1:4" ht="12.75" customHeight="1">
      <c r="A4790" s="1" t="s">
        <v>9599</v>
      </c>
      <c r="B4790" s="2" t="s">
        <v>9600</v>
      </c>
      <c r="C4790" s="2" t="s">
        <v>2</v>
      </c>
      <c r="D4790" s="3">
        <v>491.1</v>
      </c>
    </row>
    <row r="4791" spans="1:4" ht="12.75" customHeight="1">
      <c r="A4791" s="1" t="s">
        <v>9601</v>
      </c>
      <c r="B4791" s="2" t="s">
        <v>9602</v>
      </c>
      <c r="C4791" s="2" t="s">
        <v>2</v>
      </c>
      <c r="D4791" s="3">
        <v>864.29</v>
      </c>
    </row>
    <row r="4792" spans="1:4" ht="12.75" customHeight="1">
      <c r="A4792" s="1" t="s">
        <v>9603</v>
      </c>
      <c r="B4792" s="2" t="s">
        <v>9604</v>
      </c>
      <c r="C4792" s="2" t="s">
        <v>2</v>
      </c>
      <c r="D4792" s="3">
        <v>256.77</v>
      </c>
    </row>
    <row r="4793" spans="1:4" ht="12.75" customHeight="1">
      <c r="A4793" s="1" t="s">
        <v>9605</v>
      </c>
      <c r="B4793" s="2" t="s">
        <v>9606</v>
      </c>
      <c r="C4793" s="2" t="s">
        <v>2</v>
      </c>
      <c r="D4793" s="3">
        <v>229.76</v>
      </c>
    </row>
    <row r="4794" spans="1:4" ht="12.75" customHeight="1">
      <c r="A4794" s="1" t="s">
        <v>9607</v>
      </c>
      <c r="B4794" s="2" t="s">
        <v>9608</v>
      </c>
      <c r="C4794" s="2" t="s">
        <v>2</v>
      </c>
      <c r="D4794" s="3">
        <v>93.18</v>
      </c>
    </row>
    <row r="4795" spans="1:4" ht="12.75" customHeight="1">
      <c r="A4795" s="1" t="s">
        <v>9609</v>
      </c>
      <c r="B4795" s="2" t="s">
        <v>9610</v>
      </c>
      <c r="C4795" s="2" t="s">
        <v>2</v>
      </c>
      <c r="D4795" s="3">
        <v>153.47999999999999</v>
      </c>
    </row>
    <row r="4796" spans="1:4" ht="12.75" customHeight="1">
      <c r="A4796" s="1" t="s">
        <v>9611</v>
      </c>
      <c r="B4796" s="2" t="s">
        <v>9612</v>
      </c>
      <c r="C4796" s="2" t="s">
        <v>2</v>
      </c>
      <c r="D4796" s="3">
        <v>514.44000000000005</v>
      </c>
    </row>
    <row r="4797" spans="1:4" ht="12.75" customHeight="1">
      <c r="A4797" s="1" t="s">
        <v>9613</v>
      </c>
      <c r="B4797" s="2" t="s">
        <v>9614</v>
      </c>
      <c r="C4797" s="2" t="s">
        <v>2</v>
      </c>
      <c r="D4797" s="3">
        <v>359.74</v>
      </c>
    </row>
    <row r="4798" spans="1:4" ht="12.75" customHeight="1">
      <c r="A4798" s="1" t="s">
        <v>9615</v>
      </c>
      <c r="B4798" s="2" t="s">
        <v>9616</v>
      </c>
      <c r="C4798" s="2" t="s">
        <v>2</v>
      </c>
      <c r="D4798" s="3">
        <v>112.92</v>
      </c>
    </row>
    <row r="4799" spans="1:4" ht="12.75" customHeight="1">
      <c r="A4799" s="1" t="s">
        <v>9617</v>
      </c>
      <c r="B4799" s="2" t="s">
        <v>9618</v>
      </c>
      <c r="C4799" s="2" t="s">
        <v>2</v>
      </c>
      <c r="D4799" s="3">
        <v>710.55</v>
      </c>
    </row>
    <row r="4800" spans="1:4" ht="12.75" customHeight="1">
      <c r="A4800" s="1" t="s">
        <v>9619</v>
      </c>
      <c r="B4800" s="2" t="s">
        <v>9620</v>
      </c>
      <c r="C4800" s="2" t="s">
        <v>2</v>
      </c>
      <c r="D4800" s="3">
        <v>1102.07</v>
      </c>
    </row>
    <row r="4801" spans="1:4" ht="12.75" customHeight="1">
      <c r="A4801" s="1" t="s">
        <v>9621</v>
      </c>
      <c r="B4801" s="2" t="s">
        <v>9622</v>
      </c>
      <c r="C4801" s="2" t="s">
        <v>2</v>
      </c>
      <c r="D4801" s="3">
        <v>136.69999999999999</v>
      </c>
    </row>
    <row r="4802" spans="1:4" ht="12.75" customHeight="1">
      <c r="A4802" s="1" t="s">
        <v>9623</v>
      </c>
      <c r="B4802" s="2" t="s">
        <v>9624</v>
      </c>
      <c r="C4802" s="2" t="s">
        <v>2</v>
      </c>
      <c r="D4802" s="3">
        <v>118.65</v>
      </c>
    </row>
    <row r="4803" spans="1:4" ht="12.75" customHeight="1">
      <c r="A4803" s="1" t="s">
        <v>9625</v>
      </c>
      <c r="B4803" s="2" t="s">
        <v>9626</v>
      </c>
      <c r="C4803" s="2" t="s">
        <v>2</v>
      </c>
      <c r="D4803" s="3">
        <v>67.83</v>
      </c>
    </row>
    <row r="4804" spans="1:4" ht="12.75" customHeight="1">
      <c r="A4804" s="1" t="s">
        <v>9627</v>
      </c>
      <c r="B4804" s="2" t="s">
        <v>9628</v>
      </c>
      <c r="C4804" s="2" t="s">
        <v>2</v>
      </c>
      <c r="D4804" s="3">
        <v>79.09</v>
      </c>
    </row>
    <row r="4805" spans="1:4" ht="12.75" customHeight="1">
      <c r="A4805" s="1" t="s">
        <v>9629</v>
      </c>
      <c r="B4805" s="2" t="s">
        <v>9630</v>
      </c>
      <c r="C4805" s="2" t="s">
        <v>2</v>
      </c>
      <c r="D4805" s="3">
        <v>319.16000000000003</v>
      </c>
    </row>
    <row r="4806" spans="1:4" ht="12.75" customHeight="1">
      <c r="A4806" s="1" t="s">
        <v>9631</v>
      </c>
      <c r="B4806" s="2" t="s">
        <v>9632</v>
      </c>
      <c r="C4806" s="2" t="s">
        <v>2</v>
      </c>
      <c r="D4806" s="3">
        <v>199.17</v>
      </c>
    </row>
    <row r="4807" spans="1:4" ht="12.75" customHeight="1">
      <c r="A4807" s="1" t="s">
        <v>9633</v>
      </c>
      <c r="B4807" s="2" t="s">
        <v>9634</v>
      </c>
      <c r="C4807" s="2" t="s">
        <v>2</v>
      </c>
      <c r="D4807" s="3">
        <v>72.39</v>
      </c>
    </row>
    <row r="4808" spans="1:4" ht="12.75" customHeight="1">
      <c r="A4808" s="1" t="s">
        <v>9635</v>
      </c>
      <c r="B4808" s="2" t="s">
        <v>9636</v>
      </c>
      <c r="C4808" s="2" t="s">
        <v>2</v>
      </c>
      <c r="D4808" s="3">
        <v>435.84</v>
      </c>
    </row>
    <row r="4809" spans="1:4" ht="12.75" customHeight="1">
      <c r="A4809" s="1" t="s">
        <v>9637</v>
      </c>
      <c r="B4809" s="2" t="s">
        <v>9638</v>
      </c>
      <c r="C4809" s="2" t="s">
        <v>2</v>
      </c>
      <c r="D4809" s="3">
        <v>756.42</v>
      </c>
    </row>
    <row r="4810" spans="1:4" ht="12.75" customHeight="1">
      <c r="A4810" s="1" t="s">
        <v>9639</v>
      </c>
      <c r="B4810" s="2" t="s">
        <v>9640</v>
      </c>
      <c r="C4810" s="2" t="s">
        <v>2</v>
      </c>
      <c r="D4810" s="3">
        <v>45.68</v>
      </c>
    </row>
    <row r="4811" spans="1:4" ht="12.75" customHeight="1">
      <c r="A4811" s="1" t="s">
        <v>9641</v>
      </c>
      <c r="B4811" s="2" t="s">
        <v>9642</v>
      </c>
      <c r="C4811" s="2" t="s">
        <v>2</v>
      </c>
      <c r="D4811" s="3">
        <v>62.41</v>
      </c>
    </row>
    <row r="4812" spans="1:4" ht="12.75" customHeight="1">
      <c r="A4812" s="1" t="s">
        <v>9643</v>
      </c>
      <c r="B4812" s="2" t="s">
        <v>9644</v>
      </c>
      <c r="C4812" s="2" t="s">
        <v>2</v>
      </c>
      <c r="D4812" s="3">
        <v>11.1</v>
      </c>
    </row>
    <row r="4813" spans="1:4" ht="12.75" customHeight="1">
      <c r="A4813" s="1" t="s">
        <v>9645</v>
      </c>
      <c r="B4813" s="2" t="s">
        <v>9646</v>
      </c>
      <c r="C4813" s="2" t="s">
        <v>2</v>
      </c>
      <c r="D4813" s="3">
        <v>7.64</v>
      </c>
    </row>
    <row r="4814" spans="1:4" ht="12.75" customHeight="1">
      <c r="A4814" s="1" t="s">
        <v>9647</v>
      </c>
      <c r="B4814" s="2" t="s">
        <v>9648</v>
      </c>
      <c r="C4814" s="2" t="s">
        <v>2</v>
      </c>
      <c r="D4814" s="3">
        <v>9.52</v>
      </c>
    </row>
    <row r="4815" spans="1:4" ht="12.75" customHeight="1">
      <c r="A4815" s="1" t="s">
        <v>9649</v>
      </c>
      <c r="B4815" s="2" t="s">
        <v>9650</v>
      </c>
      <c r="C4815" s="2" t="s">
        <v>2</v>
      </c>
      <c r="D4815" s="3">
        <v>13.57</v>
      </c>
    </row>
    <row r="4816" spans="1:4" ht="12.75" customHeight="1">
      <c r="A4816" s="1" t="s">
        <v>9651</v>
      </c>
      <c r="B4816" s="2" t="s">
        <v>9652</v>
      </c>
      <c r="C4816" s="2" t="s">
        <v>2</v>
      </c>
      <c r="D4816" s="3">
        <v>31.25</v>
      </c>
    </row>
    <row r="4817" spans="1:4" ht="12.75" customHeight="1">
      <c r="A4817" s="1" t="s">
        <v>9653</v>
      </c>
      <c r="B4817" s="2" t="s">
        <v>9654</v>
      </c>
      <c r="C4817" s="2" t="s">
        <v>2</v>
      </c>
      <c r="D4817" s="3">
        <v>21.33</v>
      </c>
    </row>
    <row r="4818" spans="1:4" ht="12.75" customHeight="1">
      <c r="A4818" s="1" t="s">
        <v>9655</v>
      </c>
      <c r="B4818" s="2" t="s">
        <v>9656</v>
      </c>
      <c r="C4818" s="2" t="s">
        <v>2</v>
      </c>
      <c r="D4818" s="3">
        <v>24.65</v>
      </c>
    </row>
    <row r="4819" spans="1:4" ht="12.75" customHeight="1">
      <c r="A4819" s="1" t="s">
        <v>9657</v>
      </c>
      <c r="B4819" s="2" t="s">
        <v>9658</v>
      </c>
      <c r="C4819" s="2" t="s">
        <v>2</v>
      </c>
      <c r="D4819" s="3">
        <v>45.41</v>
      </c>
    </row>
    <row r="4820" spans="1:4" ht="12.75" customHeight="1">
      <c r="A4820" s="1" t="s">
        <v>9659</v>
      </c>
      <c r="B4820" s="2" t="s">
        <v>9660</v>
      </c>
      <c r="C4820" s="2" t="s">
        <v>2</v>
      </c>
      <c r="D4820" s="3">
        <v>58.41</v>
      </c>
    </row>
    <row r="4821" spans="1:4" ht="12.75" customHeight="1">
      <c r="A4821" s="1" t="s">
        <v>9661</v>
      </c>
      <c r="B4821" s="2" t="s">
        <v>9662</v>
      </c>
      <c r="C4821" s="2" t="s">
        <v>2</v>
      </c>
      <c r="D4821" s="3">
        <v>72.58</v>
      </c>
    </row>
    <row r="4822" spans="1:4" ht="12.75" customHeight="1">
      <c r="A4822" s="1" t="s">
        <v>9663</v>
      </c>
      <c r="B4822" s="2" t="s">
        <v>9664</v>
      </c>
      <c r="C4822" s="2" t="s">
        <v>2</v>
      </c>
      <c r="D4822" s="3">
        <v>76.319999999999993</v>
      </c>
    </row>
    <row r="4823" spans="1:4" ht="12.75" customHeight="1">
      <c r="A4823" s="1" t="s">
        <v>9665</v>
      </c>
      <c r="B4823" s="2" t="s">
        <v>9666</v>
      </c>
      <c r="C4823" s="2" t="s">
        <v>2</v>
      </c>
      <c r="D4823" s="3">
        <v>27.92</v>
      </c>
    </row>
    <row r="4824" spans="1:4" ht="12.75" customHeight="1">
      <c r="A4824" s="1" t="s">
        <v>9667</v>
      </c>
      <c r="B4824" s="2" t="s">
        <v>9668</v>
      </c>
      <c r="C4824" s="2" t="s">
        <v>2</v>
      </c>
      <c r="D4824" s="3">
        <v>48.65</v>
      </c>
    </row>
    <row r="4825" spans="1:4" ht="12.75" customHeight="1">
      <c r="A4825" s="1" t="s">
        <v>9669</v>
      </c>
      <c r="B4825" s="2" t="s">
        <v>9670</v>
      </c>
      <c r="C4825" s="2" t="s">
        <v>2</v>
      </c>
      <c r="D4825" s="3">
        <v>31.22</v>
      </c>
    </row>
    <row r="4826" spans="1:4" ht="12.75" customHeight="1">
      <c r="A4826" s="1" t="s">
        <v>9671</v>
      </c>
      <c r="B4826" s="2" t="s">
        <v>9672</v>
      </c>
      <c r="C4826" s="2" t="s">
        <v>2</v>
      </c>
      <c r="D4826" s="3">
        <v>50.28</v>
      </c>
    </row>
    <row r="4827" spans="1:4" ht="12.75" customHeight="1">
      <c r="A4827" s="1" t="s">
        <v>9673</v>
      </c>
      <c r="B4827" s="2" t="s">
        <v>9674</v>
      </c>
      <c r="C4827" s="2" t="s">
        <v>2</v>
      </c>
      <c r="D4827" s="3">
        <v>70306.12</v>
      </c>
    </row>
    <row r="4828" spans="1:4" ht="12.75" customHeight="1">
      <c r="A4828" s="1" t="s">
        <v>9675</v>
      </c>
      <c r="B4828" s="2" t="s">
        <v>9676</v>
      </c>
      <c r="C4828" s="2" t="s">
        <v>2</v>
      </c>
      <c r="D4828" s="3">
        <v>32.07</v>
      </c>
    </row>
    <row r="4829" spans="1:4" ht="12.75" customHeight="1">
      <c r="A4829" s="1" t="s">
        <v>9677</v>
      </c>
      <c r="B4829" s="2" t="s">
        <v>9678</v>
      </c>
      <c r="C4829" s="2" t="s">
        <v>2</v>
      </c>
      <c r="D4829" s="3">
        <v>1.1599999999999999</v>
      </c>
    </row>
    <row r="4830" spans="1:4" ht="12.75" customHeight="1">
      <c r="A4830" s="1" t="s">
        <v>9679</v>
      </c>
      <c r="B4830" s="2" t="s">
        <v>9680</v>
      </c>
      <c r="C4830" s="2" t="s">
        <v>89</v>
      </c>
      <c r="D4830" s="3">
        <v>3.23</v>
      </c>
    </row>
    <row r="4831" spans="1:4" ht="12.75" customHeight="1">
      <c r="A4831" s="1" t="s">
        <v>9681</v>
      </c>
      <c r="B4831" s="2" t="s">
        <v>9682</v>
      </c>
      <c r="C4831" s="2" t="s">
        <v>99</v>
      </c>
      <c r="D4831" s="3">
        <v>36.119999999999997</v>
      </c>
    </row>
    <row r="4832" spans="1:4" ht="12.75" customHeight="1">
      <c r="A4832" s="1" t="s">
        <v>9683</v>
      </c>
      <c r="B4832" s="2" t="s">
        <v>9684</v>
      </c>
      <c r="C4832" s="2" t="s">
        <v>99</v>
      </c>
      <c r="D4832" s="3">
        <v>32.119999999999997</v>
      </c>
    </row>
    <row r="4833" spans="1:4" ht="12.75" customHeight="1">
      <c r="A4833" s="1" t="s">
        <v>9685</v>
      </c>
      <c r="B4833" s="2" t="s">
        <v>9686</v>
      </c>
      <c r="C4833" s="2" t="s">
        <v>99</v>
      </c>
      <c r="D4833" s="3">
        <v>31.08</v>
      </c>
    </row>
    <row r="4834" spans="1:4" ht="12.75" customHeight="1">
      <c r="A4834" s="1" t="s">
        <v>9687</v>
      </c>
      <c r="B4834" s="2" t="s">
        <v>9688</v>
      </c>
      <c r="C4834" s="2" t="s">
        <v>801</v>
      </c>
      <c r="D4834" s="3">
        <v>7.98</v>
      </c>
    </row>
    <row r="4835" spans="1:4" ht="12.75" customHeight="1">
      <c r="A4835" s="1" t="s">
        <v>9689</v>
      </c>
      <c r="B4835" s="2" t="s">
        <v>9690</v>
      </c>
      <c r="C4835" s="2" t="s">
        <v>801</v>
      </c>
      <c r="D4835" s="3">
        <v>37.53</v>
      </c>
    </row>
    <row r="4836" spans="1:4" ht="12.75" customHeight="1">
      <c r="A4836" s="1" t="s">
        <v>9691</v>
      </c>
      <c r="B4836" s="2" t="s">
        <v>9692</v>
      </c>
      <c r="C4836" s="2" t="s">
        <v>2</v>
      </c>
      <c r="D4836" s="3">
        <v>1360.93</v>
      </c>
    </row>
    <row r="4837" spans="1:4" ht="12.75" customHeight="1">
      <c r="A4837" s="1" t="s">
        <v>9693</v>
      </c>
      <c r="B4837" s="2" t="s">
        <v>9694</v>
      </c>
      <c r="C4837" s="2" t="s">
        <v>2</v>
      </c>
      <c r="D4837" s="3">
        <v>1479.28</v>
      </c>
    </row>
    <row r="4838" spans="1:4" ht="12.75" customHeight="1">
      <c r="A4838" s="1" t="s">
        <v>9695</v>
      </c>
      <c r="B4838" s="2" t="s">
        <v>9696</v>
      </c>
      <c r="C4838" s="2" t="s">
        <v>2</v>
      </c>
      <c r="D4838" s="3">
        <v>1659.39</v>
      </c>
    </row>
    <row r="4839" spans="1:4" ht="12.75" customHeight="1">
      <c r="A4839" s="1" t="s">
        <v>9697</v>
      </c>
      <c r="B4839" s="2" t="s">
        <v>9698</v>
      </c>
      <c r="C4839" s="2" t="s">
        <v>2</v>
      </c>
      <c r="D4839" s="3">
        <v>3570</v>
      </c>
    </row>
    <row r="4840" spans="1:4" ht="12.75" customHeight="1">
      <c r="A4840" s="1" t="s">
        <v>9699</v>
      </c>
      <c r="B4840" s="2" t="s">
        <v>9700</v>
      </c>
      <c r="C4840" s="2" t="s">
        <v>2</v>
      </c>
      <c r="D4840" s="3">
        <v>3202.6</v>
      </c>
    </row>
    <row r="4841" spans="1:4" ht="12.75" customHeight="1">
      <c r="A4841" s="1" t="s">
        <v>9701</v>
      </c>
      <c r="B4841" s="2" t="s">
        <v>9702</v>
      </c>
      <c r="C4841" s="2" t="s">
        <v>2</v>
      </c>
      <c r="D4841" s="3">
        <v>3901.15</v>
      </c>
    </row>
    <row r="4842" spans="1:4" ht="12.75" customHeight="1">
      <c r="A4842" s="1" t="s">
        <v>9703</v>
      </c>
      <c r="B4842" s="2" t="s">
        <v>9704</v>
      </c>
      <c r="C4842" s="2" t="s">
        <v>2</v>
      </c>
      <c r="D4842" s="3">
        <v>3750234.4</v>
      </c>
    </row>
    <row r="4843" spans="1:4" ht="12.75" customHeight="1">
      <c r="A4843" s="1" t="s">
        <v>9705</v>
      </c>
      <c r="B4843" s="2" t="s">
        <v>9706</v>
      </c>
      <c r="C4843" s="2" t="s">
        <v>2</v>
      </c>
      <c r="D4843" s="3">
        <v>1578805.15</v>
      </c>
    </row>
    <row r="4844" spans="1:4" ht="12.75" customHeight="1">
      <c r="A4844" s="1" t="s">
        <v>9707</v>
      </c>
      <c r="B4844" s="2" t="s">
        <v>9708</v>
      </c>
      <c r="C4844" s="2" t="s">
        <v>2</v>
      </c>
      <c r="D4844" s="3">
        <v>1590245.88</v>
      </c>
    </row>
    <row r="4845" spans="1:4" ht="12.75" customHeight="1">
      <c r="A4845" s="1" t="s">
        <v>9709</v>
      </c>
      <c r="B4845" s="2" t="s">
        <v>9710</v>
      </c>
      <c r="C4845" s="2" t="s">
        <v>2</v>
      </c>
      <c r="D4845" s="3">
        <v>1926600</v>
      </c>
    </row>
    <row r="4846" spans="1:4" ht="12.75" customHeight="1">
      <c r="A4846" s="1" t="s">
        <v>9711</v>
      </c>
      <c r="B4846" s="2" t="s">
        <v>9712</v>
      </c>
      <c r="C4846" s="2" t="s">
        <v>2</v>
      </c>
      <c r="D4846" s="3">
        <v>1706940.04</v>
      </c>
    </row>
    <row r="4847" spans="1:4" ht="12.75" customHeight="1">
      <c r="A4847" s="1" t="s">
        <v>9713</v>
      </c>
      <c r="B4847" s="2" t="s">
        <v>9714</v>
      </c>
      <c r="C4847" s="2" t="s">
        <v>293</v>
      </c>
      <c r="D4847" s="3">
        <v>17.059999999999999</v>
      </c>
    </row>
    <row r="4848" spans="1:4" ht="12.75" customHeight="1">
      <c r="A4848" s="1" t="s">
        <v>9715</v>
      </c>
      <c r="B4848" s="2" t="s">
        <v>9716</v>
      </c>
      <c r="C4848" s="2" t="s">
        <v>296</v>
      </c>
      <c r="D4848" s="3">
        <v>3002.73</v>
      </c>
    </row>
    <row r="4849" spans="1:4" ht="12.75" customHeight="1">
      <c r="A4849" s="1" t="s">
        <v>9717</v>
      </c>
      <c r="B4849" s="2" t="s">
        <v>9718</v>
      </c>
      <c r="C4849" s="2" t="s">
        <v>801</v>
      </c>
      <c r="D4849" s="3">
        <v>861.75</v>
      </c>
    </row>
    <row r="4850" spans="1:4" ht="12.75" customHeight="1">
      <c r="A4850" s="1" t="s">
        <v>9719</v>
      </c>
      <c r="B4850" s="2" t="s">
        <v>9720</v>
      </c>
      <c r="C4850" s="2" t="s">
        <v>801</v>
      </c>
      <c r="D4850" s="3">
        <v>750</v>
      </c>
    </row>
    <row r="4851" spans="1:4" ht="12.75" customHeight="1">
      <c r="A4851" s="1" t="s">
        <v>9721</v>
      </c>
      <c r="B4851" s="2" t="s">
        <v>9722</v>
      </c>
      <c r="C4851" s="2" t="s">
        <v>801</v>
      </c>
      <c r="D4851" s="3">
        <v>1949.99</v>
      </c>
    </row>
    <row r="4852" spans="1:4" ht="12.75" customHeight="1">
      <c r="A4852" s="1" t="s">
        <v>9723</v>
      </c>
      <c r="B4852" s="2" t="s">
        <v>9724</v>
      </c>
      <c r="C4852" s="2" t="s">
        <v>801</v>
      </c>
      <c r="D4852" s="3">
        <v>2280</v>
      </c>
    </row>
    <row r="4853" spans="1:4" ht="12.75" customHeight="1">
      <c r="A4853" s="1" t="s">
        <v>9725</v>
      </c>
      <c r="B4853" s="2" t="s">
        <v>9726</v>
      </c>
      <c r="C4853" s="2" t="s">
        <v>801</v>
      </c>
      <c r="D4853" s="3">
        <v>671.99</v>
      </c>
    </row>
    <row r="4854" spans="1:4" ht="12.75" customHeight="1">
      <c r="A4854" s="1" t="s">
        <v>9727</v>
      </c>
      <c r="B4854" s="2" t="s">
        <v>9728</v>
      </c>
      <c r="C4854" s="2" t="s">
        <v>801</v>
      </c>
      <c r="D4854" s="3">
        <v>210</v>
      </c>
    </row>
    <row r="4855" spans="1:4" ht="12.75" customHeight="1">
      <c r="A4855" s="1" t="s">
        <v>9729</v>
      </c>
      <c r="B4855" s="2" t="s">
        <v>9730</v>
      </c>
      <c r="C4855" s="2" t="s">
        <v>801</v>
      </c>
      <c r="D4855" s="3">
        <v>298.47000000000003</v>
      </c>
    </row>
    <row r="4856" spans="1:4" ht="12.75" customHeight="1">
      <c r="A4856" s="1" t="s">
        <v>9731</v>
      </c>
      <c r="B4856" s="2" t="s">
        <v>9732</v>
      </c>
      <c r="C4856" s="2" t="s">
        <v>801</v>
      </c>
      <c r="D4856" s="3">
        <v>484.5</v>
      </c>
    </row>
    <row r="4857" spans="1:4" ht="12.75" customHeight="1">
      <c r="A4857" s="1" t="s">
        <v>9733</v>
      </c>
      <c r="B4857" s="2" t="s">
        <v>9734</v>
      </c>
      <c r="C4857" s="2" t="s">
        <v>801</v>
      </c>
      <c r="D4857" s="3">
        <v>239.99</v>
      </c>
    </row>
    <row r="4858" spans="1:4" ht="12.75" customHeight="1">
      <c r="A4858" s="1" t="s">
        <v>9735</v>
      </c>
      <c r="B4858" s="2" t="s">
        <v>9736</v>
      </c>
      <c r="C4858" s="2" t="s">
        <v>801</v>
      </c>
      <c r="D4858" s="3">
        <v>360</v>
      </c>
    </row>
    <row r="4859" spans="1:4" ht="12.75" customHeight="1">
      <c r="A4859" s="1" t="s">
        <v>9737</v>
      </c>
      <c r="B4859" s="2" t="s">
        <v>9738</v>
      </c>
      <c r="C4859" s="2" t="s">
        <v>801</v>
      </c>
      <c r="D4859" s="3">
        <v>259.07</v>
      </c>
    </row>
    <row r="4860" spans="1:4" ht="12.75" customHeight="1">
      <c r="A4860" s="1" t="s">
        <v>9739</v>
      </c>
      <c r="B4860" s="2" t="s">
        <v>9740</v>
      </c>
      <c r="C4860" s="2" t="s">
        <v>801</v>
      </c>
      <c r="D4860" s="3">
        <v>450</v>
      </c>
    </row>
    <row r="4861" spans="1:4" ht="12.75" customHeight="1">
      <c r="A4861" s="1" t="s">
        <v>9741</v>
      </c>
      <c r="B4861" s="2" t="s">
        <v>9742</v>
      </c>
      <c r="C4861" s="2" t="s">
        <v>801</v>
      </c>
      <c r="D4861" s="3">
        <v>157.5</v>
      </c>
    </row>
    <row r="4862" spans="1:4" ht="12.75" customHeight="1">
      <c r="A4862" s="1" t="s">
        <v>9743</v>
      </c>
      <c r="B4862" s="2" t="s">
        <v>9744</v>
      </c>
      <c r="C4862" s="2" t="s">
        <v>801</v>
      </c>
      <c r="D4862" s="3">
        <v>180</v>
      </c>
    </row>
    <row r="4863" spans="1:4" ht="12.75" customHeight="1">
      <c r="A4863" s="1" t="s">
        <v>9745</v>
      </c>
      <c r="B4863" s="2" t="s">
        <v>9746</v>
      </c>
      <c r="C4863" s="2" t="s">
        <v>801</v>
      </c>
      <c r="D4863" s="3">
        <v>210</v>
      </c>
    </row>
    <row r="4864" spans="1:4" ht="12.75" customHeight="1">
      <c r="A4864" s="1" t="s">
        <v>9747</v>
      </c>
      <c r="B4864" s="2" t="s">
        <v>9748</v>
      </c>
      <c r="C4864" s="2" t="s">
        <v>801</v>
      </c>
      <c r="D4864" s="3">
        <v>255</v>
      </c>
    </row>
    <row r="4865" spans="1:4" ht="12.75" customHeight="1">
      <c r="A4865" s="1" t="s">
        <v>9749</v>
      </c>
      <c r="B4865" s="2" t="s">
        <v>9750</v>
      </c>
      <c r="C4865" s="2" t="s">
        <v>801</v>
      </c>
      <c r="D4865" s="3">
        <v>372</v>
      </c>
    </row>
    <row r="4866" spans="1:4" ht="12.75" customHeight="1">
      <c r="A4866" s="1" t="s">
        <v>9751</v>
      </c>
      <c r="B4866" s="2" t="s">
        <v>9752</v>
      </c>
      <c r="C4866" s="2" t="s">
        <v>801</v>
      </c>
      <c r="D4866" s="3">
        <v>149.99</v>
      </c>
    </row>
    <row r="4867" spans="1:4" ht="12.75" customHeight="1">
      <c r="A4867" s="1" t="s">
        <v>9753</v>
      </c>
      <c r="B4867" s="2" t="s">
        <v>9754</v>
      </c>
      <c r="C4867" s="2" t="s">
        <v>801</v>
      </c>
      <c r="D4867" s="3">
        <v>450</v>
      </c>
    </row>
    <row r="4868" spans="1:4" ht="12.75" customHeight="1">
      <c r="A4868" s="1" t="s">
        <v>9755</v>
      </c>
      <c r="B4868" s="2" t="s">
        <v>9756</v>
      </c>
      <c r="C4868" s="2" t="s">
        <v>801</v>
      </c>
      <c r="D4868" s="3">
        <v>464.99</v>
      </c>
    </row>
    <row r="4869" spans="1:4" ht="12.75" customHeight="1">
      <c r="A4869" s="1" t="s">
        <v>9757</v>
      </c>
      <c r="B4869" s="2" t="s">
        <v>9758</v>
      </c>
      <c r="C4869" s="2" t="s">
        <v>801</v>
      </c>
      <c r="D4869" s="3">
        <v>441.47</v>
      </c>
    </row>
    <row r="4870" spans="1:4" ht="12.75" customHeight="1">
      <c r="A4870" s="1" t="s">
        <v>9759</v>
      </c>
      <c r="B4870" s="2" t="s">
        <v>9760</v>
      </c>
      <c r="C4870" s="2" t="s">
        <v>801</v>
      </c>
      <c r="D4870" s="3">
        <v>260.5</v>
      </c>
    </row>
    <row r="4871" spans="1:4" ht="12.75" customHeight="1">
      <c r="A4871" s="1" t="s">
        <v>9761</v>
      </c>
      <c r="B4871" s="2" t="s">
        <v>9762</v>
      </c>
      <c r="C4871" s="2" t="s">
        <v>801</v>
      </c>
      <c r="D4871" s="3">
        <v>340.06</v>
      </c>
    </row>
    <row r="4872" spans="1:4" ht="12.75" customHeight="1">
      <c r="A4872" s="1" t="s">
        <v>9763</v>
      </c>
      <c r="B4872" s="2" t="s">
        <v>9764</v>
      </c>
      <c r="C4872" s="2" t="s">
        <v>801</v>
      </c>
      <c r="D4872" s="3">
        <v>477.5</v>
      </c>
    </row>
    <row r="4873" spans="1:4" ht="12.75" customHeight="1">
      <c r="A4873" s="1" t="s">
        <v>9765</v>
      </c>
      <c r="B4873" s="2" t="s">
        <v>9766</v>
      </c>
      <c r="C4873" s="2" t="s">
        <v>801</v>
      </c>
      <c r="D4873" s="3">
        <v>556.4</v>
      </c>
    </row>
    <row r="4874" spans="1:4" ht="12.75" customHeight="1">
      <c r="A4874" s="1" t="s">
        <v>9767</v>
      </c>
      <c r="B4874" s="2" t="s">
        <v>9768</v>
      </c>
      <c r="C4874" s="2" t="s">
        <v>801</v>
      </c>
      <c r="D4874" s="3">
        <v>314.35000000000002</v>
      </c>
    </row>
    <row r="4875" spans="1:4" ht="12.75" customHeight="1">
      <c r="A4875" s="1" t="s">
        <v>9769</v>
      </c>
      <c r="B4875" s="2" t="s">
        <v>9770</v>
      </c>
      <c r="C4875" s="2" t="s">
        <v>801</v>
      </c>
      <c r="D4875" s="3">
        <v>424.68</v>
      </c>
    </row>
    <row r="4876" spans="1:4" ht="12.75" customHeight="1">
      <c r="A4876" s="1" t="s">
        <v>9771</v>
      </c>
      <c r="B4876" s="2" t="s">
        <v>9772</v>
      </c>
      <c r="C4876" s="2" t="s">
        <v>89</v>
      </c>
      <c r="D4876" s="3">
        <v>21.59</v>
      </c>
    </row>
    <row r="4877" spans="1:4" ht="12.75" customHeight="1">
      <c r="A4877" s="1" t="s">
        <v>9773</v>
      </c>
      <c r="B4877" s="2" t="s">
        <v>9774</v>
      </c>
      <c r="C4877" s="2" t="s">
        <v>89</v>
      </c>
      <c r="D4877" s="3">
        <v>29.66</v>
      </c>
    </row>
    <row r="4878" spans="1:4" ht="12.75" customHeight="1">
      <c r="A4878" s="1" t="s">
        <v>9775</v>
      </c>
      <c r="B4878" s="2" t="s">
        <v>9776</v>
      </c>
      <c r="C4878" s="2" t="s">
        <v>89</v>
      </c>
      <c r="D4878" s="3">
        <v>22.71</v>
      </c>
    </row>
    <row r="4879" spans="1:4" ht="12.75" customHeight="1">
      <c r="A4879" s="1" t="s">
        <v>9777</v>
      </c>
      <c r="B4879" s="2" t="s">
        <v>9778</v>
      </c>
      <c r="C4879" s="2" t="s">
        <v>89</v>
      </c>
      <c r="D4879" s="3">
        <v>30.07</v>
      </c>
    </row>
    <row r="4880" spans="1:4" ht="12.75" customHeight="1">
      <c r="A4880" s="1" t="s">
        <v>9779</v>
      </c>
      <c r="B4880" s="2" t="s">
        <v>9780</v>
      </c>
      <c r="C4880" s="2" t="s">
        <v>89</v>
      </c>
      <c r="D4880" s="3">
        <v>126.05</v>
      </c>
    </row>
    <row r="4881" spans="1:4" ht="12.75" customHeight="1">
      <c r="A4881" s="1" t="s">
        <v>9781</v>
      </c>
      <c r="B4881" s="2" t="s">
        <v>9782</v>
      </c>
      <c r="C4881" s="2" t="s">
        <v>89</v>
      </c>
      <c r="D4881" s="3">
        <v>24.85</v>
      </c>
    </row>
    <row r="4882" spans="1:4" ht="12.75" customHeight="1">
      <c r="A4882" s="1" t="s">
        <v>9783</v>
      </c>
      <c r="B4882" s="2" t="s">
        <v>9784</v>
      </c>
      <c r="C4882" s="2" t="s">
        <v>89</v>
      </c>
      <c r="D4882" s="3">
        <v>31.04</v>
      </c>
    </row>
    <row r="4883" spans="1:4" ht="12.75" customHeight="1">
      <c r="A4883" s="1" t="s">
        <v>9785</v>
      </c>
      <c r="B4883" s="2" t="s">
        <v>9786</v>
      </c>
      <c r="C4883" s="2" t="s">
        <v>89</v>
      </c>
      <c r="D4883" s="3">
        <v>44.88</v>
      </c>
    </row>
    <row r="4884" spans="1:4" ht="12.75" customHeight="1">
      <c r="A4884" s="1" t="s">
        <v>9787</v>
      </c>
      <c r="B4884" s="2" t="s">
        <v>9788</v>
      </c>
      <c r="C4884" s="2" t="s">
        <v>89</v>
      </c>
      <c r="D4884" s="3">
        <v>48.04</v>
      </c>
    </row>
    <row r="4885" spans="1:4" ht="12.75" customHeight="1">
      <c r="A4885" s="1" t="s">
        <v>9789</v>
      </c>
      <c r="B4885" s="2" t="s">
        <v>9790</v>
      </c>
      <c r="C4885" s="2" t="s">
        <v>293</v>
      </c>
      <c r="D4885" s="3">
        <v>15.28</v>
      </c>
    </row>
    <row r="4886" spans="1:4" ht="12.75" customHeight="1">
      <c r="A4886" s="1" t="s">
        <v>9791</v>
      </c>
      <c r="B4886" s="2" t="s">
        <v>9792</v>
      </c>
      <c r="C4886" s="2" t="s">
        <v>296</v>
      </c>
      <c r="D4886" s="3">
        <v>2692.19</v>
      </c>
    </row>
    <row r="4887" spans="1:4" ht="12.75" customHeight="1">
      <c r="A4887" s="5"/>
      <c r="B4887" s="4"/>
      <c r="C4887" s="4"/>
      <c r="D4887" s="4"/>
    </row>
    <row r="4888" spans="1:4" ht="12.75" customHeight="1">
      <c r="A4888" s="6" t="s">
        <v>9793</v>
      </c>
      <c r="B4888" s="7" t="s">
        <v>9794</v>
      </c>
      <c r="C4888" s="7" t="s">
        <v>89</v>
      </c>
      <c r="D4888" s="8">
        <v>7.21</v>
      </c>
    </row>
    <row r="4889" spans="1:4" ht="12.75" customHeight="1">
      <c r="A4889" s="6" t="s">
        <v>9795</v>
      </c>
      <c r="B4889" s="7" t="s">
        <v>9796</v>
      </c>
      <c r="C4889" s="7" t="s">
        <v>89</v>
      </c>
      <c r="D4889" s="8">
        <v>8.01</v>
      </c>
    </row>
    <row r="4890" spans="1:4" ht="12.75" customHeight="1">
      <c r="A4890" s="6" t="s">
        <v>9797</v>
      </c>
      <c r="B4890" s="7" t="s">
        <v>9798</v>
      </c>
      <c r="C4890" s="7" t="s">
        <v>89</v>
      </c>
      <c r="D4890" s="8">
        <v>9.9700000000000006</v>
      </c>
    </row>
    <row r="4891" spans="1:4" ht="12.75" customHeight="1">
      <c r="A4891" s="6" t="s">
        <v>9799</v>
      </c>
      <c r="B4891" s="7" t="s">
        <v>9800</v>
      </c>
      <c r="C4891" s="7" t="s">
        <v>89</v>
      </c>
      <c r="D4891" s="8">
        <v>11.93</v>
      </c>
    </row>
    <row r="4892" spans="1:4" ht="12.75" customHeight="1">
      <c r="A4892" s="6" t="s">
        <v>9801</v>
      </c>
      <c r="B4892" s="7" t="s">
        <v>9802</v>
      </c>
      <c r="C4892" s="7" t="s">
        <v>89</v>
      </c>
      <c r="D4892" s="8">
        <v>13.93</v>
      </c>
    </row>
    <row r="4893" spans="1:4" ht="12.75" customHeight="1">
      <c r="A4893" s="6" t="s">
        <v>9803</v>
      </c>
      <c r="B4893" s="7" t="s">
        <v>9804</v>
      </c>
      <c r="C4893" s="7" t="s">
        <v>89</v>
      </c>
      <c r="D4893" s="8">
        <v>15.92</v>
      </c>
    </row>
    <row r="4894" spans="1:4" ht="12.75" customHeight="1">
      <c r="A4894" s="6" t="s">
        <v>9805</v>
      </c>
      <c r="B4894" s="7" t="s">
        <v>9806</v>
      </c>
      <c r="C4894" s="7" t="s">
        <v>89</v>
      </c>
      <c r="D4894" s="8">
        <v>17.91</v>
      </c>
    </row>
    <row r="4895" spans="1:4" ht="12.75" customHeight="1">
      <c r="A4895" s="6" t="s">
        <v>9807</v>
      </c>
      <c r="B4895" s="7" t="s">
        <v>9808</v>
      </c>
      <c r="C4895" s="7" t="s">
        <v>89</v>
      </c>
      <c r="D4895" s="8">
        <v>19.91</v>
      </c>
    </row>
    <row r="4896" spans="1:4" ht="12.75" customHeight="1">
      <c r="A4896" s="6" t="s">
        <v>9809</v>
      </c>
      <c r="B4896" s="7" t="s">
        <v>9810</v>
      </c>
      <c r="C4896" s="7" t="s">
        <v>89</v>
      </c>
      <c r="D4896" s="8">
        <v>21.92</v>
      </c>
    </row>
    <row r="4897" spans="1:4" ht="12.75" customHeight="1">
      <c r="A4897" s="6" t="s">
        <v>9811</v>
      </c>
      <c r="B4897" s="7" t="s">
        <v>9812</v>
      </c>
      <c r="C4897" s="7" t="s">
        <v>89</v>
      </c>
      <c r="D4897" s="8">
        <v>28.82</v>
      </c>
    </row>
    <row r="4898" spans="1:4" ht="12.75" customHeight="1">
      <c r="A4898" s="6" t="s">
        <v>9813</v>
      </c>
      <c r="B4898" s="7" t="s">
        <v>9814</v>
      </c>
      <c r="C4898" s="7" t="s">
        <v>89</v>
      </c>
      <c r="D4898" s="8">
        <v>33.54</v>
      </c>
    </row>
    <row r="4899" spans="1:4" ht="12.75" customHeight="1">
      <c r="A4899" s="6" t="s">
        <v>9815</v>
      </c>
      <c r="B4899" s="7" t="s">
        <v>9816</v>
      </c>
      <c r="C4899" s="7" t="s">
        <v>89</v>
      </c>
      <c r="D4899" s="8">
        <v>37.97</v>
      </c>
    </row>
    <row r="4900" spans="1:4" ht="12.75" customHeight="1">
      <c r="A4900" s="6" t="s">
        <v>9817</v>
      </c>
      <c r="B4900" s="7" t="s">
        <v>9818</v>
      </c>
      <c r="C4900" s="7" t="s">
        <v>89</v>
      </c>
      <c r="D4900" s="8">
        <v>42.6</v>
      </c>
    </row>
    <row r="4901" spans="1:4" ht="12.75" customHeight="1">
      <c r="A4901" s="6" t="s">
        <v>9819</v>
      </c>
      <c r="B4901" s="7" t="s">
        <v>9820</v>
      </c>
      <c r="C4901" s="7" t="s">
        <v>89</v>
      </c>
      <c r="D4901" s="8">
        <v>47.24</v>
      </c>
    </row>
    <row r="4902" spans="1:4" ht="12.75" customHeight="1">
      <c r="A4902" s="6" t="s">
        <v>9821</v>
      </c>
      <c r="B4902" s="7" t="s">
        <v>9822</v>
      </c>
      <c r="C4902" s="7" t="s">
        <v>89</v>
      </c>
      <c r="D4902" s="8">
        <v>51.92</v>
      </c>
    </row>
    <row r="4903" spans="1:4" ht="12.75" customHeight="1">
      <c r="A4903" s="6" t="s">
        <v>9823</v>
      </c>
      <c r="B4903" s="7" t="s">
        <v>9824</v>
      </c>
      <c r="C4903" s="7" t="s">
        <v>89</v>
      </c>
      <c r="D4903" s="8">
        <v>61.69</v>
      </c>
    </row>
    <row r="4904" spans="1:4" ht="12.75" customHeight="1">
      <c r="A4904" s="6" t="s">
        <v>9825</v>
      </c>
      <c r="B4904" s="7" t="s">
        <v>9826</v>
      </c>
      <c r="C4904" s="7" t="s">
        <v>89</v>
      </c>
      <c r="D4904" s="8">
        <v>4.41</v>
      </c>
    </row>
    <row r="4905" spans="1:4" ht="12.75" customHeight="1">
      <c r="A4905" s="6" t="s">
        <v>9827</v>
      </c>
      <c r="B4905" s="7" t="s">
        <v>9828</v>
      </c>
      <c r="C4905" s="7" t="s">
        <v>89</v>
      </c>
      <c r="D4905" s="8">
        <v>4.9000000000000004</v>
      </c>
    </row>
    <row r="4906" spans="1:4" ht="12.75" customHeight="1">
      <c r="A4906" s="6" t="s">
        <v>9829</v>
      </c>
      <c r="B4906" s="7" t="s">
        <v>9830</v>
      </c>
      <c r="C4906" s="7" t="s">
        <v>89</v>
      </c>
      <c r="D4906" s="8">
        <v>6.1</v>
      </c>
    </row>
    <row r="4907" spans="1:4" ht="12.75" customHeight="1">
      <c r="A4907" s="6" t="s">
        <v>9831</v>
      </c>
      <c r="B4907" s="7" t="s">
        <v>9832</v>
      </c>
      <c r="C4907" s="7" t="s">
        <v>89</v>
      </c>
      <c r="D4907" s="8">
        <v>7.32</v>
      </c>
    </row>
    <row r="4908" spans="1:4" ht="12.75" customHeight="1">
      <c r="A4908" s="6" t="s">
        <v>9833</v>
      </c>
      <c r="B4908" s="7" t="s">
        <v>9834</v>
      </c>
      <c r="C4908" s="7" t="s">
        <v>89</v>
      </c>
      <c r="D4908" s="8">
        <v>8.5500000000000007</v>
      </c>
    </row>
    <row r="4909" spans="1:4" ht="12.75" customHeight="1">
      <c r="A4909" s="6" t="s">
        <v>9835</v>
      </c>
      <c r="B4909" s="7" t="s">
        <v>9836</v>
      </c>
      <c r="C4909" s="7" t="s">
        <v>89</v>
      </c>
      <c r="D4909" s="8">
        <v>9.7899999999999991</v>
      </c>
    </row>
    <row r="4910" spans="1:4" ht="12.75" customHeight="1">
      <c r="A4910" s="6" t="s">
        <v>9837</v>
      </c>
      <c r="B4910" s="7" t="s">
        <v>9838</v>
      </c>
      <c r="C4910" s="7" t="s">
        <v>89</v>
      </c>
      <c r="D4910" s="8">
        <v>11.02</v>
      </c>
    </row>
    <row r="4911" spans="1:4" ht="12.75" customHeight="1">
      <c r="A4911" s="6" t="s">
        <v>9839</v>
      </c>
      <c r="B4911" s="7" t="s">
        <v>9840</v>
      </c>
      <c r="C4911" s="7" t="s">
        <v>89</v>
      </c>
      <c r="D4911" s="8">
        <v>12.25</v>
      </c>
    </row>
    <row r="4912" spans="1:4" ht="12.75" customHeight="1">
      <c r="A4912" s="6" t="s">
        <v>9841</v>
      </c>
      <c r="B4912" s="7" t="s">
        <v>9842</v>
      </c>
      <c r="C4912" s="7" t="s">
        <v>89</v>
      </c>
      <c r="D4912" s="8">
        <v>13.52</v>
      </c>
    </row>
    <row r="4913" spans="1:4" ht="12.75" customHeight="1">
      <c r="A4913" s="6" t="s">
        <v>9843</v>
      </c>
      <c r="B4913" s="7" t="s">
        <v>9844</v>
      </c>
      <c r="C4913" s="7" t="s">
        <v>89</v>
      </c>
      <c r="D4913" s="8">
        <v>17.71</v>
      </c>
    </row>
    <row r="4914" spans="1:4" ht="12.75" customHeight="1">
      <c r="A4914" s="6" t="s">
        <v>9845</v>
      </c>
      <c r="B4914" s="7" t="s">
        <v>9846</v>
      </c>
      <c r="C4914" s="7" t="s">
        <v>89</v>
      </c>
      <c r="D4914" s="8">
        <v>20.65</v>
      </c>
    </row>
    <row r="4915" spans="1:4" ht="12.75" customHeight="1">
      <c r="A4915" s="6" t="s">
        <v>9847</v>
      </c>
      <c r="B4915" s="7" t="s">
        <v>9848</v>
      </c>
      <c r="C4915" s="7" t="s">
        <v>89</v>
      </c>
      <c r="D4915" s="8">
        <v>23.3</v>
      </c>
    </row>
    <row r="4916" spans="1:4" ht="12.75" customHeight="1">
      <c r="A4916" s="6" t="s">
        <v>9849</v>
      </c>
      <c r="B4916" s="7" t="s">
        <v>9850</v>
      </c>
      <c r="C4916" s="7" t="s">
        <v>89</v>
      </c>
      <c r="D4916" s="8">
        <v>26.12</v>
      </c>
    </row>
    <row r="4917" spans="1:4" ht="12.75" customHeight="1">
      <c r="A4917" s="6" t="s">
        <v>9851</v>
      </c>
      <c r="B4917" s="7" t="s">
        <v>9852</v>
      </c>
      <c r="C4917" s="7" t="s">
        <v>89</v>
      </c>
      <c r="D4917" s="8">
        <v>28.98</v>
      </c>
    </row>
    <row r="4918" spans="1:4" ht="12.75" customHeight="1">
      <c r="A4918" s="6" t="s">
        <v>9853</v>
      </c>
      <c r="B4918" s="7" t="s">
        <v>9854</v>
      </c>
      <c r="C4918" s="7" t="s">
        <v>89</v>
      </c>
      <c r="D4918" s="8">
        <v>31.87</v>
      </c>
    </row>
    <row r="4919" spans="1:4" ht="12.75" customHeight="1">
      <c r="A4919" s="6" t="s">
        <v>9855</v>
      </c>
      <c r="B4919" s="7" t="s">
        <v>9856</v>
      </c>
      <c r="C4919" s="7" t="s">
        <v>89</v>
      </c>
      <c r="D4919" s="8">
        <v>38.07</v>
      </c>
    </row>
    <row r="4920" spans="1:4" ht="12.75" customHeight="1">
      <c r="A4920" s="6" t="s">
        <v>9857</v>
      </c>
      <c r="B4920" s="7" t="s">
        <v>9858</v>
      </c>
      <c r="C4920" s="7" t="s">
        <v>89</v>
      </c>
      <c r="D4920" s="8">
        <v>35.43</v>
      </c>
    </row>
    <row r="4921" spans="1:4" ht="12.75" customHeight="1">
      <c r="A4921" s="6" t="s">
        <v>9859</v>
      </c>
      <c r="B4921" s="7" t="s">
        <v>9860</v>
      </c>
      <c r="C4921" s="7" t="s">
        <v>89</v>
      </c>
      <c r="D4921" s="8">
        <v>41.07</v>
      </c>
    </row>
    <row r="4922" spans="1:4" ht="12.75" customHeight="1">
      <c r="A4922" s="6" t="s">
        <v>9861</v>
      </c>
      <c r="B4922" s="7" t="s">
        <v>9862</v>
      </c>
      <c r="C4922" s="7" t="s">
        <v>89</v>
      </c>
      <c r="D4922" s="8">
        <v>46.72</v>
      </c>
    </row>
    <row r="4923" spans="1:4" ht="12.75" customHeight="1">
      <c r="A4923" s="6" t="s">
        <v>9863</v>
      </c>
      <c r="B4923" s="7" t="s">
        <v>9864</v>
      </c>
      <c r="C4923" s="7" t="s">
        <v>89</v>
      </c>
      <c r="D4923" s="8">
        <v>52.33</v>
      </c>
    </row>
    <row r="4924" spans="1:4" ht="12.75" customHeight="1">
      <c r="A4924" s="6" t="s">
        <v>9865</v>
      </c>
      <c r="B4924" s="7" t="s">
        <v>9866</v>
      </c>
      <c r="C4924" s="7" t="s">
        <v>89</v>
      </c>
      <c r="D4924" s="8">
        <v>63.61</v>
      </c>
    </row>
    <row r="4925" spans="1:4" ht="12.75" customHeight="1">
      <c r="A4925" s="6" t="s">
        <v>9867</v>
      </c>
      <c r="B4925" s="7" t="s">
        <v>9868</v>
      </c>
      <c r="C4925" s="7" t="s">
        <v>89</v>
      </c>
      <c r="D4925" s="8">
        <v>74.900000000000006</v>
      </c>
    </row>
    <row r="4926" spans="1:4" ht="12.75" customHeight="1">
      <c r="A4926" s="6" t="s">
        <v>9869</v>
      </c>
      <c r="B4926" s="7" t="s">
        <v>9870</v>
      </c>
      <c r="C4926" s="7" t="s">
        <v>89</v>
      </c>
      <c r="D4926" s="8">
        <v>86.19</v>
      </c>
    </row>
    <row r="4927" spans="1:4" ht="12.75" customHeight="1">
      <c r="A4927" s="6" t="s">
        <v>9871</v>
      </c>
      <c r="B4927" s="7" t="s">
        <v>9872</v>
      </c>
      <c r="C4927" s="7" t="s">
        <v>89</v>
      </c>
      <c r="D4927" s="8">
        <v>97.46</v>
      </c>
    </row>
    <row r="4928" spans="1:4" ht="12.75" customHeight="1">
      <c r="A4928" s="6" t="s">
        <v>9873</v>
      </c>
      <c r="B4928" s="7" t="s">
        <v>9874</v>
      </c>
      <c r="C4928" s="7" t="s">
        <v>89</v>
      </c>
      <c r="D4928" s="8">
        <v>113.42</v>
      </c>
    </row>
    <row r="4929" spans="1:4" ht="12.75" customHeight="1">
      <c r="A4929" s="6" t="s">
        <v>9875</v>
      </c>
      <c r="B4929" s="7" t="s">
        <v>9876</v>
      </c>
      <c r="C4929" s="7" t="s">
        <v>89</v>
      </c>
      <c r="D4929" s="8">
        <v>125.19</v>
      </c>
    </row>
    <row r="4930" spans="1:4" ht="12.75" customHeight="1">
      <c r="A4930" s="6" t="s">
        <v>9877</v>
      </c>
      <c r="B4930" s="7" t="s">
        <v>9878</v>
      </c>
      <c r="C4930" s="7" t="s">
        <v>89</v>
      </c>
      <c r="D4930" s="8">
        <v>28.95</v>
      </c>
    </row>
    <row r="4931" spans="1:4" ht="12.75" customHeight="1">
      <c r="A4931" s="6" t="s">
        <v>9879</v>
      </c>
      <c r="B4931" s="7" t="s">
        <v>9880</v>
      </c>
      <c r="C4931" s="7" t="s">
        <v>89</v>
      </c>
      <c r="D4931" s="8">
        <v>33.619999999999997</v>
      </c>
    </row>
    <row r="4932" spans="1:4" ht="12.75" customHeight="1">
      <c r="A4932" s="6" t="s">
        <v>9881</v>
      </c>
      <c r="B4932" s="7" t="s">
        <v>9882</v>
      </c>
      <c r="C4932" s="7" t="s">
        <v>89</v>
      </c>
      <c r="D4932" s="8">
        <v>38.29</v>
      </c>
    </row>
    <row r="4933" spans="1:4" ht="12.75" customHeight="1">
      <c r="A4933" s="6" t="s">
        <v>9883</v>
      </c>
      <c r="B4933" s="7" t="s">
        <v>9884</v>
      </c>
      <c r="C4933" s="7" t="s">
        <v>89</v>
      </c>
      <c r="D4933" s="8">
        <v>42.94</v>
      </c>
    </row>
    <row r="4934" spans="1:4" ht="12.75" customHeight="1">
      <c r="A4934" s="6" t="s">
        <v>9885</v>
      </c>
      <c r="B4934" s="7" t="s">
        <v>9886</v>
      </c>
      <c r="C4934" s="7" t="s">
        <v>89</v>
      </c>
      <c r="D4934" s="8">
        <v>52.27</v>
      </c>
    </row>
    <row r="4935" spans="1:4" ht="12.75" customHeight="1">
      <c r="A4935" s="6" t="s">
        <v>9887</v>
      </c>
      <c r="B4935" s="7" t="s">
        <v>9888</v>
      </c>
      <c r="C4935" s="7" t="s">
        <v>89</v>
      </c>
      <c r="D4935" s="8">
        <v>61.6</v>
      </c>
    </row>
    <row r="4936" spans="1:4" ht="12.75" customHeight="1">
      <c r="A4936" s="6" t="s">
        <v>9889</v>
      </c>
      <c r="B4936" s="7" t="s">
        <v>9890</v>
      </c>
      <c r="C4936" s="7" t="s">
        <v>89</v>
      </c>
      <c r="D4936" s="8">
        <v>70.94</v>
      </c>
    </row>
    <row r="4937" spans="1:4" ht="12.75" customHeight="1">
      <c r="A4937" s="6" t="s">
        <v>9891</v>
      </c>
      <c r="B4937" s="7" t="s">
        <v>9892</v>
      </c>
      <c r="C4937" s="7" t="s">
        <v>89</v>
      </c>
      <c r="D4937" s="8">
        <v>80.260000000000005</v>
      </c>
    </row>
    <row r="4938" spans="1:4" ht="12.75" customHeight="1">
      <c r="A4938" s="6" t="s">
        <v>9893</v>
      </c>
      <c r="B4938" s="7" t="s">
        <v>9894</v>
      </c>
      <c r="C4938" s="7" t="s">
        <v>89</v>
      </c>
      <c r="D4938" s="8">
        <v>93.03</v>
      </c>
    </row>
    <row r="4939" spans="1:4" ht="12.75" customHeight="1">
      <c r="A4939" s="6" t="s">
        <v>9895</v>
      </c>
      <c r="B4939" s="7" t="s">
        <v>9896</v>
      </c>
      <c r="C4939" s="7" t="s">
        <v>89</v>
      </c>
      <c r="D4939" s="8">
        <v>102.72</v>
      </c>
    </row>
    <row r="4940" spans="1:4" ht="12.75" customHeight="1">
      <c r="A4940" s="6" t="s">
        <v>9897</v>
      </c>
      <c r="B4940" s="7" t="s">
        <v>9898</v>
      </c>
      <c r="C4940" s="7" t="s">
        <v>89</v>
      </c>
      <c r="D4940" s="8">
        <v>41.08</v>
      </c>
    </row>
    <row r="4941" spans="1:4" ht="12.75" customHeight="1">
      <c r="A4941" s="6" t="s">
        <v>9899</v>
      </c>
      <c r="B4941" s="7" t="s">
        <v>9900</v>
      </c>
      <c r="C4941" s="7" t="s">
        <v>89</v>
      </c>
      <c r="D4941" s="8">
        <v>78.37</v>
      </c>
    </row>
    <row r="4942" spans="1:4" ht="12.75" customHeight="1">
      <c r="A4942" s="6" t="s">
        <v>9901</v>
      </c>
      <c r="B4942" s="7" t="s">
        <v>9902</v>
      </c>
      <c r="C4942" s="7" t="s">
        <v>89</v>
      </c>
      <c r="D4942" s="8">
        <v>131.19999999999999</v>
      </c>
    </row>
    <row r="4943" spans="1:4" ht="12.75" customHeight="1">
      <c r="A4943" s="6" t="s">
        <v>9903</v>
      </c>
      <c r="B4943" s="7" t="s">
        <v>9904</v>
      </c>
      <c r="C4943" s="7" t="s">
        <v>89</v>
      </c>
      <c r="D4943" s="8">
        <v>203.81</v>
      </c>
    </row>
    <row r="4944" spans="1:4" ht="12.75" customHeight="1">
      <c r="A4944" s="6" t="s">
        <v>9905</v>
      </c>
      <c r="B4944" s="7" t="s">
        <v>9906</v>
      </c>
      <c r="C4944" s="7" t="s">
        <v>89</v>
      </c>
      <c r="D4944" s="8">
        <v>311.77999999999997</v>
      </c>
    </row>
    <row r="4945" spans="1:4" ht="12.75" customHeight="1">
      <c r="A4945" s="6" t="s">
        <v>9907</v>
      </c>
      <c r="B4945" s="7" t="s">
        <v>9908</v>
      </c>
      <c r="C4945" s="7" t="s">
        <v>89</v>
      </c>
      <c r="D4945" s="8">
        <v>439.07</v>
      </c>
    </row>
    <row r="4946" spans="1:4" ht="12.75" customHeight="1">
      <c r="A4946" s="6" t="s">
        <v>9909</v>
      </c>
      <c r="B4946" s="7" t="s">
        <v>9910</v>
      </c>
      <c r="C4946" s="7" t="s">
        <v>89</v>
      </c>
      <c r="D4946" s="8">
        <v>513.33000000000004</v>
      </c>
    </row>
    <row r="4947" spans="1:4" ht="12.75" customHeight="1">
      <c r="A4947" s="6" t="s">
        <v>9911</v>
      </c>
      <c r="B4947" s="7" t="s">
        <v>9912</v>
      </c>
      <c r="C4947" s="7" t="s">
        <v>89</v>
      </c>
      <c r="D4947" s="8">
        <v>61.67</v>
      </c>
    </row>
    <row r="4948" spans="1:4" ht="12.75" customHeight="1">
      <c r="A4948" s="6" t="s">
        <v>9913</v>
      </c>
      <c r="B4948" s="7" t="s">
        <v>9914</v>
      </c>
      <c r="C4948" s="7" t="s">
        <v>89</v>
      </c>
      <c r="D4948" s="8">
        <v>102.36</v>
      </c>
    </row>
    <row r="4949" spans="1:4" ht="12.75" customHeight="1">
      <c r="A4949" s="6" t="s">
        <v>9915</v>
      </c>
      <c r="B4949" s="7" t="s">
        <v>9916</v>
      </c>
      <c r="C4949" s="7" t="s">
        <v>89</v>
      </c>
      <c r="D4949" s="8">
        <v>161.06</v>
      </c>
    </row>
    <row r="4950" spans="1:4" ht="12.75" customHeight="1">
      <c r="A4950" s="6" t="s">
        <v>9917</v>
      </c>
      <c r="B4950" s="7" t="s">
        <v>9918</v>
      </c>
      <c r="C4950" s="7" t="s">
        <v>89</v>
      </c>
      <c r="D4950" s="8">
        <v>240.44</v>
      </c>
    </row>
    <row r="4951" spans="1:4" ht="12.75" customHeight="1">
      <c r="A4951" s="6" t="s">
        <v>9919</v>
      </c>
      <c r="B4951" s="7" t="s">
        <v>9920</v>
      </c>
      <c r="C4951" s="7" t="s">
        <v>89</v>
      </c>
      <c r="D4951" s="8">
        <v>313.02</v>
      </c>
    </row>
    <row r="4952" spans="1:4" ht="12.75" customHeight="1">
      <c r="A4952" s="6" t="s">
        <v>9921</v>
      </c>
      <c r="B4952" s="7" t="s">
        <v>9922</v>
      </c>
      <c r="C4952" s="7" t="s">
        <v>89</v>
      </c>
      <c r="D4952" s="8">
        <v>415.74</v>
      </c>
    </row>
    <row r="4953" spans="1:4" ht="12.75" customHeight="1">
      <c r="A4953" s="6" t="s">
        <v>9923</v>
      </c>
      <c r="B4953" s="7" t="s">
        <v>9924</v>
      </c>
      <c r="C4953" s="7" t="s">
        <v>89</v>
      </c>
      <c r="D4953" s="8">
        <v>667.03</v>
      </c>
    </row>
    <row r="4954" spans="1:4" ht="12.75" customHeight="1">
      <c r="A4954" s="6" t="s">
        <v>9925</v>
      </c>
      <c r="B4954" s="7" t="s">
        <v>9926</v>
      </c>
      <c r="C4954" s="7" t="s">
        <v>2</v>
      </c>
      <c r="D4954" s="8">
        <v>18.899999999999999</v>
      </c>
    </row>
    <row r="4955" spans="1:4" ht="12.75" customHeight="1">
      <c r="A4955" s="6" t="s">
        <v>9927</v>
      </c>
      <c r="B4955" s="7" t="s">
        <v>9928</v>
      </c>
      <c r="C4955" s="7" t="s">
        <v>2</v>
      </c>
      <c r="D4955" s="8">
        <v>23.33</v>
      </c>
    </row>
    <row r="4956" spans="1:4" ht="12.75" customHeight="1">
      <c r="A4956" s="6" t="s">
        <v>9929</v>
      </c>
      <c r="B4956" s="7" t="s">
        <v>9930</v>
      </c>
      <c r="C4956" s="7" t="s">
        <v>2</v>
      </c>
      <c r="D4956" s="8">
        <v>27.83</v>
      </c>
    </row>
    <row r="4957" spans="1:4" ht="12.75" customHeight="1">
      <c r="A4957" s="6" t="s">
        <v>9931</v>
      </c>
      <c r="B4957" s="7" t="s">
        <v>9932</v>
      </c>
      <c r="C4957" s="7" t="s">
        <v>2</v>
      </c>
      <c r="D4957" s="8">
        <v>32.25</v>
      </c>
    </row>
    <row r="4958" spans="1:4" ht="12.75" customHeight="1">
      <c r="A4958" s="6" t="s">
        <v>9933</v>
      </c>
      <c r="B4958" s="7" t="s">
        <v>9934</v>
      </c>
      <c r="C4958" s="7" t="s">
        <v>2</v>
      </c>
      <c r="D4958" s="8">
        <v>36.67</v>
      </c>
    </row>
    <row r="4959" spans="1:4" ht="12.75" customHeight="1">
      <c r="A4959" s="6" t="s">
        <v>9935</v>
      </c>
      <c r="B4959" s="7" t="s">
        <v>9936</v>
      </c>
      <c r="C4959" s="7" t="s">
        <v>2</v>
      </c>
      <c r="D4959" s="8">
        <v>41.1</v>
      </c>
    </row>
    <row r="4960" spans="1:4" ht="12.75" customHeight="1">
      <c r="A4960" s="6" t="s">
        <v>9937</v>
      </c>
      <c r="B4960" s="7" t="s">
        <v>9938</v>
      </c>
      <c r="C4960" s="7" t="s">
        <v>2</v>
      </c>
      <c r="D4960" s="8">
        <v>45.52</v>
      </c>
    </row>
    <row r="4961" spans="1:4" ht="12.75" customHeight="1">
      <c r="A4961" s="6" t="s">
        <v>9939</v>
      </c>
      <c r="B4961" s="7" t="s">
        <v>9940</v>
      </c>
      <c r="C4961" s="7" t="s">
        <v>2</v>
      </c>
      <c r="D4961" s="8">
        <v>49.95</v>
      </c>
    </row>
    <row r="4962" spans="1:4" ht="12.75" customHeight="1">
      <c r="A4962" s="6" t="s">
        <v>9941</v>
      </c>
      <c r="B4962" s="7" t="s">
        <v>9942</v>
      </c>
      <c r="C4962" s="7" t="s">
        <v>2</v>
      </c>
      <c r="D4962" s="8">
        <v>63.22</v>
      </c>
    </row>
    <row r="4963" spans="1:4" ht="12.75" customHeight="1">
      <c r="A4963" s="6" t="s">
        <v>9943</v>
      </c>
      <c r="B4963" s="7" t="s">
        <v>9944</v>
      </c>
      <c r="C4963" s="7" t="s">
        <v>89</v>
      </c>
      <c r="D4963" s="8">
        <v>2.6</v>
      </c>
    </row>
    <row r="4964" spans="1:4" ht="12.75" customHeight="1">
      <c r="A4964" s="6" t="s">
        <v>9945</v>
      </c>
      <c r="B4964" s="7" t="s">
        <v>9946</v>
      </c>
      <c r="C4964" s="7" t="s">
        <v>89</v>
      </c>
      <c r="D4964" s="8">
        <v>3.08</v>
      </c>
    </row>
    <row r="4965" spans="1:4" ht="12.75" customHeight="1">
      <c r="A4965" s="6" t="s">
        <v>9947</v>
      </c>
      <c r="B4965" s="7" t="s">
        <v>9948</v>
      </c>
      <c r="C4965" s="7" t="s">
        <v>89</v>
      </c>
      <c r="D4965" s="8">
        <v>3.56</v>
      </c>
    </row>
    <row r="4966" spans="1:4" ht="12.75" customHeight="1">
      <c r="A4966" s="6" t="s">
        <v>9949</v>
      </c>
      <c r="B4966" s="7" t="s">
        <v>9950</v>
      </c>
      <c r="C4966" s="7" t="s">
        <v>89</v>
      </c>
      <c r="D4966" s="8">
        <v>4.04</v>
      </c>
    </row>
    <row r="4967" spans="1:4" ht="12.75" customHeight="1">
      <c r="A4967" s="6" t="s">
        <v>9951</v>
      </c>
      <c r="B4967" s="7" t="s">
        <v>9952</v>
      </c>
      <c r="C4967" s="7" t="s">
        <v>89</v>
      </c>
      <c r="D4967" s="8">
        <v>4.5199999999999996</v>
      </c>
    </row>
    <row r="4968" spans="1:4" ht="12.75" customHeight="1">
      <c r="A4968" s="6" t="s">
        <v>9953</v>
      </c>
      <c r="B4968" s="7" t="s">
        <v>9954</v>
      </c>
      <c r="C4968" s="7" t="s">
        <v>89</v>
      </c>
      <c r="D4968" s="8">
        <v>5.01</v>
      </c>
    </row>
    <row r="4969" spans="1:4" ht="12.75" customHeight="1">
      <c r="A4969" s="6" t="s">
        <v>9955</v>
      </c>
      <c r="B4969" s="7" t="s">
        <v>9956</v>
      </c>
      <c r="C4969" s="7" t="s">
        <v>89</v>
      </c>
      <c r="D4969" s="8">
        <v>7.84</v>
      </c>
    </row>
    <row r="4970" spans="1:4" ht="12.75" customHeight="1">
      <c r="A4970" s="6" t="s">
        <v>9957</v>
      </c>
      <c r="B4970" s="7" t="s">
        <v>9958</v>
      </c>
      <c r="C4970" s="7" t="s">
        <v>89</v>
      </c>
      <c r="D4970" s="8">
        <v>3.43</v>
      </c>
    </row>
    <row r="4971" spans="1:4" ht="12.75" customHeight="1">
      <c r="A4971" s="6" t="s">
        <v>9959</v>
      </c>
      <c r="B4971" s="7" t="s">
        <v>9960</v>
      </c>
      <c r="C4971" s="7" t="s">
        <v>89</v>
      </c>
      <c r="D4971" s="8">
        <v>3.91</v>
      </c>
    </row>
    <row r="4972" spans="1:4" ht="12.75" customHeight="1">
      <c r="A4972" s="6" t="s">
        <v>9961</v>
      </c>
      <c r="B4972" s="7" t="s">
        <v>9962</v>
      </c>
      <c r="C4972" s="7" t="s">
        <v>89</v>
      </c>
      <c r="D4972" s="8">
        <v>4.3899999999999997</v>
      </c>
    </row>
    <row r="4973" spans="1:4" ht="12.75" customHeight="1">
      <c r="A4973" s="6" t="s">
        <v>9963</v>
      </c>
      <c r="B4973" s="7" t="s">
        <v>9964</v>
      </c>
      <c r="C4973" s="7" t="s">
        <v>89</v>
      </c>
      <c r="D4973" s="8">
        <v>4.87</v>
      </c>
    </row>
    <row r="4974" spans="1:4" ht="12.75" customHeight="1">
      <c r="A4974" s="6" t="s">
        <v>9965</v>
      </c>
      <c r="B4974" s="7" t="s">
        <v>9966</v>
      </c>
      <c r="C4974" s="7" t="s">
        <v>89</v>
      </c>
      <c r="D4974" s="8">
        <v>5.35</v>
      </c>
    </row>
    <row r="4975" spans="1:4" ht="12.75" customHeight="1">
      <c r="A4975" s="6" t="s">
        <v>9967</v>
      </c>
      <c r="B4975" s="7" t="s">
        <v>9968</v>
      </c>
      <c r="C4975" s="7" t="s">
        <v>89</v>
      </c>
      <c r="D4975" s="8">
        <v>8.76</v>
      </c>
    </row>
    <row r="4976" spans="1:4" ht="12.75" customHeight="1">
      <c r="A4976" s="6" t="s">
        <v>9969</v>
      </c>
      <c r="B4976" s="7" t="s">
        <v>9970</v>
      </c>
      <c r="C4976" s="7" t="s">
        <v>89</v>
      </c>
      <c r="D4976" s="8">
        <v>2.81</v>
      </c>
    </row>
    <row r="4977" spans="1:4" ht="12.75" customHeight="1">
      <c r="A4977" s="6" t="s">
        <v>9971</v>
      </c>
      <c r="B4977" s="7" t="s">
        <v>9972</v>
      </c>
      <c r="C4977" s="7" t="s">
        <v>89</v>
      </c>
      <c r="D4977" s="8">
        <v>15.3</v>
      </c>
    </row>
    <row r="4978" spans="1:4" ht="12.75" customHeight="1">
      <c r="A4978" s="6" t="s">
        <v>9973</v>
      </c>
      <c r="B4978" s="7" t="s">
        <v>9974</v>
      </c>
      <c r="C4978" s="7" t="s">
        <v>89</v>
      </c>
      <c r="D4978" s="8">
        <v>117.57</v>
      </c>
    </row>
    <row r="4979" spans="1:4" ht="12.75" customHeight="1">
      <c r="A4979" s="6" t="s">
        <v>9975</v>
      </c>
      <c r="B4979" s="7" t="s">
        <v>9976</v>
      </c>
      <c r="C4979" s="7" t="s">
        <v>89</v>
      </c>
      <c r="D4979" s="8">
        <v>1.81</v>
      </c>
    </row>
    <row r="4980" spans="1:4" ht="12.75" customHeight="1">
      <c r="A4980" s="6" t="s">
        <v>9977</v>
      </c>
      <c r="B4980" s="7" t="s">
        <v>9978</v>
      </c>
      <c r="C4980" s="7" t="s">
        <v>89</v>
      </c>
      <c r="D4980" s="8">
        <v>183.78</v>
      </c>
    </row>
    <row r="4981" spans="1:4" ht="12.75" customHeight="1">
      <c r="A4981" s="6" t="s">
        <v>9979</v>
      </c>
      <c r="B4981" s="7" t="s">
        <v>9980</v>
      </c>
      <c r="C4981" s="7" t="s">
        <v>89</v>
      </c>
      <c r="D4981" s="8">
        <v>2.4300000000000002</v>
      </c>
    </row>
    <row r="4982" spans="1:4" ht="12.75" customHeight="1">
      <c r="A4982" s="6" t="s">
        <v>9981</v>
      </c>
      <c r="B4982" s="7" t="s">
        <v>9982</v>
      </c>
      <c r="C4982" s="7" t="s">
        <v>89</v>
      </c>
      <c r="D4982" s="8">
        <v>1082.96</v>
      </c>
    </row>
    <row r="4983" spans="1:4" ht="12.75" customHeight="1">
      <c r="A4983" s="6" t="s">
        <v>9983</v>
      </c>
      <c r="B4983" s="7" t="s">
        <v>9984</v>
      </c>
      <c r="C4983" s="7" t="s">
        <v>89</v>
      </c>
      <c r="D4983" s="8">
        <v>26.26</v>
      </c>
    </row>
    <row r="4984" spans="1:4" ht="12.75" customHeight="1">
      <c r="A4984" s="6" t="s">
        <v>9985</v>
      </c>
      <c r="B4984" s="7" t="s">
        <v>9986</v>
      </c>
      <c r="C4984" s="7" t="s">
        <v>89</v>
      </c>
      <c r="D4984" s="8">
        <v>30.28</v>
      </c>
    </row>
    <row r="4985" spans="1:4" ht="12.75" customHeight="1">
      <c r="A4985" s="6" t="s">
        <v>9987</v>
      </c>
      <c r="B4985" s="7" t="s">
        <v>9988</v>
      </c>
      <c r="C4985" s="7" t="s">
        <v>89</v>
      </c>
      <c r="D4985" s="8">
        <v>1667.34</v>
      </c>
    </row>
    <row r="4986" spans="1:4" ht="12.75" customHeight="1">
      <c r="A4986" s="6" t="s">
        <v>9989</v>
      </c>
      <c r="B4986" s="7" t="s">
        <v>9990</v>
      </c>
      <c r="C4986" s="7" t="s">
        <v>89</v>
      </c>
      <c r="D4986" s="8">
        <v>39.5</v>
      </c>
    </row>
    <row r="4987" spans="1:4" ht="12.75" customHeight="1">
      <c r="A4987" s="6" t="s">
        <v>9991</v>
      </c>
      <c r="B4987" s="7" t="s">
        <v>9992</v>
      </c>
      <c r="C4987" s="7" t="s">
        <v>89</v>
      </c>
      <c r="D4987" s="8">
        <v>2295.4699999999998</v>
      </c>
    </row>
    <row r="4988" spans="1:4" ht="12.75" customHeight="1">
      <c r="A4988" s="6" t="s">
        <v>9993</v>
      </c>
      <c r="B4988" s="7" t="s">
        <v>9994</v>
      </c>
      <c r="C4988" s="7" t="s">
        <v>89</v>
      </c>
      <c r="D4988" s="8">
        <v>45.69</v>
      </c>
    </row>
    <row r="4989" spans="1:4" ht="12.75" customHeight="1">
      <c r="A4989" s="6" t="s">
        <v>9995</v>
      </c>
      <c r="B4989" s="7" t="s">
        <v>9996</v>
      </c>
      <c r="C4989" s="7" t="s">
        <v>89</v>
      </c>
      <c r="D4989" s="8">
        <v>58.25</v>
      </c>
    </row>
    <row r="4990" spans="1:4" ht="12.75" customHeight="1">
      <c r="A4990" s="6" t="s">
        <v>9997</v>
      </c>
      <c r="B4990" s="7" t="s">
        <v>9998</v>
      </c>
      <c r="C4990" s="7" t="s">
        <v>89</v>
      </c>
      <c r="D4990" s="8">
        <v>1.58</v>
      </c>
    </row>
    <row r="4991" spans="1:4" ht="12.75" customHeight="1">
      <c r="A4991" s="6" t="s">
        <v>9999</v>
      </c>
      <c r="B4991" s="7" t="s">
        <v>10000</v>
      </c>
      <c r="C4991" s="7" t="s">
        <v>89</v>
      </c>
      <c r="D4991" s="8">
        <v>2.23</v>
      </c>
    </row>
    <row r="4992" spans="1:4" ht="12.75" customHeight="1">
      <c r="A4992" s="6" t="s">
        <v>10001</v>
      </c>
      <c r="B4992" s="7" t="s">
        <v>10002</v>
      </c>
      <c r="C4992" s="7" t="s">
        <v>89</v>
      </c>
      <c r="D4992" s="8">
        <v>2.82</v>
      </c>
    </row>
    <row r="4993" spans="1:4" ht="12.75" customHeight="1">
      <c r="A4993" s="6" t="s">
        <v>10003</v>
      </c>
      <c r="B4993" s="7" t="s">
        <v>10004</v>
      </c>
      <c r="C4993" s="7" t="s">
        <v>89</v>
      </c>
      <c r="D4993" s="8">
        <v>0.72</v>
      </c>
    </row>
    <row r="4994" spans="1:4" ht="12.75" customHeight="1">
      <c r="A4994" s="6" t="s">
        <v>10005</v>
      </c>
      <c r="B4994" s="7" t="s">
        <v>10006</v>
      </c>
      <c r="C4994" s="7" t="s">
        <v>89</v>
      </c>
      <c r="D4994" s="8">
        <v>1.04</v>
      </c>
    </row>
    <row r="4995" spans="1:4" ht="12.75" customHeight="1">
      <c r="A4995" s="6" t="s">
        <v>10007</v>
      </c>
      <c r="B4995" s="7" t="s">
        <v>10008</v>
      </c>
      <c r="C4995" s="7" t="s">
        <v>89</v>
      </c>
      <c r="D4995" s="8">
        <v>1.32</v>
      </c>
    </row>
    <row r="4996" spans="1:4" ht="12.75" customHeight="1">
      <c r="A4996" s="6" t="s">
        <v>10009</v>
      </c>
      <c r="B4996" s="7" t="s">
        <v>10010</v>
      </c>
      <c r="C4996" s="7" t="s">
        <v>89</v>
      </c>
      <c r="D4996" s="8">
        <v>17.64</v>
      </c>
    </row>
    <row r="4997" spans="1:4" ht="12.75" customHeight="1">
      <c r="A4997" s="6" t="s">
        <v>10011</v>
      </c>
      <c r="B4997" s="7" t="s">
        <v>10012</v>
      </c>
      <c r="C4997" s="7" t="s">
        <v>2</v>
      </c>
      <c r="D4997" s="8">
        <v>80.91</v>
      </c>
    </row>
    <row r="4998" spans="1:4" ht="12.75" customHeight="1">
      <c r="A4998" s="6" t="s">
        <v>10013</v>
      </c>
      <c r="B4998" s="7" t="s">
        <v>10014</v>
      </c>
      <c r="C4998" s="7" t="s">
        <v>2</v>
      </c>
      <c r="D4998" s="8">
        <v>89.77</v>
      </c>
    </row>
    <row r="4999" spans="1:4" ht="12.75" customHeight="1">
      <c r="A4999" s="6" t="s">
        <v>10015</v>
      </c>
      <c r="B4999" s="7" t="s">
        <v>10016</v>
      </c>
      <c r="C4999" s="7" t="s">
        <v>2</v>
      </c>
      <c r="D4999" s="8">
        <v>103.11</v>
      </c>
    </row>
    <row r="5000" spans="1:4" ht="12.75" customHeight="1">
      <c r="A5000" s="6" t="s">
        <v>10017</v>
      </c>
      <c r="B5000" s="7" t="s">
        <v>10018</v>
      </c>
      <c r="C5000" s="7" t="s">
        <v>2</v>
      </c>
      <c r="D5000" s="8">
        <v>116.39</v>
      </c>
    </row>
    <row r="5001" spans="1:4" ht="12.75" customHeight="1">
      <c r="A5001" s="6" t="s">
        <v>10019</v>
      </c>
      <c r="B5001" s="7" t="s">
        <v>10020</v>
      </c>
      <c r="C5001" s="7" t="s">
        <v>2</v>
      </c>
      <c r="D5001" s="8">
        <v>142.93</v>
      </c>
    </row>
    <row r="5002" spans="1:4" ht="12.75" customHeight="1">
      <c r="A5002" s="6" t="s">
        <v>10021</v>
      </c>
      <c r="B5002" s="7" t="s">
        <v>10022</v>
      </c>
      <c r="C5002" s="7" t="s">
        <v>89</v>
      </c>
      <c r="D5002" s="8">
        <v>226.3</v>
      </c>
    </row>
    <row r="5003" spans="1:4" ht="12.75" customHeight="1">
      <c r="A5003" s="6" t="s">
        <v>10023</v>
      </c>
      <c r="B5003" s="7" t="s">
        <v>10024</v>
      </c>
      <c r="C5003" s="7" t="s">
        <v>89</v>
      </c>
      <c r="D5003" s="8">
        <v>8.32</v>
      </c>
    </row>
    <row r="5004" spans="1:4" ht="12.75" customHeight="1">
      <c r="A5004" s="6" t="s">
        <v>10025</v>
      </c>
      <c r="B5004" s="7" t="s">
        <v>10026</v>
      </c>
      <c r="C5004" s="7" t="s">
        <v>89</v>
      </c>
      <c r="D5004" s="8">
        <v>236.12</v>
      </c>
    </row>
    <row r="5005" spans="1:4" ht="12.75" customHeight="1">
      <c r="A5005" s="6" t="s">
        <v>10027</v>
      </c>
      <c r="B5005" s="7" t="s">
        <v>10028</v>
      </c>
      <c r="C5005" s="7" t="s">
        <v>89</v>
      </c>
      <c r="D5005" s="8">
        <v>10.62</v>
      </c>
    </row>
    <row r="5006" spans="1:4" ht="12.75" customHeight="1">
      <c r="A5006" s="6" t="s">
        <v>10029</v>
      </c>
      <c r="B5006" s="7" t="s">
        <v>10030</v>
      </c>
      <c r="C5006" s="7" t="s">
        <v>89</v>
      </c>
      <c r="D5006" s="8">
        <v>420.89</v>
      </c>
    </row>
    <row r="5007" spans="1:4" ht="12.75" customHeight="1">
      <c r="A5007" s="6" t="s">
        <v>10031</v>
      </c>
      <c r="B5007" s="7" t="s">
        <v>10032</v>
      </c>
      <c r="C5007" s="7" t="s">
        <v>89</v>
      </c>
      <c r="D5007" s="8">
        <v>12.74</v>
      </c>
    </row>
    <row r="5008" spans="1:4" ht="12.75" customHeight="1">
      <c r="A5008" s="6" t="s">
        <v>10033</v>
      </c>
      <c r="B5008" s="7" t="s">
        <v>10034</v>
      </c>
      <c r="C5008" s="7" t="s">
        <v>89</v>
      </c>
      <c r="D5008" s="8">
        <v>515.27</v>
      </c>
    </row>
    <row r="5009" spans="1:4" ht="12.75" customHeight="1">
      <c r="A5009" s="6" t="s">
        <v>10035</v>
      </c>
      <c r="B5009" s="7" t="s">
        <v>10036</v>
      </c>
      <c r="C5009" s="7" t="s">
        <v>89</v>
      </c>
      <c r="D5009" s="8">
        <v>15.12</v>
      </c>
    </row>
    <row r="5010" spans="1:4" ht="12.75" customHeight="1">
      <c r="A5010" s="6" t="s">
        <v>10037</v>
      </c>
      <c r="B5010" s="7" t="s">
        <v>10038</v>
      </c>
      <c r="C5010" s="7" t="s">
        <v>89</v>
      </c>
      <c r="D5010" s="8">
        <v>671.62</v>
      </c>
    </row>
    <row r="5011" spans="1:4" ht="12.75" customHeight="1">
      <c r="A5011" s="6" t="s">
        <v>10039</v>
      </c>
      <c r="B5011" s="7" t="s">
        <v>10040</v>
      </c>
      <c r="C5011" s="7" t="s">
        <v>89</v>
      </c>
      <c r="D5011" s="8">
        <v>17.239999999999998</v>
      </c>
    </row>
    <row r="5012" spans="1:4" ht="12.75" customHeight="1">
      <c r="A5012" s="6" t="s">
        <v>10041</v>
      </c>
      <c r="B5012" s="7" t="s">
        <v>10042</v>
      </c>
      <c r="C5012" s="7" t="s">
        <v>89</v>
      </c>
      <c r="D5012" s="8">
        <v>694.04</v>
      </c>
    </row>
    <row r="5013" spans="1:4" ht="12.75" customHeight="1">
      <c r="A5013" s="6" t="s">
        <v>10043</v>
      </c>
      <c r="B5013" s="7" t="s">
        <v>10044</v>
      </c>
      <c r="C5013" s="7" t="s">
        <v>89</v>
      </c>
      <c r="D5013" s="8">
        <v>19.62</v>
      </c>
    </row>
    <row r="5014" spans="1:4" ht="12.75" customHeight="1">
      <c r="A5014" s="6" t="s">
        <v>10045</v>
      </c>
      <c r="B5014" s="7" t="s">
        <v>10046</v>
      </c>
      <c r="C5014" s="7" t="s">
        <v>89</v>
      </c>
      <c r="D5014" s="8">
        <v>1032.68</v>
      </c>
    </row>
    <row r="5015" spans="1:4" ht="12.75" customHeight="1">
      <c r="A5015" s="6" t="s">
        <v>10047</v>
      </c>
      <c r="B5015" s="7" t="s">
        <v>10048</v>
      </c>
      <c r="C5015" s="7" t="s">
        <v>89</v>
      </c>
      <c r="D5015" s="8">
        <v>21.72</v>
      </c>
    </row>
    <row r="5016" spans="1:4" ht="12.75" customHeight="1">
      <c r="A5016" s="6" t="s">
        <v>10049</v>
      </c>
      <c r="B5016" s="7" t="s">
        <v>10050</v>
      </c>
      <c r="C5016" s="7" t="s">
        <v>89</v>
      </c>
      <c r="D5016" s="8">
        <v>1058.54</v>
      </c>
    </row>
    <row r="5017" spans="1:4" ht="12.75" customHeight="1">
      <c r="A5017" s="6" t="s">
        <v>10051</v>
      </c>
      <c r="B5017" s="7" t="s">
        <v>10052</v>
      </c>
      <c r="C5017" s="7" t="s">
        <v>89</v>
      </c>
      <c r="D5017" s="8">
        <v>24.11</v>
      </c>
    </row>
    <row r="5018" spans="1:4" ht="12.75" customHeight="1">
      <c r="A5018" s="6" t="s">
        <v>10053</v>
      </c>
      <c r="B5018" s="7" t="s">
        <v>10054</v>
      </c>
      <c r="C5018" s="7" t="s">
        <v>89</v>
      </c>
      <c r="D5018" s="8">
        <v>233.71</v>
      </c>
    </row>
    <row r="5019" spans="1:4" ht="12.75" customHeight="1">
      <c r="A5019" s="6" t="s">
        <v>10055</v>
      </c>
      <c r="B5019" s="7" t="s">
        <v>10056</v>
      </c>
      <c r="C5019" s="7" t="s">
        <v>89</v>
      </c>
      <c r="D5019" s="8">
        <v>15.73</v>
      </c>
    </row>
    <row r="5020" spans="1:4" ht="12.75" customHeight="1">
      <c r="A5020" s="6" t="s">
        <v>10057</v>
      </c>
      <c r="B5020" s="7" t="s">
        <v>10058</v>
      </c>
      <c r="C5020" s="7" t="s">
        <v>89</v>
      </c>
      <c r="D5020" s="8">
        <v>245.36</v>
      </c>
    </row>
    <row r="5021" spans="1:4" ht="12.75" customHeight="1">
      <c r="A5021" s="6" t="s">
        <v>10059</v>
      </c>
      <c r="B5021" s="7" t="s">
        <v>10060</v>
      </c>
      <c r="C5021" s="7" t="s">
        <v>89</v>
      </c>
      <c r="D5021" s="8">
        <v>19.86</v>
      </c>
    </row>
    <row r="5022" spans="1:4" ht="12.75" customHeight="1">
      <c r="A5022" s="6" t="s">
        <v>10061</v>
      </c>
      <c r="B5022" s="7" t="s">
        <v>10062</v>
      </c>
      <c r="C5022" s="7" t="s">
        <v>89</v>
      </c>
      <c r="D5022" s="8">
        <v>432.34</v>
      </c>
    </row>
    <row r="5023" spans="1:4" ht="12.75" customHeight="1">
      <c r="A5023" s="6" t="s">
        <v>10063</v>
      </c>
      <c r="B5023" s="7" t="s">
        <v>10064</v>
      </c>
      <c r="C5023" s="7" t="s">
        <v>89</v>
      </c>
      <c r="D5023" s="8">
        <v>24.19</v>
      </c>
    </row>
    <row r="5024" spans="1:4" ht="12.75" customHeight="1">
      <c r="A5024" s="6" t="s">
        <v>10065</v>
      </c>
      <c r="B5024" s="7" t="s">
        <v>10066</v>
      </c>
      <c r="C5024" s="7" t="s">
        <v>89</v>
      </c>
      <c r="D5024" s="8">
        <v>528.65</v>
      </c>
    </row>
    <row r="5025" spans="1:4" ht="12.75" customHeight="1">
      <c r="A5025" s="6" t="s">
        <v>10067</v>
      </c>
      <c r="B5025" s="7" t="s">
        <v>10068</v>
      </c>
      <c r="C5025" s="7" t="s">
        <v>89</v>
      </c>
      <c r="D5025" s="8">
        <v>28.5</v>
      </c>
    </row>
    <row r="5026" spans="1:4" ht="12.75" customHeight="1">
      <c r="A5026" s="6" t="s">
        <v>10069</v>
      </c>
      <c r="B5026" s="7" t="s">
        <v>10070</v>
      </c>
      <c r="C5026" s="7" t="s">
        <v>89</v>
      </c>
      <c r="D5026" s="8">
        <v>686.99</v>
      </c>
    </row>
    <row r="5027" spans="1:4" ht="12.75" customHeight="1">
      <c r="A5027" s="6" t="s">
        <v>10071</v>
      </c>
      <c r="B5027" s="7" t="s">
        <v>10072</v>
      </c>
      <c r="C5027" s="7" t="s">
        <v>89</v>
      </c>
      <c r="D5027" s="8">
        <v>32.61</v>
      </c>
    </row>
    <row r="5028" spans="1:4" ht="12.75" customHeight="1">
      <c r="A5028" s="6" t="s">
        <v>10073</v>
      </c>
      <c r="B5028" s="7" t="s">
        <v>10074</v>
      </c>
      <c r="C5028" s="7" t="s">
        <v>89</v>
      </c>
      <c r="D5028" s="8">
        <v>711.47</v>
      </c>
    </row>
    <row r="5029" spans="1:4" ht="12.75" customHeight="1">
      <c r="A5029" s="6" t="s">
        <v>10075</v>
      </c>
      <c r="B5029" s="7" t="s">
        <v>10076</v>
      </c>
      <c r="C5029" s="7" t="s">
        <v>89</v>
      </c>
      <c r="D5029" s="8">
        <v>37.049999999999997</v>
      </c>
    </row>
    <row r="5030" spans="1:4" ht="12.75" customHeight="1">
      <c r="A5030" s="6" t="s">
        <v>10077</v>
      </c>
      <c r="B5030" s="7" t="s">
        <v>10078</v>
      </c>
      <c r="C5030" s="7" t="s">
        <v>89</v>
      </c>
      <c r="D5030" s="8">
        <v>1052.31</v>
      </c>
    </row>
    <row r="5031" spans="1:4" ht="12.75" customHeight="1">
      <c r="A5031" s="6" t="s">
        <v>10079</v>
      </c>
      <c r="B5031" s="7" t="s">
        <v>10080</v>
      </c>
      <c r="C5031" s="7" t="s">
        <v>89</v>
      </c>
      <c r="D5031" s="8">
        <v>41.35</v>
      </c>
    </row>
    <row r="5032" spans="1:4" ht="12.75" customHeight="1">
      <c r="A5032" s="6" t="s">
        <v>10081</v>
      </c>
      <c r="B5032" s="7" t="s">
        <v>10082</v>
      </c>
      <c r="C5032" s="7" t="s">
        <v>89</v>
      </c>
      <c r="D5032" s="8">
        <v>1080.1099999999999</v>
      </c>
    </row>
    <row r="5033" spans="1:4" ht="12.75" customHeight="1">
      <c r="A5033" s="6" t="s">
        <v>10083</v>
      </c>
      <c r="B5033" s="7" t="s">
        <v>10084</v>
      </c>
      <c r="C5033" s="7" t="s">
        <v>89</v>
      </c>
      <c r="D5033" s="8">
        <v>45.68</v>
      </c>
    </row>
    <row r="5034" spans="1:4" ht="12.75" customHeight="1">
      <c r="A5034" s="6" t="s">
        <v>10085</v>
      </c>
      <c r="B5034" s="7" t="s">
        <v>10086</v>
      </c>
      <c r="C5034" s="7" t="s">
        <v>89</v>
      </c>
      <c r="D5034" s="8">
        <v>178.6</v>
      </c>
    </row>
    <row r="5035" spans="1:4" ht="12.75" customHeight="1">
      <c r="A5035" s="6" t="s">
        <v>10087</v>
      </c>
      <c r="B5035" s="7" t="s">
        <v>10088</v>
      </c>
      <c r="C5035" s="7" t="s">
        <v>89</v>
      </c>
      <c r="D5035" s="8">
        <v>214.55</v>
      </c>
    </row>
    <row r="5036" spans="1:4" ht="12.75" customHeight="1">
      <c r="A5036" s="6" t="s">
        <v>10089</v>
      </c>
      <c r="B5036" s="7" t="s">
        <v>10090</v>
      </c>
      <c r="C5036" s="7" t="s">
        <v>89</v>
      </c>
      <c r="D5036" s="8">
        <v>322.39</v>
      </c>
    </row>
    <row r="5037" spans="1:4" ht="12.75" customHeight="1">
      <c r="A5037" s="6" t="s">
        <v>10091</v>
      </c>
      <c r="B5037" s="7" t="s">
        <v>10092</v>
      </c>
      <c r="C5037" s="7" t="s">
        <v>89</v>
      </c>
      <c r="D5037" s="8">
        <v>425.16</v>
      </c>
    </row>
    <row r="5038" spans="1:4" ht="12.75" customHeight="1">
      <c r="A5038" s="6" t="s">
        <v>10093</v>
      </c>
      <c r="B5038" s="7" t="s">
        <v>10094</v>
      </c>
      <c r="C5038" s="7" t="s">
        <v>89</v>
      </c>
      <c r="D5038" s="8">
        <v>514.62</v>
      </c>
    </row>
    <row r="5039" spans="1:4" ht="12.75" customHeight="1">
      <c r="A5039" s="6" t="s">
        <v>10095</v>
      </c>
      <c r="B5039" s="7" t="s">
        <v>10096</v>
      </c>
      <c r="C5039" s="7" t="s">
        <v>89</v>
      </c>
      <c r="D5039" s="8">
        <v>591.49</v>
      </c>
    </row>
    <row r="5040" spans="1:4" ht="12.75" customHeight="1">
      <c r="A5040" s="6" t="s">
        <v>10097</v>
      </c>
      <c r="B5040" s="7" t="s">
        <v>10098</v>
      </c>
      <c r="C5040" s="7" t="s">
        <v>89</v>
      </c>
      <c r="D5040" s="8">
        <v>618.01</v>
      </c>
    </row>
    <row r="5041" spans="1:4" ht="12.75" customHeight="1">
      <c r="A5041" s="6" t="s">
        <v>10099</v>
      </c>
      <c r="B5041" s="7" t="s">
        <v>10100</v>
      </c>
      <c r="C5041" s="7" t="s">
        <v>89</v>
      </c>
      <c r="D5041" s="8">
        <v>187.81</v>
      </c>
    </row>
    <row r="5042" spans="1:4" ht="12.75" customHeight="1">
      <c r="A5042" s="6" t="s">
        <v>10101</v>
      </c>
      <c r="B5042" s="7" t="s">
        <v>10102</v>
      </c>
      <c r="C5042" s="7" t="s">
        <v>89</v>
      </c>
      <c r="D5042" s="8">
        <v>226</v>
      </c>
    </row>
    <row r="5043" spans="1:4" ht="12.75" customHeight="1">
      <c r="A5043" s="6" t="s">
        <v>10103</v>
      </c>
      <c r="B5043" s="7" t="s">
        <v>10104</v>
      </c>
      <c r="C5043" s="7" t="s">
        <v>89</v>
      </c>
      <c r="D5043" s="8">
        <v>335.79</v>
      </c>
    </row>
    <row r="5044" spans="1:4" ht="12.75" customHeight="1">
      <c r="A5044" s="6" t="s">
        <v>10105</v>
      </c>
      <c r="B5044" s="7" t="s">
        <v>10106</v>
      </c>
      <c r="C5044" s="7" t="s">
        <v>89</v>
      </c>
      <c r="D5044" s="8">
        <v>440.76</v>
      </c>
    </row>
    <row r="5045" spans="1:4" ht="12.75" customHeight="1">
      <c r="A5045" s="6" t="s">
        <v>10107</v>
      </c>
      <c r="B5045" s="7" t="s">
        <v>10108</v>
      </c>
      <c r="C5045" s="7" t="s">
        <v>89</v>
      </c>
      <c r="D5045" s="8">
        <v>532.04</v>
      </c>
    </row>
    <row r="5046" spans="1:4" ht="12.75" customHeight="1">
      <c r="A5046" s="6" t="s">
        <v>10109</v>
      </c>
      <c r="B5046" s="7" t="s">
        <v>10110</v>
      </c>
      <c r="C5046" s="7" t="s">
        <v>89</v>
      </c>
      <c r="D5046" s="8">
        <v>610.83000000000004</v>
      </c>
    </row>
    <row r="5047" spans="1:4" ht="12.75" customHeight="1">
      <c r="A5047" s="6" t="s">
        <v>10111</v>
      </c>
      <c r="B5047" s="7" t="s">
        <v>10112</v>
      </c>
      <c r="C5047" s="7" t="s">
        <v>89</v>
      </c>
      <c r="D5047" s="8">
        <v>639.66999999999996</v>
      </c>
    </row>
    <row r="5048" spans="1:4" ht="12.75" customHeight="1">
      <c r="A5048" s="6" t="s">
        <v>10113</v>
      </c>
      <c r="B5048" s="7" t="s">
        <v>10114</v>
      </c>
      <c r="C5048" s="7" t="s">
        <v>89</v>
      </c>
      <c r="D5048" s="8">
        <v>37.6</v>
      </c>
    </row>
    <row r="5049" spans="1:4" ht="12.75" customHeight="1">
      <c r="A5049" s="6" t="s">
        <v>10115</v>
      </c>
      <c r="B5049" s="7" t="s">
        <v>10116</v>
      </c>
      <c r="C5049" s="7" t="s">
        <v>89</v>
      </c>
      <c r="D5049" s="8">
        <v>48.37</v>
      </c>
    </row>
    <row r="5050" spans="1:4" ht="12.75" customHeight="1">
      <c r="A5050" s="6" t="s">
        <v>10117</v>
      </c>
      <c r="B5050" s="7" t="s">
        <v>10118</v>
      </c>
      <c r="C5050" s="7" t="s">
        <v>89</v>
      </c>
      <c r="D5050" s="8">
        <v>58.91</v>
      </c>
    </row>
    <row r="5051" spans="1:4" ht="12.75" customHeight="1">
      <c r="A5051" s="6" t="s">
        <v>10119</v>
      </c>
      <c r="B5051" s="7" t="s">
        <v>10120</v>
      </c>
      <c r="C5051" s="7" t="s">
        <v>89</v>
      </c>
      <c r="D5051" s="8">
        <v>70.38</v>
      </c>
    </row>
    <row r="5052" spans="1:4" ht="12.75" customHeight="1">
      <c r="A5052" s="6" t="s">
        <v>10121</v>
      </c>
      <c r="B5052" s="7" t="s">
        <v>10122</v>
      </c>
      <c r="C5052" s="7" t="s">
        <v>89</v>
      </c>
      <c r="D5052" s="8">
        <v>81.67</v>
      </c>
    </row>
    <row r="5053" spans="1:4" ht="12.75" customHeight="1">
      <c r="A5053" s="6" t="s">
        <v>10123</v>
      </c>
      <c r="B5053" s="7" t="s">
        <v>10124</v>
      </c>
      <c r="C5053" s="7" t="s">
        <v>89</v>
      </c>
      <c r="D5053" s="8">
        <v>95.32</v>
      </c>
    </row>
    <row r="5054" spans="1:4" ht="12.75" customHeight="1">
      <c r="A5054" s="6" t="s">
        <v>10125</v>
      </c>
      <c r="B5054" s="7" t="s">
        <v>10126</v>
      </c>
      <c r="C5054" s="7" t="s">
        <v>89</v>
      </c>
      <c r="D5054" s="8">
        <v>109.71</v>
      </c>
    </row>
    <row r="5055" spans="1:4" ht="12.75" customHeight="1">
      <c r="A5055" s="6" t="s">
        <v>10127</v>
      </c>
      <c r="B5055" s="7" t="s">
        <v>10128</v>
      </c>
      <c r="C5055" s="7" t="s">
        <v>89</v>
      </c>
      <c r="D5055" s="8">
        <v>126.7</v>
      </c>
    </row>
    <row r="5056" spans="1:4" ht="12.75" customHeight="1">
      <c r="A5056" s="6" t="s">
        <v>10129</v>
      </c>
      <c r="B5056" s="7" t="s">
        <v>10130</v>
      </c>
      <c r="C5056" s="7" t="s">
        <v>89</v>
      </c>
      <c r="D5056" s="8">
        <v>892.32</v>
      </c>
    </row>
    <row r="5057" spans="1:4" ht="12.75" customHeight="1">
      <c r="A5057" s="6" t="s">
        <v>10131</v>
      </c>
      <c r="B5057" s="7" t="s">
        <v>10132</v>
      </c>
      <c r="C5057" s="7" t="s">
        <v>89</v>
      </c>
      <c r="D5057" s="8">
        <v>158.53</v>
      </c>
    </row>
    <row r="5058" spans="1:4" ht="12.75" customHeight="1">
      <c r="A5058" s="6" t="s">
        <v>10133</v>
      </c>
      <c r="B5058" s="7" t="s">
        <v>10134</v>
      </c>
      <c r="C5058" s="7" t="s">
        <v>89</v>
      </c>
      <c r="D5058" s="8">
        <v>1276.51</v>
      </c>
    </row>
    <row r="5059" spans="1:4" ht="12.75" customHeight="1">
      <c r="A5059" s="6" t="s">
        <v>10135</v>
      </c>
      <c r="B5059" s="7" t="s">
        <v>10136</v>
      </c>
      <c r="C5059" s="7" t="s">
        <v>89</v>
      </c>
      <c r="D5059" s="8">
        <v>213.42</v>
      </c>
    </row>
    <row r="5060" spans="1:4" ht="12.75" customHeight="1">
      <c r="A5060" s="6" t="s">
        <v>10137</v>
      </c>
      <c r="B5060" s="7" t="s">
        <v>10138</v>
      </c>
      <c r="C5060" s="7" t="s">
        <v>89</v>
      </c>
      <c r="D5060" s="8">
        <v>44.81</v>
      </c>
    </row>
    <row r="5061" spans="1:4" ht="12.75" customHeight="1">
      <c r="A5061" s="6" t="s">
        <v>10139</v>
      </c>
      <c r="B5061" s="7" t="s">
        <v>10140</v>
      </c>
      <c r="C5061" s="7" t="s">
        <v>89</v>
      </c>
      <c r="D5061" s="8">
        <v>57.58</v>
      </c>
    </row>
    <row r="5062" spans="1:4" ht="12.75" customHeight="1">
      <c r="A5062" s="6" t="s">
        <v>10141</v>
      </c>
      <c r="B5062" s="7" t="s">
        <v>10142</v>
      </c>
      <c r="C5062" s="7" t="s">
        <v>89</v>
      </c>
      <c r="D5062" s="8">
        <v>70.36</v>
      </c>
    </row>
    <row r="5063" spans="1:4" ht="12.75" customHeight="1">
      <c r="A5063" s="6" t="s">
        <v>10143</v>
      </c>
      <c r="B5063" s="7" t="s">
        <v>10144</v>
      </c>
      <c r="C5063" s="7" t="s">
        <v>89</v>
      </c>
      <c r="D5063" s="8">
        <v>83.78</v>
      </c>
    </row>
    <row r="5064" spans="1:4" ht="12.75" customHeight="1">
      <c r="A5064" s="6" t="s">
        <v>10145</v>
      </c>
      <c r="B5064" s="7" t="s">
        <v>10146</v>
      </c>
      <c r="C5064" s="7" t="s">
        <v>89</v>
      </c>
      <c r="D5064" s="8">
        <v>97.27</v>
      </c>
    </row>
    <row r="5065" spans="1:4" ht="12.75" customHeight="1">
      <c r="A5065" s="6" t="s">
        <v>10147</v>
      </c>
      <c r="B5065" s="7" t="s">
        <v>10148</v>
      </c>
      <c r="C5065" s="7" t="s">
        <v>89</v>
      </c>
      <c r="D5065" s="8">
        <v>112.74</v>
      </c>
    </row>
    <row r="5066" spans="1:4" ht="12.75" customHeight="1">
      <c r="A5066" s="6" t="s">
        <v>10149</v>
      </c>
      <c r="B5066" s="7" t="s">
        <v>10150</v>
      </c>
      <c r="C5066" s="7" t="s">
        <v>89</v>
      </c>
      <c r="D5066" s="8">
        <v>129.05000000000001</v>
      </c>
    </row>
    <row r="5067" spans="1:4" ht="12.75" customHeight="1">
      <c r="A5067" s="6" t="s">
        <v>10151</v>
      </c>
      <c r="B5067" s="7" t="s">
        <v>10152</v>
      </c>
      <c r="C5067" s="7" t="s">
        <v>89</v>
      </c>
      <c r="D5067" s="8">
        <v>148.36000000000001</v>
      </c>
    </row>
    <row r="5068" spans="1:4" ht="12.75" customHeight="1">
      <c r="A5068" s="6" t="s">
        <v>10153</v>
      </c>
      <c r="B5068" s="7" t="s">
        <v>10154</v>
      </c>
      <c r="C5068" s="7" t="s">
        <v>89</v>
      </c>
      <c r="D5068" s="8">
        <v>917.83</v>
      </c>
    </row>
    <row r="5069" spans="1:4" ht="12.75" customHeight="1">
      <c r="A5069" s="6" t="s">
        <v>10155</v>
      </c>
      <c r="B5069" s="7" t="s">
        <v>10156</v>
      </c>
      <c r="C5069" s="7" t="s">
        <v>89</v>
      </c>
      <c r="D5069" s="8">
        <v>184.04</v>
      </c>
    </row>
    <row r="5070" spans="1:4" ht="12.75" customHeight="1">
      <c r="A5070" s="6" t="s">
        <v>10157</v>
      </c>
      <c r="B5070" s="7" t="s">
        <v>10158</v>
      </c>
      <c r="C5070" s="7" t="s">
        <v>89</v>
      </c>
      <c r="D5070" s="8">
        <v>1307.75</v>
      </c>
    </row>
    <row r="5071" spans="1:4" ht="12.75" customHeight="1">
      <c r="A5071" s="6" t="s">
        <v>10159</v>
      </c>
      <c r="B5071" s="7" t="s">
        <v>10160</v>
      </c>
      <c r="C5071" s="7" t="s">
        <v>89</v>
      </c>
      <c r="D5071" s="8">
        <v>244.66</v>
      </c>
    </row>
    <row r="5072" spans="1:4" ht="12.75" customHeight="1">
      <c r="A5072" s="6" t="s">
        <v>10161</v>
      </c>
      <c r="B5072" s="7" t="s">
        <v>10162</v>
      </c>
      <c r="C5072" s="7" t="s">
        <v>89</v>
      </c>
      <c r="D5072" s="8">
        <v>153.01</v>
      </c>
    </row>
    <row r="5073" spans="1:4" ht="12.75" customHeight="1">
      <c r="A5073" s="6" t="s">
        <v>10163</v>
      </c>
      <c r="B5073" s="7" t="s">
        <v>10164</v>
      </c>
      <c r="C5073" s="7" t="s">
        <v>89</v>
      </c>
      <c r="D5073" s="8">
        <v>160.22</v>
      </c>
    </row>
    <row r="5074" spans="1:4" ht="12.75" customHeight="1">
      <c r="A5074" s="6" t="s">
        <v>10165</v>
      </c>
      <c r="B5074" s="7" t="s">
        <v>10166</v>
      </c>
      <c r="C5074" s="7" t="s">
        <v>89</v>
      </c>
      <c r="D5074" s="8">
        <v>101.46</v>
      </c>
    </row>
    <row r="5075" spans="1:4" ht="12.75" customHeight="1">
      <c r="A5075" s="6" t="s">
        <v>10167</v>
      </c>
      <c r="B5075" s="7" t="s">
        <v>10168</v>
      </c>
      <c r="C5075" s="7" t="s">
        <v>89</v>
      </c>
      <c r="D5075" s="8">
        <v>123.82</v>
      </c>
    </row>
    <row r="5076" spans="1:4" ht="12.75" customHeight="1">
      <c r="A5076" s="6" t="s">
        <v>10169</v>
      </c>
      <c r="B5076" s="7" t="s">
        <v>10170</v>
      </c>
      <c r="C5076" s="7" t="s">
        <v>89</v>
      </c>
      <c r="D5076" s="8">
        <v>171.22</v>
      </c>
    </row>
    <row r="5077" spans="1:4" ht="12.75" customHeight="1">
      <c r="A5077" s="6" t="s">
        <v>10171</v>
      </c>
      <c r="B5077" s="7" t="s">
        <v>10172</v>
      </c>
      <c r="C5077" s="7" t="s">
        <v>89</v>
      </c>
      <c r="D5077" s="8">
        <v>108.67</v>
      </c>
    </row>
    <row r="5078" spans="1:4" ht="12.75" customHeight="1">
      <c r="A5078" s="6" t="s">
        <v>10173</v>
      </c>
      <c r="B5078" s="7" t="s">
        <v>10174</v>
      </c>
      <c r="C5078" s="7" t="s">
        <v>89</v>
      </c>
      <c r="D5078" s="8">
        <v>133.03</v>
      </c>
    </row>
    <row r="5079" spans="1:4" ht="12.75" customHeight="1">
      <c r="A5079" s="6" t="s">
        <v>10175</v>
      </c>
      <c r="B5079" s="7" t="s">
        <v>10176</v>
      </c>
      <c r="C5079" s="7" t="s">
        <v>89</v>
      </c>
      <c r="D5079" s="8">
        <v>182.67</v>
      </c>
    </row>
    <row r="5080" spans="1:4" ht="12.75" customHeight="1">
      <c r="A5080" s="6" t="s">
        <v>10177</v>
      </c>
      <c r="B5080" s="7" t="s">
        <v>10178</v>
      </c>
      <c r="C5080" s="7" t="s">
        <v>89</v>
      </c>
      <c r="D5080" s="8">
        <v>4.0599999999999996</v>
      </c>
    </row>
    <row r="5081" spans="1:4" ht="12.75" customHeight="1">
      <c r="A5081" s="6" t="s">
        <v>10179</v>
      </c>
      <c r="B5081" s="7" t="s">
        <v>10180</v>
      </c>
      <c r="C5081" s="7" t="s">
        <v>89</v>
      </c>
      <c r="D5081" s="8">
        <v>8.7200000000000006</v>
      </c>
    </row>
    <row r="5082" spans="1:4" ht="12.75" customHeight="1">
      <c r="A5082" s="6" t="s">
        <v>10181</v>
      </c>
      <c r="B5082" s="7" t="s">
        <v>10182</v>
      </c>
      <c r="C5082" s="7" t="s">
        <v>89</v>
      </c>
      <c r="D5082" s="8">
        <v>10.72</v>
      </c>
    </row>
    <row r="5083" spans="1:4" ht="12.75" customHeight="1">
      <c r="A5083" s="6" t="s">
        <v>10183</v>
      </c>
      <c r="B5083" s="7" t="s">
        <v>10184</v>
      </c>
      <c r="C5083" s="7" t="s">
        <v>89</v>
      </c>
      <c r="D5083" s="8">
        <v>12.73</v>
      </c>
    </row>
    <row r="5084" spans="1:4" ht="12.75" customHeight="1">
      <c r="A5084" s="6" t="s">
        <v>10185</v>
      </c>
      <c r="B5084" s="7" t="s">
        <v>10186</v>
      </c>
      <c r="C5084" s="7" t="s">
        <v>89</v>
      </c>
      <c r="D5084" s="8">
        <v>14.72</v>
      </c>
    </row>
    <row r="5085" spans="1:4" ht="12.75" customHeight="1">
      <c r="A5085" s="6" t="s">
        <v>10187</v>
      </c>
      <c r="B5085" s="7" t="s">
        <v>10188</v>
      </c>
      <c r="C5085" s="7" t="s">
        <v>89</v>
      </c>
      <c r="D5085" s="8">
        <v>16.71</v>
      </c>
    </row>
    <row r="5086" spans="1:4" ht="12.75" customHeight="1">
      <c r="A5086" s="6" t="s">
        <v>10189</v>
      </c>
      <c r="B5086" s="7" t="s">
        <v>10190</v>
      </c>
      <c r="C5086" s="7" t="s">
        <v>89</v>
      </c>
      <c r="D5086" s="8">
        <v>20.73</v>
      </c>
    </row>
    <row r="5087" spans="1:4" ht="12.75" customHeight="1">
      <c r="A5087" s="6" t="s">
        <v>10191</v>
      </c>
      <c r="B5087" s="7" t="s">
        <v>10192</v>
      </c>
      <c r="C5087" s="7" t="s">
        <v>89</v>
      </c>
      <c r="D5087" s="8">
        <v>1.93</v>
      </c>
    </row>
    <row r="5088" spans="1:4" ht="12.75" customHeight="1">
      <c r="A5088" s="6" t="s">
        <v>10193</v>
      </c>
      <c r="B5088" s="7" t="s">
        <v>10194</v>
      </c>
      <c r="C5088" s="7" t="s">
        <v>89</v>
      </c>
      <c r="D5088" s="8">
        <v>4.59</v>
      </c>
    </row>
    <row r="5089" spans="1:4" ht="12.75" customHeight="1">
      <c r="A5089" s="6" t="s">
        <v>10195</v>
      </c>
      <c r="B5089" s="7" t="s">
        <v>10196</v>
      </c>
      <c r="C5089" s="7" t="s">
        <v>89</v>
      </c>
      <c r="D5089" s="8">
        <v>5.65</v>
      </c>
    </row>
    <row r="5090" spans="1:4" ht="12.75" customHeight="1">
      <c r="A5090" s="6" t="s">
        <v>10197</v>
      </c>
      <c r="B5090" s="7" t="s">
        <v>10198</v>
      </c>
      <c r="C5090" s="7" t="s">
        <v>89</v>
      </c>
      <c r="D5090" s="8">
        <v>6.72</v>
      </c>
    </row>
    <row r="5091" spans="1:4" ht="12.75" customHeight="1">
      <c r="A5091" s="6" t="s">
        <v>10199</v>
      </c>
      <c r="B5091" s="7" t="s">
        <v>10200</v>
      </c>
      <c r="C5091" s="7" t="s">
        <v>89</v>
      </c>
      <c r="D5091" s="8">
        <v>7.77</v>
      </c>
    </row>
    <row r="5092" spans="1:4" ht="12.75" customHeight="1">
      <c r="A5092" s="6" t="s">
        <v>10201</v>
      </c>
      <c r="B5092" s="7" t="s">
        <v>10202</v>
      </c>
      <c r="C5092" s="7" t="s">
        <v>89</v>
      </c>
      <c r="D5092" s="8">
        <v>8.81</v>
      </c>
    </row>
    <row r="5093" spans="1:4" ht="12.75" customHeight="1">
      <c r="A5093" s="6" t="s">
        <v>10203</v>
      </c>
      <c r="B5093" s="7" t="s">
        <v>10204</v>
      </c>
      <c r="C5093" s="7" t="s">
        <v>89</v>
      </c>
      <c r="D5093" s="8">
        <v>10.92</v>
      </c>
    </row>
    <row r="5094" spans="1:4" ht="12.75" customHeight="1">
      <c r="A5094" s="6" t="s">
        <v>10205</v>
      </c>
      <c r="B5094" s="7" t="s">
        <v>10206</v>
      </c>
      <c r="C5094" s="7" t="s">
        <v>89</v>
      </c>
      <c r="D5094" s="8">
        <v>11.47</v>
      </c>
    </row>
    <row r="5095" spans="1:4" ht="12.75" customHeight="1">
      <c r="A5095" s="6" t="s">
        <v>10207</v>
      </c>
      <c r="B5095" s="7" t="s">
        <v>10208</v>
      </c>
      <c r="C5095" s="7" t="s">
        <v>89</v>
      </c>
      <c r="D5095" s="8">
        <v>13.7</v>
      </c>
    </row>
    <row r="5096" spans="1:4" ht="12.75" customHeight="1">
      <c r="A5096" s="6" t="s">
        <v>10209</v>
      </c>
      <c r="B5096" s="7" t="s">
        <v>10210</v>
      </c>
      <c r="C5096" s="7" t="s">
        <v>89</v>
      </c>
      <c r="D5096" s="8">
        <v>19.239999999999998</v>
      </c>
    </row>
    <row r="5097" spans="1:4" ht="12.75" customHeight="1">
      <c r="A5097" s="6" t="s">
        <v>10211</v>
      </c>
      <c r="B5097" s="7" t="s">
        <v>10212</v>
      </c>
      <c r="C5097" s="7" t="s">
        <v>89</v>
      </c>
      <c r="D5097" s="8">
        <v>24.77</v>
      </c>
    </row>
    <row r="5098" spans="1:4" ht="12.75" customHeight="1">
      <c r="A5098" s="6" t="s">
        <v>10213</v>
      </c>
      <c r="B5098" s="7" t="s">
        <v>10214</v>
      </c>
      <c r="C5098" s="7" t="s">
        <v>89</v>
      </c>
      <c r="D5098" s="8">
        <v>37.869999999999997</v>
      </c>
    </row>
    <row r="5099" spans="1:4" ht="12.75" customHeight="1">
      <c r="A5099" s="6" t="s">
        <v>10215</v>
      </c>
      <c r="B5099" s="7" t="s">
        <v>10216</v>
      </c>
      <c r="C5099" s="7" t="s">
        <v>89</v>
      </c>
      <c r="D5099" s="8">
        <v>43.45</v>
      </c>
    </row>
    <row r="5100" spans="1:4" ht="12.75" customHeight="1">
      <c r="A5100" s="6" t="s">
        <v>10217</v>
      </c>
      <c r="B5100" s="7" t="s">
        <v>10218</v>
      </c>
      <c r="C5100" s="7" t="s">
        <v>89</v>
      </c>
      <c r="D5100" s="8">
        <v>56.52</v>
      </c>
    </row>
    <row r="5101" spans="1:4" ht="12.75" customHeight="1">
      <c r="A5101" s="6" t="s">
        <v>10219</v>
      </c>
      <c r="B5101" s="7" t="s">
        <v>10220</v>
      </c>
      <c r="C5101" s="7" t="s">
        <v>89</v>
      </c>
      <c r="D5101" s="8">
        <v>62.08</v>
      </c>
    </row>
    <row r="5102" spans="1:4" ht="12.75" customHeight="1">
      <c r="A5102" s="6" t="s">
        <v>10221</v>
      </c>
      <c r="B5102" s="7" t="s">
        <v>10222</v>
      </c>
      <c r="C5102" s="7" t="s">
        <v>89</v>
      </c>
      <c r="D5102" s="8">
        <v>75.16</v>
      </c>
    </row>
    <row r="5103" spans="1:4" ht="12.75" customHeight="1">
      <c r="A5103" s="6" t="s">
        <v>10223</v>
      </c>
      <c r="B5103" s="7" t="s">
        <v>10224</v>
      </c>
      <c r="C5103" s="7" t="s">
        <v>89</v>
      </c>
      <c r="D5103" s="8">
        <v>80.73</v>
      </c>
    </row>
    <row r="5104" spans="1:4" ht="12.75" customHeight="1">
      <c r="A5104" s="6" t="s">
        <v>10225</v>
      </c>
      <c r="B5104" s="7" t="s">
        <v>10226</v>
      </c>
      <c r="C5104" s="7" t="s">
        <v>89</v>
      </c>
      <c r="D5104" s="8">
        <v>91.82</v>
      </c>
    </row>
    <row r="5105" spans="1:4" ht="12.75" customHeight="1">
      <c r="A5105" s="6" t="s">
        <v>10227</v>
      </c>
      <c r="B5105" s="7" t="s">
        <v>10228</v>
      </c>
      <c r="C5105" s="7" t="s">
        <v>89</v>
      </c>
      <c r="D5105" s="8">
        <v>97.95</v>
      </c>
    </row>
    <row r="5106" spans="1:4" ht="12.75" customHeight="1">
      <c r="A5106" s="6" t="s">
        <v>10229</v>
      </c>
      <c r="B5106" s="7" t="s">
        <v>10230</v>
      </c>
      <c r="C5106" s="7" t="s">
        <v>89</v>
      </c>
      <c r="D5106" s="8">
        <v>107.86</v>
      </c>
    </row>
    <row r="5107" spans="1:4" ht="12.75" customHeight="1">
      <c r="A5107" s="6" t="s">
        <v>10231</v>
      </c>
      <c r="B5107" s="7" t="s">
        <v>10232</v>
      </c>
      <c r="C5107" s="7" t="s">
        <v>89</v>
      </c>
      <c r="D5107" s="8">
        <v>124.22</v>
      </c>
    </row>
    <row r="5108" spans="1:4" ht="12.75" customHeight="1">
      <c r="A5108" s="6" t="s">
        <v>10233</v>
      </c>
      <c r="B5108" s="7" t="s">
        <v>10234</v>
      </c>
      <c r="C5108" s="7" t="s">
        <v>89</v>
      </c>
      <c r="D5108" s="8">
        <v>134.13</v>
      </c>
    </row>
    <row r="5109" spans="1:4" ht="12.75" customHeight="1">
      <c r="A5109" s="6" t="s">
        <v>10235</v>
      </c>
      <c r="B5109" s="7" t="s">
        <v>10236</v>
      </c>
      <c r="C5109" s="7" t="s">
        <v>89</v>
      </c>
      <c r="D5109" s="8">
        <v>160.41</v>
      </c>
    </row>
    <row r="5110" spans="1:4" ht="12.75" customHeight="1">
      <c r="A5110" s="6" t="s">
        <v>10237</v>
      </c>
      <c r="B5110" s="7" t="s">
        <v>10238</v>
      </c>
      <c r="C5110" s="7" t="s">
        <v>2</v>
      </c>
      <c r="D5110" s="8">
        <v>48.68</v>
      </c>
    </row>
    <row r="5111" spans="1:4" ht="12.75" customHeight="1">
      <c r="A5111" s="6" t="s">
        <v>10239</v>
      </c>
      <c r="B5111" s="7" t="s">
        <v>10240</v>
      </c>
      <c r="C5111" s="7" t="s">
        <v>2</v>
      </c>
      <c r="D5111" s="8">
        <v>58.01</v>
      </c>
    </row>
    <row r="5112" spans="1:4" ht="12.75" customHeight="1">
      <c r="A5112" s="6" t="s">
        <v>10241</v>
      </c>
      <c r="B5112" s="7" t="s">
        <v>10242</v>
      </c>
      <c r="C5112" s="7" t="s">
        <v>2</v>
      </c>
      <c r="D5112" s="8">
        <v>81.3</v>
      </c>
    </row>
    <row r="5113" spans="1:4" ht="12.75" customHeight="1">
      <c r="A5113" s="6" t="s">
        <v>10243</v>
      </c>
      <c r="B5113" s="7" t="s">
        <v>10244</v>
      </c>
      <c r="C5113" s="7" t="s">
        <v>2</v>
      </c>
      <c r="D5113" s="8">
        <v>104.59</v>
      </c>
    </row>
    <row r="5114" spans="1:4" ht="12.75" customHeight="1">
      <c r="A5114" s="6" t="s">
        <v>10245</v>
      </c>
      <c r="B5114" s="7" t="s">
        <v>10246</v>
      </c>
      <c r="C5114" s="7" t="s">
        <v>2</v>
      </c>
      <c r="D5114" s="8">
        <v>171.64</v>
      </c>
    </row>
    <row r="5115" spans="1:4" ht="12.75" customHeight="1">
      <c r="A5115" s="6" t="s">
        <v>10247</v>
      </c>
      <c r="B5115" s="7" t="s">
        <v>10248</v>
      </c>
      <c r="C5115" s="7" t="s">
        <v>2</v>
      </c>
      <c r="D5115" s="8">
        <v>194.94</v>
      </c>
    </row>
    <row r="5116" spans="1:4" ht="12.75" customHeight="1">
      <c r="A5116" s="6" t="s">
        <v>10249</v>
      </c>
      <c r="B5116" s="7" t="s">
        <v>10250</v>
      </c>
      <c r="C5116" s="7" t="s">
        <v>2</v>
      </c>
      <c r="D5116" s="8">
        <v>261.99</v>
      </c>
    </row>
    <row r="5117" spans="1:4" ht="12.75" customHeight="1">
      <c r="A5117" s="6" t="s">
        <v>10251</v>
      </c>
      <c r="B5117" s="7" t="s">
        <v>10252</v>
      </c>
      <c r="C5117" s="7" t="s">
        <v>2</v>
      </c>
      <c r="D5117" s="8">
        <v>285.27</v>
      </c>
    </row>
    <row r="5118" spans="1:4" ht="12.75" customHeight="1">
      <c r="A5118" s="6" t="s">
        <v>10253</v>
      </c>
      <c r="B5118" s="7" t="s">
        <v>10254</v>
      </c>
      <c r="C5118" s="7" t="s">
        <v>2</v>
      </c>
      <c r="D5118" s="8">
        <v>352.33</v>
      </c>
    </row>
    <row r="5119" spans="1:4" ht="12.75" customHeight="1">
      <c r="A5119" s="6" t="s">
        <v>10255</v>
      </c>
      <c r="B5119" s="7" t="s">
        <v>10256</v>
      </c>
      <c r="C5119" s="7" t="s">
        <v>2</v>
      </c>
      <c r="D5119" s="8">
        <v>375.61</v>
      </c>
    </row>
    <row r="5120" spans="1:4" ht="12.75" customHeight="1">
      <c r="A5120" s="6" t="s">
        <v>10257</v>
      </c>
      <c r="B5120" s="7" t="s">
        <v>10258</v>
      </c>
      <c r="C5120" s="7" t="s">
        <v>2</v>
      </c>
      <c r="D5120" s="8">
        <v>422.2</v>
      </c>
    </row>
    <row r="5121" spans="1:4" ht="12.75" customHeight="1">
      <c r="A5121" s="6" t="s">
        <v>10259</v>
      </c>
      <c r="B5121" s="7" t="s">
        <v>10260</v>
      </c>
      <c r="C5121" s="7" t="s">
        <v>2</v>
      </c>
      <c r="D5121" s="8">
        <v>512.54999999999995</v>
      </c>
    </row>
    <row r="5122" spans="1:4" ht="12.75" customHeight="1">
      <c r="A5122" s="6" t="s">
        <v>10261</v>
      </c>
      <c r="B5122" s="7" t="s">
        <v>10262</v>
      </c>
      <c r="C5122" s="7" t="s">
        <v>2</v>
      </c>
      <c r="D5122" s="8">
        <v>559.13</v>
      </c>
    </row>
    <row r="5123" spans="1:4" ht="12.75" customHeight="1">
      <c r="A5123" s="6" t="s">
        <v>10263</v>
      </c>
      <c r="B5123" s="7" t="s">
        <v>10264</v>
      </c>
      <c r="C5123" s="7" t="s">
        <v>2</v>
      </c>
      <c r="D5123" s="8">
        <v>649.47</v>
      </c>
    </row>
    <row r="5124" spans="1:4" ht="12.75" customHeight="1">
      <c r="A5124" s="6" t="s">
        <v>10265</v>
      </c>
      <c r="B5124" s="7" t="s">
        <v>10266</v>
      </c>
      <c r="C5124" s="7" t="s">
        <v>2</v>
      </c>
      <c r="D5124" s="8">
        <v>696.05</v>
      </c>
    </row>
    <row r="5125" spans="1:4" ht="12.75" customHeight="1">
      <c r="A5125" s="6" t="s">
        <v>10267</v>
      </c>
      <c r="B5125" s="7" t="s">
        <v>10268</v>
      </c>
      <c r="C5125" s="7" t="s">
        <v>2</v>
      </c>
      <c r="D5125" s="8">
        <v>832.98</v>
      </c>
    </row>
    <row r="5126" spans="1:4" ht="12.75" customHeight="1">
      <c r="A5126" s="6" t="s">
        <v>10269</v>
      </c>
      <c r="B5126" s="7" t="s">
        <v>10270</v>
      </c>
      <c r="C5126" s="7" t="s">
        <v>2</v>
      </c>
      <c r="D5126" s="8">
        <v>63.77</v>
      </c>
    </row>
    <row r="5127" spans="1:4" ht="12.75" customHeight="1">
      <c r="A5127" s="6" t="s">
        <v>10271</v>
      </c>
      <c r="B5127" s="7" t="s">
        <v>10272</v>
      </c>
      <c r="C5127" s="7" t="s">
        <v>2</v>
      </c>
      <c r="D5127" s="8">
        <v>77.739999999999995</v>
      </c>
    </row>
    <row r="5128" spans="1:4" ht="12.75" customHeight="1">
      <c r="A5128" s="6" t="s">
        <v>10273</v>
      </c>
      <c r="B5128" s="7" t="s">
        <v>10274</v>
      </c>
      <c r="C5128" s="7" t="s">
        <v>2</v>
      </c>
      <c r="D5128" s="8">
        <v>112.7</v>
      </c>
    </row>
    <row r="5129" spans="1:4" ht="12.75" customHeight="1">
      <c r="A5129" s="6" t="s">
        <v>10275</v>
      </c>
      <c r="B5129" s="7" t="s">
        <v>10276</v>
      </c>
      <c r="C5129" s="7" t="s">
        <v>2</v>
      </c>
      <c r="D5129" s="8">
        <v>147.6</v>
      </c>
    </row>
    <row r="5130" spans="1:4" ht="12.75" customHeight="1">
      <c r="A5130" s="6" t="s">
        <v>10277</v>
      </c>
      <c r="B5130" s="7" t="s">
        <v>10278</v>
      </c>
      <c r="C5130" s="7" t="s">
        <v>2</v>
      </c>
      <c r="D5130" s="8">
        <v>248.21</v>
      </c>
    </row>
    <row r="5131" spans="1:4" ht="12.75" customHeight="1">
      <c r="A5131" s="6" t="s">
        <v>10279</v>
      </c>
      <c r="B5131" s="7" t="s">
        <v>10280</v>
      </c>
      <c r="C5131" s="7" t="s">
        <v>2</v>
      </c>
      <c r="D5131" s="8">
        <v>283.14</v>
      </c>
    </row>
    <row r="5132" spans="1:4" ht="12.75" customHeight="1">
      <c r="A5132" s="6" t="s">
        <v>10281</v>
      </c>
      <c r="B5132" s="7" t="s">
        <v>10282</v>
      </c>
      <c r="C5132" s="7" t="s">
        <v>2</v>
      </c>
      <c r="D5132" s="8">
        <v>383.72</v>
      </c>
    </row>
    <row r="5133" spans="1:4" ht="12.75" customHeight="1">
      <c r="A5133" s="6" t="s">
        <v>10283</v>
      </c>
      <c r="B5133" s="7" t="s">
        <v>10284</v>
      </c>
      <c r="C5133" s="7" t="s">
        <v>2</v>
      </c>
      <c r="D5133" s="8">
        <v>418.65</v>
      </c>
    </row>
    <row r="5134" spans="1:4" ht="12.75" customHeight="1">
      <c r="A5134" s="6" t="s">
        <v>10285</v>
      </c>
      <c r="B5134" s="7" t="s">
        <v>10286</v>
      </c>
      <c r="C5134" s="7" t="s">
        <v>2</v>
      </c>
      <c r="D5134" s="8">
        <v>519.24</v>
      </c>
    </row>
    <row r="5135" spans="1:4" ht="12.75" customHeight="1">
      <c r="A5135" s="6" t="s">
        <v>10287</v>
      </c>
      <c r="B5135" s="7" t="s">
        <v>10288</v>
      </c>
      <c r="C5135" s="7" t="s">
        <v>2</v>
      </c>
      <c r="D5135" s="8">
        <v>554.16</v>
      </c>
    </row>
    <row r="5136" spans="1:4" ht="12.75" customHeight="1">
      <c r="A5136" s="6" t="s">
        <v>10289</v>
      </c>
      <c r="B5136" s="7" t="s">
        <v>10290</v>
      </c>
      <c r="C5136" s="7" t="s">
        <v>2</v>
      </c>
      <c r="D5136" s="8">
        <v>624.04</v>
      </c>
    </row>
    <row r="5137" spans="1:4" ht="12.75" customHeight="1">
      <c r="A5137" s="6" t="s">
        <v>10291</v>
      </c>
      <c r="B5137" s="7" t="s">
        <v>10292</v>
      </c>
      <c r="C5137" s="7" t="s">
        <v>2</v>
      </c>
      <c r="D5137" s="8">
        <v>759.54</v>
      </c>
    </row>
    <row r="5138" spans="1:4" ht="12.75" customHeight="1">
      <c r="A5138" s="6" t="s">
        <v>10293</v>
      </c>
      <c r="B5138" s="7" t="s">
        <v>10294</v>
      </c>
      <c r="C5138" s="7" t="s">
        <v>2</v>
      </c>
      <c r="D5138" s="8">
        <v>829.43</v>
      </c>
    </row>
    <row r="5139" spans="1:4" ht="12.75" customHeight="1">
      <c r="A5139" s="6" t="s">
        <v>10295</v>
      </c>
      <c r="B5139" s="7" t="s">
        <v>10296</v>
      </c>
      <c r="C5139" s="7" t="s">
        <v>2</v>
      </c>
      <c r="D5139" s="8">
        <v>964.94</v>
      </c>
    </row>
    <row r="5140" spans="1:4" ht="12.75" customHeight="1">
      <c r="A5140" s="6" t="s">
        <v>10297</v>
      </c>
      <c r="B5140" s="7" t="s">
        <v>10298</v>
      </c>
      <c r="C5140" s="7" t="s">
        <v>2</v>
      </c>
      <c r="D5140" s="8">
        <v>1034.81</v>
      </c>
    </row>
    <row r="5141" spans="1:4" ht="12.75" customHeight="1">
      <c r="A5141" s="6" t="s">
        <v>10299</v>
      </c>
      <c r="B5141" s="7" t="s">
        <v>10300</v>
      </c>
      <c r="C5141" s="7" t="s">
        <v>2</v>
      </c>
      <c r="D5141" s="8">
        <v>1240.21</v>
      </c>
    </row>
    <row r="5142" spans="1:4" ht="12.75" customHeight="1">
      <c r="A5142" s="6" t="s">
        <v>10301</v>
      </c>
      <c r="B5142" s="7" t="s">
        <v>10302</v>
      </c>
      <c r="C5142" s="7" t="s">
        <v>2</v>
      </c>
      <c r="D5142" s="8">
        <v>33.619999999999997</v>
      </c>
    </row>
    <row r="5143" spans="1:4" ht="12.75" customHeight="1">
      <c r="A5143" s="6" t="s">
        <v>10303</v>
      </c>
      <c r="B5143" s="7" t="s">
        <v>10304</v>
      </c>
      <c r="C5143" s="7" t="s">
        <v>2</v>
      </c>
      <c r="D5143" s="8">
        <v>38.28</v>
      </c>
    </row>
    <row r="5144" spans="1:4" ht="12.75" customHeight="1">
      <c r="A5144" s="6" t="s">
        <v>10305</v>
      </c>
      <c r="B5144" s="7" t="s">
        <v>10306</v>
      </c>
      <c r="C5144" s="7" t="s">
        <v>2</v>
      </c>
      <c r="D5144" s="8">
        <v>49.94</v>
      </c>
    </row>
    <row r="5145" spans="1:4" ht="12.75" customHeight="1">
      <c r="A5145" s="6" t="s">
        <v>10307</v>
      </c>
      <c r="B5145" s="7" t="s">
        <v>10308</v>
      </c>
      <c r="C5145" s="7" t="s">
        <v>2</v>
      </c>
      <c r="D5145" s="8">
        <v>61.57</v>
      </c>
    </row>
    <row r="5146" spans="1:4" ht="12.75" customHeight="1">
      <c r="A5146" s="6" t="s">
        <v>10309</v>
      </c>
      <c r="B5146" s="7" t="s">
        <v>10310</v>
      </c>
      <c r="C5146" s="7" t="s">
        <v>2</v>
      </c>
      <c r="D5146" s="8">
        <v>95.11</v>
      </c>
    </row>
    <row r="5147" spans="1:4" ht="12.75" customHeight="1">
      <c r="A5147" s="6" t="s">
        <v>10311</v>
      </c>
      <c r="B5147" s="7" t="s">
        <v>10312</v>
      </c>
      <c r="C5147" s="7" t="s">
        <v>2</v>
      </c>
      <c r="D5147" s="8">
        <v>106.74</v>
      </c>
    </row>
    <row r="5148" spans="1:4" ht="12.75" customHeight="1">
      <c r="A5148" s="6" t="s">
        <v>10313</v>
      </c>
      <c r="B5148" s="7" t="s">
        <v>10314</v>
      </c>
      <c r="C5148" s="7" t="s">
        <v>2</v>
      </c>
      <c r="D5148" s="8">
        <v>140.28</v>
      </c>
    </row>
    <row r="5149" spans="1:4" ht="12.75" customHeight="1">
      <c r="A5149" s="6" t="s">
        <v>10315</v>
      </c>
      <c r="B5149" s="7" t="s">
        <v>10316</v>
      </c>
      <c r="C5149" s="7" t="s">
        <v>2</v>
      </c>
      <c r="D5149" s="8">
        <v>151.9</v>
      </c>
    </row>
    <row r="5150" spans="1:4" ht="12.75" customHeight="1">
      <c r="A5150" s="6" t="s">
        <v>10317</v>
      </c>
      <c r="B5150" s="7" t="s">
        <v>10318</v>
      </c>
      <c r="C5150" s="7" t="s">
        <v>2</v>
      </c>
      <c r="D5150" s="8">
        <v>185.44</v>
      </c>
    </row>
    <row r="5151" spans="1:4" ht="12.75" customHeight="1">
      <c r="A5151" s="6" t="s">
        <v>10319</v>
      </c>
      <c r="B5151" s="7" t="s">
        <v>10320</v>
      </c>
      <c r="C5151" s="7" t="s">
        <v>2</v>
      </c>
      <c r="D5151" s="8">
        <v>197.07</v>
      </c>
    </row>
    <row r="5152" spans="1:4" ht="12.75" customHeight="1">
      <c r="A5152" s="6" t="s">
        <v>10321</v>
      </c>
      <c r="B5152" s="7" t="s">
        <v>10322</v>
      </c>
      <c r="C5152" s="7" t="s">
        <v>2</v>
      </c>
      <c r="D5152" s="8">
        <v>220.37</v>
      </c>
    </row>
    <row r="5153" spans="1:4" ht="12.75" customHeight="1">
      <c r="A5153" s="6" t="s">
        <v>10323</v>
      </c>
      <c r="B5153" s="7" t="s">
        <v>10324</v>
      </c>
      <c r="C5153" s="7" t="s">
        <v>2</v>
      </c>
      <c r="D5153" s="8">
        <v>265.54000000000002</v>
      </c>
    </row>
    <row r="5154" spans="1:4" ht="12.75" customHeight="1">
      <c r="A5154" s="6" t="s">
        <v>10325</v>
      </c>
      <c r="B5154" s="7" t="s">
        <v>10326</v>
      </c>
      <c r="C5154" s="7" t="s">
        <v>2</v>
      </c>
      <c r="D5154" s="8">
        <v>288.83999999999997</v>
      </c>
    </row>
    <row r="5155" spans="1:4" ht="12.75" customHeight="1">
      <c r="A5155" s="6" t="s">
        <v>10327</v>
      </c>
      <c r="B5155" s="7" t="s">
        <v>10328</v>
      </c>
      <c r="C5155" s="7" t="s">
        <v>2</v>
      </c>
      <c r="D5155" s="8">
        <v>333.96</v>
      </c>
    </row>
    <row r="5156" spans="1:4" ht="12.75" customHeight="1">
      <c r="A5156" s="6" t="s">
        <v>10329</v>
      </c>
      <c r="B5156" s="7" t="s">
        <v>10330</v>
      </c>
      <c r="C5156" s="7" t="s">
        <v>2</v>
      </c>
      <c r="D5156" s="8">
        <v>357.3</v>
      </c>
    </row>
    <row r="5157" spans="1:4" ht="12.75" customHeight="1">
      <c r="A5157" s="6" t="s">
        <v>10331</v>
      </c>
      <c r="B5157" s="7" t="s">
        <v>10332</v>
      </c>
      <c r="C5157" s="7" t="s">
        <v>2</v>
      </c>
      <c r="D5157" s="8">
        <v>425.77</v>
      </c>
    </row>
    <row r="5158" spans="1:4" ht="12.75" customHeight="1">
      <c r="A5158" s="6" t="s">
        <v>10333</v>
      </c>
      <c r="B5158" s="7" t="s">
        <v>10334</v>
      </c>
      <c r="C5158" s="7" t="s">
        <v>89</v>
      </c>
      <c r="D5158" s="8">
        <v>5.32</v>
      </c>
    </row>
    <row r="5159" spans="1:4" ht="12.75" customHeight="1">
      <c r="A5159" s="6" t="s">
        <v>10335</v>
      </c>
      <c r="B5159" s="7" t="s">
        <v>10336</v>
      </c>
      <c r="C5159" s="7" t="s">
        <v>89</v>
      </c>
      <c r="D5159" s="8">
        <v>10.45</v>
      </c>
    </row>
    <row r="5160" spans="1:4" ht="12.75" customHeight="1">
      <c r="A5160" s="6" t="s">
        <v>10337</v>
      </c>
      <c r="B5160" s="7" t="s">
        <v>10338</v>
      </c>
      <c r="C5160" s="7" t="s">
        <v>89</v>
      </c>
      <c r="D5160" s="8">
        <v>125.04</v>
      </c>
    </row>
    <row r="5161" spans="1:4" ht="12.75" customHeight="1">
      <c r="A5161" s="6" t="s">
        <v>10339</v>
      </c>
      <c r="B5161" s="7" t="s">
        <v>10340</v>
      </c>
      <c r="C5161" s="7" t="s">
        <v>89</v>
      </c>
      <c r="D5161" s="8">
        <v>267.7</v>
      </c>
    </row>
    <row r="5162" spans="1:4" ht="12.75" customHeight="1">
      <c r="A5162" s="6" t="s">
        <v>10341</v>
      </c>
      <c r="B5162" s="7" t="s">
        <v>10342</v>
      </c>
      <c r="C5162" s="7" t="s">
        <v>89</v>
      </c>
      <c r="D5162" s="8">
        <v>416.88</v>
      </c>
    </row>
    <row r="5163" spans="1:4" ht="12.75" customHeight="1">
      <c r="A5163" s="6" t="s">
        <v>10343</v>
      </c>
      <c r="B5163" s="7" t="s">
        <v>10344</v>
      </c>
      <c r="C5163" s="7" t="s">
        <v>89</v>
      </c>
      <c r="D5163" s="8">
        <v>1022.99</v>
      </c>
    </row>
    <row r="5164" spans="1:4" ht="12.75" customHeight="1">
      <c r="A5164" s="6" t="s">
        <v>10345</v>
      </c>
      <c r="B5164" s="7" t="s">
        <v>10346</v>
      </c>
      <c r="C5164" s="7" t="s">
        <v>89</v>
      </c>
      <c r="D5164" s="8">
        <v>1649.55</v>
      </c>
    </row>
    <row r="5165" spans="1:4" ht="12.75" customHeight="1">
      <c r="A5165" s="6" t="s">
        <v>10347</v>
      </c>
      <c r="B5165" s="7" t="s">
        <v>10348</v>
      </c>
      <c r="C5165" s="7" t="s">
        <v>89</v>
      </c>
      <c r="D5165" s="8">
        <v>2893.74</v>
      </c>
    </row>
    <row r="5166" spans="1:4" ht="12.75" customHeight="1">
      <c r="A5166" s="6" t="s">
        <v>10349</v>
      </c>
      <c r="B5166" s="7" t="s">
        <v>10350</v>
      </c>
      <c r="C5166" s="7" t="s">
        <v>89</v>
      </c>
      <c r="D5166" s="8">
        <v>4303.46</v>
      </c>
    </row>
    <row r="5167" spans="1:4" ht="12.75" customHeight="1">
      <c r="A5167" s="6" t="s">
        <v>10351</v>
      </c>
      <c r="B5167" s="7" t="s">
        <v>10352</v>
      </c>
      <c r="C5167" s="7" t="s">
        <v>89</v>
      </c>
      <c r="D5167" s="8">
        <v>2835.96</v>
      </c>
    </row>
    <row r="5168" spans="1:4" ht="12.75" customHeight="1">
      <c r="A5168" s="6" t="s">
        <v>10353</v>
      </c>
      <c r="B5168" s="7" t="s">
        <v>10354</v>
      </c>
      <c r="C5168" s="7" t="s">
        <v>89</v>
      </c>
      <c r="D5168" s="8">
        <v>4634.47</v>
      </c>
    </row>
    <row r="5169" spans="1:4" ht="12.75" customHeight="1">
      <c r="A5169" s="6" t="s">
        <v>10355</v>
      </c>
      <c r="B5169" s="7" t="s">
        <v>10356</v>
      </c>
      <c r="C5169" s="7" t="s">
        <v>89</v>
      </c>
      <c r="D5169" s="8">
        <v>5111.7</v>
      </c>
    </row>
    <row r="5170" spans="1:4" ht="12.75" customHeight="1">
      <c r="A5170" s="6" t="s">
        <v>10357</v>
      </c>
      <c r="B5170" s="7" t="s">
        <v>10358</v>
      </c>
      <c r="C5170" s="7" t="s">
        <v>2</v>
      </c>
      <c r="D5170" s="8">
        <v>3.16</v>
      </c>
    </row>
    <row r="5171" spans="1:4" ht="12.75" customHeight="1">
      <c r="A5171" s="6" t="s">
        <v>10359</v>
      </c>
      <c r="B5171" s="7" t="s">
        <v>10360</v>
      </c>
      <c r="C5171" s="7" t="s">
        <v>2</v>
      </c>
      <c r="D5171" s="8">
        <v>5.07</v>
      </c>
    </row>
    <row r="5172" spans="1:4" ht="12.75" customHeight="1">
      <c r="A5172" s="6" t="s">
        <v>10361</v>
      </c>
      <c r="B5172" s="7" t="s">
        <v>10362</v>
      </c>
      <c r="C5172" s="7" t="s">
        <v>2</v>
      </c>
      <c r="D5172" s="8">
        <v>9.99</v>
      </c>
    </row>
    <row r="5173" spans="1:4" ht="12.75" customHeight="1">
      <c r="A5173" s="6" t="s">
        <v>10363</v>
      </c>
      <c r="B5173" s="7" t="s">
        <v>10364</v>
      </c>
      <c r="C5173" s="7" t="s">
        <v>2</v>
      </c>
      <c r="D5173" s="8">
        <v>14.26</v>
      </c>
    </row>
    <row r="5174" spans="1:4" ht="12.75" customHeight="1">
      <c r="A5174" s="6" t="s">
        <v>10365</v>
      </c>
      <c r="B5174" s="7" t="s">
        <v>10366</v>
      </c>
      <c r="C5174" s="7" t="s">
        <v>2</v>
      </c>
      <c r="D5174" s="8">
        <v>17.440000000000001</v>
      </c>
    </row>
    <row r="5175" spans="1:4" ht="12.75" customHeight="1">
      <c r="A5175" s="6" t="s">
        <v>10367</v>
      </c>
      <c r="B5175" s="7" t="s">
        <v>10368</v>
      </c>
      <c r="C5175" s="7" t="s">
        <v>2</v>
      </c>
      <c r="D5175" s="8">
        <v>25.37</v>
      </c>
    </row>
    <row r="5176" spans="1:4" ht="12.75" customHeight="1">
      <c r="A5176" s="6" t="s">
        <v>10369</v>
      </c>
      <c r="B5176" s="7" t="s">
        <v>10370</v>
      </c>
      <c r="C5176" s="7" t="s">
        <v>2</v>
      </c>
      <c r="D5176" s="8">
        <v>28.54</v>
      </c>
    </row>
    <row r="5177" spans="1:4" ht="12.75" customHeight="1">
      <c r="A5177" s="6" t="s">
        <v>10371</v>
      </c>
      <c r="B5177" s="7" t="s">
        <v>10372</v>
      </c>
      <c r="C5177" s="7" t="s">
        <v>2</v>
      </c>
      <c r="D5177" s="8">
        <v>31.72</v>
      </c>
    </row>
    <row r="5178" spans="1:4" ht="12.75" customHeight="1">
      <c r="A5178" s="6" t="s">
        <v>10373</v>
      </c>
      <c r="B5178" s="7" t="s">
        <v>10374</v>
      </c>
      <c r="C5178" s="7" t="s">
        <v>2</v>
      </c>
      <c r="D5178" s="8">
        <v>35.68</v>
      </c>
    </row>
    <row r="5179" spans="1:4" ht="12.75" customHeight="1">
      <c r="A5179" s="6" t="s">
        <v>10375</v>
      </c>
      <c r="B5179" s="7" t="s">
        <v>10376</v>
      </c>
      <c r="C5179" s="7" t="s">
        <v>2</v>
      </c>
      <c r="D5179" s="8">
        <v>39.64</v>
      </c>
    </row>
    <row r="5180" spans="1:4" ht="12.75" customHeight="1">
      <c r="A5180" s="6" t="s">
        <v>10377</v>
      </c>
      <c r="B5180" s="7" t="s">
        <v>10378</v>
      </c>
      <c r="C5180" s="7" t="s">
        <v>2</v>
      </c>
      <c r="D5180" s="8">
        <v>44.4</v>
      </c>
    </row>
    <row r="5181" spans="1:4" ht="12.75" customHeight="1">
      <c r="A5181" s="6" t="s">
        <v>10379</v>
      </c>
      <c r="B5181" s="7" t="s">
        <v>10380</v>
      </c>
      <c r="C5181" s="7" t="s">
        <v>2</v>
      </c>
      <c r="D5181" s="8">
        <v>49.96</v>
      </c>
    </row>
    <row r="5182" spans="1:4" ht="12.75" customHeight="1">
      <c r="A5182" s="6" t="s">
        <v>10381</v>
      </c>
      <c r="B5182" s="7" t="s">
        <v>10382</v>
      </c>
      <c r="C5182" s="7" t="s">
        <v>2</v>
      </c>
      <c r="D5182" s="8">
        <v>56.3</v>
      </c>
    </row>
    <row r="5183" spans="1:4" ht="12.75" customHeight="1">
      <c r="A5183" s="6" t="s">
        <v>10383</v>
      </c>
      <c r="B5183" s="7" t="s">
        <v>10384</v>
      </c>
      <c r="C5183" s="7" t="s">
        <v>2</v>
      </c>
      <c r="D5183" s="8">
        <v>63.44</v>
      </c>
    </row>
    <row r="5184" spans="1:4" ht="12.75" customHeight="1">
      <c r="A5184" s="6" t="s">
        <v>10385</v>
      </c>
      <c r="B5184" s="7" t="s">
        <v>10386</v>
      </c>
      <c r="C5184" s="7" t="s">
        <v>2</v>
      </c>
      <c r="D5184" s="8">
        <v>6.34</v>
      </c>
    </row>
    <row r="5185" spans="1:4" ht="12.75" customHeight="1">
      <c r="A5185" s="6" t="s">
        <v>10387</v>
      </c>
      <c r="B5185" s="7" t="s">
        <v>10388</v>
      </c>
      <c r="C5185" s="7" t="s">
        <v>2</v>
      </c>
      <c r="D5185" s="8">
        <v>10.14</v>
      </c>
    </row>
    <row r="5186" spans="1:4" ht="12.75" customHeight="1">
      <c r="A5186" s="6" t="s">
        <v>10389</v>
      </c>
      <c r="B5186" s="7" t="s">
        <v>10390</v>
      </c>
      <c r="C5186" s="7" t="s">
        <v>2</v>
      </c>
      <c r="D5186" s="8">
        <v>19.98</v>
      </c>
    </row>
    <row r="5187" spans="1:4" ht="12.75" customHeight="1">
      <c r="A5187" s="6" t="s">
        <v>10391</v>
      </c>
      <c r="B5187" s="7" t="s">
        <v>10392</v>
      </c>
      <c r="C5187" s="7" t="s">
        <v>2</v>
      </c>
      <c r="D5187" s="8">
        <v>28.54</v>
      </c>
    </row>
    <row r="5188" spans="1:4" ht="12.75" customHeight="1">
      <c r="A5188" s="6" t="s">
        <v>10393</v>
      </c>
      <c r="B5188" s="7" t="s">
        <v>10394</v>
      </c>
      <c r="C5188" s="7" t="s">
        <v>2</v>
      </c>
      <c r="D5188" s="8">
        <v>34.89</v>
      </c>
    </row>
    <row r="5189" spans="1:4" ht="12.75" customHeight="1">
      <c r="A5189" s="6" t="s">
        <v>10395</v>
      </c>
      <c r="B5189" s="7" t="s">
        <v>10396</v>
      </c>
      <c r="C5189" s="7" t="s">
        <v>2</v>
      </c>
      <c r="D5189" s="8">
        <v>50.75</v>
      </c>
    </row>
    <row r="5190" spans="1:4" ht="12.75" customHeight="1">
      <c r="A5190" s="6" t="s">
        <v>10397</v>
      </c>
      <c r="B5190" s="7" t="s">
        <v>10398</v>
      </c>
      <c r="C5190" s="7" t="s">
        <v>2</v>
      </c>
      <c r="D5190" s="8">
        <v>57.1</v>
      </c>
    </row>
    <row r="5191" spans="1:4" ht="12.75" customHeight="1">
      <c r="A5191" s="6" t="s">
        <v>10399</v>
      </c>
      <c r="B5191" s="7" t="s">
        <v>10400</v>
      </c>
      <c r="C5191" s="7" t="s">
        <v>2</v>
      </c>
      <c r="D5191" s="8">
        <v>63.44</v>
      </c>
    </row>
    <row r="5192" spans="1:4" ht="12.75" customHeight="1">
      <c r="A5192" s="6" t="s">
        <v>10401</v>
      </c>
      <c r="B5192" s="7" t="s">
        <v>10402</v>
      </c>
      <c r="C5192" s="7" t="s">
        <v>2</v>
      </c>
      <c r="D5192" s="8">
        <v>71.38</v>
      </c>
    </row>
    <row r="5193" spans="1:4" ht="12.75" customHeight="1">
      <c r="A5193" s="6" t="s">
        <v>10403</v>
      </c>
      <c r="B5193" s="7" t="s">
        <v>10404</v>
      </c>
      <c r="C5193" s="7" t="s">
        <v>2</v>
      </c>
      <c r="D5193" s="8">
        <v>79.3</v>
      </c>
    </row>
    <row r="5194" spans="1:4" ht="12.75" customHeight="1">
      <c r="A5194" s="6" t="s">
        <v>10405</v>
      </c>
      <c r="B5194" s="7" t="s">
        <v>10406</v>
      </c>
      <c r="C5194" s="7" t="s">
        <v>2</v>
      </c>
      <c r="D5194" s="8">
        <v>88.83</v>
      </c>
    </row>
    <row r="5195" spans="1:4" ht="12.75" customHeight="1">
      <c r="A5195" s="6" t="s">
        <v>10407</v>
      </c>
      <c r="B5195" s="7" t="s">
        <v>10408</v>
      </c>
      <c r="C5195" s="7" t="s">
        <v>2</v>
      </c>
      <c r="D5195" s="8">
        <v>99.93</v>
      </c>
    </row>
    <row r="5196" spans="1:4" ht="12.75" customHeight="1">
      <c r="A5196" s="6" t="s">
        <v>10409</v>
      </c>
      <c r="B5196" s="7" t="s">
        <v>10410</v>
      </c>
      <c r="C5196" s="7" t="s">
        <v>2</v>
      </c>
      <c r="D5196" s="8">
        <v>112.62</v>
      </c>
    </row>
    <row r="5197" spans="1:4" ht="12.75" customHeight="1">
      <c r="A5197" s="6" t="s">
        <v>10411</v>
      </c>
      <c r="B5197" s="7" t="s">
        <v>10412</v>
      </c>
      <c r="C5197" s="7" t="s">
        <v>2</v>
      </c>
      <c r="D5197" s="8">
        <v>126.89</v>
      </c>
    </row>
    <row r="5198" spans="1:4" ht="12.75" customHeight="1">
      <c r="A5198" s="6" t="s">
        <v>10413</v>
      </c>
      <c r="B5198" s="7" t="s">
        <v>10414</v>
      </c>
      <c r="C5198" s="7" t="s">
        <v>2</v>
      </c>
      <c r="D5198" s="8">
        <v>14.83</v>
      </c>
    </row>
    <row r="5199" spans="1:4" ht="12.75" customHeight="1">
      <c r="A5199" s="6" t="s">
        <v>10415</v>
      </c>
      <c r="B5199" s="7" t="s">
        <v>10416</v>
      </c>
      <c r="C5199" s="7" t="s">
        <v>2</v>
      </c>
      <c r="D5199" s="8">
        <v>17.649999999999999</v>
      </c>
    </row>
    <row r="5200" spans="1:4" ht="12.75" customHeight="1">
      <c r="A5200" s="6" t="s">
        <v>10417</v>
      </c>
      <c r="B5200" s="7" t="s">
        <v>10418</v>
      </c>
      <c r="C5200" s="7" t="s">
        <v>2</v>
      </c>
      <c r="D5200" s="8">
        <v>35.39</v>
      </c>
    </row>
    <row r="5201" spans="1:4" ht="12.75" customHeight="1">
      <c r="A5201" s="6" t="s">
        <v>10419</v>
      </c>
      <c r="B5201" s="7" t="s">
        <v>10420</v>
      </c>
      <c r="C5201" s="7" t="s">
        <v>2</v>
      </c>
      <c r="D5201" s="8">
        <v>240.51</v>
      </c>
    </row>
    <row r="5202" spans="1:4" ht="12.75" customHeight="1">
      <c r="A5202" s="6" t="s">
        <v>10421</v>
      </c>
      <c r="B5202" s="7" t="s">
        <v>10422</v>
      </c>
      <c r="C5202" s="7" t="s">
        <v>2</v>
      </c>
      <c r="D5202" s="8">
        <v>2703.77</v>
      </c>
    </row>
    <row r="5203" spans="1:4" ht="12.75" customHeight="1">
      <c r="A5203" s="6" t="s">
        <v>10423</v>
      </c>
      <c r="B5203" s="7" t="s">
        <v>10424</v>
      </c>
      <c r="C5203" s="7" t="s">
        <v>2</v>
      </c>
      <c r="D5203" s="8">
        <v>32.1</v>
      </c>
    </row>
    <row r="5204" spans="1:4" ht="12.75" customHeight="1">
      <c r="A5204" s="6" t="s">
        <v>10425</v>
      </c>
      <c r="B5204" s="7" t="s">
        <v>10426</v>
      </c>
      <c r="C5204" s="7" t="s">
        <v>2</v>
      </c>
      <c r="D5204" s="8">
        <v>56.13</v>
      </c>
    </row>
    <row r="5205" spans="1:4" ht="12.75" customHeight="1">
      <c r="A5205" s="6" t="s">
        <v>10427</v>
      </c>
      <c r="B5205" s="7" t="s">
        <v>10428</v>
      </c>
      <c r="C5205" s="7" t="s">
        <v>2</v>
      </c>
      <c r="D5205" s="8">
        <v>1535.45</v>
      </c>
    </row>
    <row r="5206" spans="1:4" ht="12.75" customHeight="1">
      <c r="A5206" s="6" t="s">
        <v>10429</v>
      </c>
      <c r="B5206" s="7" t="s">
        <v>10430</v>
      </c>
      <c r="C5206" s="7" t="s">
        <v>2</v>
      </c>
      <c r="D5206" s="8">
        <v>31.98</v>
      </c>
    </row>
    <row r="5207" spans="1:4" ht="12.75" customHeight="1">
      <c r="A5207" s="6" t="s">
        <v>10431</v>
      </c>
      <c r="B5207" s="7" t="s">
        <v>10432</v>
      </c>
      <c r="C5207" s="7" t="s">
        <v>2</v>
      </c>
      <c r="D5207" s="8">
        <v>44.17</v>
      </c>
    </row>
    <row r="5208" spans="1:4" ht="12.75" customHeight="1">
      <c r="A5208" s="6" t="s">
        <v>10433</v>
      </c>
      <c r="B5208" s="7" t="s">
        <v>10434</v>
      </c>
      <c r="C5208" s="7" t="s">
        <v>2</v>
      </c>
      <c r="D5208" s="8">
        <v>82.11</v>
      </c>
    </row>
    <row r="5209" spans="1:4" ht="12.75" customHeight="1">
      <c r="A5209" s="6" t="s">
        <v>10435</v>
      </c>
      <c r="B5209" s="7" t="s">
        <v>10436</v>
      </c>
      <c r="C5209" s="7" t="s">
        <v>2</v>
      </c>
      <c r="D5209" s="8">
        <v>2176.2399999999998</v>
      </c>
    </row>
    <row r="5210" spans="1:4" ht="12.75" customHeight="1">
      <c r="A5210" s="6" t="s">
        <v>10437</v>
      </c>
      <c r="B5210" s="7" t="s">
        <v>10438</v>
      </c>
      <c r="C5210" s="7" t="s">
        <v>2</v>
      </c>
      <c r="D5210" s="8">
        <v>170.44</v>
      </c>
    </row>
    <row r="5211" spans="1:4" ht="12.75" customHeight="1">
      <c r="A5211" s="6" t="s">
        <v>10439</v>
      </c>
      <c r="B5211" s="7" t="s">
        <v>10440</v>
      </c>
      <c r="C5211" s="7" t="s">
        <v>2</v>
      </c>
      <c r="D5211" s="8">
        <v>170.44</v>
      </c>
    </row>
    <row r="5212" spans="1:4" ht="12.75" customHeight="1">
      <c r="A5212" s="6" t="s">
        <v>10441</v>
      </c>
      <c r="B5212" s="7" t="s">
        <v>10442</v>
      </c>
      <c r="C5212" s="7" t="s">
        <v>2</v>
      </c>
      <c r="D5212" s="8">
        <v>201.2</v>
      </c>
    </row>
    <row r="5213" spans="1:4" ht="12.75" customHeight="1">
      <c r="A5213" s="6" t="s">
        <v>10443</v>
      </c>
      <c r="B5213" s="7" t="s">
        <v>10444</v>
      </c>
      <c r="C5213" s="7" t="s">
        <v>2</v>
      </c>
      <c r="D5213" s="8">
        <v>381.99</v>
      </c>
    </row>
    <row r="5214" spans="1:4" ht="12.75" customHeight="1">
      <c r="A5214" s="6" t="s">
        <v>10445</v>
      </c>
      <c r="B5214" s="7" t="s">
        <v>10446</v>
      </c>
      <c r="C5214" s="7" t="s">
        <v>2</v>
      </c>
      <c r="D5214" s="8">
        <v>386.98</v>
      </c>
    </row>
    <row r="5215" spans="1:4" ht="12.75" customHeight="1">
      <c r="A5215" s="6" t="s">
        <v>10447</v>
      </c>
      <c r="B5215" s="7" t="s">
        <v>10448</v>
      </c>
      <c r="C5215" s="7" t="s">
        <v>2</v>
      </c>
      <c r="D5215" s="8">
        <v>507.22</v>
      </c>
    </row>
    <row r="5216" spans="1:4" ht="12.75" customHeight="1">
      <c r="A5216" s="6" t="s">
        <v>10449</v>
      </c>
      <c r="B5216" s="7" t="s">
        <v>10450</v>
      </c>
      <c r="C5216" s="7" t="s">
        <v>801</v>
      </c>
      <c r="D5216" s="8">
        <v>143.57</v>
      </c>
    </row>
    <row r="5217" spans="1:4" ht="12.75" customHeight="1">
      <c r="A5217" s="6" t="s">
        <v>10451</v>
      </c>
      <c r="B5217" s="7" t="s">
        <v>10452</v>
      </c>
      <c r="C5217" s="7" t="s">
        <v>801</v>
      </c>
      <c r="D5217" s="8">
        <v>146.72</v>
      </c>
    </row>
    <row r="5218" spans="1:4" ht="12.75" customHeight="1">
      <c r="A5218" s="6" t="s">
        <v>10453</v>
      </c>
      <c r="B5218" s="7" t="s">
        <v>10454</v>
      </c>
      <c r="C5218" s="7" t="s">
        <v>801</v>
      </c>
      <c r="D5218" s="8">
        <v>125.79</v>
      </c>
    </row>
    <row r="5219" spans="1:4" ht="12.75" customHeight="1">
      <c r="A5219" s="6" t="s">
        <v>10455</v>
      </c>
      <c r="B5219" s="7" t="s">
        <v>10456</v>
      </c>
      <c r="C5219" s="7" t="s">
        <v>801</v>
      </c>
      <c r="D5219" s="8">
        <v>128.04</v>
      </c>
    </row>
    <row r="5220" spans="1:4" ht="12.75" customHeight="1">
      <c r="A5220" s="6" t="s">
        <v>10457</v>
      </c>
      <c r="B5220" s="7" t="s">
        <v>10458</v>
      </c>
      <c r="C5220" s="7" t="s">
        <v>801</v>
      </c>
      <c r="D5220" s="8">
        <v>171.71</v>
      </c>
    </row>
    <row r="5221" spans="1:4" ht="12.75" customHeight="1">
      <c r="A5221" s="6" t="s">
        <v>10459</v>
      </c>
      <c r="B5221" s="7" t="s">
        <v>10460</v>
      </c>
      <c r="C5221" s="7" t="s">
        <v>801</v>
      </c>
      <c r="D5221" s="8">
        <v>219.08</v>
      </c>
    </row>
    <row r="5222" spans="1:4" ht="12.75" customHeight="1">
      <c r="A5222" s="6" t="s">
        <v>10461</v>
      </c>
      <c r="B5222" s="7" t="s">
        <v>10462</v>
      </c>
      <c r="C5222" s="7" t="s">
        <v>801</v>
      </c>
      <c r="D5222" s="8">
        <v>146.97999999999999</v>
      </c>
    </row>
    <row r="5223" spans="1:4" ht="12.75" customHeight="1">
      <c r="A5223" s="6" t="s">
        <v>10463</v>
      </c>
      <c r="B5223" s="7" t="s">
        <v>10464</v>
      </c>
      <c r="C5223" s="7" t="s">
        <v>801</v>
      </c>
      <c r="D5223" s="8">
        <v>183.51</v>
      </c>
    </row>
    <row r="5224" spans="1:4" ht="12.75" customHeight="1">
      <c r="A5224" s="6" t="s">
        <v>10465</v>
      </c>
      <c r="B5224" s="7" t="s">
        <v>10466</v>
      </c>
      <c r="C5224" s="7" t="s">
        <v>801</v>
      </c>
      <c r="D5224" s="8">
        <v>191.16</v>
      </c>
    </row>
    <row r="5225" spans="1:4" ht="12.75" customHeight="1">
      <c r="A5225" s="6" t="s">
        <v>10467</v>
      </c>
      <c r="B5225" s="7" t="s">
        <v>10468</v>
      </c>
      <c r="C5225" s="7" t="s">
        <v>801</v>
      </c>
      <c r="D5225" s="8">
        <v>195.75</v>
      </c>
    </row>
    <row r="5226" spans="1:4" ht="12.75" customHeight="1">
      <c r="A5226" s="6" t="s">
        <v>10469</v>
      </c>
      <c r="B5226" s="7" t="s">
        <v>10470</v>
      </c>
      <c r="C5226" s="7" t="s">
        <v>801</v>
      </c>
      <c r="D5226" s="8">
        <v>170.67</v>
      </c>
    </row>
    <row r="5227" spans="1:4" ht="12.75" customHeight="1">
      <c r="A5227" s="6" t="s">
        <v>10471</v>
      </c>
      <c r="B5227" s="7" t="s">
        <v>10472</v>
      </c>
      <c r="C5227" s="7" t="s">
        <v>801</v>
      </c>
      <c r="D5227" s="8">
        <v>173.45</v>
      </c>
    </row>
    <row r="5228" spans="1:4" ht="12.75" customHeight="1">
      <c r="A5228" s="6" t="s">
        <v>10473</v>
      </c>
      <c r="B5228" s="7" t="s">
        <v>10474</v>
      </c>
      <c r="C5228" s="7" t="s">
        <v>801</v>
      </c>
      <c r="D5228" s="8">
        <v>224.67</v>
      </c>
    </row>
    <row r="5229" spans="1:4" ht="12.75" customHeight="1">
      <c r="A5229" s="6" t="s">
        <v>10475</v>
      </c>
      <c r="B5229" s="7" t="s">
        <v>10476</v>
      </c>
      <c r="C5229" s="7" t="s">
        <v>801</v>
      </c>
      <c r="D5229" s="8">
        <v>285.14999999999998</v>
      </c>
    </row>
    <row r="5230" spans="1:4" ht="12.75" customHeight="1">
      <c r="A5230" s="6" t="s">
        <v>10477</v>
      </c>
      <c r="B5230" s="7" t="s">
        <v>10478</v>
      </c>
      <c r="C5230" s="7" t="s">
        <v>801</v>
      </c>
      <c r="D5230" s="8">
        <v>197.23</v>
      </c>
    </row>
    <row r="5231" spans="1:4" ht="12.75" customHeight="1">
      <c r="A5231" s="6" t="s">
        <v>10479</v>
      </c>
      <c r="B5231" s="7" t="s">
        <v>10480</v>
      </c>
      <c r="C5231" s="7" t="s">
        <v>801</v>
      </c>
      <c r="D5231" s="8">
        <v>245.97</v>
      </c>
    </row>
    <row r="5232" spans="1:4" ht="12.75" customHeight="1">
      <c r="A5232" s="6" t="s">
        <v>10481</v>
      </c>
      <c r="B5232" s="7" t="s">
        <v>10482</v>
      </c>
      <c r="C5232" s="7" t="s">
        <v>801</v>
      </c>
      <c r="D5232" s="8">
        <v>138.30000000000001</v>
      </c>
    </row>
    <row r="5233" spans="1:4" ht="12.75" customHeight="1">
      <c r="A5233" s="6" t="s">
        <v>10483</v>
      </c>
      <c r="B5233" s="7" t="s">
        <v>10484</v>
      </c>
      <c r="C5233" s="7" t="s">
        <v>801</v>
      </c>
      <c r="D5233" s="8">
        <v>101.92</v>
      </c>
    </row>
    <row r="5234" spans="1:4" ht="12.75" customHeight="1">
      <c r="A5234" s="6" t="s">
        <v>10485</v>
      </c>
      <c r="B5234" s="7" t="s">
        <v>10486</v>
      </c>
      <c r="C5234" s="7" t="s">
        <v>801</v>
      </c>
      <c r="D5234" s="8">
        <v>175.63</v>
      </c>
    </row>
    <row r="5235" spans="1:4" ht="12.75" customHeight="1">
      <c r="A5235" s="6" t="s">
        <v>10487</v>
      </c>
      <c r="B5235" s="7" t="s">
        <v>10488</v>
      </c>
      <c r="C5235" s="7" t="s">
        <v>2</v>
      </c>
      <c r="D5235" s="8">
        <v>5292.83</v>
      </c>
    </row>
    <row r="5236" spans="1:4" ht="12.75" customHeight="1">
      <c r="A5236" s="6" t="s">
        <v>10489</v>
      </c>
      <c r="B5236" s="7" t="s">
        <v>10490</v>
      </c>
      <c r="C5236" s="7" t="s">
        <v>2</v>
      </c>
      <c r="D5236" s="8">
        <v>7988.33</v>
      </c>
    </row>
    <row r="5237" spans="1:4" ht="12.75" customHeight="1">
      <c r="A5237" s="6" t="s">
        <v>10491</v>
      </c>
      <c r="B5237" s="7" t="s">
        <v>10492</v>
      </c>
      <c r="C5237" s="7" t="s">
        <v>801</v>
      </c>
      <c r="D5237" s="8">
        <v>1201.71</v>
      </c>
    </row>
    <row r="5238" spans="1:4" ht="12.75" customHeight="1">
      <c r="A5238" s="6" t="s">
        <v>10493</v>
      </c>
      <c r="B5238" s="7" t="s">
        <v>10494</v>
      </c>
      <c r="C5238" s="7" t="s">
        <v>801</v>
      </c>
      <c r="D5238" s="8">
        <v>1131.19</v>
      </c>
    </row>
    <row r="5239" spans="1:4" ht="12.75" customHeight="1">
      <c r="A5239" s="6" t="s">
        <v>10495</v>
      </c>
      <c r="B5239" s="7" t="s">
        <v>10496</v>
      </c>
      <c r="C5239" s="7" t="s">
        <v>801</v>
      </c>
      <c r="D5239" s="8">
        <v>735.47</v>
      </c>
    </row>
    <row r="5240" spans="1:4" ht="12.75" customHeight="1">
      <c r="A5240" s="6" t="s">
        <v>10497</v>
      </c>
      <c r="B5240" s="7" t="s">
        <v>10498</v>
      </c>
      <c r="C5240" s="7" t="s">
        <v>801</v>
      </c>
      <c r="D5240" s="8">
        <v>745.6</v>
      </c>
    </row>
    <row r="5241" spans="1:4" ht="12.75" customHeight="1">
      <c r="A5241" s="6" t="s">
        <v>10499</v>
      </c>
      <c r="B5241" s="7" t="s">
        <v>10500</v>
      </c>
      <c r="C5241" s="7" t="s">
        <v>801</v>
      </c>
      <c r="D5241" s="8">
        <v>1039.6300000000001</v>
      </c>
    </row>
    <row r="5242" spans="1:4" ht="12.75" customHeight="1">
      <c r="A5242" s="6" t="s">
        <v>10501</v>
      </c>
      <c r="B5242" s="7" t="s">
        <v>10502</v>
      </c>
      <c r="C5242" s="7" t="s">
        <v>801</v>
      </c>
      <c r="D5242" s="8">
        <v>1413.95</v>
      </c>
    </row>
    <row r="5243" spans="1:4" ht="12.75" customHeight="1">
      <c r="A5243" s="6" t="s">
        <v>10503</v>
      </c>
      <c r="B5243" s="7" t="s">
        <v>10504</v>
      </c>
      <c r="C5243" s="7" t="s">
        <v>2</v>
      </c>
      <c r="D5243" s="8">
        <v>4391.09</v>
      </c>
    </row>
    <row r="5244" spans="1:4" ht="12.75" customHeight="1">
      <c r="A5244" s="6" t="s">
        <v>10505</v>
      </c>
      <c r="B5244" s="7" t="s">
        <v>10506</v>
      </c>
      <c r="C5244" s="7" t="s">
        <v>2</v>
      </c>
      <c r="D5244" s="8">
        <v>9494.7000000000007</v>
      </c>
    </row>
    <row r="5245" spans="1:4" ht="12.75" customHeight="1">
      <c r="A5245" s="6" t="s">
        <v>10507</v>
      </c>
      <c r="B5245" s="7" t="s">
        <v>10508</v>
      </c>
      <c r="C5245" s="7" t="s">
        <v>801</v>
      </c>
      <c r="D5245" s="8">
        <v>809.13</v>
      </c>
    </row>
    <row r="5246" spans="1:4" ht="12.75" customHeight="1">
      <c r="A5246" s="6" t="s">
        <v>10509</v>
      </c>
      <c r="B5246" s="7" t="s">
        <v>10510</v>
      </c>
      <c r="C5246" s="7" t="s">
        <v>801</v>
      </c>
      <c r="D5246" s="8">
        <v>799.47</v>
      </c>
    </row>
    <row r="5247" spans="1:4" ht="12.75" customHeight="1">
      <c r="A5247" s="6" t="s">
        <v>10511</v>
      </c>
      <c r="B5247" s="7" t="s">
        <v>10512</v>
      </c>
      <c r="C5247" s="7" t="s">
        <v>10513</v>
      </c>
      <c r="D5247" s="8">
        <v>205.02</v>
      </c>
    </row>
    <row r="5248" spans="1:4" ht="12.75" customHeight="1">
      <c r="A5248" s="6" t="s">
        <v>10514</v>
      </c>
      <c r="B5248" s="7" t="s">
        <v>10515</v>
      </c>
      <c r="C5248" s="7" t="s">
        <v>10513</v>
      </c>
      <c r="D5248" s="8">
        <v>136.99</v>
      </c>
    </row>
    <row r="5249" spans="1:4" ht="12.75" customHeight="1">
      <c r="A5249" s="6" t="s">
        <v>10516</v>
      </c>
      <c r="B5249" s="7" t="s">
        <v>10517</v>
      </c>
      <c r="C5249" s="7" t="s">
        <v>10513</v>
      </c>
      <c r="D5249" s="8">
        <v>124.96</v>
      </c>
    </row>
    <row r="5250" spans="1:4" ht="12.75" customHeight="1">
      <c r="A5250" s="6" t="s">
        <v>10518</v>
      </c>
      <c r="B5250" s="7" t="s">
        <v>10519</v>
      </c>
      <c r="C5250" s="7" t="s">
        <v>10513</v>
      </c>
      <c r="D5250" s="8">
        <v>160.03</v>
      </c>
    </row>
    <row r="5251" spans="1:4" ht="12.75" customHeight="1">
      <c r="A5251" s="6" t="s">
        <v>10520</v>
      </c>
      <c r="B5251" s="7" t="s">
        <v>10521</v>
      </c>
      <c r="C5251" s="7" t="s">
        <v>10513</v>
      </c>
      <c r="D5251" s="8">
        <v>6.69</v>
      </c>
    </row>
    <row r="5252" spans="1:4" ht="12.75" customHeight="1">
      <c r="A5252" s="6" t="s">
        <v>10522</v>
      </c>
      <c r="B5252" s="7" t="s">
        <v>10523</v>
      </c>
      <c r="C5252" s="7" t="s">
        <v>10513</v>
      </c>
      <c r="D5252" s="8">
        <v>23.12</v>
      </c>
    </row>
    <row r="5253" spans="1:4" ht="12.75" customHeight="1">
      <c r="A5253" s="6" t="s">
        <v>10524</v>
      </c>
      <c r="B5253" s="7" t="s">
        <v>10525</v>
      </c>
      <c r="C5253" s="7" t="s">
        <v>10513</v>
      </c>
      <c r="D5253" s="8">
        <v>206.29</v>
      </c>
    </row>
    <row r="5254" spans="1:4" ht="12.75" customHeight="1">
      <c r="A5254" s="6" t="s">
        <v>10526</v>
      </c>
      <c r="B5254" s="7" t="s">
        <v>10527</v>
      </c>
      <c r="C5254" s="7" t="s">
        <v>10513</v>
      </c>
      <c r="D5254" s="8">
        <v>213.74</v>
      </c>
    </row>
    <row r="5255" spans="1:4" ht="12.75" customHeight="1">
      <c r="A5255" s="6" t="s">
        <v>10528</v>
      </c>
      <c r="B5255" s="7" t="s">
        <v>10529</v>
      </c>
      <c r="C5255" s="7" t="s">
        <v>10513</v>
      </c>
      <c r="D5255" s="8">
        <v>218.47</v>
      </c>
    </row>
    <row r="5256" spans="1:4" ht="12.75" customHeight="1">
      <c r="A5256" s="6" t="s">
        <v>10530</v>
      </c>
      <c r="B5256" s="7" t="s">
        <v>10531</v>
      </c>
      <c r="C5256" s="7" t="s">
        <v>10513</v>
      </c>
      <c r="D5256" s="8">
        <v>339.95</v>
      </c>
    </row>
    <row r="5257" spans="1:4" ht="12.75" customHeight="1">
      <c r="A5257" s="6" t="s">
        <v>10532</v>
      </c>
      <c r="B5257" s="7" t="s">
        <v>10533</v>
      </c>
      <c r="C5257" s="7" t="s">
        <v>10513</v>
      </c>
      <c r="D5257" s="8">
        <v>9.89</v>
      </c>
    </row>
    <row r="5258" spans="1:4" ht="12.75" customHeight="1">
      <c r="A5258" s="6" t="s">
        <v>10534</v>
      </c>
      <c r="B5258" s="7" t="s">
        <v>10535</v>
      </c>
      <c r="C5258" s="7" t="s">
        <v>10513</v>
      </c>
      <c r="D5258" s="8">
        <v>162.43</v>
      </c>
    </row>
    <row r="5259" spans="1:4" ht="12.75" customHeight="1">
      <c r="A5259" s="6" t="s">
        <v>10536</v>
      </c>
      <c r="B5259" s="7" t="s">
        <v>10537</v>
      </c>
      <c r="C5259" s="7" t="s">
        <v>10513</v>
      </c>
      <c r="D5259" s="8">
        <v>253.42</v>
      </c>
    </row>
    <row r="5260" spans="1:4" ht="12.75" customHeight="1">
      <c r="A5260" s="6" t="s">
        <v>10538</v>
      </c>
      <c r="B5260" s="7" t="s">
        <v>10539</v>
      </c>
      <c r="C5260" s="7" t="s">
        <v>10513</v>
      </c>
      <c r="D5260" s="8">
        <v>241.47</v>
      </c>
    </row>
    <row r="5261" spans="1:4" ht="12.75" customHeight="1">
      <c r="A5261" s="6" t="s">
        <v>10540</v>
      </c>
      <c r="B5261" s="7" t="s">
        <v>10541</v>
      </c>
      <c r="C5261" s="7" t="s">
        <v>10513</v>
      </c>
      <c r="D5261" s="8">
        <v>649.83000000000004</v>
      </c>
    </row>
    <row r="5262" spans="1:4" ht="12.75" customHeight="1">
      <c r="A5262" s="6" t="s">
        <v>10542</v>
      </c>
      <c r="B5262" s="7" t="s">
        <v>10543</v>
      </c>
      <c r="C5262" s="7" t="s">
        <v>10513</v>
      </c>
      <c r="D5262" s="8">
        <v>24.36</v>
      </c>
    </row>
    <row r="5263" spans="1:4" ht="12.75" customHeight="1">
      <c r="A5263" s="6" t="s">
        <v>10544</v>
      </c>
      <c r="B5263" s="7" t="s">
        <v>10545</v>
      </c>
      <c r="C5263" s="7" t="s">
        <v>10513</v>
      </c>
      <c r="D5263" s="8">
        <v>161.91</v>
      </c>
    </row>
    <row r="5264" spans="1:4" ht="12.75" customHeight="1">
      <c r="A5264" s="6" t="s">
        <v>10546</v>
      </c>
      <c r="B5264" s="7" t="s">
        <v>10547</v>
      </c>
      <c r="C5264" s="7" t="s">
        <v>10513</v>
      </c>
      <c r="D5264" s="8">
        <v>125.41</v>
      </c>
    </row>
    <row r="5265" spans="1:4" ht="12.75" customHeight="1">
      <c r="A5265" s="6" t="s">
        <v>10548</v>
      </c>
      <c r="B5265" s="7" t="s">
        <v>10549</v>
      </c>
      <c r="C5265" s="7" t="s">
        <v>10513</v>
      </c>
      <c r="D5265" s="8">
        <v>143.72999999999999</v>
      </c>
    </row>
    <row r="5266" spans="1:4" ht="12.75" customHeight="1">
      <c r="A5266" s="6" t="s">
        <v>10550</v>
      </c>
      <c r="B5266" s="7" t="s">
        <v>10551</v>
      </c>
      <c r="C5266" s="7" t="s">
        <v>10513</v>
      </c>
      <c r="D5266" s="8">
        <v>123.32</v>
      </c>
    </row>
    <row r="5267" spans="1:4" ht="12.75" customHeight="1">
      <c r="A5267" s="6" t="s">
        <v>10552</v>
      </c>
      <c r="B5267" s="7" t="s">
        <v>10553</v>
      </c>
      <c r="C5267" s="7" t="s">
        <v>10513</v>
      </c>
      <c r="D5267" s="8">
        <v>205.92</v>
      </c>
    </row>
    <row r="5268" spans="1:4" ht="12.75" customHeight="1">
      <c r="A5268" s="6" t="s">
        <v>10554</v>
      </c>
      <c r="B5268" s="7" t="s">
        <v>10555</v>
      </c>
      <c r="C5268" s="7" t="s">
        <v>10513</v>
      </c>
      <c r="D5268" s="8">
        <v>214.32</v>
      </c>
    </row>
    <row r="5269" spans="1:4" ht="12.75" customHeight="1">
      <c r="A5269" s="6" t="s">
        <v>10556</v>
      </c>
      <c r="B5269" s="7" t="s">
        <v>10557</v>
      </c>
      <c r="C5269" s="7" t="s">
        <v>10513</v>
      </c>
      <c r="D5269" s="8">
        <v>320.7</v>
      </c>
    </row>
    <row r="5270" spans="1:4" ht="12.75" customHeight="1">
      <c r="A5270" s="6" t="s">
        <v>10558</v>
      </c>
      <c r="B5270" s="7" t="s">
        <v>10559</v>
      </c>
      <c r="C5270" s="7" t="s">
        <v>10513</v>
      </c>
      <c r="D5270" s="8">
        <v>33.020000000000003</v>
      </c>
    </row>
    <row r="5271" spans="1:4" ht="12.75" customHeight="1">
      <c r="A5271" s="6" t="s">
        <v>10560</v>
      </c>
      <c r="B5271" s="7" t="s">
        <v>10561</v>
      </c>
      <c r="C5271" s="7" t="s">
        <v>10513</v>
      </c>
      <c r="D5271" s="8">
        <v>5.25</v>
      </c>
    </row>
    <row r="5272" spans="1:4" ht="12.75" customHeight="1">
      <c r="A5272" s="6" t="s">
        <v>10562</v>
      </c>
      <c r="B5272" s="7" t="s">
        <v>10563</v>
      </c>
      <c r="C5272" s="7" t="s">
        <v>10513</v>
      </c>
      <c r="D5272" s="8">
        <v>280.37</v>
      </c>
    </row>
    <row r="5273" spans="1:4" ht="12.75" customHeight="1">
      <c r="A5273" s="6" t="s">
        <v>10564</v>
      </c>
      <c r="B5273" s="7" t="s">
        <v>10565</v>
      </c>
      <c r="C5273" s="7" t="s">
        <v>10513</v>
      </c>
      <c r="D5273" s="8">
        <v>252.36</v>
      </c>
    </row>
    <row r="5274" spans="1:4" ht="12.75" customHeight="1">
      <c r="A5274" s="6" t="s">
        <v>10566</v>
      </c>
      <c r="B5274" s="7" t="s">
        <v>10567</v>
      </c>
      <c r="C5274" s="7" t="s">
        <v>10513</v>
      </c>
      <c r="D5274" s="8">
        <v>173.72</v>
      </c>
    </row>
    <row r="5275" spans="1:4" ht="12.75" customHeight="1">
      <c r="A5275" s="6" t="s">
        <v>10568</v>
      </c>
      <c r="B5275" s="7" t="s">
        <v>10569</v>
      </c>
      <c r="C5275" s="7" t="s">
        <v>10513</v>
      </c>
      <c r="D5275" s="8">
        <v>213.92</v>
      </c>
    </row>
    <row r="5276" spans="1:4" ht="12.75" customHeight="1">
      <c r="A5276" s="6" t="s">
        <v>10570</v>
      </c>
      <c r="B5276" s="7" t="s">
        <v>10571</v>
      </c>
      <c r="C5276" s="7" t="s">
        <v>10513</v>
      </c>
      <c r="D5276" s="8">
        <v>60.93</v>
      </c>
    </row>
    <row r="5277" spans="1:4" ht="12.75" customHeight="1">
      <c r="A5277" s="6" t="s">
        <v>10572</v>
      </c>
      <c r="B5277" s="7" t="s">
        <v>10573</v>
      </c>
      <c r="C5277" s="7" t="s">
        <v>10513</v>
      </c>
      <c r="D5277" s="8">
        <v>258.77999999999997</v>
      </c>
    </row>
    <row r="5278" spans="1:4" ht="12.75" customHeight="1">
      <c r="A5278" s="6" t="s">
        <v>10574</v>
      </c>
      <c r="B5278" s="7" t="s">
        <v>10575</v>
      </c>
      <c r="C5278" s="7" t="s">
        <v>10513</v>
      </c>
      <c r="D5278" s="8">
        <v>212.92</v>
      </c>
    </row>
    <row r="5279" spans="1:4" ht="12.75" customHeight="1">
      <c r="A5279" s="6" t="s">
        <v>10576</v>
      </c>
      <c r="B5279" s="7" t="s">
        <v>10577</v>
      </c>
      <c r="C5279" s="7" t="s">
        <v>10513</v>
      </c>
      <c r="D5279" s="8">
        <v>272.17</v>
      </c>
    </row>
    <row r="5280" spans="1:4" ht="12.75" customHeight="1">
      <c r="A5280" s="6" t="s">
        <v>10578</v>
      </c>
      <c r="B5280" s="7" t="s">
        <v>10579</v>
      </c>
      <c r="C5280" s="7" t="s">
        <v>10513</v>
      </c>
      <c r="D5280" s="8">
        <v>24.48</v>
      </c>
    </row>
    <row r="5281" spans="1:4" ht="12.75" customHeight="1">
      <c r="A5281" s="6" t="s">
        <v>10580</v>
      </c>
      <c r="B5281" s="7" t="s">
        <v>10581</v>
      </c>
      <c r="C5281" s="7" t="s">
        <v>10513</v>
      </c>
      <c r="D5281" s="8">
        <v>223.96</v>
      </c>
    </row>
    <row r="5282" spans="1:4" ht="12.75" customHeight="1">
      <c r="A5282" s="6" t="s">
        <v>10582</v>
      </c>
      <c r="B5282" s="7" t="s">
        <v>10583</v>
      </c>
      <c r="C5282" s="7" t="s">
        <v>10513</v>
      </c>
      <c r="D5282" s="8">
        <v>188.73</v>
      </c>
    </row>
    <row r="5283" spans="1:4" ht="12.75" customHeight="1">
      <c r="A5283" s="6" t="s">
        <v>10584</v>
      </c>
      <c r="B5283" s="7" t="s">
        <v>10585</v>
      </c>
      <c r="C5283" s="7" t="s">
        <v>10513</v>
      </c>
      <c r="D5283" s="8">
        <v>194.53</v>
      </c>
    </row>
    <row r="5284" spans="1:4" ht="12.75" customHeight="1">
      <c r="A5284" s="6" t="s">
        <v>10586</v>
      </c>
      <c r="B5284" s="7" t="s">
        <v>10587</v>
      </c>
      <c r="C5284" s="7" t="s">
        <v>10513</v>
      </c>
      <c r="D5284" s="8">
        <v>163.31</v>
      </c>
    </row>
    <row r="5285" spans="1:4" ht="12.75" customHeight="1">
      <c r="A5285" s="6" t="s">
        <v>10588</v>
      </c>
      <c r="B5285" s="7" t="s">
        <v>10589</v>
      </c>
      <c r="C5285" s="7" t="s">
        <v>10513</v>
      </c>
      <c r="D5285" s="8">
        <v>251.19</v>
      </c>
    </row>
    <row r="5286" spans="1:4" ht="12.75" customHeight="1">
      <c r="A5286" s="6" t="s">
        <v>10590</v>
      </c>
      <c r="B5286" s="7" t="s">
        <v>10591</v>
      </c>
      <c r="C5286" s="7" t="s">
        <v>10513</v>
      </c>
      <c r="D5286" s="8">
        <v>20.72</v>
      </c>
    </row>
    <row r="5287" spans="1:4" ht="12.75" customHeight="1">
      <c r="A5287" s="6" t="s">
        <v>10592</v>
      </c>
      <c r="B5287" s="7" t="s">
        <v>10593</v>
      </c>
      <c r="C5287" s="7" t="s">
        <v>10513</v>
      </c>
      <c r="D5287" s="8">
        <v>278.20999999999998</v>
      </c>
    </row>
    <row r="5288" spans="1:4" ht="12.75" customHeight="1">
      <c r="A5288" s="6" t="s">
        <v>10594</v>
      </c>
      <c r="B5288" s="7" t="s">
        <v>10595</v>
      </c>
      <c r="C5288" s="7" t="s">
        <v>10513</v>
      </c>
      <c r="D5288" s="8">
        <v>98.74</v>
      </c>
    </row>
    <row r="5289" spans="1:4" ht="12.75" customHeight="1">
      <c r="A5289" s="6" t="s">
        <v>10596</v>
      </c>
      <c r="B5289" s="7" t="s">
        <v>10597</v>
      </c>
      <c r="C5289" s="7" t="s">
        <v>10513</v>
      </c>
      <c r="D5289" s="8">
        <v>5.36</v>
      </c>
    </row>
    <row r="5290" spans="1:4" ht="12.75" customHeight="1">
      <c r="A5290" s="6" t="s">
        <v>10598</v>
      </c>
      <c r="B5290" s="7" t="s">
        <v>10599</v>
      </c>
      <c r="C5290" s="7" t="s">
        <v>10513</v>
      </c>
      <c r="D5290" s="8">
        <v>5.28</v>
      </c>
    </row>
    <row r="5291" spans="1:4" ht="12.75" customHeight="1">
      <c r="A5291" s="6" t="s">
        <v>10600</v>
      </c>
      <c r="B5291" s="7" t="s">
        <v>10601</v>
      </c>
      <c r="C5291" s="7" t="s">
        <v>10513</v>
      </c>
      <c r="D5291" s="8">
        <v>7.33</v>
      </c>
    </row>
    <row r="5292" spans="1:4" ht="12.75" customHeight="1">
      <c r="A5292" s="6" t="s">
        <v>10602</v>
      </c>
      <c r="B5292" s="7" t="s">
        <v>10603</v>
      </c>
      <c r="C5292" s="7" t="s">
        <v>10513</v>
      </c>
      <c r="D5292" s="8">
        <v>3.83</v>
      </c>
    </row>
    <row r="5293" spans="1:4" ht="12.75" customHeight="1">
      <c r="A5293" s="6" t="s">
        <v>10604</v>
      </c>
      <c r="B5293" s="7" t="s">
        <v>10605</v>
      </c>
      <c r="C5293" s="7" t="s">
        <v>10513</v>
      </c>
      <c r="D5293" s="8">
        <v>14.3</v>
      </c>
    </row>
    <row r="5294" spans="1:4" ht="12.75" customHeight="1">
      <c r="A5294" s="6" t="s">
        <v>10606</v>
      </c>
      <c r="B5294" s="7" t="s">
        <v>10607</v>
      </c>
      <c r="C5294" s="7" t="s">
        <v>10513</v>
      </c>
      <c r="D5294" s="8">
        <v>18.59</v>
      </c>
    </row>
    <row r="5295" spans="1:4" ht="12.75" customHeight="1">
      <c r="A5295" s="6" t="s">
        <v>10608</v>
      </c>
      <c r="B5295" s="7" t="s">
        <v>10609</v>
      </c>
      <c r="C5295" s="7" t="s">
        <v>10513</v>
      </c>
      <c r="D5295" s="8">
        <v>2.0499999999999998</v>
      </c>
    </row>
    <row r="5296" spans="1:4" ht="12.75" customHeight="1">
      <c r="A5296" s="6" t="s">
        <v>10610</v>
      </c>
      <c r="B5296" s="7" t="s">
        <v>10611</v>
      </c>
      <c r="C5296" s="7" t="s">
        <v>10513</v>
      </c>
      <c r="D5296" s="8">
        <v>201.62</v>
      </c>
    </row>
    <row r="5297" spans="1:4" ht="12.75" customHeight="1">
      <c r="A5297" s="6" t="s">
        <v>10612</v>
      </c>
      <c r="B5297" s="7" t="s">
        <v>10613</v>
      </c>
      <c r="C5297" s="7" t="s">
        <v>10513</v>
      </c>
      <c r="D5297" s="8">
        <v>243.89</v>
      </c>
    </row>
    <row r="5298" spans="1:4" ht="12.75" customHeight="1">
      <c r="A5298" s="6" t="s">
        <v>10614</v>
      </c>
      <c r="B5298" s="7" t="s">
        <v>10615</v>
      </c>
      <c r="C5298" s="7" t="s">
        <v>10513</v>
      </c>
      <c r="D5298" s="8">
        <v>2.67</v>
      </c>
    </row>
    <row r="5299" spans="1:4" ht="12.75" customHeight="1">
      <c r="A5299" s="6" t="s">
        <v>10616</v>
      </c>
      <c r="B5299" s="7" t="s">
        <v>10617</v>
      </c>
      <c r="C5299" s="7" t="s">
        <v>10513</v>
      </c>
      <c r="D5299" s="8">
        <v>183.13</v>
      </c>
    </row>
    <row r="5300" spans="1:4" ht="12.75" customHeight="1">
      <c r="A5300" s="6" t="s">
        <v>10618</v>
      </c>
      <c r="B5300" s="7" t="s">
        <v>10619</v>
      </c>
      <c r="C5300" s="7" t="s">
        <v>10513</v>
      </c>
      <c r="D5300" s="8">
        <v>181.21</v>
      </c>
    </row>
    <row r="5301" spans="1:4" ht="12.75" customHeight="1">
      <c r="A5301" s="6" t="s">
        <v>10620</v>
      </c>
      <c r="B5301" s="7" t="s">
        <v>10621</v>
      </c>
      <c r="C5301" s="7" t="s">
        <v>10513</v>
      </c>
      <c r="D5301" s="8">
        <v>121.27</v>
      </c>
    </row>
    <row r="5302" spans="1:4" ht="12.75" customHeight="1">
      <c r="A5302" s="6" t="s">
        <v>10622</v>
      </c>
      <c r="B5302" s="7" t="s">
        <v>10623</v>
      </c>
      <c r="C5302" s="7" t="s">
        <v>10513</v>
      </c>
      <c r="D5302" s="8">
        <v>5.66</v>
      </c>
    </row>
    <row r="5303" spans="1:4" ht="12.75" customHeight="1">
      <c r="A5303" s="6" t="s">
        <v>10624</v>
      </c>
      <c r="B5303" s="7" t="s">
        <v>10625</v>
      </c>
      <c r="C5303" s="7" t="s">
        <v>10513</v>
      </c>
      <c r="D5303" s="8">
        <v>523.33000000000004</v>
      </c>
    </row>
    <row r="5304" spans="1:4" ht="12.75" customHeight="1">
      <c r="A5304" s="6" t="s">
        <v>10626</v>
      </c>
      <c r="B5304" s="7" t="s">
        <v>10627</v>
      </c>
      <c r="C5304" s="7" t="s">
        <v>10513</v>
      </c>
      <c r="D5304" s="8">
        <v>1246.3499999999999</v>
      </c>
    </row>
    <row r="5305" spans="1:4" ht="12.75" customHeight="1">
      <c r="A5305" s="6" t="s">
        <v>10628</v>
      </c>
      <c r="B5305" s="7" t="s">
        <v>10629</v>
      </c>
      <c r="C5305" s="7" t="s">
        <v>10513</v>
      </c>
      <c r="D5305" s="8">
        <v>1078.3699999999999</v>
      </c>
    </row>
    <row r="5306" spans="1:4" ht="12.75" customHeight="1">
      <c r="A5306" s="6" t="s">
        <v>10630</v>
      </c>
      <c r="B5306" s="7" t="s">
        <v>10631</v>
      </c>
      <c r="C5306" s="7" t="s">
        <v>10513</v>
      </c>
      <c r="D5306" s="8">
        <v>294.45</v>
      </c>
    </row>
    <row r="5307" spans="1:4" ht="12.75" customHeight="1">
      <c r="A5307" s="6" t="s">
        <v>10632</v>
      </c>
      <c r="B5307" s="7" t="s">
        <v>10633</v>
      </c>
      <c r="C5307" s="7" t="s">
        <v>10513</v>
      </c>
      <c r="D5307" s="8">
        <v>210.68</v>
      </c>
    </row>
    <row r="5308" spans="1:4" ht="12.75" customHeight="1">
      <c r="A5308" s="6" t="s">
        <v>10634</v>
      </c>
      <c r="B5308" s="7" t="s">
        <v>10635</v>
      </c>
      <c r="C5308" s="7" t="s">
        <v>10513</v>
      </c>
      <c r="D5308" s="8">
        <v>12.5</v>
      </c>
    </row>
    <row r="5309" spans="1:4" ht="12.75" customHeight="1">
      <c r="A5309" s="6" t="s">
        <v>10636</v>
      </c>
      <c r="B5309" s="7" t="s">
        <v>10637</v>
      </c>
      <c r="C5309" s="7" t="s">
        <v>10513</v>
      </c>
      <c r="D5309" s="8">
        <v>200.71</v>
      </c>
    </row>
    <row r="5310" spans="1:4" ht="12.75" customHeight="1">
      <c r="A5310" s="6" t="s">
        <v>10638</v>
      </c>
      <c r="B5310" s="7" t="s">
        <v>10639</v>
      </c>
      <c r="C5310" s="7" t="s">
        <v>10513</v>
      </c>
      <c r="D5310" s="8">
        <v>332.64</v>
      </c>
    </row>
    <row r="5311" spans="1:4" ht="12.75" customHeight="1">
      <c r="A5311" s="6" t="s">
        <v>10640</v>
      </c>
      <c r="B5311" s="7" t="s">
        <v>10641</v>
      </c>
      <c r="C5311" s="7" t="s">
        <v>10513</v>
      </c>
      <c r="D5311" s="8">
        <v>367.49</v>
      </c>
    </row>
    <row r="5312" spans="1:4" ht="12.75" customHeight="1">
      <c r="A5312" s="6" t="s">
        <v>10642</v>
      </c>
      <c r="B5312" s="7" t="s">
        <v>10643</v>
      </c>
      <c r="C5312" s="7" t="s">
        <v>10513</v>
      </c>
      <c r="D5312" s="8">
        <v>1.36</v>
      </c>
    </row>
    <row r="5313" spans="1:4" ht="12.75" customHeight="1">
      <c r="A5313" s="6" t="s">
        <v>10644</v>
      </c>
      <c r="B5313" s="7" t="s">
        <v>10645</v>
      </c>
      <c r="C5313" s="7" t="s">
        <v>10513</v>
      </c>
      <c r="D5313" s="8">
        <v>8.6999999999999993</v>
      </c>
    </row>
    <row r="5314" spans="1:4" ht="12.75" customHeight="1">
      <c r="A5314" s="6" t="s">
        <v>10646</v>
      </c>
      <c r="B5314" s="7" t="s">
        <v>10647</v>
      </c>
      <c r="C5314" s="7" t="s">
        <v>10513</v>
      </c>
      <c r="D5314" s="8">
        <v>140.94999999999999</v>
      </c>
    </row>
    <row r="5315" spans="1:4" ht="12.75" customHeight="1">
      <c r="A5315" s="6" t="s">
        <v>10648</v>
      </c>
      <c r="B5315" s="7" t="s">
        <v>10649</v>
      </c>
      <c r="C5315" s="7" t="s">
        <v>10513</v>
      </c>
      <c r="D5315" s="8">
        <v>16.18</v>
      </c>
    </row>
    <row r="5316" spans="1:4" ht="12.75" customHeight="1">
      <c r="A5316" s="6" t="s">
        <v>10650</v>
      </c>
      <c r="B5316" s="7" t="s">
        <v>10651</v>
      </c>
      <c r="C5316" s="7" t="s">
        <v>10513</v>
      </c>
      <c r="D5316" s="8">
        <v>26.94</v>
      </c>
    </row>
    <row r="5317" spans="1:4" ht="12.75" customHeight="1">
      <c r="A5317" s="6" t="s">
        <v>10652</v>
      </c>
      <c r="B5317" s="7" t="s">
        <v>10653</v>
      </c>
      <c r="C5317" s="7" t="s">
        <v>10513</v>
      </c>
      <c r="D5317" s="8">
        <v>11.99</v>
      </c>
    </row>
    <row r="5318" spans="1:4" ht="12.75" customHeight="1">
      <c r="A5318" s="6" t="s">
        <v>10654</v>
      </c>
      <c r="B5318" s="7" t="s">
        <v>10655</v>
      </c>
      <c r="C5318" s="7" t="s">
        <v>10513</v>
      </c>
      <c r="D5318" s="8">
        <v>16.04</v>
      </c>
    </row>
    <row r="5319" spans="1:4" ht="12.75" customHeight="1">
      <c r="A5319" s="6" t="s">
        <v>10656</v>
      </c>
      <c r="B5319" s="7" t="s">
        <v>10657</v>
      </c>
      <c r="C5319" s="7" t="s">
        <v>10513</v>
      </c>
      <c r="D5319" s="8">
        <v>16.7</v>
      </c>
    </row>
    <row r="5320" spans="1:4" ht="12.75" customHeight="1">
      <c r="A5320" s="6" t="s">
        <v>10658</v>
      </c>
      <c r="B5320" s="7" t="s">
        <v>10659</v>
      </c>
      <c r="C5320" s="7" t="s">
        <v>10513</v>
      </c>
      <c r="D5320" s="8">
        <v>33.130000000000003</v>
      </c>
    </row>
    <row r="5321" spans="1:4" ht="12.75" customHeight="1">
      <c r="A5321" s="6" t="s">
        <v>10660</v>
      </c>
      <c r="B5321" s="7" t="s">
        <v>10661</v>
      </c>
      <c r="C5321" s="7" t="s">
        <v>10513</v>
      </c>
      <c r="D5321" s="8">
        <v>683.22</v>
      </c>
    </row>
    <row r="5322" spans="1:4" ht="12.75" customHeight="1">
      <c r="A5322" s="6" t="s">
        <v>10662</v>
      </c>
      <c r="B5322" s="7" t="s">
        <v>10663</v>
      </c>
      <c r="C5322" s="7" t="s">
        <v>10513</v>
      </c>
      <c r="D5322" s="8">
        <v>408.22</v>
      </c>
    </row>
    <row r="5323" spans="1:4" ht="12.75" customHeight="1">
      <c r="A5323" s="6" t="s">
        <v>10664</v>
      </c>
      <c r="B5323" s="7" t="s">
        <v>10665</v>
      </c>
      <c r="C5323" s="7" t="s">
        <v>10513</v>
      </c>
      <c r="D5323" s="8">
        <v>153.78</v>
      </c>
    </row>
    <row r="5324" spans="1:4" ht="12.75" customHeight="1">
      <c r="A5324" s="6" t="s">
        <v>10666</v>
      </c>
      <c r="B5324" s="7" t="s">
        <v>10667</v>
      </c>
      <c r="C5324" s="7" t="s">
        <v>10513</v>
      </c>
      <c r="D5324" s="8">
        <v>124.52</v>
      </c>
    </row>
    <row r="5325" spans="1:4" ht="12.75" customHeight="1">
      <c r="A5325" s="6" t="s">
        <v>10668</v>
      </c>
      <c r="B5325" s="7" t="s">
        <v>10669</v>
      </c>
      <c r="C5325" s="7" t="s">
        <v>10513</v>
      </c>
      <c r="D5325" s="8">
        <v>32.6</v>
      </c>
    </row>
    <row r="5326" spans="1:4" ht="12.75" customHeight="1">
      <c r="A5326" s="6" t="s">
        <v>10670</v>
      </c>
      <c r="B5326" s="7" t="s">
        <v>10671</v>
      </c>
      <c r="C5326" s="7" t="s">
        <v>10513</v>
      </c>
      <c r="D5326" s="8">
        <v>79.040000000000006</v>
      </c>
    </row>
    <row r="5327" spans="1:4" ht="12.75" customHeight="1">
      <c r="A5327" s="6" t="s">
        <v>10672</v>
      </c>
      <c r="B5327" s="7" t="s">
        <v>10673</v>
      </c>
      <c r="C5327" s="7" t="s">
        <v>10513</v>
      </c>
      <c r="D5327" s="8">
        <v>204.11</v>
      </c>
    </row>
    <row r="5328" spans="1:4" ht="12.75" customHeight="1">
      <c r="A5328" s="6" t="s">
        <v>10674</v>
      </c>
      <c r="B5328" s="7" t="s">
        <v>10675</v>
      </c>
      <c r="C5328" s="7" t="s">
        <v>10513</v>
      </c>
      <c r="D5328" s="8">
        <v>199.12</v>
      </c>
    </row>
    <row r="5329" spans="1:4" ht="12.75" customHeight="1">
      <c r="A5329" s="6" t="s">
        <v>10676</v>
      </c>
      <c r="B5329" s="7" t="s">
        <v>10677</v>
      </c>
      <c r="C5329" s="7" t="s">
        <v>10513</v>
      </c>
      <c r="D5329" s="8">
        <v>104.35</v>
      </c>
    </row>
    <row r="5330" spans="1:4" ht="12.75" customHeight="1">
      <c r="A5330" s="6" t="s">
        <v>10678</v>
      </c>
      <c r="B5330" s="7" t="s">
        <v>10679</v>
      </c>
      <c r="C5330" s="7" t="s">
        <v>10513</v>
      </c>
      <c r="D5330" s="8">
        <v>261.81</v>
      </c>
    </row>
    <row r="5331" spans="1:4" ht="12.75" customHeight="1">
      <c r="A5331" s="6" t="s">
        <v>10680</v>
      </c>
      <c r="B5331" s="7" t="s">
        <v>10681</v>
      </c>
      <c r="C5331" s="7" t="s">
        <v>10513</v>
      </c>
      <c r="D5331" s="8">
        <v>9.76</v>
      </c>
    </row>
    <row r="5332" spans="1:4" ht="12.75" customHeight="1">
      <c r="A5332" s="6" t="s">
        <v>10682</v>
      </c>
      <c r="B5332" s="7" t="s">
        <v>10683</v>
      </c>
      <c r="C5332" s="7" t="s">
        <v>10513</v>
      </c>
      <c r="D5332" s="8">
        <v>10.87</v>
      </c>
    </row>
    <row r="5333" spans="1:4" ht="12.75" customHeight="1">
      <c r="A5333" s="6" t="s">
        <v>10684</v>
      </c>
      <c r="B5333" s="7" t="s">
        <v>10685</v>
      </c>
      <c r="C5333" s="7" t="s">
        <v>10513</v>
      </c>
      <c r="D5333" s="8">
        <v>270.24</v>
      </c>
    </row>
    <row r="5334" spans="1:4" ht="12.75" customHeight="1">
      <c r="A5334" s="6" t="s">
        <v>10686</v>
      </c>
      <c r="B5334" s="7" t="s">
        <v>10687</v>
      </c>
      <c r="C5334" s="7" t="s">
        <v>10513</v>
      </c>
      <c r="D5334" s="8">
        <v>29.67</v>
      </c>
    </row>
    <row r="5335" spans="1:4" ht="12.75" customHeight="1">
      <c r="A5335" s="6" t="s">
        <v>10688</v>
      </c>
      <c r="B5335" s="7" t="s">
        <v>10689</v>
      </c>
      <c r="C5335" s="7" t="s">
        <v>10513</v>
      </c>
      <c r="D5335" s="8">
        <v>238.29</v>
      </c>
    </row>
    <row r="5336" spans="1:4" ht="12.75" customHeight="1">
      <c r="A5336" s="6" t="s">
        <v>10690</v>
      </c>
      <c r="B5336" s="7" t="s">
        <v>10691</v>
      </c>
      <c r="C5336" s="7" t="s">
        <v>10513</v>
      </c>
      <c r="D5336" s="8">
        <v>478.06</v>
      </c>
    </row>
    <row r="5337" spans="1:4" ht="12.75" customHeight="1">
      <c r="A5337" s="6" t="s">
        <v>10692</v>
      </c>
      <c r="B5337" s="7" t="s">
        <v>10693</v>
      </c>
      <c r="C5337" s="7" t="s">
        <v>10513</v>
      </c>
      <c r="D5337" s="8">
        <v>23.37</v>
      </c>
    </row>
    <row r="5338" spans="1:4" ht="12.75" customHeight="1">
      <c r="A5338" s="6" t="s">
        <v>10694</v>
      </c>
      <c r="B5338" s="7" t="s">
        <v>10695</v>
      </c>
      <c r="C5338" s="7" t="s">
        <v>10513</v>
      </c>
      <c r="D5338" s="8">
        <v>13.19</v>
      </c>
    </row>
    <row r="5339" spans="1:4" ht="12.75" customHeight="1">
      <c r="A5339" s="6" t="s">
        <v>10696</v>
      </c>
      <c r="B5339" s="7" t="s">
        <v>10697</v>
      </c>
      <c r="C5339" s="7" t="s">
        <v>10513</v>
      </c>
      <c r="D5339" s="8">
        <v>341.17</v>
      </c>
    </row>
    <row r="5340" spans="1:4" ht="12.75" customHeight="1">
      <c r="A5340" s="6" t="s">
        <v>10698</v>
      </c>
      <c r="B5340" s="7" t="s">
        <v>10699</v>
      </c>
      <c r="C5340" s="7" t="s">
        <v>10513</v>
      </c>
      <c r="D5340" s="8">
        <v>3.63</v>
      </c>
    </row>
    <row r="5341" spans="1:4" ht="12.75" customHeight="1">
      <c r="A5341" s="6" t="s">
        <v>10700</v>
      </c>
      <c r="B5341" s="7" t="s">
        <v>10701</v>
      </c>
      <c r="C5341" s="7" t="s">
        <v>10513</v>
      </c>
      <c r="D5341" s="8">
        <v>0.43</v>
      </c>
    </row>
    <row r="5342" spans="1:4" ht="12.75" customHeight="1">
      <c r="A5342" s="6" t="s">
        <v>10702</v>
      </c>
      <c r="B5342" s="7" t="s">
        <v>10703</v>
      </c>
      <c r="C5342" s="7" t="s">
        <v>10513</v>
      </c>
      <c r="D5342" s="8">
        <v>97.47</v>
      </c>
    </row>
    <row r="5343" spans="1:4" ht="12.75" customHeight="1">
      <c r="A5343" s="6" t="s">
        <v>10704</v>
      </c>
      <c r="B5343" s="7" t="s">
        <v>10705</v>
      </c>
      <c r="C5343" s="7" t="s">
        <v>10513</v>
      </c>
      <c r="D5343" s="8">
        <v>78.16</v>
      </c>
    </row>
    <row r="5344" spans="1:4" ht="12.75" customHeight="1">
      <c r="A5344" s="6" t="s">
        <v>10706</v>
      </c>
      <c r="B5344" s="7" t="s">
        <v>10707</v>
      </c>
      <c r="C5344" s="7" t="s">
        <v>10513</v>
      </c>
      <c r="D5344" s="8">
        <v>415.36</v>
      </c>
    </row>
    <row r="5345" spans="1:4" ht="12.75" customHeight="1">
      <c r="A5345" s="6" t="s">
        <v>10708</v>
      </c>
      <c r="B5345" s="7" t="s">
        <v>10709</v>
      </c>
      <c r="C5345" s="7" t="s">
        <v>10513</v>
      </c>
      <c r="D5345" s="8">
        <v>136.13999999999999</v>
      </c>
    </row>
    <row r="5346" spans="1:4" ht="12.75" customHeight="1">
      <c r="A5346" s="6" t="s">
        <v>10710</v>
      </c>
      <c r="B5346" s="7" t="s">
        <v>10711</v>
      </c>
      <c r="C5346" s="7" t="s">
        <v>10513</v>
      </c>
      <c r="D5346" s="8">
        <v>19.41</v>
      </c>
    </row>
    <row r="5347" spans="1:4" ht="12.75" customHeight="1">
      <c r="A5347" s="6" t="s">
        <v>10712</v>
      </c>
      <c r="B5347" s="7" t="s">
        <v>10713</v>
      </c>
      <c r="C5347" s="7" t="s">
        <v>10513</v>
      </c>
      <c r="D5347" s="8">
        <v>23.24</v>
      </c>
    </row>
    <row r="5348" spans="1:4" ht="12.75" customHeight="1">
      <c r="A5348" s="6" t="s">
        <v>10714</v>
      </c>
      <c r="B5348" s="7" t="s">
        <v>10715</v>
      </c>
      <c r="C5348" s="7" t="s">
        <v>10513</v>
      </c>
      <c r="D5348" s="8">
        <v>1020.1</v>
      </c>
    </row>
    <row r="5349" spans="1:4" ht="12.75" customHeight="1">
      <c r="A5349" s="6" t="s">
        <v>10716</v>
      </c>
      <c r="B5349" s="7" t="s">
        <v>10717</v>
      </c>
      <c r="C5349" s="7" t="s">
        <v>10513</v>
      </c>
      <c r="D5349" s="8">
        <v>5.52</v>
      </c>
    </row>
    <row r="5350" spans="1:4" ht="12.75" customHeight="1">
      <c r="A5350" s="6" t="s">
        <v>10718</v>
      </c>
      <c r="B5350" s="7" t="s">
        <v>10719</v>
      </c>
      <c r="C5350" s="7" t="s">
        <v>10513</v>
      </c>
      <c r="D5350" s="8">
        <v>102.34</v>
      </c>
    </row>
    <row r="5351" spans="1:4" ht="12.75" customHeight="1">
      <c r="A5351" s="6" t="s">
        <v>10720</v>
      </c>
      <c r="B5351" s="7" t="s">
        <v>10721</v>
      </c>
      <c r="C5351" s="7" t="s">
        <v>10513</v>
      </c>
      <c r="D5351" s="8">
        <v>22.43</v>
      </c>
    </row>
    <row r="5352" spans="1:4" ht="12.75" customHeight="1">
      <c r="A5352" s="6" t="s">
        <v>10722</v>
      </c>
      <c r="B5352" s="7" t="s">
        <v>10723</v>
      </c>
      <c r="C5352" s="7" t="s">
        <v>10513</v>
      </c>
      <c r="D5352" s="8">
        <v>339.23</v>
      </c>
    </row>
    <row r="5353" spans="1:4" ht="12.75" customHeight="1">
      <c r="A5353" s="6" t="s">
        <v>10724</v>
      </c>
      <c r="B5353" s="7" t="s">
        <v>10725</v>
      </c>
      <c r="C5353" s="7" t="s">
        <v>10513</v>
      </c>
      <c r="D5353" s="8">
        <v>274.52999999999997</v>
      </c>
    </row>
    <row r="5354" spans="1:4" ht="12.75" customHeight="1">
      <c r="A5354" s="6" t="s">
        <v>10726</v>
      </c>
      <c r="B5354" s="7" t="s">
        <v>10727</v>
      </c>
      <c r="C5354" s="7" t="s">
        <v>10513</v>
      </c>
      <c r="D5354" s="8">
        <v>85.26</v>
      </c>
    </row>
    <row r="5355" spans="1:4" ht="12.75" customHeight="1">
      <c r="A5355" s="6" t="s">
        <v>10728</v>
      </c>
      <c r="B5355" s="7" t="s">
        <v>10729</v>
      </c>
      <c r="C5355" s="7" t="s">
        <v>10513</v>
      </c>
      <c r="D5355" s="8">
        <v>15.42</v>
      </c>
    </row>
    <row r="5356" spans="1:4" ht="12.75" customHeight="1">
      <c r="A5356" s="6" t="s">
        <v>10730</v>
      </c>
      <c r="B5356" s="7" t="s">
        <v>10731</v>
      </c>
      <c r="C5356" s="7" t="s">
        <v>10513</v>
      </c>
      <c r="D5356" s="8">
        <v>78.23</v>
      </c>
    </row>
    <row r="5357" spans="1:4" ht="12.75" customHeight="1">
      <c r="A5357" s="6" t="s">
        <v>10732</v>
      </c>
      <c r="B5357" s="7" t="s">
        <v>10733</v>
      </c>
      <c r="C5357" s="7" t="s">
        <v>10513</v>
      </c>
      <c r="D5357" s="8">
        <v>177.16</v>
      </c>
    </row>
    <row r="5358" spans="1:4" ht="12.75" customHeight="1">
      <c r="A5358" s="6" t="s">
        <v>10734</v>
      </c>
      <c r="B5358" s="7" t="s">
        <v>10735</v>
      </c>
      <c r="C5358" s="7" t="s">
        <v>10513</v>
      </c>
      <c r="D5358" s="8">
        <v>2671.46</v>
      </c>
    </row>
    <row r="5359" spans="1:4" ht="12.75" customHeight="1">
      <c r="A5359" s="6" t="s">
        <v>10736</v>
      </c>
      <c r="B5359" s="7" t="s">
        <v>10737</v>
      </c>
      <c r="C5359" s="7" t="s">
        <v>10513</v>
      </c>
      <c r="D5359" s="8">
        <v>245.52</v>
      </c>
    </row>
    <row r="5360" spans="1:4" ht="12.75" customHeight="1">
      <c r="A5360" s="6" t="s">
        <v>10738</v>
      </c>
      <c r="B5360" s="7" t="s">
        <v>10739</v>
      </c>
      <c r="C5360" s="7" t="s">
        <v>10513</v>
      </c>
      <c r="D5360" s="8">
        <v>346.03</v>
      </c>
    </row>
    <row r="5361" spans="1:4" ht="12.75" customHeight="1">
      <c r="A5361" s="6" t="s">
        <v>10740</v>
      </c>
      <c r="B5361" s="7" t="s">
        <v>10741</v>
      </c>
      <c r="C5361" s="7" t="s">
        <v>10513</v>
      </c>
      <c r="D5361" s="8">
        <v>214.28</v>
      </c>
    </row>
    <row r="5362" spans="1:4" ht="12.75" customHeight="1">
      <c r="A5362" s="6" t="s">
        <v>10742</v>
      </c>
      <c r="B5362" s="7" t="s">
        <v>10743</v>
      </c>
      <c r="C5362" s="7" t="s">
        <v>10513</v>
      </c>
      <c r="D5362" s="8">
        <v>175.79</v>
      </c>
    </row>
    <row r="5363" spans="1:4" ht="12.75" customHeight="1">
      <c r="A5363" s="6" t="s">
        <v>10744</v>
      </c>
      <c r="B5363" s="7" t="s">
        <v>10745</v>
      </c>
      <c r="C5363" s="7" t="s">
        <v>10513</v>
      </c>
      <c r="D5363" s="8">
        <v>0.06</v>
      </c>
    </row>
    <row r="5364" spans="1:4" ht="12.75" customHeight="1">
      <c r="A5364" s="6" t="s">
        <v>10746</v>
      </c>
      <c r="B5364" s="7" t="s">
        <v>10747</v>
      </c>
      <c r="C5364" s="7" t="s">
        <v>10513</v>
      </c>
      <c r="D5364" s="8">
        <v>112.33</v>
      </c>
    </row>
    <row r="5365" spans="1:4" ht="12.75" customHeight="1">
      <c r="A5365" s="6" t="s">
        <v>10748</v>
      </c>
      <c r="B5365" s="7" t="s">
        <v>10749</v>
      </c>
      <c r="C5365" s="7" t="s">
        <v>10513</v>
      </c>
      <c r="D5365" s="8">
        <v>22.67</v>
      </c>
    </row>
    <row r="5366" spans="1:4" ht="12.75" customHeight="1">
      <c r="A5366" s="6" t="s">
        <v>10750</v>
      </c>
      <c r="B5366" s="7" t="s">
        <v>10751</v>
      </c>
      <c r="C5366" s="7" t="s">
        <v>10513</v>
      </c>
      <c r="D5366" s="8">
        <v>6.12</v>
      </c>
    </row>
    <row r="5367" spans="1:4" ht="12.75" customHeight="1">
      <c r="A5367" s="6" t="s">
        <v>10752</v>
      </c>
      <c r="B5367" s="7" t="s">
        <v>10753</v>
      </c>
      <c r="C5367" s="7" t="s">
        <v>10513</v>
      </c>
      <c r="D5367" s="8">
        <v>9.44</v>
      </c>
    </row>
    <row r="5368" spans="1:4" ht="12.75" customHeight="1">
      <c r="A5368" s="6" t="s">
        <v>10754</v>
      </c>
      <c r="B5368" s="7" t="s">
        <v>10755</v>
      </c>
      <c r="C5368" s="7" t="s">
        <v>10513</v>
      </c>
      <c r="D5368" s="8">
        <v>3.54</v>
      </c>
    </row>
    <row r="5369" spans="1:4" ht="12.75" customHeight="1">
      <c r="A5369" s="6" t="s">
        <v>10756</v>
      </c>
      <c r="B5369" s="7" t="s">
        <v>10757</v>
      </c>
      <c r="C5369" s="7" t="s">
        <v>10513</v>
      </c>
      <c r="D5369" s="8">
        <v>9.57</v>
      </c>
    </row>
    <row r="5370" spans="1:4" ht="12.75" customHeight="1">
      <c r="A5370" s="6" t="s">
        <v>10758</v>
      </c>
      <c r="B5370" s="7" t="s">
        <v>10759</v>
      </c>
      <c r="C5370" s="7" t="s">
        <v>10513</v>
      </c>
      <c r="D5370" s="8">
        <v>22.03</v>
      </c>
    </row>
    <row r="5371" spans="1:4" ht="12.75" customHeight="1">
      <c r="A5371" s="6" t="s">
        <v>10760</v>
      </c>
      <c r="B5371" s="7" t="s">
        <v>10761</v>
      </c>
      <c r="C5371" s="7" t="s">
        <v>10513</v>
      </c>
      <c r="D5371" s="8">
        <v>232.74</v>
      </c>
    </row>
    <row r="5372" spans="1:4" ht="12.75" customHeight="1">
      <c r="A5372" s="6" t="s">
        <v>10762</v>
      </c>
      <c r="B5372" s="7" t="s">
        <v>10763</v>
      </c>
      <c r="C5372" s="7" t="s">
        <v>10513</v>
      </c>
      <c r="D5372" s="8">
        <v>36.94</v>
      </c>
    </row>
    <row r="5373" spans="1:4" ht="12.75" customHeight="1">
      <c r="A5373" s="6" t="s">
        <v>10764</v>
      </c>
      <c r="B5373" s="7" t="s">
        <v>10765</v>
      </c>
      <c r="C5373" s="7" t="s">
        <v>10513</v>
      </c>
      <c r="D5373" s="8">
        <v>138.85</v>
      </c>
    </row>
    <row r="5374" spans="1:4" ht="12.75" customHeight="1">
      <c r="A5374" s="6" t="s">
        <v>10766</v>
      </c>
      <c r="B5374" s="7" t="s">
        <v>10767</v>
      </c>
      <c r="C5374" s="7" t="s">
        <v>10513</v>
      </c>
      <c r="D5374" s="8">
        <v>250.83</v>
      </c>
    </row>
    <row r="5375" spans="1:4" ht="12.75" customHeight="1">
      <c r="A5375" s="6" t="s">
        <v>10768</v>
      </c>
      <c r="B5375" s="7" t="s">
        <v>10769</v>
      </c>
      <c r="C5375" s="7" t="s">
        <v>10513</v>
      </c>
      <c r="D5375" s="8">
        <v>245.78</v>
      </c>
    </row>
    <row r="5376" spans="1:4" ht="12.75" customHeight="1">
      <c r="A5376" s="6" t="s">
        <v>10770</v>
      </c>
      <c r="B5376" s="7" t="s">
        <v>10771</v>
      </c>
      <c r="C5376" s="7" t="s">
        <v>10513</v>
      </c>
      <c r="D5376" s="8">
        <v>300.32</v>
      </c>
    </row>
    <row r="5377" spans="1:4" ht="12.75" customHeight="1">
      <c r="A5377" s="6" t="s">
        <v>10772</v>
      </c>
      <c r="B5377" s="7" t="s">
        <v>10773</v>
      </c>
      <c r="C5377" s="7" t="s">
        <v>10513</v>
      </c>
      <c r="D5377" s="8">
        <v>171.23</v>
      </c>
    </row>
    <row r="5378" spans="1:4" ht="12.75" customHeight="1">
      <c r="A5378" s="6" t="s">
        <v>10774</v>
      </c>
      <c r="B5378" s="7" t="s">
        <v>10775</v>
      </c>
      <c r="C5378" s="7" t="s">
        <v>10513</v>
      </c>
      <c r="D5378" s="8">
        <v>170.73</v>
      </c>
    </row>
    <row r="5379" spans="1:4" ht="12.75" customHeight="1">
      <c r="A5379" s="6" t="s">
        <v>10776</v>
      </c>
      <c r="B5379" s="7" t="s">
        <v>10777</v>
      </c>
      <c r="C5379" s="7" t="s">
        <v>10513</v>
      </c>
      <c r="D5379" s="8">
        <v>129.6</v>
      </c>
    </row>
    <row r="5380" spans="1:4" ht="12.75" customHeight="1">
      <c r="A5380" s="6" t="s">
        <v>10778</v>
      </c>
      <c r="B5380" s="7" t="s">
        <v>10779</v>
      </c>
      <c r="C5380" s="7" t="s">
        <v>10513</v>
      </c>
      <c r="D5380" s="8">
        <v>280.68</v>
      </c>
    </row>
    <row r="5381" spans="1:4" ht="12.75" customHeight="1">
      <c r="A5381" s="6" t="s">
        <v>10780</v>
      </c>
      <c r="B5381" s="7" t="s">
        <v>10781</v>
      </c>
      <c r="C5381" s="7" t="s">
        <v>10513</v>
      </c>
      <c r="D5381" s="8">
        <v>130.1</v>
      </c>
    </row>
    <row r="5382" spans="1:4" ht="12.75" customHeight="1">
      <c r="A5382" s="6" t="s">
        <v>10782</v>
      </c>
      <c r="B5382" s="7" t="s">
        <v>10783</v>
      </c>
      <c r="C5382" s="7" t="s">
        <v>10513</v>
      </c>
      <c r="D5382" s="8">
        <v>138.21</v>
      </c>
    </row>
    <row r="5383" spans="1:4" ht="12.75" customHeight="1">
      <c r="A5383" s="6" t="s">
        <v>10784</v>
      </c>
      <c r="B5383" s="7" t="s">
        <v>10785</v>
      </c>
      <c r="C5383" s="7" t="s">
        <v>10513</v>
      </c>
      <c r="D5383" s="8">
        <v>110.28</v>
      </c>
    </row>
    <row r="5384" spans="1:4" ht="12.75" customHeight="1">
      <c r="A5384" s="6" t="s">
        <v>10786</v>
      </c>
      <c r="B5384" s="7" t="s">
        <v>10787</v>
      </c>
      <c r="C5384" s="7" t="s">
        <v>10513</v>
      </c>
      <c r="D5384" s="8">
        <v>220.07</v>
      </c>
    </row>
    <row r="5385" spans="1:4" ht="12.75" customHeight="1">
      <c r="A5385" s="6" t="s">
        <v>10788</v>
      </c>
      <c r="B5385" s="7" t="s">
        <v>10789</v>
      </c>
      <c r="C5385" s="7" t="s">
        <v>10513</v>
      </c>
      <c r="D5385" s="8">
        <v>5.0999999999999996</v>
      </c>
    </row>
    <row r="5386" spans="1:4" ht="12.75" customHeight="1">
      <c r="A5386" s="6" t="s">
        <v>10790</v>
      </c>
      <c r="B5386" s="7" t="s">
        <v>10791</v>
      </c>
      <c r="C5386" s="7" t="s">
        <v>10513</v>
      </c>
      <c r="D5386" s="8">
        <v>2.38</v>
      </c>
    </row>
    <row r="5387" spans="1:4" ht="12.75" customHeight="1">
      <c r="A5387" s="6" t="s">
        <v>10792</v>
      </c>
      <c r="B5387" s="7" t="s">
        <v>10793</v>
      </c>
      <c r="C5387" s="7" t="s">
        <v>10513</v>
      </c>
      <c r="D5387" s="8">
        <v>4884.8</v>
      </c>
    </row>
    <row r="5388" spans="1:4" ht="12.75" customHeight="1">
      <c r="A5388" s="6" t="s">
        <v>10794</v>
      </c>
      <c r="B5388" s="7" t="s">
        <v>10795</v>
      </c>
      <c r="C5388" s="7" t="s">
        <v>10513</v>
      </c>
      <c r="D5388" s="8">
        <v>6634.96</v>
      </c>
    </row>
    <row r="5389" spans="1:4" ht="12.75" customHeight="1">
      <c r="A5389" s="6" t="s">
        <v>10796</v>
      </c>
      <c r="B5389" s="7" t="s">
        <v>10797</v>
      </c>
      <c r="C5389" s="7" t="s">
        <v>10513</v>
      </c>
      <c r="D5389" s="8">
        <v>22.67</v>
      </c>
    </row>
    <row r="5390" spans="1:4" ht="12.75" customHeight="1">
      <c r="A5390" s="6" t="s">
        <v>10798</v>
      </c>
      <c r="B5390" s="7" t="s">
        <v>10799</v>
      </c>
      <c r="C5390" s="7" t="s">
        <v>10513</v>
      </c>
      <c r="D5390" s="8">
        <v>0.89</v>
      </c>
    </row>
    <row r="5391" spans="1:4" ht="12.75" customHeight="1">
      <c r="A5391" s="6" t="s">
        <v>10800</v>
      </c>
      <c r="B5391" s="7" t="s">
        <v>10801</v>
      </c>
      <c r="C5391" s="7" t="s">
        <v>10513</v>
      </c>
      <c r="D5391" s="8">
        <v>1.24</v>
      </c>
    </row>
    <row r="5392" spans="1:4" ht="12.75" customHeight="1">
      <c r="A5392" s="6" t="s">
        <v>10802</v>
      </c>
      <c r="B5392" s="7" t="s">
        <v>10803</v>
      </c>
      <c r="C5392" s="7" t="s">
        <v>10804</v>
      </c>
      <c r="D5392" s="8">
        <v>82.2</v>
      </c>
    </row>
    <row r="5393" spans="1:4" ht="12.75" customHeight="1">
      <c r="A5393" s="6" t="s">
        <v>10805</v>
      </c>
      <c r="B5393" s="7" t="s">
        <v>10806</v>
      </c>
      <c r="C5393" s="7" t="s">
        <v>10804</v>
      </c>
      <c r="D5393" s="8">
        <v>54.84</v>
      </c>
    </row>
    <row r="5394" spans="1:4" ht="12.75" customHeight="1">
      <c r="A5394" s="6" t="s">
        <v>10807</v>
      </c>
      <c r="B5394" s="7" t="s">
        <v>10808</v>
      </c>
      <c r="C5394" s="7" t="s">
        <v>10804</v>
      </c>
      <c r="D5394" s="8">
        <v>51.45</v>
      </c>
    </row>
    <row r="5395" spans="1:4" ht="12.75" customHeight="1">
      <c r="A5395" s="6" t="s">
        <v>10809</v>
      </c>
      <c r="B5395" s="7" t="s">
        <v>10810</v>
      </c>
      <c r="C5395" s="7" t="s">
        <v>10804</v>
      </c>
      <c r="D5395" s="8">
        <v>61.86</v>
      </c>
    </row>
    <row r="5396" spans="1:4" ht="12.75" customHeight="1">
      <c r="A5396" s="6" t="s">
        <v>10811</v>
      </c>
      <c r="B5396" s="7" t="s">
        <v>10812</v>
      </c>
      <c r="C5396" s="7" t="s">
        <v>10804</v>
      </c>
      <c r="D5396" s="8">
        <v>4.33</v>
      </c>
    </row>
    <row r="5397" spans="1:4" ht="12.75" customHeight="1">
      <c r="A5397" s="6" t="s">
        <v>10813</v>
      </c>
      <c r="B5397" s="7" t="s">
        <v>10814</v>
      </c>
      <c r="C5397" s="7" t="s">
        <v>10804</v>
      </c>
      <c r="D5397" s="8">
        <v>0.24</v>
      </c>
    </row>
    <row r="5398" spans="1:4" ht="12.75" customHeight="1">
      <c r="A5398" s="6" t="s">
        <v>10815</v>
      </c>
      <c r="B5398" s="7" t="s">
        <v>10816</v>
      </c>
      <c r="C5398" s="7" t="s">
        <v>10804</v>
      </c>
      <c r="D5398" s="8">
        <v>62.2</v>
      </c>
    </row>
    <row r="5399" spans="1:4" ht="12.75" customHeight="1">
      <c r="A5399" s="6" t="s">
        <v>10817</v>
      </c>
      <c r="B5399" s="7" t="s">
        <v>10818</v>
      </c>
      <c r="C5399" s="7" t="s">
        <v>10804</v>
      </c>
      <c r="D5399" s="8">
        <v>152.66</v>
      </c>
    </row>
    <row r="5400" spans="1:4" ht="12.75" customHeight="1">
      <c r="A5400" s="6" t="s">
        <v>10819</v>
      </c>
      <c r="B5400" s="7" t="s">
        <v>10820</v>
      </c>
      <c r="C5400" s="7" t="s">
        <v>10804</v>
      </c>
      <c r="D5400" s="8">
        <v>125.6</v>
      </c>
    </row>
    <row r="5401" spans="1:4" ht="12.75" customHeight="1">
      <c r="A5401" s="6" t="s">
        <v>10821</v>
      </c>
      <c r="B5401" s="7" t="s">
        <v>10822</v>
      </c>
      <c r="C5401" s="7" t="s">
        <v>10804</v>
      </c>
      <c r="D5401" s="8">
        <v>4.97</v>
      </c>
    </row>
    <row r="5402" spans="1:4" ht="12.75" customHeight="1">
      <c r="A5402" s="6" t="s">
        <v>10823</v>
      </c>
      <c r="B5402" s="7" t="s">
        <v>10824</v>
      </c>
      <c r="C5402" s="7" t="s">
        <v>10804</v>
      </c>
      <c r="D5402" s="8">
        <v>44.53</v>
      </c>
    </row>
    <row r="5403" spans="1:4" ht="12.75" customHeight="1">
      <c r="A5403" s="6" t="s">
        <v>10825</v>
      </c>
      <c r="B5403" s="7" t="s">
        <v>10826</v>
      </c>
      <c r="C5403" s="7" t="s">
        <v>10804</v>
      </c>
      <c r="D5403" s="8">
        <v>76.92</v>
      </c>
    </row>
    <row r="5404" spans="1:4" ht="12.75" customHeight="1">
      <c r="A5404" s="6" t="s">
        <v>10827</v>
      </c>
      <c r="B5404" s="7" t="s">
        <v>10828</v>
      </c>
      <c r="C5404" s="7" t="s">
        <v>10804</v>
      </c>
      <c r="D5404" s="8">
        <v>77.260000000000005</v>
      </c>
    </row>
    <row r="5405" spans="1:4" ht="12.75" customHeight="1">
      <c r="A5405" s="6" t="s">
        <v>10829</v>
      </c>
      <c r="B5405" s="7" t="s">
        <v>10830</v>
      </c>
      <c r="C5405" s="7" t="s">
        <v>10804</v>
      </c>
      <c r="D5405" s="8">
        <v>203.67</v>
      </c>
    </row>
    <row r="5406" spans="1:4" ht="12.75" customHeight="1">
      <c r="A5406" s="6" t="s">
        <v>10831</v>
      </c>
      <c r="B5406" s="7" t="s">
        <v>10832</v>
      </c>
      <c r="C5406" s="7" t="s">
        <v>10804</v>
      </c>
      <c r="D5406" s="8">
        <v>12.26</v>
      </c>
    </row>
    <row r="5407" spans="1:4" ht="12.75" customHeight="1">
      <c r="A5407" s="6" t="s">
        <v>10833</v>
      </c>
      <c r="B5407" s="7" t="s">
        <v>10834</v>
      </c>
      <c r="C5407" s="7" t="s">
        <v>10804</v>
      </c>
      <c r="D5407" s="8">
        <v>71.13</v>
      </c>
    </row>
    <row r="5408" spans="1:4" ht="12.75" customHeight="1">
      <c r="A5408" s="6" t="s">
        <v>10835</v>
      </c>
      <c r="B5408" s="7" t="s">
        <v>10836</v>
      </c>
      <c r="C5408" s="7" t="s">
        <v>10804</v>
      </c>
      <c r="D5408" s="8">
        <v>53.76</v>
      </c>
    </row>
    <row r="5409" spans="1:4" ht="12.75" customHeight="1">
      <c r="A5409" s="6" t="s">
        <v>10837</v>
      </c>
      <c r="B5409" s="7" t="s">
        <v>10838</v>
      </c>
      <c r="C5409" s="7" t="s">
        <v>10804</v>
      </c>
      <c r="D5409" s="8">
        <v>76.760000000000005</v>
      </c>
    </row>
    <row r="5410" spans="1:4" ht="12.75" customHeight="1">
      <c r="A5410" s="6" t="s">
        <v>10839</v>
      </c>
      <c r="B5410" s="7" t="s">
        <v>10840</v>
      </c>
      <c r="C5410" s="7" t="s">
        <v>10804</v>
      </c>
      <c r="D5410" s="8">
        <v>52.52</v>
      </c>
    </row>
    <row r="5411" spans="1:4" ht="12.75" customHeight="1">
      <c r="A5411" s="6" t="s">
        <v>10841</v>
      </c>
      <c r="B5411" s="7" t="s">
        <v>10842</v>
      </c>
      <c r="C5411" s="7" t="s">
        <v>10804</v>
      </c>
      <c r="D5411" s="8">
        <v>57.34</v>
      </c>
    </row>
    <row r="5412" spans="1:4" ht="12.75" customHeight="1">
      <c r="A5412" s="6" t="s">
        <v>10843</v>
      </c>
      <c r="B5412" s="7" t="s">
        <v>10844</v>
      </c>
      <c r="C5412" s="7" t="s">
        <v>10804</v>
      </c>
      <c r="D5412" s="8">
        <v>60.04</v>
      </c>
    </row>
    <row r="5413" spans="1:4" ht="12.75" customHeight="1">
      <c r="A5413" s="6" t="s">
        <v>10845</v>
      </c>
      <c r="B5413" s="7" t="s">
        <v>10846</v>
      </c>
      <c r="C5413" s="7" t="s">
        <v>10804</v>
      </c>
      <c r="D5413" s="8">
        <v>74.180000000000007</v>
      </c>
    </row>
    <row r="5414" spans="1:4" ht="12.75" customHeight="1">
      <c r="A5414" s="6" t="s">
        <v>10847</v>
      </c>
      <c r="B5414" s="7" t="s">
        <v>10848</v>
      </c>
      <c r="C5414" s="7" t="s">
        <v>10804</v>
      </c>
      <c r="D5414" s="8">
        <v>25.56</v>
      </c>
    </row>
    <row r="5415" spans="1:4" ht="12.75" customHeight="1">
      <c r="A5415" s="6" t="s">
        <v>10849</v>
      </c>
      <c r="B5415" s="7" t="s">
        <v>10850</v>
      </c>
      <c r="C5415" s="7" t="s">
        <v>10804</v>
      </c>
      <c r="D5415" s="8">
        <v>3.4</v>
      </c>
    </row>
    <row r="5416" spans="1:4" ht="12.75" customHeight="1">
      <c r="A5416" s="6" t="s">
        <v>10851</v>
      </c>
      <c r="B5416" s="7" t="s">
        <v>10852</v>
      </c>
      <c r="C5416" s="7" t="s">
        <v>10804</v>
      </c>
      <c r="D5416" s="8">
        <v>74.150000000000006</v>
      </c>
    </row>
    <row r="5417" spans="1:4" ht="12.75" customHeight="1">
      <c r="A5417" s="6" t="s">
        <v>10853</v>
      </c>
      <c r="B5417" s="7" t="s">
        <v>10854</v>
      </c>
      <c r="C5417" s="7" t="s">
        <v>10804</v>
      </c>
      <c r="D5417" s="8">
        <v>92.08</v>
      </c>
    </row>
    <row r="5418" spans="1:4" ht="12.75" customHeight="1">
      <c r="A5418" s="6" t="s">
        <v>10855</v>
      </c>
      <c r="B5418" s="7" t="s">
        <v>10856</v>
      </c>
      <c r="C5418" s="7" t="s">
        <v>10804</v>
      </c>
      <c r="D5418" s="8">
        <v>65.27</v>
      </c>
    </row>
    <row r="5419" spans="1:4" ht="12.75" customHeight="1">
      <c r="A5419" s="6" t="s">
        <v>10857</v>
      </c>
      <c r="B5419" s="7" t="s">
        <v>10858</v>
      </c>
      <c r="C5419" s="7" t="s">
        <v>10804</v>
      </c>
      <c r="D5419" s="8">
        <v>82.24</v>
      </c>
    </row>
    <row r="5420" spans="1:4" ht="12.75" customHeight="1">
      <c r="A5420" s="6" t="s">
        <v>10859</v>
      </c>
      <c r="B5420" s="7" t="s">
        <v>10860</v>
      </c>
      <c r="C5420" s="7" t="s">
        <v>10804</v>
      </c>
      <c r="D5420" s="8">
        <v>21.09</v>
      </c>
    </row>
    <row r="5421" spans="1:4" ht="12.75" customHeight="1">
      <c r="A5421" s="6" t="s">
        <v>10861</v>
      </c>
      <c r="B5421" s="7" t="s">
        <v>10862</v>
      </c>
      <c r="C5421" s="7" t="s">
        <v>10804</v>
      </c>
      <c r="D5421" s="8">
        <v>6.55</v>
      </c>
    </row>
    <row r="5422" spans="1:4" ht="12.75" customHeight="1">
      <c r="A5422" s="6" t="s">
        <v>10863</v>
      </c>
      <c r="B5422" s="7" t="s">
        <v>10864</v>
      </c>
      <c r="C5422" s="7" t="s">
        <v>10804</v>
      </c>
      <c r="D5422" s="8">
        <v>64.22</v>
      </c>
    </row>
    <row r="5423" spans="1:4" ht="12.75" customHeight="1">
      <c r="A5423" s="6" t="s">
        <v>10865</v>
      </c>
      <c r="B5423" s="7" t="s">
        <v>10866</v>
      </c>
      <c r="C5423" s="7" t="s">
        <v>10804</v>
      </c>
      <c r="D5423" s="8">
        <v>61.67</v>
      </c>
    </row>
    <row r="5424" spans="1:4" ht="12.75" customHeight="1">
      <c r="A5424" s="6" t="s">
        <v>10867</v>
      </c>
      <c r="B5424" s="7" t="s">
        <v>10868</v>
      </c>
      <c r="C5424" s="7" t="s">
        <v>10804</v>
      </c>
      <c r="D5424" s="8">
        <v>84.75</v>
      </c>
    </row>
    <row r="5425" spans="1:4" ht="12.75" customHeight="1">
      <c r="A5425" s="6" t="s">
        <v>10869</v>
      </c>
      <c r="B5425" s="7" t="s">
        <v>10870</v>
      </c>
      <c r="C5425" s="7" t="s">
        <v>10804</v>
      </c>
      <c r="D5425" s="8">
        <v>5.86</v>
      </c>
    </row>
    <row r="5426" spans="1:4" ht="12.75" customHeight="1">
      <c r="A5426" s="6" t="s">
        <v>10871</v>
      </c>
      <c r="B5426" s="7" t="s">
        <v>10872</v>
      </c>
      <c r="C5426" s="7" t="s">
        <v>10804</v>
      </c>
      <c r="D5426" s="8">
        <v>0.3</v>
      </c>
    </row>
    <row r="5427" spans="1:4" ht="12.75" customHeight="1">
      <c r="A5427" s="6" t="s">
        <v>10873</v>
      </c>
      <c r="B5427" s="7" t="s">
        <v>10874</v>
      </c>
      <c r="C5427" s="7" t="s">
        <v>10804</v>
      </c>
      <c r="D5427" s="8">
        <v>77.64</v>
      </c>
    </row>
    <row r="5428" spans="1:4" ht="12.75" customHeight="1">
      <c r="A5428" s="6" t="s">
        <v>10875</v>
      </c>
      <c r="B5428" s="7" t="s">
        <v>10876</v>
      </c>
      <c r="C5428" s="7" t="s">
        <v>10804</v>
      </c>
      <c r="D5428" s="8">
        <v>65.42</v>
      </c>
    </row>
    <row r="5429" spans="1:4" ht="12.75" customHeight="1">
      <c r="A5429" s="6" t="s">
        <v>10877</v>
      </c>
      <c r="B5429" s="7" t="s">
        <v>10878</v>
      </c>
      <c r="C5429" s="7" t="s">
        <v>10804</v>
      </c>
      <c r="D5429" s="8">
        <v>9.67</v>
      </c>
    </row>
    <row r="5430" spans="1:4" ht="12.75" customHeight="1">
      <c r="A5430" s="6" t="s">
        <v>10879</v>
      </c>
      <c r="B5430" s="7" t="s">
        <v>10880</v>
      </c>
      <c r="C5430" s="7" t="s">
        <v>10804</v>
      </c>
      <c r="D5430" s="8">
        <v>39.229999999999997</v>
      </c>
    </row>
    <row r="5431" spans="1:4" ht="12.75" customHeight="1">
      <c r="A5431" s="6" t="s">
        <v>10881</v>
      </c>
      <c r="B5431" s="7" t="s">
        <v>10882</v>
      </c>
      <c r="C5431" s="7" t="s">
        <v>10804</v>
      </c>
      <c r="D5431" s="8">
        <v>79.540000000000006</v>
      </c>
    </row>
    <row r="5432" spans="1:4" ht="12.75" customHeight="1">
      <c r="A5432" s="6" t="s">
        <v>10883</v>
      </c>
      <c r="B5432" s="7" t="s">
        <v>10884</v>
      </c>
      <c r="C5432" s="7" t="s">
        <v>10804</v>
      </c>
      <c r="D5432" s="8">
        <v>0.51</v>
      </c>
    </row>
    <row r="5433" spans="1:4" ht="12.75" customHeight="1">
      <c r="A5433" s="6" t="s">
        <v>10885</v>
      </c>
      <c r="B5433" s="7" t="s">
        <v>10886</v>
      </c>
      <c r="C5433" s="7" t="s">
        <v>10804</v>
      </c>
      <c r="D5433" s="8">
        <v>1</v>
      </c>
    </row>
    <row r="5434" spans="1:4" ht="12.75" customHeight="1">
      <c r="A5434" s="6" t="s">
        <v>10887</v>
      </c>
      <c r="B5434" s="7" t="s">
        <v>10888</v>
      </c>
      <c r="C5434" s="7" t="s">
        <v>10804</v>
      </c>
      <c r="D5434" s="8">
        <v>1.19</v>
      </c>
    </row>
    <row r="5435" spans="1:4" ht="12.75" customHeight="1">
      <c r="A5435" s="6" t="s">
        <v>10889</v>
      </c>
      <c r="B5435" s="7" t="s">
        <v>10890</v>
      </c>
      <c r="C5435" s="7" t="s">
        <v>10804</v>
      </c>
      <c r="D5435" s="8">
        <v>0.94</v>
      </c>
    </row>
    <row r="5436" spans="1:4" ht="12.75" customHeight="1">
      <c r="A5436" s="6" t="s">
        <v>10891</v>
      </c>
      <c r="B5436" s="7" t="s">
        <v>10892</v>
      </c>
      <c r="C5436" s="7" t="s">
        <v>10804</v>
      </c>
      <c r="D5436" s="8">
        <v>6.53</v>
      </c>
    </row>
    <row r="5437" spans="1:4" ht="12.75" customHeight="1">
      <c r="A5437" s="6" t="s">
        <v>10893</v>
      </c>
      <c r="B5437" s="7" t="s">
        <v>10894</v>
      </c>
      <c r="C5437" s="7" t="s">
        <v>10804</v>
      </c>
      <c r="D5437" s="8">
        <v>8.66</v>
      </c>
    </row>
    <row r="5438" spans="1:4" ht="12.75" customHeight="1">
      <c r="A5438" s="6" t="s">
        <v>10895</v>
      </c>
      <c r="B5438" s="7" t="s">
        <v>10896</v>
      </c>
      <c r="C5438" s="7" t="s">
        <v>10804</v>
      </c>
      <c r="D5438" s="8">
        <v>0.37</v>
      </c>
    </row>
    <row r="5439" spans="1:4" ht="12.75" customHeight="1">
      <c r="A5439" s="6" t="s">
        <v>10897</v>
      </c>
      <c r="B5439" s="7" t="s">
        <v>10898</v>
      </c>
      <c r="C5439" s="7" t="s">
        <v>10804</v>
      </c>
      <c r="D5439" s="8">
        <v>66.56</v>
      </c>
    </row>
    <row r="5440" spans="1:4" ht="12.75" customHeight="1">
      <c r="A5440" s="6" t="s">
        <v>10899</v>
      </c>
      <c r="B5440" s="7" t="s">
        <v>10900</v>
      </c>
      <c r="C5440" s="7" t="s">
        <v>10804</v>
      </c>
      <c r="D5440" s="8">
        <v>88.72</v>
      </c>
    </row>
    <row r="5441" spans="1:4" ht="12.75" customHeight="1">
      <c r="A5441" s="6" t="s">
        <v>10901</v>
      </c>
      <c r="B5441" s="7" t="s">
        <v>10902</v>
      </c>
      <c r="C5441" s="7" t="s">
        <v>10804</v>
      </c>
      <c r="D5441" s="8">
        <v>0.33</v>
      </c>
    </row>
    <row r="5442" spans="1:4" ht="12.75" customHeight="1">
      <c r="A5442" s="6" t="s">
        <v>10903</v>
      </c>
      <c r="B5442" s="7" t="s">
        <v>10904</v>
      </c>
      <c r="C5442" s="7" t="s">
        <v>10804</v>
      </c>
      <c r="D5442" s="8">
        <v>4.76</v>
      </c>
    </row>
    <row r="5443" spans="1:4" ht="12.75" customHeight="1">
      <c r="A5443" s="6" t="s">
        <v>10905</v>
      </c>
      <c r="B5443" s="7" t="s">
        <v>10906</v>
      </c>
      <c r="C5443" s="7" t="s">
        <v>10804</v>
      </c>
      <c r="D5443" s="8">
        <v>64.56</v>
      </c>
    </row>
    <row r="5444" spans="1:4" ht="12.75" customHeight="1">
      <c r="A5444" s="6" t="s">
        <v>10907</v>
      </c>
      <c r="B5444" s="7" t="s">
        <v>10908</v>
      </c>
      <c r="C5444" s="7" t="s">
        <v>10804</v>
      </c>
      <c r="D5444" s="8">
        <v>38.409999999999997</v>
      </c>
    </row>
    <row r="5445" spans="1:4" ht="12.75" customHeight="1">
      <c r="A5445" s="6" t="s">
        <v>10909</v>
      </c>
      <c r="B5445" s="7" t="s">
        <v>10910</v>
      </c>
      <c r="C5445" s="7" t="s">
        <v>10804</v>
      </c>
      <c r="D5445" s="8">
        <v>79.209999999999994</v>
      </c>
    </row>
    <row r="5446" spans="1:4" ht="12.75" customHeight="1">
      <c r="A5446" s="6" t="s">
        <v>10911</v>
      </c>
      <c r="B5446" s="7" t="s">
        <v>10912</v>
      </c>
      <c r="C5446" s="7" t="s">
        <v>10804</v>
      </c>
      <c r="D5446" s="8">
        <v>1.54</v>
      </c>
    </row>
    <row r="5447" spans="1:4" ht="12.75" customHeight="1">
      <c r="A5447" s="6" t="s">
        <v>10913</v>
      </c>
      <c r="B5447" s="7" t="s">
        <v>10914</v>
      </c>
      <c r="C5447" s="7" t="s">
        <v>10804</v>
      </c>
      <c r="D5447" s="8">
        <v>161.78</v>
      </c>
    </row>
    <row r="5448" spans="1:4" ht="12.75" customHeight="1">
      <c r="A5448" s="6" t="s">
        <v>10915</v>
      </c>
      <c r="B5448" s="7" t="s">
        <v>10916</v>
      </c>
      <c r="C5448" s="7" t="s">
        <v>10804</v>
      </c>
      <c r="D5448" s="8">
        <v>349.38</v>
      </c>
    </row>
    <row r="5449" spans="1:4" ht="12.75" customHeight="1">
      <c r="A5449" s="6" t="s">
        <v>10917</v>
      </c>
      <c r="B5449" s="7" t="s">
        <v>10918</v>
      </c>
      <c r="C5449" s="7" t="s">
        <v>10804</v>
      </c>
      <c r="D5449" s="8">
        <v>306.38</v>
      </c>
    </row>
    <row r="5450" spans="1:4" ht="12.75" customHeight="1">
      <c r="A5450" s="6" t="s">
        <v>10919</v>
      </c>
      <c r="B5450" s="7" t="s">
        <v>10920</v>
      </c>
      <c r="C5450" s="7" t="s">
        <v>10804</v>
      </c>
      <c r="D5450" s="8">
        <v>106.79</v>
      </c>
    </row>
    <row r="5451" spans="1:4" ht="12.75" customHeight="1">
      <c r="A5451" s="6" t="s">
        <v>10921</v>
      </c>
      <c r="B5451" s="7" t="s">
        <v>10922</v>
      </c>
      <c r="C5451" s="7" t="s">
        <v>10804</v>
      </c>
      <c r="D5451" s="8">
        <v>100.3</v>
      </c>
    </row>
    <row r="5452" spans="1:4" ht="12.75" customHeight="1">
      <c r="A5452" s="6" t="s">
        <v>10923</v>
      </c>
      <c r="B5452" s="7" t="s">
        <v>10924</v>
      </c>
      <c r="C5452" s="7" t="s">
        <v>10804</v>
      </c>
      <c r="D5452" s="8">
        <v>1.88</v>
      </c>
    </row>
    <row r="5453" spans="1:4" ht="12.75" customHeight="1">
      <c r="A5453" s="6" t="s">
        <v>10925</v>
      </c>
      <c r="B5453" s="7" t="s">
        <v>10926</v>
      </c>
      <c r="C5453" s="7" t="s">
        <v>10804</v>
      </c>
      <c r="D5453" s="8">
        <v>87.94</v>
      </c>
    </row>
    <row r="5454" spans="1:4" ht="12.75" customHeight="1">
      <c r="A5454" s="6" t="s">
        <v>10927</v>
      </c>
      <c r="B5454" s="7" t="s">
        <v>10928</v>
      </c>
      <c r="C5454" s="7" t="s">
        <v>10804</v>
      </c>
      <c r="D5454" s="8">
        <v>91.47</v>
      </c>
    </row>
    <row r="5455" spans="1:4" ht="12.75" customHeight="1">
      <c r="A5455" s="6" t="s">
        <v>10929</v>
      </c>
      <c r="B5455" s="7" t="s">
        <v>10930</v>
      </c>
      <c r="C5455" s="7" t="s">
        <v>10804</v>
      </c>
      <c r="D5455" s="8">
        <v>0.49</v>
      </c>
    </row>
    <row r="5456" spans="1:4" ht="12.75" customHeight="1">
      <c r="A5456" s="6" t="s">
        <v>10931</v>
      </c>
      <c r="B5456" s="7" t="s">
        <v>10932</v>
      </c>
      <c r="C5456" s="7" t="s">
        <v>10804</v>
      </c>
      <c r="D5456" s="8">
        <v>2.66</v>
      </c>
    </row>
    <row r="5457" spans="1:4" ht="12.75" customHeight="1">
      <c r="A5457" s="6" t="s">
        <v>10933</v>
      </c>
      <c r="B5457" s="7" t="s">
        <v>10934</v>
      </c>
      <c r="C5457" s="7" t="s">
        <v>10804</v>
      </c>
      <c r="D5457" s="8">
        <v>80.930000000000007</v>
      </c>
    </row>
    <row r="5458" spans="1:4" ht="12.75" customHeight="1">
      <c r="A5458" s="6" t="s">
        <v>10935</v>
      </c>
      <c r="B5458" s="7" t="s">
        <v>10936</v>
      </c>
      <c r="C5458" s="7" t="s">
        <v>10804</v>
      </c>
      <c r="D5458" s="8">
        <v>5.0199999999999996</v>
      </c>
    </row>
    <row r="5459" spans="1:4" ht="12.75" customHeight="1">
      <c r="A5459" s="6" t="s">
        <v>10937</v>
      </c>
      <c r="B5459" s="7" t="s">
        <v>10938</v>
      </c>
      <c r="C5459" s="7" t="s">
        <v>10804</v>
      </c>
      <c r="D5459" s="8">
        <v>7.51</v>
      </c>
    </row>
    <row r="5460" spans="1:4" ht="12.75" customHeight="1">
      <c r="A5460" s="6" t="s">
        <v>10939</v>
      </c>
      <c r="B5460" s="7" t="s">
        <v>10940</v>
      </c>
      <c r="C5460" s="7" t="s">
        <v>10804</v>
      </c>
      <c r="D5460" s="8">
        <v>0.86</v>
      </c>
    </row>
    <row r="5461" spans="1:4" ht="12.75" customHeight="1">
      <c r="A5461" s="6" t="s">
        <v>10941</v>
      </c>
      <c r="B5461" s="7" t="s">
        <v>10942</v>
      </c>
      <c r="C5461" s="7" t="s">
        <v>10804</v>
      </c>
      <c r="D5461" s="8">
        <v>4.88</v>
      </c>
    </row>
    <row r="5462" spans="1:4" ht="12.75" customHeight="1">
      <c r="A5462" s="6" t="s">
        <v>10943</v>
      </c>
      <c r="B5462" s="7" t="s">
        <v>10944</v>
      </c>
      <c r="C5462" s="7" t="s">
        <v>10804</v>
      </c>
      <c r="D5462" s="8">
        <v>5.23</v>
      </c>
    </row>
    <row r="5463" spans="1:4" ht="12.75" customHeight="1">
      <c r="A5463" s="6" t="s">
        <v>10945</v>
      </c>
      <c r="B5463" s="7" t="s">
        <v>10946</v>
      </c>
      <c r="C5463" s="7" t="s">
        <v>10804</v>
      </c>
      <c r="D5463" s="8">
        <v>8.8000000000000007</v>
      </c>
    </row>
    <row r="5464" spans="1:4" ht="12.75" customHeight="1">
      <c r="A5464" s="6" t="s">
        <v>10947</v>
      </c>
      <c r="B5464" s="7" t="s">
        <v>10948</v>
      </c>
      <c r="C5464" s="7" t="s">
        <v>10804</v>
      </c>
      <c r="D5464" s="8">
        <v>293.51</v>
      </c>
    </row>
    <row r="5465" spans="1:4" ht="12.75" customHeight="1">
      <c r="A5465" s="6" t="s">
        <v>10949</v>
      </c>
      <c r="B5465" s="7" t="s">
        <v>10950</v>
      </c>
      <c r="C5465" s="7" t="s">
        <v>10804</v>
      </c>
      <c r="D5465" s="8">
        <v>170.08</v>
      </c>
    </row>
    <row r="5466" spans="1:4" ht="12.75" customHeight="1">
      <c r="A5466" s="6" t="s">
        <v>10951</v>
      </c>
      <c r="B5466" s="7" t="s">
        <v>10952</v>
      </c>
      <c r="C5466" s="7" t="s">
        <v>10804</v>
      </c>
      <c r="D5466" s="8">
        <v>59.9</v>
      </c>
    </row>
    <row r="5467" spans="1:4" ht="12.75" customHeight="1">
      <c r="A5467" s="6" t="s">
        <v>10953</v>
      </c>
      <c r="B5467" s="7" t="s">
        <v>10954</v>
      </c>
      <c r="C5467" s="7" t="s">
        <v>10804</v>
      </c>
      <c r="D5467" s="8">
        <v>52.03</v>
      </c>
    </row>
    <row r="5468" spans="1:4" ht="12.75" customHeight="1">
      <c r="A5468" s="6" t="s">
        <v>10955</v>
      </c>
      <c r="B5468" s="7" t="s">
        <v>10956</v>
      </c>
      <c r="C5468" s="7" t="s">
        <v>10804</v>
      </c>
      <c r="D5468" s="8">
        <v>8.76</v>
      </c>
    </row>
    <row r="5469" spans="1:4" ht="12.75" customHeight="1">
      <c r="A5469" s="6" t="s">
        <v>10957</v>
      </c>
      <c r="B5469" s="7" t="s">
        <v>10958</v>
      </c>
      <c r="C5469" s="7" t="s">
        <v>10804</v>
      </c>
      <c r="D5469" s="8">
        <v>8.7799999999999994</v>
      </c>
    </row>
    <row r="5470" spans="1:4" ht="12.75" customHeight="1">
      <c r="A5470" s="6" t="s">
        <v>10959</v>
      </c>
      <c r="B5470" s="7" t="s">
        <v>10960</v>
      </c>
      <c r="C5470" s="7" t="s">
        <v>10804</v>
      </c>
      <c r="D5470" s="8">
        <v>22.31</v>
      </c>
    </row>
    <row r="5471" spans="1:4" ht="12.75" customHeight="1">
      <c r="A5471" s="6" t="s">
        <v>10961</v>
      </c>
      <c r="B5471" s="7" t="s">
        <v>10962</v>
      </c>
      <c r="C5471" s="7" t="s">
        <v>10804</v>
      </c>
      <c r="D5471" s="8">
        <v>10.41</v>
      </c>
    </row>
    <row r="5472" spans="1:4" ht="12.75" customHeight="1">
      <c r="A5472" s="6" t="s">
        <v>10963</v>
      </c>
      <c r="B5472" s="7" t="s">
        <v>10964</v>
      </c>
      <c r="C5472" s="7" t="s">
        <v>10804</v>
      </c>
      <c r="D5472" s="8">
        <v>67.95</v>
      </c>
    </row>
    <row r="5473" spans="1:4" ht="12.75" customHeight="1">
      <c r="A5473" s="6" t="s">
        <v>10965</v>
      </c>
      <c r="B5473" s="7" t="s">
        <v>10966</v>
      </c>
      <c r="C5473" s="7" t="s">
        <v>10804</v>
      </c>
      <c r="D5473" s="8">
        <v>0.64</v>
      </c>
    </row>
    <row r="5474" spans="1:4" ht="12.75" customHeight="1">
      <c r="A5474" s="6" t="s">
        <v>10967</v>
      </c>
      <c r="B5474" s="7" t="s">
        <v>10968</v>
      </c>
      <c r="C5474" s="7" t="s">
        <v>10804</v>
      </c>
      <c r="D5474" s="8">
        <v>1.1399999999999999</v>
      </c>
    </row>
    <row r="5475" spans="1:4" ht="12.75" customHeight="1">
      <c r="A5475" s="6" t="s">
        <v>10969</v>
      </c>
      <c r="B5475" s="7" t="s">
        <v>10970</v>
      </c>
      <c r="C5475" s="7" t="s">
        <v>10804</v>
      </c>
      <c r="D5475" s="8">
        <v>74.75</v>
      </c>
    </row>
    <row r="5476" spans="1:4" ht="12.75" customHeight="1">
      <c r="A5476" s="6" t="s">
        <v>10971</v>
      </c>
      <c r="B5476" s="7" t="s">
        <v>10972</v>
      </c>
      <c r="C5476" s="7" t="s">
        <v>10804</v>
      </c>
      <c r="D5476" s="8">
        <v>59.35</v>
      </c>
    </row>
    <row r="5477" spans="1:4" ht="12.75" customHeight="1">
      <c r="A5477" s="6" t="s">
        <v>10973</v>
      </c>
      <c r="B5477" s="7" t="s">
        <v>10974</v>
      </c>
      <c r="C5477" s="7" t="s">
        <v>10804</v>
      </c>
      <c r="D5477" s="8">
        <v>69.92</v>
      </c>
    </row>
    <row r="5478" spans="1:4" ht="12.75" customHeight="1">
      <c r="A5478" s="6" t="s">
        <v>10975</v>
      </c>
      <c r="B5478" s="7" t="s">
        <v>10976</v>
      </c>
      <c r="C5478" s="7" t="s">
        <v>10804</v>
      </c>
      <c r="D5478" s="8">
        <v>22.67</v>
      </c>
    </row>
    <row r="5479" spans="1:4" ht="12.75" customHeight="1">
      <c r="A5479" s="6" t="s">
        <v>10977</v>
      </c>
      <c r="B5479" s="7" t="s">
        <v>10978</v>
      </c>
      <c r="C5479" s="7" t="s">
        <v>10804</v>
      </c>
      <c r="D5479" s="8">
        <v>65.819999999999993</v>
      </c>
    </row>
    <row r="5480" spans="1:4" ht="12.75" customHeight="1">
      <c r="A5480" s="6" t="s">
        <v>10979</v>
      </c>
      <c r="B5480" s="7" t="s">
        <v>10980</v>
      </c>
      <c r="C5480" s="7" t="s">
        <v>10804</v>
      </c>
      <c r="D5480" s="8">
        <v>99.27</v>
      </c>
    </row>
    <row r="5481" spans="1:4" ht="12.75" customHeight="1">
      <c r="A5481" s="6" t="s">
        <v>10981</v>
      </c>
      <c r="B5481" s="7" t="s">
        <v>10982</v>
      </c>
      <c r="C5481" s="7" t="s">
        <v>10804</v>
      </c>
      <c r="D5481" s="8">
        <v>21.85</v>
      </c>
    </row>
    <row r="5482" spans="1:4" ht="12.75" customHeight="1">
      <c r="A5482" s="6" t="s">
        <v>10983</v>
      </c>
      <c r="B5482" s="7" t="s">
        <v>10984</v>
      </c>
      <c r="C5482" s="7" t="s">
        <v>10804</v>
      </c>
      <c r="D5482" s="8">
        <v>7.8</v>
      </c>
    </row>
    <row r="5483" spans="1:4" ht="12.75" customHeight="1">
      <c r="A5483" s="6" t="s">
        <v>10985</v>
      </c>
      <c r="B5483" s="7" t="s">
        <v>10986</v>
      </c>
      <c r="C5483" s="7" t="s">
        <v>10804</v>
      </c>
      <c r="D5483" s="8">
        <v>94.61</v>
      </c>
    </row>
    <row r="5484" spans="1:4" ht="12.75" customHeight="1">
      <c r="A5484" s="6" t="s">
        <v>10987</v>
      </c>
      <c r="B5484" s="7" t="s">
        <v>10988</v>
      </c>
      <c r="C5484" s="7" t="s">
        <v>10804</v>
      </c>
      <c r="D5484" s="8">
        <v>1.1100000000000001</v>
      </c>
    </row>
    <row r="5485" spans="1:4" ht="12.75" customHeight="1">
      <c r="A5485" s="6" t="s">
        <v>10989</v>
      </c>
      <c r="B5485" s="7" t="s">
        <v>10990</v>
      </c>
      <c r="C5485" s="7" t="s">
        <v>10804</v>
      </c>
      <c r="D5485" s="8">
        <v>0.27</v>
      </c>
    </row>
    <row r="5486" spans="1:4" ht="12.75" customHeight="1">
      <c r="A5486" s="6" t="s">
        <v>10991</v>
      </c>
      <c r="B5486" s="7" t="s">
        <v>10992</v>
      </c>
      <c r="C5486" s="7" t="s">
        <v>10804</v>
      </c>
      <c r="D5486" s="8">
        <v>44.83</v>
      </c>
    </row>
    <row r="5487" spans="1:4" ht="12.75" customHeight="1">
      <c r="A5487" s="6" t="s">
        <v>10993</v>
      </c>
      <c r="B5487" s="7" t="s">
        <v>10994</v>
      </c>
      <c r="C5487" s="7" t="s">
        <v>10804</v>
      </c>
      <c r="D5487" s="8">
        <v>32.6</v>
      </c>
    </row>
    <row r="5488" spans="1:4" ht="12.75" customHeight="1">
      <c r="A5488" s="6" t="s">
        <v>10995</v>
      </c>
      <c r="B5488" s="7" t="s">
        <v>10996</v>
      </c>
      <c r="C5488" s="7" t="s">
        <v>10804</v>
      </c>
      <c r="D5488" s="8">
        <v>82.06</v>
      </c>
    </row>
    <row r="5489" spans="1:4" ht="12.75" customHeight="1">
      <c r="A5489" s="6" t="s">
        <v>10997</v>
      </c>
      <c r="B5489" s="7" t="s">
        <v>10998</v>
      </c>
      <c r="C5489" s="7" t="s">
        <v>10804</v>
      </c>
      <c r="D5489" s="8">
        <v>0.26</v>
      </c>
    </row>
    <row r="5490" spans="1:4" ht="12.75" customHeight="1">
      <c r="A5490" s="6" t="s">
        <v>10999</v>
      </c>
      <c r="B5490" s="7" t="s">
        <v>11000</v>
      </c>
      <c r="C5490" s="7" t="s">
        <v>10804</v>
      </c>
      <c r="D5490" s="8">
        <v>5.29</v>
      </c>
    </row>
    <row r="5491" spans="1:4" ht="12.75" customHeight="1">
      <c r="A5491" s="6" t="s">
        <v>11001</v>
      </c>
      <c r="B5491" s="7" t="s">
        <v>11002</v>
      </c>
      <c r="C5491" s="7" t="s">
        <v>10804</v>
      </c>
      <c r="D5491" s="8">
        <v>21.15</v>
      </c>
    </row>
    <row r="5492" spans="1:4" ht="12.75" customHeight="1">
      <c r="A5492" s="6" t="s">
        <v>11003</v>
      </c>
      <c r="B5492" s="7" t="s">
        <v>11004</v>
      </c>
      <c r="C5492" s="7" t="s">
        <v>10804</v>
      </c>
      <c r="D5492" s="8">
        <v>444.35</v>
      </c>
    </row>
    <row r="5493" spans="1:4" ht="12.75" customHeight="1">
      <c r="A5493" s="6" t="s">
        <v>11005</v>
      </c>
      <c r="B5493" s="7" t="s">
        <v>11006</v>
      </c>
      <c r="C5493" s="7" t="s">
        <v>10804</v>
      </c>
      <c r="D5493" s="8">
        <v>0.49</v>
      </c>
    </row>
    <row r="5494" spans="1:4" ht="12.75" customHeight="1">
      <c r="A5494" s="6" t="s">
        <v>11007</v>
      </c>
      <c r="B5494" s="7" t="s">
        <v>11008</v>
      </c>
      <c r="C5494" s="7" t="s">
        <v>10804</v>
      </c>
      <c r="D5494" s="8">
        <v>63.54</v>
      </c>
    </row>
    <row r="5495" spans="1:4" ht="12.75" customHeight="1">
      <c r="A5495" s="6" t="s">
        <v>11009</v>
      </c>
      <c r="B5495" s="7" t="s">
        <v>11010</v>
      </c>
      <c r="C5495" s="7" t="s">
        <v>10804</v>
      </c>
      <c r="D5495" s="8">
        <v>63.56</v>
      </c>
    </row>
    <row r="5496" spans="1:4" ht="12.75" customHeight="1">
      <c r="A5496" s="6" t="s">
        <v>11011</v>
      </c>
      <c r="B5496" s="7" t="s">
        <v>11012</v>
      </c>
      <c r="C5496" s="7" t="s">
        <v>10804</v>
      </c>
      <c r="D5496" s="8">
        <v>21.33</v>
      </c>
    </row>
    <row r="5497" spans="1:4" ht="12.75" customHeight="1">
      <c r="A5497" s="6" t="s">
        <v>11013</v>
      </c>
      <c r="B5497" s="7" t="s">
        <v>11014</v>
      </c>
      <c r="C5497" s="7" t="s">
        <v>10804</v>
      </c>
      <c r="D5497" s="8">
        <v>169.75</v>
      </c>
    </row>
    <row r="5498" spans="1:4" ht="12.75" customHeight="1">
      <c r="A5498" s="6" t="s">
        <v>11015</v>
      </c>
      <c r="B5498" s="7" t="s">
        <v>11016</v>
      </c>
      <c r="C5498" s="7" t="s">
        <v>10804</v>
      </c>
      <c r="D5498" s="8">
        <v>71.099999999999994</v>
      </c>
    </row>
    <row r="5499" spans="1:4" ht="12.75" customHeight="1">
      <c r="A5499" s="6" t="s">
        <v>11017</v>
      </c>
      <c r="B5499" s="7" t="s">
        <v>11018</v>
      </c>
      <c r="C5499" s="7" t="s">
        <v>10804</v>
      </c>
      <c r="D5499" s="8">
        <v>27.87</v>
      </c>
    </row>
    <row r="5500" spans="1:4" ht="12.75" customHeight="1">
      <c r="A5500" s="6" t="s">
        <v>11019</v>
      </c>
      <c r="B5500" s="7" t="s">
        <v>11020</v>
      </c>
      <c r="C5500" s="7" t="s">
        <v>10804</v>
      </c>
      <c r="D5500" s="8">
        <v>0.46</v>
      </c>
    </row>
    <row r="5501" spans="1:4" ht="12.75" customHeight="1">
      <c r="A5501" s="6" t="s">
        <v>11021</v>
      </c>
      <c r="B5501" s="7" t="s">
        <v>11022</v>
      </c>
      <c r="C5501" s="7" t="s">
        <v>10804</v>
      </c>
      <c r="D5501" s="8">
        <v>6.07</v>
      </c>
    </row>
    <row r="5502" spans="1:4" ht="12.75" customHeight="1">
      <c r="A5502" s="6" t="s">
        <v>11023</v>
      </c>
      <c r="B5502" s="7" t="s">
        <v>11024</v>
      </c>
      <c r="C5502" s="7" t="s">
        <v>10804</v>
      </c>
      <c r="D5502" s="8">
        <v>8.6</v>
      </c>
    </row>
    <row r="5503" spans="1:4" ht="12.75" customHeight="1">
      <c r="A5503" s="6" t="s">
        <v>11025</v>
      </c>
      <c r="B5503" s="7" t="s">
        <v>11026</v>
      </c>
      <c r="C5503" s="7" t="s">
        <v>10804</v>
      </c>
      <c r="D5503" s="8">
        <v>304.95</v>
      </c>
    </row>
    <row r="5504" spans="1:4" ht="12.75" customHeight="1">
      <c r="A5504" s="6" t="s">
        <v>11027</v>
      </c>
      <c r="B5504" s="7" t="s">
        <v>11028</v>
      </c>
      <c r="C5504" s="7" t="s">
        <v>10804</v>
      </c>
      <c r="D5504" s="8">
        <v>122.05</v>
      </c>
    </row>
    <row r="5505" spans="1:4" ht="12.75" customHeight="1">
      <c r="A5505" s="6" t="s">
        <v>11029</v>
      </c>
      <c r="B5505" s="7" t="s">
        <v>11030</v>
      </c>
      <c r="C5505" s="7" t="s">
        <v>10804</v>
      </c>
      <c r="D5505" s="8">
        <v>201.43</v>
      </c>
    </row>
    <row r="5506" spans="1:4" ht="12.75" customHeight="1">
      <c r="A5506" s="6" t="s">
        <v>11031</v>
      </c>
      <c r="B5506" s="7" t="s">
        <v>11032</v>
      </c>
      <c r="C5506" s="7" t="s">
        <v>10804</v>
      </c>
      <c r="D5506" s="8">
        <v>45.1</v>
      </c>
    </row>
    <row r="5507" spans="1:4" ht="12.75" customHeight="1">
      <c r="A5507" s="6" t="s">
        <v>11033</v>
      </c>
      <c r="B5507" s="7" t="s">
        <v>11034</v>
      </c>
      <c r="C5507" s="7" t="s">
        <v>10804</v>
      </c>
      <c r="D5507" s="8">
        <v>0.04</v>
      </c>
    </row>
    <row r="5508" spans="1:4" ht="12.75" customHeight="1">
      <c r="A5508" s="6" t="s">
        <v>11035</v>
      </c>
      <c r="B5508" s="7" t="s">
        <v>11036</v>
      </c>
      <c r="C5508" s="7" t="s">
        <v>10804</v>
      </c>
      <c r="D5508" s="8">
        <v>69.73</v>
      </c>
    </row>
    <row r="5509" spans="1:4" ht="12.75" customHeight="1">
      <c r="A5509" s="6" t="s">
        <v>11037</v>
      </c>
      <c r="B5509" s="7" t="s">
        <v>11038</v>
      </c>
      <c r="C5509" s="7" t="s">
        <v>10804</v>
      </c>
      <c r="D5509" s="8">
        <v>20.87</v>
      </c>
    </row>
    <row r="5510" spans="1:4" ht="12.75" customHeight="1">
      <c r="A5510" s="6" t="s">
        <v>11039</v>
      </c>
      <c r="B5510" s="7" t="s">
        <v>11040</v>
      </c>
      <c r="C5510" s="7" t="s">
        <v>10804</v>
      </c>
      <c r="D5510" s="8">
        <v>0.77</v>
      </c>
    </row>
    <row r="5511" spans="1:4" ht="12.75" customHeight="1">
      <c r="A5511" s="6" t="s">
        <v>11041</v>
      </c>
      <c r="B5511" s="7" t="s">
        <v>11042</v>
      </c>
      <c r="C5511" s="7" t="s">
        <v>10804</v>
      </c>
      <c r="D5511" s="8">
        <v>0.53</v>
      </c>
    </row>
    <row r="5512" spans="1:4" ht="12.75" customHeight="1">
      <c r="A5512" s="6" t="s">
        <v>11043</v>
      </c>
      <c r="B5512" s="7" t="s">
        <v>11044</v>
      </c>
      <c r="C5512" s="7" t="s">
        <v>10804</v>
      </c>
      <c r="D5512" s="8">
        <v>0.5</v>
      </c>
    </row>
    <row r="5513" spans="1:4" ht="12.75" customHeight="1">
      <c r="A5513" s="6" t="s">
        <v>11045</v>
      </c>
      <c r="B5513" s="7" t="s">
        <v>11046</v>
      </c>
      <c r="C5513" s="7" t="s">
        <v>10804</v>
      </c>
      <c r="D5513" s="8">
        <v>0.61</v>
      </c>
    </row>
    <row r="5514" spans="1:4" ht="12.75" customHeight="1">
      <c r="A5514" s="6" t="s">
        <v>11047</v>
      </c>
      <c r="B5514" s="7" t="s">
        <v>11048</v>
      </c>
      <c r="C5514" s="7" t="s">
        <v>10804</v>
      </c>
      <c r="D5514" s="8">
        <v>20.55</v>
      </c>
    </row>
    <row r="5515" spans="1:4" ht="12.75" customHeight="1">
      <c r="A5515" s="6" t="s">
        <v>11049</v>
      </c>
      <c r="B5515" s="7" t="s">
        <v>11050</v>
      </c>
      <c r="C5515" s="7" t="s">
        <v>10804</v>
      </c>
      <c r="D5515" s="8">
        <v>82.02</v>
      </c>
    </row>
    <row r="5516" spans="1:4" ht="12.75" customHeight="1">
      <c r="A5516" s="6" t="s">
        <v>11051</v>
      </c>
      <c r="B5516" s="7" t="s">
        <v>11052</v>
      </c>
      <c r="C5516" s="7" t="s">
        <v>10804</v>
      </c>
      <c r="D5516" s="8">
        <v>27.61</v>
      </c>
    </row>
    <row r="5517" spans="1:4" ht="12.75" customHeight="1">
      <c r="A5517" s="6" t="s">
        <v>11053</v>
      </c>
      <c r="B5517" s="7" t="s">
        <v>11054</v>
      </c>
      <c r="C5517" s="7" t="s">
        <v>10804</v>
      </c>
      <c r="D5517" s="8">
        <v>78.47</v>
      </c>
    </row>
    <row r="5518" spans="1:4" ht="12.75" customHeight="1">
      <c r="A5518" s="6" t="s">
        <v>11055</v>
      </c>
      <c r="B5518" s="7" t="s">
        <v>11056</v>
      </c>
      <c r="C5518" s="7" t="s">
        <v>10804</v>
      </c>
      <c r="D5518" s="8">
        <v>92.21</v>
      </c>
    </row>
    <row r="5519" spans="1:4" ht="12.75" customHeight="1">
      <c r="A5519" s="6" t="s">
        <v>11057</v>
      </c>
      <c r="B5519" s="7" t="s">
        <v>11058</v>
      </c>
      <c r="C5519" s="7" t="s">
        <v>10804</v>
      </c>
      <c r="D5519" s="8">
        <v>89.67</v>
      </c>
    </row>
    <row r="5520" spans="1:4" ht="12.75" customHeight="1">
      <c r="A5520" s="6" t="s">
        <v>11059</v>
      </c>
      <c r="B5520" s="7" t="s">
        <v>11060</v>
      </c>
      <c r="C5520" s="7" t="s">
        <v>10804</v>
      </c>
      <c r="D5520" s="8">
        <v>13.75</v>
      </c>
    </row>
    <row r="5521" spans="1:4" ht="12.75" customHeight="1">
      <c r="A5521" s="6" t="s">
        <v>11061</v>
      </c>
      <c r="B5521" s="7" t="s">
        <v>11062</v>
      </c>
      <c r="C5521" s="7" t="s">
        <v>10804</v>
      </c>
      <c r="D5521" s="8">
        <v>49.24</v>
      </c>
    </row>
    <row r="5522" spans="1:4" ht="12.75" customHeight="1">
      <c r="A5522" s="6" t="s">
        <v>11063</v>
      </c>
      <c r="B5522" s="7" t="s">
        <v>11064</v>
      </c>
      <c r="C5522" s="7" t="s">
        <v>10804</v>
      </c>
      <c r="D5522" s="8">
        <v>48.97</v>
      </c>
    </row>
    <row r="5523" spans="1:4" ht="12.75" customHeight="1">
      <c r="A5523" s="6" t="s">
        <v>11065</v>
      </c>
      <c r="B5523" s="7" t="s">
        <v>11066</v>
      </c>
      <c r="C5523" s="7" t="s">
        <v>10804</v>
      </c>
      <c r="D5523" s="8">
        <v>42.88</v>
      </c>
    </row>
    <row r="5524" spans="1:4" ht="12.75" customHeight="1">
      <c r="A5524" s="6" t="s">
        <v>11067</v>
      </c>
      <c r="B5524" s="7" t="s">
        <v>11068</v>
      </c>
      <c r="C5524" s="7" t="s">
        <v>10804</v>
      </c>
      <c r="D5524" s="8">
        <v>80.7</v>
      </c>
    </row>
    <row r="5525" spans="1:4" ht="12.75" customHeight="1">
      <c r="A5525" s="6" t="s">
        <v>11069</v>
      </c>
      <c r="B5525" s="7" t="s">
        <v>11070</v>
      </c>
      <c r="C5525" s="7" t="s">
        <v>10804</v>
      </c>
      <c r="D5525" s="8">
        <v>43.15</v>
      </c>
    </row>
    <row r="5526" spans="1:4" ht="12.75" customHeight="1">
      <c r="A5526" s="6" t="s">
        <v>11071</v>
      </c>
      <c r="B5526" s="7" t="s">
        <v>11072</v>
      </c>
      <c r="C5526" s="7" t="s">
        <v>10804</v>
      </c>
      <c r="D5526" s="8">
        <v>58.69</v>
      </c>
    </row>
    <row r="5527" spans="1:4" ht="12.75" customHeight="1">
      <c r="A5527" s="6" t="s">
        <v>11073</v>
      </c>
      <c r="B5527" s="7" t="s">
        <v>11074</v>
      </c>
      <c r="C5527" s="7" t="s">
        <v>10804</v>
      </c>
      <c r="D5527" s="8">
        <v>86.64</v>
      </c>
    </row>
    <row r="5528" spans="1:4" ht="12.75" customHeight="1">
      <c r="A5528" s="6" t="s">
        <v>11075</v>
      </c>
      <c r="B5528" s="7" t="s">
        <v>11076</v>
      </c>
      <c r="C5528" s="7" t="s">
        <v>10804</v>
      </c>
      <c r="D5528" s="8">
        <v>58.59</v>
      </c>
    </row>
    <row r="5529" spans="1:4" ht="12.75" customHeight="1">
      <c r="A5529" s="6" t="s">
        <v>11077</v>
      </c>
      <c r="B5529" s="7" t="s">
        <v>11078</v>
      </c>
      <c r="C5529" s="7" t="s">
        <v>10804</v>
      </c>
      <c r="D5529" s="8">
        <v>88.65</v>
      </c>
    </row>
    <row r="5530" spans="1:4" ht="12.75" customHeight="1">
      <c r="A5530" s="6" t="s">
        <v>11079</v>
      </c>
      <c r="B5530" s="7" t="s">
        <v>11080</v>
      </c>
      <c r="C5530" s="7" t="s">
        <v>10804</v>
      </c>
      <c r="D5530" s="8">
        <v>0.09</v>
      </c>
    </row>
    <row r="5531" spans="1:4" ht="12.75" customHeight="1">
      <c r="A5531" s="6" t="s">
        <v>11081</v>
      </c>
      <c r="B5531" s="7" t="s">
        <v>11082</v>
      </c>
      <c r="C5531" s="7" t="s">
        <v>10804</v>
      </c>
      <c r="D5531" s="8">
        <v>0.24</v>
      </c>
    </row>
    <row r="5532" spans="1:4" ht="12.75" customHeight="1">
      <c r="A5532" s="6" t="s">
        <v>11083</v>
      </c>
      <c r="B5532" s="7" t="s">
        <v>11084</v>
      </c>
      <c r="C5532" s="7" t="s">
        <v>10804</v>
      </c>
      <c r="D5532" s="8">
        <v>273.27</v>
      </c>
    </row>
    <row r="5533" spans="1:4" ht="12.75" customHeight="1">
      <c r="A5533" s="6" t="s">
        <v>11085</v>
      </c>
      <c r="B5533" s="7" t="s">
        <v>11086</v>
      </c>
      <c r="C5533" s="7" t="s">
        <v>10804</v>
      </c>
      <c r="D5533" s="8">
        <v>547.02</v>
      </c>
    </row>
    <row r="5534" spans="1:4" ht="12.75" customHeight="1">
      <c r="A5534" s="6" t="s">
        <v>11087</v>
      </c>
      <c r="B5534" s="7" t="s">
        <v>11088</v>
      </c>
      <c r="C5534" s="7" t="s">
        <v>10804</v>
      </c>
      <c r="D5534" s="8">
        <v>19.97</v>
      </c>
    </row>
    <row r="5535" spans="1:4" ht="12.75" customHeight="1">
      <c r="A5535" s="6" t="s">
        <v>11089</v>
      </c>
      <c r="B5535" s="7" t="s">
        <v>11090</v>
      </c>
      <c r="C5535" s="7" t="s">
        <v>10804</v>
      </c>
      <c r="D5535" s="8">
        <v>0.08</v>
      </c>
    </row>
    <row r="5536" spans="1:4" ht="12.75" customHeight="1">
      <c r="A5536" s="6" t="s">
        <v>11091</v>
      </c>
      <c r="B5536" s="7" t="s">
        <v>11092</v>
      </c>
      <c r="C5536" s="7" t="s">
        <v>10804</v>
      </c>
      <c r="D5536" s="8">
        <v>0.12</v>
      </c>
    </row>
    <row r="5537" spans="1:4" ht="12.75" customHeight="1">
      <c r="A5537" s="6" t="s">
        <v>11093</v>
      </c>
      <c r="B5537" s="7" t="s">
        <v>11094</v>
      </c>
      <c r="C5537" s="7" t="s">
        <v>293</v>
      </c>
      <c r="D5537" s="8">
        <v>41.71</v>
      </c>
    </row>
    <row r="5538" spans="1:4" ht="12.75" customHeight="1">
      <c r="A5538" s="6" t="s">
        <v>11095</v>
      </c>
      <c r="B5538" s="7" t="s">
        <v>11096</v>
      </c>
      <c r="C5538" s="7" t="s">
        <v>293</v>
      </c>
      <c r="D5538" s="8">
        <v>45.87</v>
      </c>
    </row>
    <row r="5539" spans="1:4" ht="12.75" customHeight="1">
      <c r="A5539" s="6" t="s">
        <v>11097</v>
      </c>
      <c r="B5539" s="7" t="s">
        <v>11098</v>
      </c>
      <c r="C5539" s="7" t="s">
        <v>293</v>
      </c>
      <c r="D5539" s="8">
        <v>12.12</v>
      </c>
    </row>
    <row r="5540" spans="1:4" ht="12.75" customHeight="1">
      <c r="A5540" s="6" t="s">
        <v>11099</v>
      </c>
      <c r="B5540" s="7" t="s">
        <v>11100</v>
      </c>
      <c r="C5540" s="7" t="s">
        <v>293</v>
      </c>
      <c r="D5540" s="8">
        <v>57.34</v>
      </c>
    </row>
    <row r="5541" spans="1:4" ht="12.75" customHeight="1">
      <c r="A5541" s="6" t="s">
        <v>11101</v>
      </c>
      <c r="B5541" s="7" t="s">
        <v>11102</v>
      </c>
      <c r="C5541" s="7" t="s">
        <v>293</v>
      </c>
      <c r="D5541" s="8">
        <v>65.48</v>
      </c>
    </row>
    <row r="5542" spans="1:4" ht="12.75" customHeight="1">
      <c r="A5542" s="6" t="s">
        <v>11103</v>
      </c>
      <c r="B5542" s="7" t="s">
        <v>11104</v>
      </c>
      <c r="C5542" s="7" t="s">
        <v>293</v>
      </c>
      <c r="D5542" s="8">
        <v>2.36</v>
      </c>
    </row>
    <row r="5543" spans="1:4" ht="12.75" customHeight="1">
      <c r="A5543" s="6" t="s">
        <v>11105</v>
      </c>
      <c r="B5543" s="7" t="s">
        <v>11106</v>
      </c>
      <c r="C5543" s="7" t="s">
        <v>293</v>
      </c>
      <c r="D5543" s="8">
        <v>30.29</v>
      </c>
    </row>
    <row r="5544" spans="1:4" ht="12.75" customHeight="1">
      <c r="A5544" s="6" t="s">
        <v>11107</v>
      </c>
      <c r="B5544" s="7" t="s">
        <v>11108</v>
      </c>
      <c r="C5544" s="7" t="s">
        <v>293</v>
      </c>
      <c r="D5544" s="8">
        <v>26.94</v>
      </c>
    </row>
    <row r="5545" spans="1:4" ht="12.75" customHeight="1">
      <c r="A5545" s="6" t="s">
        <v>11109</v>
      </c>
      <c r="B5545" s="7" t="s">
        <v>11110</v>
      </c>
      <c r="C5545" s="7" t="s">
        <v>293</v>
      </c>
      <c r="D5545" s="8">
        <v>46.57</v>
      </c>
    </row>
    <row r="5546" spans="1:4" ht="12.75" customHeight="1">
      <c r="A5546" s="6" t="s">
        <v>11111</v>
      </c>
      <c r="B5546" s="7" t="s">
        <v>11112</v>
      </c>
      <c r="C5546" s="7" t="s">
        <v>293</v>
      </c>
      <c r="D5546" s="8">
        <v>40.11</v>
      </c>
    </row>
    <row r="5547" spans="1:4" ht="12.75" customHeight="1">
      <c r="A5547" s="6" t="s">
        <v>11113</v>
      </c>
      <c r="B5547" s="7" t="s">
        <v>11114</v>
      </c>
      <c r="C5547" s="7" t="s">
        <v>293</v>
      </c>
      <c r="D5547" s="8">
        <v>0.22</v>
      </c>
    </row>
    <row r="5548" spans="1:4" ht="12.75" customHeight="1">
      <c r="A5548" s="6" t="s">
        <v>11115</v>
      </c>
      <c r="B5548" s="7" t="s">
        <v>11116</v>
      </c>
      <c r="C5548" s="7" t="s">
        <v>293</v>
      </c>
      <c r="D5548" s="8">
        <v>20.260000000000002</v>
      </c>
    </row>
    <row r="5549" spans="1:4" ht="12.75" customHeight="1">
      <c r="A5549" s="6" t="s">
        <v>11117</v>
      </c>
      <c r="B5549" s="7" t="s">
        <v>11118</v>
      </c>
      <c r="C5549" s="7" t="s">
        <v>293</v>
      </c>
      <c r="D5549" s="8">
        <v>39.14</v>
      </c>
    </row>
    <row r="5550" spans="1:4" ht="12.75" customHeight="1">
      <c r="A5550" s="6" t="s">
        <v>11119</v>
      </c>
      <c r="B5550" s="7" t="s">
        <v>11120</v>
      </c>
      <c r="C5550" s="7" t="s">
        <v>293</v>
      </c>
      <c r="D5550" s="8">
        <v>25.46</v>
      </c>
    </row>
    <row r="5551" spans="1:4" ht="12.75" customHeight="1">
      <c r="A5551" s="6" t="s">
        <v>11121</v>
      </c>
      <c r="B5551" s="7" t="s">
        <v>11122</v>
      </c>
      <c r="C5551" s="7" t="s">
        <v>293</v>
      </c>
      <c r="D5551" s="8">
        <v>37.9</v>
      </c>
    </row>
    <row r="5552" spans="1:4" ht="12.75" customHeight="1">
      <c r="A5552" s="6" t="s">
        <v>11123</v>
      </c>
      <c r="B5552" s="7" t="s">
        <v>11124</v>
      </c>
      <c r="C5552" s="7" t="s">
        <v>293</v>
      </c>
      <c r="D5552" s="8">
        <v>76.39</v>
      </c>
    </row>
    <row r="5553" spans="1:4" ht="12.75" customHeight="1">
      <c r="A5553" s="6" t="s">
        <v>11125</v>
      </c>
      <c r="B5553" s="7" t="s">
        <v>11126</v>
      </c>
      <c r="C5553" s="7" t="s">
        <v>293</v>
      </c>
      <c r="D5553" s="8">
        <v>123.88</v>
      </c>
    </row>
    <row r="5554" spans="1:4" ht="12.75" customHeight="1">
      <c r="A5554" s="6" t="s">
        <v>11127</v>
      </c>
      <c r="B5554" s="7" t="s">
        <v>11128</v>
      </c>
      <c r="C5554" s="7" t="s">
        <v>293</v>
      </c>
      <c r="D5554" s="8">
        <v>90.47</v>
      </c>
    </row>
    <row r="5555" spans="1:4" ht="12.75" customHeight="1">
      <c r="A5555" s="6" t="s">
        <v>11129</v>
      </c>
      <c r="B5555" s="7" t="s">
        <v>11130</v>
      </c>
      <c r="C5555" s="7" t="s">
        <v>293</v>
      </c>
      <c r="D5555" s="8">
        <v>14.4</v>
      </c>
    </row>
    <row r="5556" spans="1:4" ht="12.75" customHeight="1">
      <c r="A5556" s="6" t="s">
        <v>11131</v>
      </c>
      <c r="B5556" s="7" t="s">
        <v>11132</v>
      </c>
      <c r="C5556" s="7" t="s">
        <v>293</v>
      </c>
      <c r="D5556" s="8">
        <v>68.459999999999994</v>
      </c>
    </row>
    <row r="5557" spans="1:4" ht="12.75" customHeight="1">
      <c r="A5557" s="6" t="s">
        <v>11133</v>
      </c>
      <c r="B5557" s="7" t="s">
        <v>11134</v>
      </c>
      <c r="C5557" s="7" t="s">
        <v>293</v>
      </c>
      <c r="D5557" s="8">
        <v>107.98</v>
      </c>
    </row>
    <row r="5558" spans="1:4" ht="12.75" customHeight="1">
      <c r="A5558" s="6" t="s">
        <v>11135</v>
      </c>
      <c r="B5558" s="7" t="s">
        <v>11136</v>
      </c>
      <c r="C5558" s="7" t="s">
        <v>293</v>
      </c>
      <c r="D5558" s="8">
        <v>95.27</v>
      </c>
    </row>
    <row r="5559" spans="1:4" ht="12.75" customHeight="1">
      <c r="A5559" s="6" t="s">
        <v>11137</v>
      </c>
      <c r="B5559" s="7" t="s">
        <v>11138</v>
      </c>
      <c r="C5559" s="7" t="s">
        <v>293</v>
      </c>
      <c r="D5559" s="8">
        <v>220.33</v>
      </c>
    </row>
    <row r="5560" spans="1:4" ht="12.75" customHeight="1">
      <c r="A5560" s="6" t="s">
        <v>11139</v>
      </c>
      <c r="B5560" s="7" t="s">
        <v>11140</v>
      </c>
      <c r="C5560" s="7" t="s">
        <v>293</v>
      </c>
      <c r="D5560" s="8">
        <v>53.18</v>
      </c>
    </row>
    <row r="5561" spans="1:4" ht="12.75" customHeight="1">
      <c r="A5561" s="6" t="s">
        <v>11141</v>
      </c>
      <c r="B5561" s="7" t="s">
        <v>11142</v>
      </c>
      <c r="C5561" s="7" t="s">
        <v>293</v>
      </c>
      <c r="D5561" s="8">
        <v>12.1</v>
      </c>
    </row>
    <row r="5562" spans="1:4" ht="12.75" customHeight="1">
      <c r="A5562" s="6" t="s">
        <v>11143</v>
      </c>
      <c r="B5562" s="7" t="s">
        <v>11144</v>
      </c>
      <c r="C5562" s="7" t="s">
        <v>293</v>
      </c>
      <c r="D5562" s="8">
        <v>49.26</v>
      </c>
    </row>
    <row r="5563" spans="1:4" ht="12.75" customHeight="1">
      <c r="A5563" s="6" t="s">
        <v>11145</v>
      </c>
      <c r="B5563" s="7" t="s">
        <v>11146</v>
      </c>
      <c r="C5563" s="7" t="s">
        <v>293</v>
      </c>
      <c r="D5563" s="8">
        <v>41.52</v>
      </c>
    </row>
    <row r="5564" spans="1:4" ht="12.75" customHeight="1">
      <c r="A5564" s="6" t="s">
        <v>11147</v>
      </c>
      <c r="B5564" s="7" t="s">
        <v>11148</v>
      </c>
      <c r="C5564" s="7" t="s">
        <v>293</v>
      </c>
      <c r="D5564" s="8">
        <v>29.22</v>
      </c>
    </row>
    <row r="5565" spans="1:4" ht="12.75" customHeight="1">
      <c r="A5565" s="6" t="s">
        <v>11149</v>
      </c>
      <c r="B5565" s="7" t="s">
        <v>11150</v>
      </c>
      <c r="C5565" s="7" t="s">
        <v>293</v>
      </c>
      <c r="D5565" s="8">
        <v>42.43</v>
      </c>
    </row>
    <row r="5566" spans="1:4" ht="12.75" customHeight="1">
      <c r="A5566" s="6" t="s">
        <v>11151</v>
      </c>
      <c r="B5566" s="7" t="s">
        <v>11152</v>
      </c>
      <c r="C5566" s="7" t="s">
        <v>293</v>
      </c>
      <c r="D5566" s="8">
        <v>43.8</v>
      </c>
    </row>
    <row r="5567" spans="1:4" ht="12.75" customHeight="1">
      <c r="A5567" s="6" t="s">
        <v>11153</v>
      </c>
      <c r="B5567" s="7" t="s">
        <v>11154</v>
      </c>
      <c r="C5567" s="7" t="s">
        <v>293</v>
      </c>
      <c r="D5567" s="8">
        <v>54.81</v>
      </c>
    </row>
    <row r="5568" spans="1:4" ht="12.75" customHeight="1">
      <c r="A5568" s="6" t="s">
        <v>11155</v>
      </c>
      <c r="B5568" s="7" t="s">
        <v>11156</v>
      </c>
      <c r="C5568" s="7" t="s">
        <v>293</v>
      </c>
      <c r="D5568" s="8">
        <v>42.78</v>
      </c>
    </row>
    <row r="5569" spans="1:4" ht="12.75" customHeight="1">
      <c r="A5569" s="6" t="s">
        <v>11157</v>
      </c>
      <c r="B5569" s="7" t="s">
        <v>11158</v>
      </c>
      <c r="C5569" s="7" t="s">
        <v>293</v>
      </c>
      <c r="D5569" s="8">
        <v>28.02</v>
      </c>
    </row>
    <row r="5570" spans="1:4" ht="12.75" customHeight="1">
      <c r="A5570" s="6" t="s">
        <v>11159</v>
      </c>
      <c r="B5570" s="7" t="s">
        <v>11160</v>
      </c>
      <c r="C5570" s="7" t="s">
        <v>293</v>
      </c>
      <c r="D5570" s="8">
        <v>160.69</v>
      </c>
    </row>
    <row r="5571" spans="1:4" ht="12.75" customHeight="1">
      <c r="A5571" s="6" t="s">
        <v>11161</v>
      </c>
      <c r="B5571" s="7" t="s">
        <v>11162</v>
      </c>
      <c r="C5571" s="7" t="s">
        <v>293</v>
      </c>
      <c r="D5571" s="8">
        <v>32.700000000000003</v>
      </c>
    </row>
    <row r="5572" spans="1:4" ht="12.75" customHeight="1">
      <c r="A5572" s="6" t="s">
        <v>11163</v>
      </c>
      <c r="B5572" s="7" t="s">
        <v>11164</v>
      </c>
      <c r="C5572" s="7" t="s">
        <v>293</v>
      </c>
      <c r="D5572" s="8">
        <v>35.909999999999997</v>
      </c>
    </row>
    <row r="5573" spans="1:4" ht="12.75" customHeight="1">
      <c r="A5573" s="6" t="s">
        <v>11165</v>
      </c>
      <c r="B5573" s="7" t="s">
        <v>11166</v>
      </c>
      <c r="C5573" s="7" t="s">
        <v>293</v>
      </c>
      <c r="D5573" s="8">
        <v>50.99</v>
      </c>
    </row>
    <row r="5574" spans="1:4" ht="12.75" customHeight="1">
      <c r="A5574" s="6" t="s">
        <v>11167</v>
      </c>
      <c r="B5574" s="7" t="s">
        <v>11168</v>
      </c>
      <c r="C5574" s="7" t="s">
        <v>293</v>
      </c>
      <c r="D5574" s="8">
        <v>4.6399999999999997</v>
      </c>
    </row>
    <row r="5575" spans="1:4" ht="12.75" customHeight="1">
      <c r="A5575" s="6" t="s">
        <v>11169</v>
      </c>
      <c r="B5575" s="7" t="s">
        <v>11170</v>
      </c>
      <c r="C5575" s="7" t="s">
        <v>293</v>
      </c>
      <c r="D5575" s="8">
        <v>2.82</v>
      </c>
    </row>
    <row r="5576" spans="1:4" ht="12.75" customHeight="1">
      <c r="A5576" s="6" t="s">
        <v>11171</v>
      </c>
      <c r="B5576" s="7" t="s">
        <v>11172</v>
      </c>
      <c r="C5576" s="7" t="s">
        <v>293</v>
      </c>
      <c r="D5576" s="8">
        <v>75.23</v>
      </c>
    </row>
    <row r="5577" spans="1:4" ht="12.75" customHeight="1">
      <c r="A5577" s="6" t="s">
        <v>11173</v>
      </c>
      <c r="B5577" s="7" t="s">
        <v>11174</v>
      </c>
      <c r="C5577" s="7" t="s">
        <v>293</v>
      </c>
      <c r="D5577" s="8">
        <v>71.5</v>
      </c>
    </row>
    <row r="5578" spans="1:4" ht="12.75" customHeight="1">
      <c r="A5578" s="6" t="s">
        <v>11175</v>
      </c>
      <c r="B5578" s="7" t="s">
        <v>11176</v>
      </c>
      <c r="C5578" s="7" t="s">
        <v>293</v>
      </c>
      <c r="D5578" s="8">
        <v>6.47</v>
      </c>
    </row>
    <row r="5579" spans="1:4" ht="12.75" customHeight="1">
      <c r="A5579" s="6" t="s">
        <v>11177</v>
      </c>
      <c r="B5579" s="7" t="s">
        <v>11178</v>
      </c>
      <c r="C5579" s="7" t="s">
        <v>293</v>
      </c>
      <c r="D5579" s="8">
        <v>0.3</v>
      </c>
    </row>
    <row r="5580" spans="1:4" ht="12.75" customHeight="1">
      <c r="A5580" s="6" t="s">
        <v>11179</v>
      </c>
      <c r="B5580" s="7" t="s">
        <v>11180</v>
      </c>
      <c r="C5580" s="7" t="s">
        <v>293</v>
      </c>
      <c r="D5580" s="8">
        <v>4.28</v>
      </c>
    </row>
    <row r="5581" spans="1:4" ht="12.75" customHeight="1">
      <c r="A5581" s="6" t="s">
        <v>11181</v>
      </c>
      <c r="B5581" s="7" t="s">
        <v>11182</v>
      </c>
      <c r="C5581" s="7" t="s">
        <v>293</v>
      </c>
      <c r="D5581" s="8">
        <v>1.58</v>
      </c>
    </row>
    <row r="5582" spans="1:4" ht="12.75" customHeight="1">
      <c r="A5582" s="6" t="s">
        <v>11183</v>
      </c>
      <c r="B5582" s="7" t="s">
        <v>11184</v>
      </c>
      <c r="C5582" s="7" t="s">
        <v>293</v>
      </c>
      <c r="D5582" s="8">
        <v>5.71</v>
      </c>
    </row>
    <row r="5583" spans="1:4" ht="12.75" customHeight="1">
      <c r="A5583" s="6" t="s">
        <v>11185</v>
      </c>
      <c r="B5583" s="7" t="s">
        <v>11186</v>
      </c>
      <c r="C5583" s="7" t="s">
        <v>293</v>
      </c>
      <c r="D5583" s="8">
        <v>260.60000000000002</v>
      </c>
    </row>
    <row r="5584" spans="1:4" ht="12.75" customHeight="1">
      <c r="A5584" s="6" t="s">
        <v>11187</v>
      </c>
      <c r="B5584" s="7" t="s">
        <v>11188</v>
      </c>
      <c r="C5584" s="7" t="s">
        <v>293</v>
      </c>
      <c r="D5584" s="8">
        <v>50.1</v>
      </c>
    </row>
    <row r="5585" spans="1:4" ht="12.75" customHeight="1">
      <c r="A5585" s="6" t="s">
        <v>11189</v>
      </c>
      <c r="B5585" s="7" t="s">
        <v>11190</v>
      </c>
      <c r="C5585" s="7" t="s">
        <v>293</v>
      </c>
      <c r="D5585" s="8">
        <v>13.44</v>
      </c>
    </row>
    <row r="5586" spans="1:4" ht="12.75" customHeight="1">
      <c r="A5586" s="6" t="s">
        <v>11191</v>
      </c>
      <c r="B5586" s="7" t="s">
        <v>11192</v>
      </c>
      <c r="C5586" s="7" t="s">
        <v>293</v>
      </c>
      <c r="D5586" s="8">
        <v>62.69</v>
      </c>
    </row>
    <row r="5587" spans="1:4" ht="12.75" customHeight="1">
      <c r="A5587" s="6" t="s">
        <v>11193</v>
      </c>
      <c r="B5587" s="7" t="s">
        <v>11194</v>
      </c>
      <c r="C5587" s="7" t="s">
        <v>293</v>
      </c>
      <c r="D5587" s="8">
        <v>0.25</v>
      </c>
    </row>
    <row r="5588" spans="1:4" ht="12.75" customHeight="1">
      <c r="A5588" s="6" t="s">
        <v>11195</v>
      </c>
      <c r="B5588" s="7" t="s">
        <v>11196</v>
      </c>
      <c r="C5588" s="7" t="s">
        <v>293</v>
      </c>
      <c r="D5588" s="8">
        <v>0.05</v>
      </c>
    </row>
    <row r="5589" spans="1:4" ht="12.75" customHeight="1">
      <c r="A5589" s="6" t="s">
        <v>11197</v>
      </c>
      <c r="B5589" s="7" t="s">
        <v>11198</v>
      </c>
      <c r="C5589" s="7" t="s">
        <v>293</v>
      </c>
      <c r="D5589" s="8">
        <v>0.27</v>
      </c>
    </row>
    <row r="5590" spans="1:4" ht="12.75" customHeight="1">
      <c r="A5590" s="6" t="s">
        <v>11199</v>
      </c>
      <c r="B5590" s="7" t="s">
        <v>11200</v>
      </c>
      <c r="C5590" s="7" t="s">
        <v>293</v>
      </c>
      <c r="D5590" s="8">
        <v>23.91</v>
      </c>
    </row>
    <row r="5591" spans="1:4" ht="12.75" customHeight="1">
      <c r="A5591" s="6" t="s">
        <v>11201</v>
      </c>
      <c r="B5591" s="7" t="s">
        <v>11202</v>
      </c>
      <c r="C5591" s="7" t="s">
        <v>293</v>
      </c>
      <c r="D5591" s="8">
        <v>44.43</v>
      </c>
    </row>
    <row r="5592" spans="1:4" ht="12.75" customHeight="1">
      <c r="A5592" s="6" t="s">
        <v>11203</v>
      </c>
      <c r="B5592" s="7" t="s">
        <v>11204</v>
      </c>
      <c r="C5592" s="7" t="s">
        <v>293</v>
      </c>
      <c r="D5592" s="8">
        <v>12</v>
      </c>
    </row>
    <row r="5593" spans="1:4" ht="12.75" customHeight="1">
      <c r="A5593" s="6" t="s">
        <v>11205</v>
      </c>
      <c r="B5593" s="7" t="s">
        <v>11206</v>
      </c>
      <c r="C5593" s="7" t="s">
        <v>293</v>
      </c>
      <c r="D5593" s="8">
        <v>55.61</v>
      </c>
    </row>
    <row r="5594" spans="1:4" ht="12.75" customHeight="1">
      <c r="A5594" s="6" t="s">
        <v>11207</v>
      </c>
      <c r="B5594" s="7" t="s">
        <v>11208</v>
      </c>
      <c r="C5594" s="7" t="s">
        <v>293</v>
      </c>
      <c r="D5594" s="8">
        <v>90.71</v>
      </c>
    </row>
    <row r="5595" spans="1:4" ht="12.75" customHeight="1">
      <c r="A5595" s="6" t="s">
        <v>11209</v>
      </c>
      <c r="B5595" s="7" t="s">
        <v>11210</v>
      </c>
      <c r="C5595" s="7" t="s">
        <v>293</v>
      </c>
      <c r="D5595" s="8">
        <v>22.41</v>
      </c>
    </row>
    <row r="5596" spans="1:4" ht="12.75" customHeight="1">
      <c r="A5596" s="6" t="s">
        <v>11211</v>
      </c>
      <c r="B5596" s="7" t="s">
        <v>11212</v>
      </c>
      <c r="C5596" s="7" t="s">
        <v>293</v>
      </c>
      <c r="D5596" s="8">
        <v>8.67</v>
      </c>
    </row>
    <row r="5597" spans="1:4" ht="12.75" customHeight="1">
      <c r="A5597" s="6" t="s">
        <v>11213</v>
      </c>
      <c r="B5597" s="7" t="s">
        <v>11214</v>
      </c>
      <c r="C5597" s="7" t="s">
        <v>293</v>
      </c>
      <c r="D5597" s="8">
        <v>40.51</v>
      </c>
    </row>
    <row r="5598" spans="1:4" ht="12.75" customHeight="1">
      <c r="A5598" s="6" t="s">
        <v>11215</v>
      </c>
      <c r="B5598" s="7" t="s">
        <v>11216</v>
      </c>
      <c r="C5598" s="7" t="s">
        <v>293</v>
      </c>
      <c r="D5598" s="8">
        <v>82.8</v>
      </c>
    </row>
    <row r="5599" spans="1:4" ht="12.75" customHeight="1">
      <c r="A5599" s="6" t="s">
        <v>11217</v>
      </c>
      <c r="B5599" s="7" t="s">
        <v>11218</v>
      </c>
      <c r="C5599" s="7" t="s">
        <v>293</v>
      </c>
      <c r="D5599" s="8">
        <v>17.96</v>
      </c>
    </row>
    <row r="5600" spans="1:4" ht="12.75" customHeight="1">
      <c r="A5600" s="6" t="s">
        <v>11219</v>
      </c>
      <c r="B5600" s="7" t="s">
        <v>11220</v>
      </c>
      <c r="C5600" s="7" t="s">
        <v>293</v>
      </c>
      <c r="D5600" s="8">
        <v>4.8499999999999996</v>
      </c>
    </row>
    <row r="5601" spans="1:4" ht="12.75" customHeight="1">
      <c r="A5601" s="6" t="s">
        <v>11221</v>
      </c>
      <c r="B5601" s="7" t="s">
        <v>11222</v>
      </c>
      <c r="C5601" s="7" t="s">
        <v>293</v>
      </c>
      <c r="D5601" s="8">
        <v>19.649999999999999</v>
      </c>
    </row>
    <row r="5602" spans="1:4" ht="12.75" customHeight="1">
      <c r="A5602" s="6" t="s">
        <v>11223</v>
      </c>
      <c r="B5602" s="7" t="s">
        <v>11224</v>
      </c>
      <c r="C5602" s="7" t="s">
        <v>293</v>
      </c>
      <c r="D5602" s="8">
        <v>98.25</v>
      </c>
    </row>
    <row r="5603" spans="1:4" ht="12.75" customHeight="1">
      <c r="A5603" s="6" t="s">
        <v>11225</v>
      </c>
      <c r="B5603" s="7" t="s">
        <v>11226</v>
      </c>
      <c r="C5603" s="7" t="s">
        <v>293</v>
      </c>
      <c r="D5603" s="8">
        <v>51.86</v>
      </c>
    </row>
    <row r="5604" spans="1:4" ht="12.75" customHeight="1">
      <c r="A5604" s="6" t="s">
        <v>11227</v>
      </c>
      <c r="B5604" s="7" t="s">
        <v>11228</v>
      </c>
      <c r="C5604" s="7" t="s">
        <v>293</v>
      </c>
      <c r="D5604" s="8">
        <v>58.06</v>
      </c>
    </row>
    <row r="5605" spans="1:4" ht="12.75" customHeight="1">
      <c r="A5605" s="6" t="s">
        <v>11229</v>
      </c>
      <c r="B5605" s="7" t="s">
        <v>11230</v>
      </c>
      <c r="C5605" s="7" t="s">
        <v>293</v>
      </c>
      <c r="D5605" s="8">
        <v>102.93</v>
      </c>
    </row>
    <row r="5606" spans="1:4" ht="12.75" customHeight="1">
      <c r="A5606" s="6" t="s">
        <v>11231</v>
      </c>
      <c r="B5606" s="7" t="s">
        <v>11232</v>
      </c>
      <c r="C5606" s="7" t="s">
        <v>293</v>
      </c>
      <c r="D5606" s="8">
        <v>35.619999999999997</v>
      </c>
    </row>
    <row r="5607" spans="1:4" ht="12.75" customHeight="1">
      <c r="A5607" s="6" t="s">
        <v>11233</v>
      </c>
      <c r="B5607" s="7" t="s">
        <v>11234</v>
      </c>
      <c r="C5607" s="7" t="s">
        <v>293</v>
      </c>
      <c r="D5607" s="8">
        <v>118.37</v>
      </c>
    </row>
    <row r="5608" spans="1:4" ht="12.75" customHeight="1">
      <c r="A5608" s="6" t="s">
        <v>11235</v>
      </c>
      <c r="B5608" s="7" t="s">
        <v>11236</v>
      </c>
      <c r="C5608" s="7" t="s">
        <v>293</v>
      </c>
      <c r="D5608" s="8">
        <v>4.92</v>
      </c>
    </row>
    <row r="5609" spans="1:4" ht="12.75" customHeight="1">
      <c r="A5609" s="6" t="s">
        <v>11237</v>
      </c>
      <c r="B5609" s="7" t="s">
        <v>11238</v>
      </c>
      <c r="C5609" s="7" t="s">
        <v>293</v>
      </c>
      <c r="D5609" s="8">
        <v>68.52</v>
      </c>
    </row>
    <row r="5610" spans="1:4" ht="12.75" customHeight="1">
      <c r="A5610" s="6" t="s">
        <v>11239</v>
      </c>
      <c r="B5610" s="7" t="s">
        <v>11240</v>
      </c>
      <c r="C5610" s="7" t="s">
        <v>293</v>
      </c>
      <c r="D5610" s="8">
        <v>68.94</v>
      </c>
    </row>
    <row r="5611" spans="1:4" ht="12.75" customHeight="1">
      <c r="A5611" s="6" t="s">
        <v>11241</v>
      </c>
      <c r="B5611" s="7" t="s">
        <v>11242</v>
      </c>
      <c r="C5611" s="7" t="s">
        <v>293</v>
      </c>
      <c r="D5611" s="8">
        <v>225.83</v>
      </c>
    </row>
    <row r="5612" spans="1:4" ht="12.75" customHeight="1">
      <c r="A5612" s="6" t="s">
        <v>11243</v>
      </c>
      <c r="B5612" s="7" t="s">
        <v>11244</v>
      </c>
      <c r="C5612" s="7" t="s">
        <v>293</v>
      </c>
      <c r="D5612" s="8">
        <v>63.47</v>
      </c>
    </row>
    <row r="5613" spans="1:4" ht="12.75" customHeight="1">
      <c r="A5613" s="6" t="s">
        <v>11245</v>
      </c>
      <c r="B5613" s="7" t="s">
        <v>11246</v>
      </c>
      <c r="C5613" s="7" t="s">
        <v>293</v>
      </c>
      <c r="D5613" s="8">
        <v>9.67</v>
      </c>
    </row>
    <row r="5614" spans="1:4" ht="12.75" customHeight="1">
      <c r="A5614" s="6" t="s">
        <v>11247</v>
      </c>
      <c r="B5614" s="7" t="s">
        <v>11248</v>
      </c>
      <c r="C5614" s="7" t="s">
        <v>293</v>
      </c>
      <c r="D5614" s="8">
        <v>115.88</v>
      </c>
    </row>
    <row r="5615" spans="1:4" ht="12.75" customHeight="1">
      <c r="A5615" s="6" t="s">
        <v>11249</v>
      </c>
      <c r="B5615" s="7" t="s">
        <v>11250</v>
      </c>
      <c r="C5615" s="7" t="s">
        <v>293</v>
      </c>
      <c r="D5615" s="8">
        <v>118.37</v>
      </c>
    </row>
    <row r="5616" spans="1:4" ht="12.75" customHeight="1">
      <c r="A5616" s="6" t="s">
        <v>11251</v>
      </c>
      <c r="B5616" s="7" t="s">
        <v>11252</v>
      </c>
      <c r="C5616" s="7" t="s">
        <v>293</v>
      </c>
      <c r="D5616" s="8">
        <v>195.53</v>
      </c>
    </row>
    <row r="5617" spans="1:4" ht="12.75" customHeight="1">
      <c r="A5617" s="6" t="s">
        <v>11253</v>
      </c>
      <c r="B5617" s="7" t="s">
        <v>11254</v>
      </c>
      <c r="C5617" s="7" t="s">
        <v>293</v>
      </c>
      <c r="D5617" s="8">
        <v>2.67</v>
      </c>
    </row>
    <row r="5618" spans="1:4" ht="12.75" customHeight="1">
      <c r="A5618" s="6" t="s">
        <v>11255</v>
      </c>
      <c r="B5618" s="7" t="s">
        <v>11256</v>
      </c>
      <c r="C5618" s="7" t="s">
        <v>293</v>
      </c>
      <c r="D5618" s="8">
        <v>1.85</v>
      </c>
    </row>
    <row r="5619" spans="1:4" ht="12.75" customHeight="1">
      <c r="A5619" s="6" t="s">
        <v>11257</v>
      </c>
      <c r="B5619" s="7" t="s">
        <v>11258</v>
      </c>
      <c r="C5619" s="7" t="s">
        <v>293</v>
      </c>
      <c r="D5619" s="8">
        <v>85.05</v>
      </c>
    </row>
    <row r="5620" spans="1:4" ht="12.75" customHeight="1">
      <c r="A5620" s="6" t="s">
        <v>11259</v>
      </c>
      <c r="B5620" s="7" t="s">
        <v>11260</v>
      </c>
      <c r="C5620" s="7" t="s">
        <v>293</v>
      </c>
      <c r="D5620" s="8">
        <v>62</v>
      </c>
    </row>
    <row r="5621" spans="1:4" ht="12.75" customHeight="1">
      <c r="A5621" s="6" t="s">
        <v>11261</v>
      </c>
      <c r="B5621" s="7" t="s">
        <v>11262</v>
      </c>
      <c r="C5621" s="7" t="s">
        <v>293</v>
      </c>
      <c r="D5621" s="8">
        <v>46.45</v>
      </c>
    </row>
    <row r="5622" spans="1:4" ht="12.75" customHeight="1">
      <c r="A5622" s="6" t="s">
        <v>11263</v>
      </c>
      <c r="B5622" s="7" t="s">
        <v>11264</v>
      </c>
      <c r="C5622" s="7" t="s">
        <v>293</v>
      </c>
      <c r="D5622" s="8">
        <v>60.18</v>
      </c>
    </row>
    <row r="5623" spans="1:4" ht="12.75" customHeight="1">
      <c r="A5623" s="6" t="s">
        <v>11265</v>
      </c>
      <c r="B5623" s="7" t="s">
        <v>11266</v>
      </c>
      <c r="C5623" s="7" t="s">
        <v>293</v>
      </c>
      <c r="D5623" s="8">
        <v>2.0299999999999998</v>
      </c>
    </row>
    <row r="5624" spans="1:4" ht="12.75" customHeight="1">
      <c r="A5624" s="6" t="s">
        <v>11267</v>
      </c>
      <c r="B5624" s="7" t="s">
        <v>11268</v>
      </c>
      <c r="C5624" s="7" t="s">
        <v>293</v>
      </c>
      <c r="D5624" s="8">
        <v>47.91</v>
      </c>
    </row>
    <row r="5625" spans="1:4" ht="12.75" customHeight="1">
      <c r="A5625" s="6" t="s">
        <v>11269</v>
      </c>
      <c r="B5625" s="7" t="s">
        <v>11270</v>
      </c>
      <c r="C5625" s="7" t="s">
        <v>293</v>
      </c>
      <c r="D5625" s="8">
        <v>2.04</v>
      </c>
    </row>
    <row r="5626" spans="1:4" ht="12.75" customHeight="1">
      <c r="A5626" s="6" t="s">
        <v>11271</v>
      </c>
      <c r="B5626" s="7" t="s">
        <v>11272</v>
      </c>
      <c r="C5626" s="7" t="s">
        <v>293</v>
      </c>
      <c r="D5626" s="8">
        <v>36.42</v>
      </c>
    </row>
    <row r="5627" spans="1:4" ht="12.75" customHeight="1">
      <c r="A5627" s="6" t="s">
        <v>11273</v>
      </c>
      <c r="B5627" s="7" t="s">
        <v>11274</v>
      </c>
      <c r="C5627" s="7" t="s">
        <v>293</v>
      </c>
      <c r="D5627" s="8">
        <v>65.48</v>
      </c>
    </row>
    <row r="5628" spans="1:4" ht="12.75" customHeight="1">
      <c r="A5628" s="6" t="s">
        <v>11275</v>
      </c>
      <c r="B5628" s="7" t="s">
        <v>11276</v>
      </c>
      <c r="C5628" s="7" t="s">
        <v>293</v>
      </c>
      <c r="D5628" s="8">
        <v>7.15</v>
      </c>
    </row>
    <row r="5629" spans="1:4" ht="12.75" customHeight="1">
      <c r="A5629" s="6" t="s">
        <v>11277</v>
      </c>
      <c r="B5629" s="7" t="s">
        <v>11278</v>
      </c>
      <c r="C5629" s="7" t="s">
        <v>293</v>
      </c>
      <c r="D5629" s="8">
        <v>6.38</v>
      </c>
    </row>
    <row r="5630" spans="1:4" ht="12.75" customHeight="1">
      <c r="A5630" s="6" t="s">
        <v>11279</v>
      </c>
      <c r="B5630" s="7" t="s">
        <v>11280</v>
      </c>
      <c r="C5630" s="7" t="s">
        <v>293</v>
      </c>
      <c r="D5630" s="8">
        <v>33.33</v>
      </c>
    </row>
    <row r="5631" spans="1:4" ht="12.75" customHeight="1">
      <c r="A5631" s="6" t="s">
        <v>11281</v>
      </c>
      <c r="B5631" s="7" t="s">
        <v>11282</v>
      </c>
      <c r="C5631" s="7" t="s">
        <v>293</v>
      </c>
      <c r="D5631" s="8">
        <v>181</v>
      </c>
    </row>
    <row r="5632" spans="1:4" ht="12.75" customHeight="1">
      <c r="A5632" s="6" t="s">
        <v>11283</v>
      </c>
      <c r="B5632" s="7" t="s">
        <v>11284</v>
      </c>
      <c r="C5632" s="7" t="s">
        <v>293</v>
      </c>
      <c r="D5632" s="8">
        <v>9</v>
      </c>
    </row>
    <row r="5633" spans="1:4" ht="12.75" customHeight="1">
      <c r="A5633" s="6" t="s">
        <v>11285</v>
      </c>
      <c r="B5633" s="7" t="s">
        <v>11286</v>
      </c>
      <c r="C5633" s="7" t="s">
        <v>293</v>
      </c>
      <c r="D5633" s="8">
        <v>58.06</v>
      </c>
    </row>
    <row r="5634" spans="1:4" ht="12.75" customHeight="1">
      <c r="A5634" s="6" t="s">
        <v>11287</v>
      </c>
      <c r="B5634" s="7" t="s">
        <v>11288</v>
      </c>
      <c r="C5634" s="7" t="s">
        <v>293</v>
      </c>
      <c r="D5634" s="8">
        <v>34.56</v>
      </c>
    </row>
    <row r="5635" spans="1:4" ht="12.75" customHeight="1">
      <c r="A5635" s="6" t="s">
        <v>11289</v>
      </c>
      <c r="B5635" s="7" t="s">
        <v>11290</v>
      </c>
      <c r="C5635" s="7" t="s">
        <v>293</v>
      </c>
      <c r="D5635" s="8">
        <v>157.28</v>
      </c>
    </row>
    <row r="5636" spans="1:4" ht="12.75" customHeight="1">
      <c r="A5636" s="6" t="s">
        <v>11291</v>
      </c>
      <c r="B5636" s="7" t="s">
        <v>11292</v>
      </c>
      <c r="C5636" s="7" t="s">
        <v>293</v>
      </c>
      <c r="D5636" s="8">
        <v>42.49</v>
      </c>
    </row>
    <row r="5637" spans="1:4" ht="12.75" customHeight="1">
      <c r="A5637" s="6" t="s">
        <v>11293</v>
      </c>
      <c r="B5637" s="7" t="s">
        <v>11294</v>
      </c>
      <c r="C5637" s="7" t="s">
        <v>293</v>
      </c>
      <c r="D5637" s="8">
        <v>9.52</v>
      </c>
    </row>
    <row r="5638" spans="1:4" ht="12.75" customHeight="1">
      <c r="A5638" s="6" t="s">
        <v>11295</v>
      </c>
      <c r="B5638" s="7" t="s">
        <v>11296</v>
      </c>
      <c r="C5638" s="7" t="s">
        <v>293</v>
      </c>
      <c r="D5638" s="8">
        <v>8.5</v>
      </c>
    </row>
    <row r="5639" spans="1:4" ht="12.75" customHeight="1">
      <c r="A5639" s="6" t="s">
        <v>11297</v>
      </c>
      <c r="B5639" s="7" t="s">
        <v>11298</v>
      </c>
      <c r="C5639" s="7" t="s">
        <v>293</v>
      </c>
      <c r="D5639" s="8">
        <v>51.01</v>
      </c>
    </row>
    <row r="5640" spans="1:4" ht="12.75" customHeight="1">
      <c r="A5640" s="6" t="s">
        <v>11299</v>
      </c>
      <c r="B5640" s="7" t="s">
        <v>11300</v>
      </c>
      <c r="C5640" s="7" t="s">
        <v>293</v>
      </c>
      <c r="D5640" s="8">
        <v>3.35</v>
      </c>
    </row>
    <row r="5641" spans="1:4" ht="12.75" customHeight="1">
      <c r="A5641" s="6" t="s">
        <v>11301</v>
      </c>
      <c r="B5641" s="7" t="s">
        <v>11302</v>
      </c>
      <c r="C5641" s="7" t="s">
        <v>293</v>
      </c>
      <c r="D5641" s="8">
        <v>0.73</v>
      </c>
    </row>
    <row r="5642" spans="1:4" ht="12.75" customHeight="1">
      <c r="A5642" s="6" t="s">
        <v>11303</v>
      </c>
      <c r="B5642" s="7" t="s">
        <v>11304</v>
      </c>
      <c r="C5642" s="7" t="s">
        <v>293</v>
      </c>
      <c r="D5642" s="8">
        <v>0.41</v>
      </c>
    </row>
    <row r="5643" spans="1:4" ht="12.75" customHeight="1">
      <c r="A5643" s="6" t="s">
        <v>11305</v>
      </c>
      <c r="B5643" s="7" t="s">
        <v>11306</v>
      </c>
      <c r="C5643" s="7" t="s">
        <v>293</v>
      </c>
      <c r="D5643" s="8">
        <v>0.1</v>
      </c>
    </row>
    <row r="5644" spans="1:4" ht="12.75" customHeight="1">
      <c r="A5644" s="6" t="s">
        <v>11307</v>
      </c>
      <c r="B5644" s="7" t="s">
        <v>11308</v>
      </c>
      <c r="C5644" s="7" t="s">
        <v>293</v>
      </c>
      <c r="D5644" s="8">
        <v>0.55000000000000004</v>
      </c>
    </row>
    <row r="5645" spans="1:4" ht="12.75" customHeight="1">
      <c r="A5645" s="6" t="s">
        <v>11309</v>
      </c>
      <c r="B5645" s="7" t="s">
        <v>11310</v>
      </c>
      <c r="C5645" s="7" t="s">
        <v>293</v>
      </c>
      <c r="D5645" s="8">
        <v>4.3</v>
      </c>
    </row>
    <row r="5646" spans="1:4" ht="12.75" customHeight="1">
      <c r="A5646" s="6" t="s">
        <v>11311</v>
      </c>
      <c r="B5646" s="7" t="s">
        <v>11312</v>
      </c>
      <c r="C5646" s="7" t="s">
        <v>293</v>
      </c>
      <c r="D5646" s="8">
        <v>0.81</v>
      </c>
    </row>
    <row r="5647" spans="1:4" ht="12.75" customHeight="1">
      <c r="A5647" s="6" t="s">
        <v>11313</v>
      </c>
      <c r="B5647" s="7" t="s">
        <v>11314</v>
      </c>
      <c r="C5647" s="7" t="s">
        <v>293</v>
      </c>
      <c r="D5647" s="8">
        <v>0.19</v>
      </c>
    </row>
    <row r="5648" spans="1:4" ht="12.75" customHeight="1">
      <c r="A5648" s="6" t="s">
        <v>11315</v>
      </c>
      <c r="B5648" s="7" t="s">
        <v>11316</v>
      </c>
      <c r="C5648" s="7" t="s">
        <v>293</v>
      </c>
      <c r="D5648" s="8">
        <v>0.94</v>
      </c>
    </row>
    <row r="5649" spans="1:4" ht="12.75" customHeight="1">
      <c r="A5649" s="6" t="s">
        <v>11317</v>
      </c>
      <c r="B5649" s="7" t="s">
        <v>11318</v>
      </c>
      <c r="C5649" s="7" t="s">
        <v>293</v>
      </c>
      <c r="D5649" s="8">
        <v>3.34</v>
      </c>
    </row>
    <row r="5650" spans="1:4" ht="12.75" customHeight="1">
      <c r="A5650" s="6" t="s">
        <v>11319</v>
      </c>
      <c r="B5650" s="7" t="s">
        <v>11320</v>
      </c>
      <c r="C5650" s="7" t="s">
        <v>293</v>
      </c>
      <c r="D5650" s="8">
        <v>0.96</v>
      </c>
    </row>
    <row r="5651" spans="1:4" ht="12.75" customHeight="1">
      <c r="A5651" s="6" t="s">
        <v>11321</v>
      </c>
      <c r="B5651" s="7" t="s">
        <v>11322</v>
      </c>
      <c r="C5651" s="7" t="s">
        <v>293</v>
      </c>
      <c r="D5651" s="8">
        <v>0.23</v>
      </c>
    </row>
    <row r="5652" spans="1:4" ht="12.75" customHeight="1">
      <c r="A5652" s="6" t="s">
        <v>11323</v>
      </c>
      <c r="B5652" s="7" t="s">
        <v>11324</v>
      </c>
      <c r="C5652" s="7" t="s">
        <v>293</v>
      </c>
      <c r="D5652" s="8">
        <v>1.1200000000000001</v>
      </c>
    </row>
    <row r="5653" spans="1:4" ht="12.75" customHeight="1">
      <c r="A5653" s="6" t="s">
        <v>11325</v>
      </c>
      <c r="B5653" s="7" t="s">
        <v>11326</v>
      </c>
      <c r="C5653" s="7" t="s">
        <v>293</v>
      </c>
      <c r="D5653" s="8">
        <v>5.0199999999999996</v>
      </c>
    </row>
    <row r="5654" spans="1:4" ht="12.75" customHeight="1">
      <c r="A5654" s="6" t="s">
        <v>11327</v>
      </c>
      <c r="B5654" s="7" t="s">
        <v>11328</v>
      </c>
      <c r="C5654" s="7" t="s">
        <v>293</v>
      </c>
      <c r="D5654" s="8">
        <v>0.76</v>
      </c>
    </row>
    <row r="5655" spans="1:4" ht="12.75" customHeight="1">
      <c r="A5655" s="6" t="s">
        <v>11329</v>
      </c>
      <c r="B5655" s="7" t="s">
        <v>11330</v>
      </c>
      <c r="C5655" s="7" t="s">
        <v>293</v>
      </c>
      <c r="D5655" s="8">
        <v>0.18</v>
      </c>
    </row>
    <row r="5656" spans="1:4" ht="12.75" customHeight="1">
      <c r="A5656" s="6" t="s">
        <v>11331</v>
      </c>
      <c r="B5656" s="7" t="s">
        <v>11332</v>
      </c>
      <c r="C5656" s="7" t="s">
        <v>293</v>
      </c>
      <c r="D5656" s="8">
        <v>0.89</v>
      </c>
    </row>
    <row r="5657" spans="1:4" ht="12.75" customHeight="1">
      <c r="A5657" s="6" t="s">
        <v>11333</v>
      </c>
      <c r="B5657" s="7" t="s">
        <v>11334</v>
      </c>
      <c r="C5657" s="7" t="s">
        <v>293</v>
      </c>
      <c r="D5657" s="8">
        <v>2</v>
      </c>
    </row>
    <row r="5658" spans="1:4" ht="12.75" customHeight="1">
      <c r="A5658" s="6" t="s">
        <v>11335</v>
      </c>
      <c r="B5658" s="7" t="s">
        <v>11336</v>
      </c>
      <c r="C5658" s="7" t="s">
        <v>293</v>
      </c>
      <c r="D5658" s="8">
        <v>5.31</v>
      </c>
    </row>
    <row r="5659" spans="1:4" ht="12.75" customHeight="1">
      <c r="A5659" s="6" t="s">
        <v>11337</v>
      </c>
      <c r="B5659" s="7" t="s">
        <v>11338</v>
      </c>
      <c r="C5659" s="7" t="s">
        <v>293</v>
      </c>
      <c r="D5659" s="8">
        <v>1.22</v>
      </c>
    </row>
    <row r="5660" spans="1:4" ht="12.75" customHeight="1">
      <c r="A5660" s="6" t="s">
        <v>11339</v>
      </c>
      <c r="B5660" s="7" t="s">
        <v>11340</v>
      </c>
      <c r="C5660" s="7" t="s">
        <v>293</v>
      </c>
      <c r="D5660" s="8">
        <v>6.64</v>
      </c>
    </row>
    <row r="5661" spans="1:4" ht="12.75" customHeight="1">
      <c r="A5661" s="6" t="s">
        <v>11341</v>
      </c>
      <c r="B5661" s="7" t="s">
        <v>11342</v>
      </c>
      <c r="C5661" s="7" t="s">
        <v>293</v>
      </c>
      <c r="D5661" s="8">
        <v>1.1299999999999999</v>
      </c>
    </row>
    <row r="5662" spans="1:4" ht="12.75" customHeight="1">
      <c r="A5662" s="6" t="s">
        <v>11343</v>
      </c>
      <c r="B5662" s="7" t="s">
        <v>11344</v>
      </c>
      <c r="C5662" s="7" t="s">
        <v>293</v>
      </c>
      <c r="D5662" s="8">
        <v>7.04</v>
      </c>
    </row>
    <row r="5663" spans="1:4" ht="12.75" customHeight="1">
      <c r="A5663" s="6" t="s">
        <v>11345</v>
      </c>
      <c r="B5663" s="7" t="s">
        <v>11346</v>
      </c>
      <c r="C5663" s="7" t="s">
        <v>293</v>
      </c>
      <c r="D5663" s="8">
        <v>1.62</v>
      </c>
    </row>
    <row r="5664" spans="1:4" ht="12.75" customHeight="1">
      <c r="A5664" s="6" t="s">
        <v>11347</v>
      </c>
      <c r="B5664" s="7" t="s">
        <v>11348</v>
      </c>
      <c r="C5664" s="7" t="s">
        <v>293</v>
      </c>
      <c r="D5664" s="8">
        <v>8.8000000000000007</v>
      </c>
    </row>
    <row r="5665" spans="1:4" ht="12.75" customHeight="1">
      <c r="A5665" s="6" t="s">
        <v>11349</v>
      </c>
      <c r="B5665" s="7" t="s">
        <v>11350</v>
      </c>
      <c r="C5665" s="7" t="s">
        <v>293</v>
      </c>
      <c r="D5665" s="8">
        <v>1.1299999999999999</v>
      </c>
    </row>
    <row r="5666" spans="1:4" ht="12.75" customHeight="1">
      <c r="A5666" s="6" t="s">
        <v>11351</v>
      </c>
      <c r="B5666" s="7" t="s">
        <v>11352</v>
      </c>
      <c r="C5666" s="7" t="s">
        <v>293</v>
      </c>
      <c r="D5666" s="8">
        <v>3.96</v>
      </c>
    </row>
    <row r="5667" spans="1:4" ht="12.75" customHeight="1">
      <c r="A5667" s="6" t="s">
        <v>11353</v>
      </c>
      <c r="B5667" s="7" t="s">
        <v>11354</v>
      </c>
      <c r="C5667" s="7" t="s">
        <v>293</v>
      </c>
      <c r="D5667" s="8">
        <v>1.28</v>
      </c>
    </row>
    <row r="5668" spans="1:4" ht="12.75" customHeight="1">
      <c r="A5668" s="6" t="s">
        <v>11355</v>
      </c>
      <c r="B5668" s="7" t="s">
        <v>11356</v>
      </c>
      <c r="C5668" s="7" t="s">
        <v>293</v>
      </c>
      <c r="D5668" s="8">
        <v>0.3</v>
      </c>
    </row>
    <row r="5669" spans="1:4" ht="12.75" customHeight="1">
      <c r="A5669" s="6" t="s">
        <v>11357</v>
      </c>
      <c r="B5669" s="7" t="s">
        <v>11358</v>
      </c>
      <c r="C5669" s="7" t="s">
        <v>293</v>
      </c>
      <c r="D5669" s="8">
        <v>7.0000000000000007E-2</v>
      </c>
    </row>
    <row r="5670" spans="1:4" ht="12.75" customHeight="1">
      <c r="A5670" s="6" t="s">
        <v>11359</v>
      </c>
      <c r="B5670" s="7" t="s">
        <v>11360</v>
      </c>
      <c r="C5670" s="7" t="s">
        <v>293</v>
      </c>
      <c r="D5670" s="8">
        <v>0.35</v>
      </c>
    </row>
    <row r="5671" spans="1:4" ht="12.75" customHeight="1">
      <c r="A5671" s="6" t="s">
        <v>11361</v>
      </c>
      <c r="B5671" s="7" t="s">
        <v>11362</v>
      </c>
      <c r="C5671" s="7" t="s">
        <v>293</v>
      </c>
      <c r="D5671" s="8">
        <v>1.33</v>
      </c>
    </row>
    <row r="5672" spans="1:4" ht="12.75" customHeight="1">
      <c r="A5672" s="6" t="s">
        <v>11363</v>
      </c>
      <c r="B5672" s="7" t="s">
        <v>11364</v>
      </c>
      <c r="C5672" s="7" t="s">
        <v>293</v>
      </c>
      <c r="D5672" s="8">
        <v>43.77</v>
      </c>
    </row>
    <row r="5673" spans="1:4" ht="12.75" customHeight="1">
      <c r="A5673" s="6" t="s">
        <v>11365</v>
      </c>
      <c r="B5673" s="7" t="s">
        <v>11366</v>
      </c>
      <c r="C5673" s="7" t="s">
        <v>293</v>
      </c>
      <c r="D5673" s="8">
        <v>11.56</v>
      </c>
    </row>
    <row r="5674" spans="1:4" ht="12.75" customHeight="1">
      <c r="A5674" s="6" t="s">
        <v>11367</v>
      </c>
      <c r="B5674" s="7" t="s">
        <v>11368</v>
      </c>
      <c r="C5674" s="7" t="s">
        <v>293</v>
      </c>
      <c r="D5674" s="8">
        <v>54.71</v>
      </c>
    </row>
    <row r="5675" spans="1:4" ht="12.75" customHeight="1">
      <c r="A5675" s="6" t="s">
        <v>11369</v>
      </c>
      <c r="B5675" s="7" t="s">
        <v>11370</v>
      </c>
      <c r="C5675" s="7" t="s">
        <v>293</v>
      </c>
      <c r="D5675" s="8">
        <v>64.87</v>
      </c>
    </row>
    <row r="5676" spans="1:4" ht="12.75" customHeight="1">
      <c r="A5676" s="6" t="s">
        <v>11371</v>
      </c>
      <c r="B5676" s="7" t="s">
        <v>11372</v>
      </c>
      <c r="C5676" s="7" t="s">
        <v>293</v>
      </c>
      <c r="D5676" s="8">
        <v>31.13</v>
      </c>
    </row>
    <row r="5677" spans="1:4" ht="12.75" customHeight="1">
      <c r="A5677" s="6" t="s">
        <v>11373</v>
      </c>
      <c r="B5677" s="7" t="s">
        <v>11374</v>
      </c>
      <c r="C5677" s="7" t="s">
        <v>293</v>
      </c>
      <c r="D5677" s="8">
        <v>13.71</v>
      </c>
    </row>
    <row r="5678" spans="1:4" ht="12.75" customHeight="1">
      <c r="A5678" s="6" t="s">
        <v>11375</v>
      </c>
      <c r="B5678" s="7" t="s">
        <v>11376</v>
      </c>
      <c r="C5678" s="7" t="s">
        <v>293</v>
      </c>
      <c r="D5678" s="8">
        <v>55.66</v>
      </c>
    </row>
    <row r="5679" spans="1:4" ht="12.75" customHeight="1">
      <c r="A5679" s="6" t="s">
        <v>11377</v>
      </c>
      <c r="B5679" s="7" t="s">
        <v>11378</v>
      </c>
      <c r="C5679" s="7" t="s">
        <v>293</v>
      </c>
      <c r="D5679" s="8">
        <v>79.400000000000006</v>
      </c>
    </row>
    <row r="5680" spans="1:4" ht="12.75" customHeight="1">
      <c r="A5680" s="6" t="s">
        <v>11379</v>
      </c>
      <c r="B5680" s="7" t="s">
        <v>11380</v>
      </c>
      <c r="C5680" s="7" t="s">
        <v>293</v>
      </c>
      <c r="D5680" s="8">
        <v>22.82</v>
      </c>
    </row>
    <row r="5681" spans="1:4" ht="12.75" customHeight="1">
      <c r="A5681" s="6" t="s">
        <v>11381</v>
      </c>
      <c r="B5681" s="7" t="s">
        <v>11382</v>
      </c>
      <c r="C5681" s="7" t="s">
        <v>293</v>
      </c>
      <c r="D5681" s="8">
        <v>9.3800000000000008</v>
      </c>
    </row>
    <row r="5682" spans="1:4" ht="12.75" customHeight="1">
      <c r="A5682" s="6" t="s">
        <v>11383</v>
      </c>
      <c r="B5682" s="7" t="s">
        <v>11384</v>
      </c>
      <c r="C5682" s="7" t="s">
        <v>293</v>
      </c>
      <c r="D5682" s="8">
        <v>0.2</v>
      </c>
    </row>
    <row r="5683" spans="1:4" ht="12.75" customHeight="1">
      <c r="A5683" s="6" t="s">
        <v>11385</v>
      </c>
      <c r="B5683" s="7" t="s">
        <v>11386</v>
      </c>
      <c r="C5683" s="7" t="s">
        <v>293</v>
      </c>
      <c r="D5683" s="8">
        <v>0.04</v>
      </c>
    </row>
    <row r="5684" spans="1:4" ht="12.75" customHeight="1">
      <c r="A5684" s="6" t="s">
        <v>11387</v>
      </c>
      <c r="B5684" s="7" t="s">
        <v>11388</v>
      </c>
      <c r="C5684" s="7" t="s">
        <v>293</v>
      </c>
      <c r="D5684" s="8">
        <v>3.4</v>
      </c>
    </row>
    <row r="5685" spans="1:4" ht="12.75" customHeight="1">
      <c r="A5685" s="6" t="s">
        <v>11389</v>
      </c>
      <c r="B5685" s="7" t="s">
        <v>11390</v>
      </c>
      <c r="C5685" s="7" t="s">
        <v>293</v>
      </c>
      <c r="D5685" s="8">
        <v>0.93</v>
      </c>
    </row>
    <row r="5686" spans="1:4" ht="12.75" customHeight="1">
      <c r="A5686" s="6" t="s">
        <v>11391</v>
      </c>
      <c r="B5686" s="7" t="s">
        <v>11392</v>
      </c>
      <c r="C5686" s="7" t="s">
        <v>293</v>
      </c>
      <c r="D5686" s="8">
        <v>24.23</v>
      </c>
    </row>
    <row r="5687" spans="1:4" ht="12.75" customHeight="1">
      <c r="A5687" s="6" t="s">
        <v>11393</v>
      </c>
      <c r="B5687" s="7" t="s">
        <v>11394</v>
      </c>
      <c r="C5687" s="7" t="s">
        <v>293</v>
      </c>
      <c r="D5687" s="8">
        <v>6.4</v>
      </c>
    </row>
    <row r="5688" spans="1:4" ht="12.75" customHeight="1">
      <c r="A5688" s="6" t="s">
        <v>11395</v>
      </c>
      <c r="B5688" s="7" t="s">
        <v>11396</v>
      </c>
      <c r="C5688" s="7" t="s">
        <v>293</v>
      </c>
      <c r="D5688" s="8">
        <v>21.55</v>
      </c>
    </row>
    <row r="5689" spans="1:4" ht="12.75" customHeight="1">
      <c r="A5689" s="6" t="s">
        <v>11397</v>
      </c>
      <c r="B5689" s="7" t="s">
        <v>11398</v>
      </c>
      <c r="C5689" s="7" t="s">
        <v>293</v>
      </c>
      <c r="D5689" s="8">
        <v>5.69</v>
      </c>
    </row>
    <row r="5690" spans="1:4" ht="12.75" customHeight="1">
      <c r="A5690" s="6" t="s">
        <v>11399</v>
      </c>
      <c r="B5690" s="7" t="s">
        <v>11400</v>
      </c>
      <c r="C5690" s="7" t="s">
        <v>293</v>
      </c>
      <c r="D5690" s="8">
        <v>51.03</v>
      </c>
    </row>
    <row r="5691" spans="1:4" ht="12.75" customHeight="1">
      <c r="A5691" s="6" t="s">
        <v>11401</v>
      </c>
      <c r="B5691" s="7" t="s">
        <v>11402</v>
      </c>
      <c r="C5691" s="7" t="s">
        <v>293</v>
      </c>
      <c r="D5691" s="8">
        <v>13.48</v>
      </c>
    </row>
    <row r="5692" spans="1:4" ht="12.75" customHeight="1">
      <c r="A5692" s="6" t="s">
        <v>11403</v>
      </c>
      <c r="B5692" s="7" t="s">
        <v>11404</v>
      </c>
      <c r="C5692" s="7" t="s">
        <v>293</v>
      </c>
      <c r="D5692" s="8">
        <v>63.79</v>
      </c>
    </row>
    <row r="5693" spans="1:4" ht="12.75" customHeight="1">
      <c r="A5693" s="6" t="s">
        <v>11405</v>
      </c>
      <c r="B5693" s="7" t="s">
        <v>11406</v>
      </c>
      <c r="C5693" s="7" t="s">
        <v>293</v>
      </c>
      <c r="D5693" s="8">
        <v>91.38</v>
      </c>
    </row>
    <row r="5694" spans="1:4" ht="12.75" customHeight="1">
      <c r="A5694" s="6" t="s">
        <v>11407</v>
      </c>
      <c r="B5694" s="7" t="s">
        <v>11408</v>
      </c>
      <c r="C5694" s="7" t="s">
        <v>293</v>
      </c>
      <c r="D5694" s="8">
        <v>38.56</v>
      </c>
    </row>
    <row r="5695" spans="1:4" ht="12.75" customHeight="1">
      <c r="A5695" s="6" t="s">
        <v>11409</v>
      </c>
      <c r="B5695" s="7" t="s">
        <v>11410</v>
      </c>
      <c r="C5695" s="7" t="s">
        <v>293</v>
      </c>
      <c r="D5695" s="8">
        <v>16.98</v>
      </c>
    </row>
    <row r="5696" spans="1:4" ht="12.75" customHeight="1">
      <c r="A5696" s="6" t="s">
        <v>11411</v>
      </c>
      <c r="B5696" s="7" t="s">
        <v>11412</v>
      </c>
      <c r="C5696" s="7" t="s">
        <v>293</v>
      </c>
      <c r="D5696" s="8">
        <v>23.38</v>
      </c>
    </row>
    <row r="5697" spans="1:4" ht="12.75" customHeight="1">
      <c r="A5697" s="6" t="s">
        <v>11413</v>
      </c>
      <c r="B5697" s="7" t="s">
        <v>11414</v>
      </c>
      <c r="C5697" s="7" t="s">
        <v>293</v>
      </c>
      <c r="D5697" s="8">
        <v>6.17</v>
      </c>
    </row>
    <row r="5698" spans="1:4" ht="12.75" customHeight="1">
      <c r="A5698" s="6" t="s">
        <v>11415</v>
      </c>
      <c r="B5698" s="7" t="s">
        <v>11416</v>
      </c>
      <c r="C5698" s="7" t="s">
        <v>293</v>
      </c>
      <c r="D5698" s="8">
        <v>126.31</v>
      </c>
    </row>
    <row r="5699" spans="1:4" ht="12.75" customHeight="1">
      <c r="A5699" s="6" t="s">
        <v>11417</v>
      </c>
      <c r="B5699" s="7" t="s">
        <v>11418</v>
      </c>
      <c r="C5699" s="7" t="s">
        <v>293</v>
      </c>
      <c r="D5699" s="8">
        <v>55.64</v>
      </c>
    </row>
    <row r="5700" spans="1:4" ht="12.75" customHeight="1">
      <c r="A5700" s="6" t="s">
        <v>11419</v>
      </c>
      <c r="B5700" s="7" t="s">
        <v>11420</v>
      </c>
      <c r="C5700" s="7" t="s">
        <v>293</v>
      </c>
      <c r="D5700" s="8">
        <v>3.93</v>
      </c>
    </row>
    <row r="5701" spans="1:4" ht="12.75" customHeight="1">
      <c r="A5701" s="6" t="s">
        <v>11421</v>
      </c>
      <c r="B5701" s="7" t="s">
        <v>11422</v>
      </c>
      <c r="C5701" s="7" t="s">
        <v>293</v>
      </c>
      <c r="D5701" s="8">
        <v>1.04</v>
      </c>
    </row>
    <row r="5702" spans="1:4" ht="12.75" customHeight="1">
      <c r="A5702" s="6" t="s">
        <v>11423</v>
      </c>
      <c r="B5702" s="7" t="s">
        <v>11424</v>
      </c>
      <c r="C5702" s="7" t="s">
        <v>293</v>
      </c>
      <c r="D5702" s="8">
        <v>38.32</v>
      </c>
    </row>
    <row r="5703" spans="1:4" ht="12.75" customHeight="1">
      <c r="A5703" s="6" t="s">
        <v>11425</v>
      </c>
      <c r="B5703" s="7" t="s">
        <v>11426</v>
      </c>
      <c r="C5703" s="7" t="s">
        <v>293</v>
      </c>
      <c r="D5703" s="8">
        <v>16.88</v>
      </c>
    </row>
    <row r="5704" spans="1:4" ht="12.75" customHeight="1">
      <c r="A5704" s="6" t="s">
        <v>11427</v>
      </c>
      <c r="B5704" s="7" t="s">
        <v>11428</v>
      </c>
      <c r="C5704" s="7" t="s">
        <v>293</v>
      </c>
      <c r="D5704" s="8">
        <v>0.27</v>
      </c>
    </row>
    <row r="5705" spans="1:4" ht="12.75" customHeight="1">
      <c r="A5705" s="6" t="s">
        <v>11429</v>
      </c>
      <c r="B5705" s="7" t="s">
        <v>11430</v>
      </c>
      <c r="C5705" s="7" t="s">
        <v>293</v>
      </c>
      <c r="D5705" s="8">
        <v>0.06</v>
      </c>
    </row>
    <row r="5706" spans="1:4" ht="12.75" customHeight="1">
      <c r="A5706" s="6" t="s">
        <v>11431</v>
      </c>
      <c r="B5706" s="7" t="s">
        <v>11432</v>
      </c>
      <c r="C5706" s="7" t="s">
        <v>293</v>
      </c>
      <c r="D5706" s="8">
        <v>3.48</v>
      </c>
    </row>
    <row r="5707" spans="1:4" ht="12.75" customHeight="1">
      <c r="A5707" s="6" t="s">
        <v>11433</v>
      </c>
      <c r="B5707" s="7" t="s">
        <v>11434</v>
      </c>
      <c r="C5707" s="7" t="s">
        <v>293</v>
      </c>
      <c r="D5707" s="8">
        <v>1.28</v>
      </c>
    </row>
    <row r="5708" spans="1:4" ht="12.75" customHeight="1">
      <c r="A5708" s="6" t="s">
        <v>11435</v>
      </c>
      <c r="B5708" s="7" t="s">
        <v>11436</v>
      </c>
      <c r="C5708" s="7" t="s">
        <v>293</v>
      </c>
      <c r="D5708" s="8">
        <v>4.6399999999999997</v>
      </c>
    </row>
    <row r="5709" spans="1:4" ht="12.75" customHeight="1">
      <c r="A5709" s="6" t="s">
        <v>11437</v>
      </c>
      <c r="B5709" s="7" t="s">
        <v>11438</v>
      </c>
      <c r="C5709" s="7" t="s">
        <v>293</v>
      </c>
      <c r="D5709" s="8">
        <v>173.73</v>
      </c>
    </row>
    <row r="5710" spans="1:4" ht="12.75" customHeight="1">
      <c r="A5710" s="6" t="s">
        <v>11439</v>
      </c>
      <c r="B5710" s="7" t="s">
        <v>11440</v>
      </c>
      <c r="C5710" s="7" t="s">
        <v>293</v>
      </c>
      <c r="D5710" s="8">
        <v>29.74</v>
      </c>
    </row>
    <row r="5711" spans="1:4" ht="12.75" customHeight="1">
      <c r="A5711" s="6" t="s">
        <v>11441</v>
      </c>
      <c r="B5711" s="7" t="s">
        <v>11442</v>
      </c>
      <c r="C5711" s="7" t="s">
        <v>293</v>
      </c>
      <c r="D5711" s="8">
        <v>13.1</v>
      </c>
    </row>
    <row r="5712" spans="1:4" ht="12.75" customHeight="1">
      <c r="A5712" s="6" t="s">
        <v>11443</v>
      </c>
      <c r="B5712" s="7" t="s">
        <v>11444</v>
      </c>
      <c r="C5712" s="7" t="s">
        <v>293</v>
      </c>
      <c r="D5712" s="8">
        <v>13.16</v>
      </c>
    </row>
    <row r="5713" spans="1:4" ht="12.75" customHeight="1">
      <c r="A5713" s="6" t="s">
        <v>11445</v>
      </c>
      <c r="B5713" s="7" t="s">
        <v>11446</v>
      </c>
      <c r="C5713" s="7" t="s">
        <v>293</v>
      </c>
      <c r="D5713" s="8">
        <v>3.53</v>
      </c>
    </row>
    <row r="5714" spans="1:4" ht="12.75" customHeight="1">
      <c r="A5714" s="6" t="s">
        <v>11447</v>
      </c>
      <c r="B5714" s="7" t="s">
        <v>11448</v>
      </c>
      <c r="C5714" s="7" t="s">
        <v>293</v>
      </c>
      <c r="D5714" s="8">
        <v>34.72</v>
      </c>
    </row>
    <row r="5715" spans="1:4" ht="12.75" customHeight="1">
      <c r="A5715" s="6" t="s">
        <v>11449</v>
      </c>
      <c r="B5715" s="7" t="s">
        <v>11450</v>
      </c>
      <c r="C5715" s="7" t="s">
        <v>293</v>
      </c>
      <c r="D5715" s="8">
        <v>9.17</v>
      </c>
    </row>
    <row r="5716" spans="1:4" ht="12.75" customHeight="1">
      <c r="A5716" s="6" t="s">
        <v>11451</v>
      </c>
      <c r="B5716" s="7" t="s">
        <v>11452</v>
      </c>
      <c r="C5716" s="7" t="s">
        <v>293</v>
      </c>
      <c r="D5716" s="8">
        <v>48.14</v>
      </c>
    </row>
    <row r="5717" spans="1:4" ht="12.75" customHeight="1">
      <c r="A5717" s="6" t="s">
        <v>11453</v>
      </c>
      <c r="B5717" s="7" t="s">
        <v>11454</v>
      </c>
      <c r="C5717" s="7" t="s">
        <v>293</v>
      </c>
      <c r="D5717" s="8">
        <v>12.72</v>
      </c>
    </row>
    <row r="5718" spans="1:4" ht="12.75" customHeight="1">
      <c r="A5718" s="6" t="s">
        <v>11455</v>
      </c>
      <c r="B5718" s="7" t="s">
        <v>11456</v>
      </c>
      <c r="C5718" s="7" t="s">
        <v>293</v>
      </c>
      <c r="D5718" s="8">
        <v>32.049999999999997</v>
      </c>
    </row>
    <row r="5719" spans="1:4" ht="12.75" customHeight="1">
      <c r="A5719" s="6" t="s">
        <v>11457</v>
      </c>
      <c r="B5719" s="7" t="s">
        <v>11458</v>
      </c>
      <c r="C5719" s="7" t="s">
        <v>293</v>
      </c>
      <c r="D5719" s="8">
        <v>8.6</v>
      </c>
    </row>
    <row r="5720" spans="1:4" ht="12.75" customHeight="1">
      <c r="A5720" s="6" t="s">
        <v>11459</v>
      </c>
      <c r="B5720" s="7" t="s">
        <v>11460</v>
      </c>
      <c r="C5720" s="7" t="s">
        <v>293</v>
      </c>
      <c r="D5720" s="8">
        <v>28.91</v>
      </c>
    </row>
    <row r="5721" spans="1:4" ht="12.75" customHeight="1">
      <c r="A5721" s="6" t="s">
        <v>11461</v>
      </c>
      <c r="B5721" s="7" t="s">
        <v>11462</v>
      </c>
      <c r="C5721" s="7" t="s">
        <v>293</v>
      </c>
      <c r="D5721" s="8">
        <v>8.92</v>
      </c>
    </row>
    <row r="5722" spans="1:4" ht="12.75" customHeight="1">
      <c r="A5722" s="6" t="s">
        <v>11463</v>
      </c>
      <c r="B5722" s="7" t="s">
        <v>11464</v>
      </c>
      <c r="C5722" s="7" t="s">
        <v>293</v>
      </c>
      <c r="D5722" s="8">
        <v>27.14</v>
      </c>
    </row>
    <row r="5723" spans="1:4" ht="12.75" customHeight="1">
      <c r="A5723" s="6" t="s">
        <v>11465</v>
      </c>
      <c r="B5723" s="7" t="s">
        <v>11466</v>
      </c>
      <c r="C5723" s="7" t="s">
        <v>293</v>
      </c>
      <c r="D5723" s="8">
        <v>94.36</v>
      </c>
    </row>
    <row r="5724" spans="1:4" ht="12.75" customHeight="1">
      <c r="A5724" s="6" t="s">
        <v>11467</v>
      </c>
      <c r="B5724" s="7" t="s">
        <v>11468</v>
      </c>
      <c r="C5724" s="7" t="s">
        <v>293</v>
      </c>
      <c r="D5724" s="8">
        <v>1.24</v>
      </c>
    </row>
    <row r="5725" spans="1:4" ht="12.75" customHeight="1">
      <c r="A5725" s="6" t="s">
        <v>11469</v>
      </c>
      <c r="B5725" s="7" t="s">
        <v>11470</v>
      </c>
      <c r="C5725" s="7" t="s">
        <v>293</v>
      </c>
      <c r="D5725" s="8">
        <v>0.3</v>
      </c>
    </row>
    <row r="5726" spans="1:4" ht="12.75" customHeight="1">
      <c r="A5726" s="6" t="s">
        <v>11471</v>
      </c>
      <c r="B5726" s="7" t="s">
        <v>11472</v>
      </c>
      <c r="C5726" s="7" t="s">
        <v>293</v>
      </c>
      <c r="D5726" s="8">
        <v>1.45</v>
      </c>
    </row>
    <row r="5727" spans="1:4" ht="12.75" customHeight="1">
      <c r="A5727" s="6" t="s">
        <v>11473</v>
      </c>
      <c r="B5727" s="7" t="s">
        <v>11474</v>
      </c>
      <c r="C5727" s="7" t="s">
        <v>293</v>
      </c>
      <c r="D5727" s="8">
        <v>2.67</v>
      </c>
    </row>
    <row r="5728" spans="1:4" ht="12.75" customHeight="1">
      <c r="A5728" s="6" t="s">
        <v>11475</v>
      </c>
      <c r="B5728" s="7" t="s">
        <v>11476</v>
      </c>
      <c r="C5728" s="7" t="s">
        <v>293</v>
      </c>
      <c r="D5728" s="8">
        <v>46.8</v>
      </c>
    </row>
    <row r="5729" spans="1:4" ht="12.75" customHeight="1">
      <c r="A5729" s="6" t="s">
        <v>11477</v>
      </c>
      <c r="B5729" s="7" t="s">
        <v>11478</v>
      </c>
      <c r="C5729" s="7" t="s">
        <v>293</v>
      </c>
      <c r="D5729" s="8">
        <v>16.489999999999998</v>
      </c>
    </row>
    <row r="5730" spans="1:4" ht="12.75" customHeight="1">
      <c r="A5730" s="6" t="s">
        <v>11479</v>
      </c>
      <c r="B5730" s="7" t="s">
        <v>11480</v>
      </c>
      <c r="C5730" s="7" t="s">
        <v>293</v>
      </c>
      <c r="D5730" s="8">
        <v>107.49</v>
      </c>
    </row>
    <row r="5731" spans="1:4" ht="12.75" customHeight="1">
      <c r="A5731" s="6" t="s">
        <v>11481</v>
      </c>
      <c r="B5731" s="7" t="s">
        <v>11482</v>
      </c>
      <c r="C5731" s="7" t="s">
        <v>293</v>
      </c>
      <c r="D5731" s="8">
        <v>32.909999999999997</v>
      </c>
    </row>
    <row r="5732" spans="1:4" ht="12.75" customHeight="1">
      <c r="A5732" s="6" t="s">
        <v>11483</v>
      </c>
      <c r="B5732" s="7" t="s">
        <v>11484</v>
      </c>
      <c r="C5732" s="7" t="s">
        <v>293</v>
      </c>
      <c r="D5732" s="8">
        <v>191.74</v>
      </c>
    </row>
    <row r="5733" spans="1:4" ht="12.75" customHeight="1">
      <c r="A5733" s="6" t="s">
        <v>11485</v>
      </c>
      <c r="B5733" s="7" t="s">
        <v>11486</v>
      </c>
      <c r="C5733" s="7" t="s">
        <v>293</v>
      </c>
      <c r="D5733" s="8">
        <v>169.81</v>
      </c>
    </row>
    <row r="5734" spans="1:4" ht="12.75" customHeight="1">
      <c r="A5734" s="6" t="s">
        <v>11487</v>
      </c>
      <c r="B5734" s="7" t="s">
        <v>11488</v>
      </c>
      <c r="C5734" s="7" t="s">
        <v>293</v>
      </c>
      <c r="D5734" s="8">
        <v>251.11</v>
      </c>
    </row>
    <row r="5735" spans="1:4" ht="12.75" customHeight="1">
      <c r="A5735" s="6" t="s">
        <v>11489</v>
      </c>
      <c r="B5735" s="7" t="s">
        <v>11490</v>
      </c>
      <c r="C5735" s="7" t="s">
        <v>293</v>
      </c>
      <c r="D5735" s="8">
        <v>76.89</v>
      </c>
    </row>
    <row r="5736" spans="1:4" ht="12.75" customHeight="1">
      <c r="A5736" s="6" t="s">
        <v>11491</v>
      </c>
      <c r="B5736" s="7" t="s">
        <v>11492</v>
      </c>
      <c r="C5736" s="7" t="s">
        <v>293</v>
      </c>
      <c r="D5736" s="8">
        <v>447.91</v>
      </c>
    </row>
    <row r="5737" spans="1:4" ht="12.75" customHeight="1">
      <c r="A5737" s="6" t="s">
        <v>11493</v>
      </c>
      <c r="B5737" s="7" t="s">
        <v>11494</v>
      </c>
      <c r="C5737" s="7" t="s">
        <v>293</v>
      </c>
      <c r="D5737" s="8">
        <v>449.06</v>
      </c>
    </row>
    <row r="5738" spans="1:4" ht="12.75" customHeight="1">
      <c r="A5738" s="6" t="s">
        <v>11495</v>
      </c>
      <c r="B5738" s="7" t="s">
        <v>11496</v>
      </c>
      <c r="C5738" s="7" t="s">
        <v>293</v>
      </c>
      <c r="D5738" s="8">
        <v>77.06</v>
      </c>
    </row>
    <row r="5739" spans="1:4" ht="12.75" customHeight="1">
      <c r="A5739" s="6" t="s">
        <v>11497</v>
      </c>
      <c r="B5739" s="7" t="s">
        <v>11498</v>
      </c>
      <c r="C5739" s="7" t="s">
        <v>293</v>
      </c>
      <c r="D5739" s="8">
        <v>27.16</v>
      </c>
    </row>
    <row r="5740" spans="1:4" ht="12.75" customHeight="1">
      <c r="A5740" s="6" t="s">
        <v>11499</v>
      </c>
      <c r="B5740" s="7" t="s">
        <v>11500</v>
      </c>
      <c r="C5740" s="7" t="s">
        <v>293</v>
      </c>
      <c r="D5740" s="8">
        <v>218.19</v>
      </c>
    </row>
    <row r="5741" spans="1:4" ht="12.75" customHeight="1">
      <c r="A5741" s="6" t="s">
        <v>11501</v>
      </c>
      <c r="B5741" s="7" t="s">
        <v>11502</v>
      </c>
      <c r="C5741" s="7" t="s">
        <v>293</v>
      </c>
      <c r="D5741" s="8">
        <v>66.81</v>
      </c>
    </row>
    <row r="5742" spans="1:4" ht="12.75" customHeight="1">
      <c r="A5742" s="6" t="s">
        <v>11503</v>
      </c>
      <c r="B5742" s="7" t="s">
        <v>11504</v>
      </c>
      <c r="C5742" s="7" t="s">
        <v>293</v>
      </c>
      <c r="D5742" s="8">
        <v>389.2</v>
      </c>
    </row>
    <row r="5743" spans="1:4" ht="12.75" customHeight="1">
      <c r="A5743" s="6" t="s">
        <v>11505</v>
      </c>
      <c r="B5743" s="7" t="s">
        <v>11506</v>
      </c>
      <c r="C5743" s="7" t="s">
        <v>293</v>
      </c>
      <c r="D5743" s="8">
        <v>382.79</v>
      </c>
    </row>
    <row r="5744" spans="1:4" ht="12.75" customHeight="1">
      <c r="A5744" s="6" t="s">
        <v>11507</v>
      </c>
      <c r="B5744" s="7" t="s">
        <v>11508</v>
      </c>
      <c r="C5744" s="7" t="s">
        <v>293</v>
      </c>
      <c r="D5744" s="8">
        <v>63.15</v>
      </c>
    </row>
    <row r="5745" spans="1:4" ht="12.75" customHeight="1">
      <c r="A5745" s="6" t="s">
        <v>11509</v>
      </c>
      <c r="B5745" s="7" t="s">
        <v>11510</v>
      </c>
      <c r="C5745" s="7" t="s">
        <v>293</v>
      </c>
      <c r="D5745" s="8">
        <v>22.26</v>
      </c>
    </row>
    <row r="5746" spans="1:4" ht="12.75" customHeight="1">
      <c r="A5746" s="6" t="s">
        <v>11511</v>
      </c>
      <c r="B5746" s="7" t="s">
        <v>11512</v>
      </c>
      <c r="C5746" s="7" t="s">
        <v>293</v>
      </c>
      <c r="D5746" s="8">
        <v>101.51</v>
      </c>
    </row>
    <row r="5747" spans="1:4" ht="12.75" customHeight="1">
      <c r="A5747" s="6" t="s">
        <v>11513</v>
      </c>
      <c r="B5747" s="7" t="s">
        <v>11514</v>
      </c>
      <c r="C5747" s="7" t="s">
        <v>293</v>
      </c>
      <c r="D5747" s="8">
        <v>86.15</v>
      </c>
    </row>
    <row r="5748" spans="1:4" ht="12.75" customHeight="1">
      <c r="A5748" s="6" t="s">
        <v>11515</v>
      </c>
      <c r="B5748" s="7" t="s">
        <v>11516</v>
      </c>
      <c r="C5748" s="7" t="s">
        <v>293</v>
      </c>
      <c r="D5748" s="8">
        <v>26.84</v>
      </c>
    </row>
    <row r="5749" spans="1:4" ht="12.75" customHeight="1">
      <c r="A5749" s="6" t="s">
        <v>11517</v>
      </c>
      <c r="B5749" s="7" t="s">
        <v>11518</v>
      </c>
      <c r="C5749" s="7" t="s">
        <v>293</v>
      </c>
      <c r="D5749" s="8">
        <v>9.8800000000000008</v>
      </c>
    </row>
    <row r="5750" spans="1:4" ht="12.75" customHeight="1">
      <c r="A5750" s="6" t="s">
        <v>11519</v>
      </c>
      <c r="B5750" s="7" t="s">
        <v>11520</v>
      </c>
      <c r="C5750" s="7" t="s">
        <v>293</v>
      </c>
      <c r="D5750" s="8">
        <v>45.53</v>
      </c>
    </row>
    <row r="5751" spans="1:4" ht="12.75" customHeight="1">
      <c r="A5751" s="6" t="s">
        <v>11521</v>
      </c>
      <c r="B5751" s="7" t="s">
        <v>11522</v>
      </c>
      <c r="C5751" s="7" t="s">
        <v>293</v>
      </c>
      <c r="D5751" s="8">
        <v>20.74</v>
      </c>
    </row>
    <row r="5752" spans="1:4" ht="12.75" customHeight="1">
      <c r="A5752" s="6" t="s">
        <v>11523</v>
      </c>
      <c r="B5752" s="7" t="s">
        <v>11524</v>
      </c>
      <c r="C5752" s="7" t="s">
        <v>293</v>
      </c>
      <c r="D5752" s="8">
        <v>8.2799999999999994</v>
      </c>
    </row>
    <row r="5753" spans="1:4" ht="12.75" customHeight="1">
      <c r="A5753" s="6" t="s">
        <v>11525</v>
      </c>
      <c r="B5753" s="7" t="s">
        <v>11526</v>
      </c>
      <c r="C5753" s="7" t="s">
        <v>293</v>
      </c>
      <c r="D5753" s="8">
        <v>3.34</v>
      </c>
    </row>
    <row r="5754" spans="1:4" ht="12.75" customHeight="1">
      <c r="A5754" s="6" t="s">
        <v>11527</v>
      </c>
      <c r="B5754" s="7" t="s">
        <v>11528</v>
      </c>
      <c r="C5754" s="7" t="s">
        <v>293</v>
      </c>
      <c r="D5754" s="8">
        <v>50.32</v>
      </c>
    </row>
    <row r="5755" spans="1:4" ht="12.75" customHeight="1">
      <c r="A5755" s="6" t="s">
        <v>11529</v>
      </c>
      <c r="B5755" s="7" t="s">
        <v>11530</v>
      </c>
      <c r="C5755" s="7" t="s">
        <v>293</v>
      </c>
      <c r="D5755" s="8">
        <v>17.739999999999998</v>
      </c>
    </row>
    <row r="5756" spans="1:4" ht="12.75" customHeight="1">
      <c r="A5756" s="6" t="s">
        <v>11531</v>
      </c>
      <c r="B5756" s="7" t="s">
        <v>11532</v>
      </c>
      <c r="C5756" s="7" t="s">
        <v>293</v>
      </c>
      <c r="D5756" s="8">
        <v>7.17</v>
      </c>
    </row>
    <row r="5757" spans="1:4" ht="12.75" customHeight="1">
      <c r="A5757" s="6" t="s">
        <v>11533</v>
      </c>
      <c r="B5757" s="7" t="s">
        <v>11534</v>
      </c>
      <c r="C5757" s="7" t="s">
        <v>293</v>
      </c>
      <c r="D5757" s="8">
        <v>80.900000000000006</v>
      </c>
    </row>
    <row r="5758" spans="1:4" ht="12.75" customHeight="1">
      <c r="A5758" s="6" t="s">
        <v>11535</v>
      </c>
      <c r="B5758" s="7" t="s">
        <v>11536</v>
      </c>
      <c r="C5758" s="7" t="s">
        <v>293</v>
      </c>
      <c r="D5758" s="8">
        <v>29.48</v>
      </c>
    </row>
    <row r="5759" spans="1:4" ht="12.75" customHeight="1">
      <c r="A5759" s="6" t="s">
        <v>11537</v>
      </c>
      <c r="B5759" s="7" t="s">
        <v>11538</v>
      </c>
      <c r="C5759" s="7" t="s">
        <v>293</v>
      </c>
      <c r="D5759" s="8">
        <v>1.51</v>
      </c>
    </row>
    <row r="5760" spans="1:4" ht="12.75" customHeight="1">
      <c r="A5760" s="6" t="s">
        <v>11539</v>
      </c>
      <c r="B5760" s="7" t="s">
        <v>11540</v>
      </c>
      <c r="C5760" s="7" t="s">
        <v>293</v>
      </c>
      <c r="D5760" s="8">
        <v>0.37</v>
      </c>
    </row>
    <row r="5761" spans="1:4" ht="12.75" customHeight="1">
      <c r="A5761" s="6" t="s">
        <v>11541</v>
      </c>
      <c r="B5761" s="7" t="s">
        <v>11542</v>
      </c>
      <c r="C5761" s="7" t="s">
        <v>293</v>
      </c>
      <c r="D5761" s="8">
        <v>2.0099999999999998</v>
      </c>
    </row>
    <row r="5762" spans="1:4" ht="12.75" customHeight="1">
      <c r="A5762" s="6" t="s">
        <v>11543</v>
      </c>
      <c r="B5762" s="7" t="s">
        <v>11544</v>
      </c>
      <c r="C5762" s="7" t="s">
        <v>293</v>
      </c>
      <c r="D5762" s="8">
        <v>8.61</v>
      </c>
    </row>
    <row r="5763" spans="1:4" ht="12.75" customHeight="1">
      <c r="A5763" s="6" t="s">
        <v>11545</v>
      </c>
      <c r="B5763" s="7" t="s">
        <v>11546</v>
      </c>
      <c r="C5763" s="7" t="s">
        <v>293</v>
      </c>
      <c r="D5763" s="8">
        <v>39.36</v>
      </c>
    </row>
    <row r="5764" spans="1:4" ht="12.75" customHeight="1">
      <c r="A5764" s="6" t="s">
        <v>11547</v>
      </c>
      <c r="B5764" s="7" t="s">
        <v>11548</v>
      </c>
      <c r="C5764" s="7" t="s">
        <v>293</v>
      </c>
      <c r="D5764" s="8">
        <v>10.56</v>
      </c>
    </row>
    <row r="5765" spans="1:4" ht="12.75" customHeight="1">
      <c r="A5765" s="6" t="s">
        <v>11549</v>
      </c>
      <c r="B5765" s="7" t="s">
        <v>11550</v>
      </c>
      <c r="C5765" s="7" t="s">
        <v>293</v>
      </c>
      <c r="D5765" s="8">
        <v>38.119999999999997</v>
      </c>
    </row>
    <row r="5766" spans="1:4" ht="12.75" customHeight="1">
      <c r="A5766" s="6" t="s">
        <v>11551</v>
      </c>
      <c r="B5766" s="7" t="s">
        <v>11552</v>
      </c>
      <c r="C5766" s="7" t="s">
        <v>293</v>
      </c>
      <c r="D5766" s="8">
        <v>13.52</v>
      </c>
    </row>
    <row r="5767" spans="1:4" ht="12.75" customHeight="1">
      <c r="A5767" s="6" t="s">
        <v>11553</v>
      </c>
      <c r="B5767" s="7" t="s">
        <v>11554</v>
      </c>
      <c r="C5767" s="7" t="s">
        <v>293</v>
      </c>
      <c r="D5767" s="8">
        <v>5.46</v>
      </c>
    </row>
    <row r="5768" spans="1:4" ht="12.75" customHeight="1">
      <c r="A5768" s="6" t="s">
        <v>11555</v>
      </c>
      <c r="B5768" s="7" t="s">
        <v>11556</v>
      </c>
      <c r="C5768" s="7" t="s">
        <v>293</v>
      </c>
      <c r="D5768" s="8">
        <v>65.53</v>
      </c>
    </row>
    <row r="5769" spans="1:4" ht="12.75" customHeight="1">
      <c r="A5769" s="6" t="s">
        <v>11557</v>
      </c>
      <c r="B5769" s="7" t="s">
        <v>11558</v>
      </c>
      <c r="C5769" s="7" t="s">
        <v>293</v>
      </c>
      <c r="D5769" s="8">
        <v>179.17</v>
      </c>
    </row>
    <row r="5770" spans="1:4" ht="12.75" customHeight="1">
      <c r="A5770" s="6" t="s">
        <v>11559</v>
      </c>
      <c r="B5770" s="7" t="s">
        <v>11560</v>
      </c>
      <c r="C5770" s="7" t="s">
        <v>293</v>
      </c>
      <c r="D5770" s="8">
        <v>40.69</v>
      </c>
    </row>
    <row r="5771" spans="1:4" ht="12.75" customHeight="1">
      <c r="A5771" s="6" t="s">
        <v>11561</v>
      </c>
      <c r="B5771" s="7" t="s">
        <v>11562</v>
      </c>
      <c r="C5771" s="7" t="s">
        <v>293</v>
      </c>
      <c r="D5771" s="8">
        <v>14.2</v>
      </c>
    </row>
    <row r="5772" spans="1:4" ht="12.75" customHeight="1">
      <c r="A5772" s="6" t="s">
        <v>11563</v>
      </c>
      <c r="B5772" s="7" t="s">
        <v>11564</v>
      </c>
      <c r="C5772" s="7" t="s">
        <v>293</v>
      </c>
      <c r="D5772" s="8">
        <v>5.74</v>
      </c>
    </row>
    <row r="5773" spans="1:4" ht="12.75" customHeight="1">
      <c r="A5773" s="6" t="s">
        <v>11565</v>
      </c>
      <c r="B5773" s="7" t="s">
        <v>11566</v>
      </c>
      <c r="C5773" s="7" t="s">
        <v>293</v>
      </c>
      <c r="D5773" s="8">
        <v>69.3</v>
      </c>
    </row>
    <row r="5774" spans="1:4" ht="12.75" customHeight="1">
      <c r="A5774" s="6" t="s">
        <v>11567</v>
      </c>
      <c r="B5774" s="7" t="s">
        <v>11568</v>
      </c>
      <c r="C5774" s="7" t="s">
        <v>293</v>
      </c>
      <c r="D5774" s="8">
        <v>206.72</v>
      </c>
    </row>
    <row r="5775" spans="1:4" ht="12.75" customHeight="1">
      <c r="A5775" s="6" t="s">
        <v>11569</v>
      </c>
      <c r="B5775" s="7" t="s">
        <v>11570</v>
      </c>
      <c r="C5775" s="7" t="s">
        <v>293</v>
      </c>
      <c r="D5775" s="8">
        <v>0.4</v>
      </c>
    </row>
    <row r="5776" spans="1:4" ht="12.75" customHeight="1">
      <c r="A5776" s="6" t="s">
        <v>11571</v>
      </c>
      <c r="B5776" s="7" t="s">
        <v>11572</v>
      </c>
      <c r="C5776" s="7" t="s">
        <v>293</v>
      </c>
      <c r="D5776" s="8">
        <v>0.09</v>
      </c>
    </row>
    <row r="5777" spans="1:4" ht="12.75" customHeight="1">
      <c r="A5777" s="6" t="s">
        <v>11573</v>
      </c>
      <c r="B5777" s="7" t="s">
        <v>11574</v>
      </c>
      <c r="C5777" s="7" t="s">
        <v>293</v>
      </c>
      <c r="D5777" s="8">
        <v>0.32</v>
      </c>
    </row>
    <row r="5778" spans="1:4" ht="12.75" customHeight="1">
      <c r="A5778" s="6" t="s">
        <v>11575</v>
      </c>
      <c r="B5778" s="7" t="s">
        <v>11576</v>
      </c>
      <c r="C5778" s="7" t="s">
        <v>293</v>
      </c>
      <c r="D5778" s="8">
        <v>0.55000000000000004</v>
      </c>
    </row>
    <row r="5779" spans="1:4" ht="12.75" customHeight="1">
      <c r="A5779" s="6" t="s">
        <v>11577</v>
      </c>
      <c r="B5779" s="7" t="s">
        <v>11578</v>
      </c>
      <c r="C5779" s="7" t="s">
        <v>293</v>
      </c>
      <c r="D5779" s="8">
        <v>2.16</v>
      </c>
    </row>
    <row r="5780" spans="1:4" ht="12.75" customHeight="1">
      <c r="A5780" s="6" t="s">
        <v>11579</v>
      </c>
      <c r="B5780" s="7" t="s">
        <v>11580</v>
      </c>
      <c r="C5780" s="7" t="s">
        <v>293</v>
      </c>
      <c r="D5780" s="8">
        <v>0.5</v>
      </c>
    </row>
    <row r="5781" spans="1:4" ht="12.75" customHeight="1">
      <c r="A5781" s="6" t="s">
        <v>11581</v>
      </c>
      <c r="B5781" s="7" t="s">
        <v>11582</v>
      </c>
      <c r="C5781" s="7" t="s">
        <v>293</v>
      </c>
      <c r="D5781" s="8">
        <v>2.7</v>
      </c>
    </row>
    <row r="5782" spans="1:4" ht="12.75" customHeight="1">
      <c r="A5782" s="6" t="s">
        <v>11583</v>
      </c>
      <c r="B5782" s="7" t="s">
        <v>11584</v>
      </c>
      <c r="C5782" s="7" t="s">
        <v>293</v>
      </c>
      <c r="D5782" s="8">
        <v>3.34</v>
      </c>
    </row>
    <row r="5783" spans="1:4" ht="12.75" customHeight="1">
      <c r="A5783" s="6" t="s">
        <v>11585</v>
      </c>
      <c r="B5783" s="7" t="s">
        <v>11586</v>
      </c>
      <c r="C5783" s="7" t="s">
        <v>293</v>
      </c>
      <c r="D5783" s="8">
        <v>46.69</v>
      </c>
    </row>
    <row r="5784" spans="1:4" ht="12.75" customHeight="1">
      <c r="A5784" s="6" t="s">
        <v>11587</v>
      </c>
      <c r="B5784" s="7" t="s">
        <v>11588</v>
      </c>
      <c r="C5784" s="7" t="s">
        <v>293</v>
      </c>
      <c r="D5784" s="8">
        <v>12.52</v>
      </c>
    </row>
    <row r="5785" spans="1:4" ht="12.75" customHeight="1">
      <c r="A5785" s="6" t="s">
        <v>11589</v>
      </c>
      <c r="B5785" s="7" t="s">
        <v>11590</v>
      </c>
      <c r="C5785" s="7" t="s">
        <v>293</v>
      </c>
      <c r="D5785" s="8">
        <v>58.43</v>
      </c>
    </row>
    <row r="5786" spans="1:4" ht="12.75" customHeight="1">
      <c r="A5786" s="6" t="s">
        <v>11591</v>
      </c>
      <c r="B5786" s="7" t="s">
        <v>11592</v>
      </c>
      <c r="C5786" s="7" t="s">
        <v>293</v>
      </c>
      <c r="D5786" s="8">
        <v>1.59</v>
      </c>
    </row>
    <row r="5787" spans="1:4" ht="12.75" customHeight="1">
      <c r="A5787" s="6" t="s">
        <v>11593</v>
      </c>
      <c r="B5787" s="7" t="s">
        <v>11594</v>
      </c>
      <c r="C5787" s="7" t="s">
        <v>293</v>
      </c>
      <c r="D5787" s="8">
        <v>4.08</v>
      </c>
    </row>
    <row r="5788" spans="1:4" ht="12.75" customHeight="1">
      <c r="A5788" s="6" t="s">
        <v>11595</v>
      </c>
      <c r="B5788" s="7" t="s">
        <v>11596</v>
      </c>
      <c r="C5788" s="7" t="s">
        <v>293</v>
      </c>
      <c r="D5788" s="8">
        <v>0.94</v>
      </c>
    </row>
    <row r="5789" spans="1:4" ht="12.75" customHeight="1">
      <c r="A5789" s="6" t="s">
        <v>11597</v>
      </c>
      <c r="B5789" s="7" t="s">
        <v>11598</v>
      </c>
      <c r="C5789" s="7" t="s">
        <v>293</v>
      </c>
      <c r="D5789" s="8">
        <v>4.47</v>
      </c>
    </row>
    <row r="5790" spans="1:4" ht="12.75" customHeight="1">
      <c r="A5790" s="6" t="s">
        <v>11599</v>
      </c>
      <c r="B5790" s="7" t="s">
        <v>11600</v>
      </c>
      <c r="C5790" s="7" t="s">
        <v>293</v>
      </c>
      <c r="D5790" s="8">
        <v>6.69</v>
      </c>
    </row>
    <row r="5791" spans="1:4" ht="12.75" customHeight="1">
      <c r="A5791" s="6" t="s">
        <v>11601</v>
      </c>
      <c r="B5791" s="7" t="s">
        <v>11602</v>
      </c>
      <c r="C5791" s="7" t="s">
        <v>293</v>
      </c>
      <c r="D5791" s="8">
        <v>6.1</v>
      </c>
    </row>
    <row r="5792" spans="1:4" ht="12.75" customHeight="1">
      <c r="A5792" s="6" t="s">
        <v>11603</v>
      </c>
      <c r="B5792" s="7" t="s">
        <v>11604</v>
      </c>
      <c r="C5792" s="7" t="s">
        <v>293</v>
      </c>
      <c r="D5792" s="8">
        <v>1.41</v>
      </c>
    </row>
    <row r="5793" spans="1:4" ht="12.75" customHeight="1">
      <c r="A5793" s="6" t="s">
        <v>11605</v>
      </c>
      <c r="B5793" s="7" t="s">
        <v>11606</v>
      </c>
      <c r="C5793" s="7" t="s">
        <v>293</v>
      </c>
      <c r="D5793" s="8">
        <v>6.67</v>
      </c>
    </row>
    <row r="5794" spans="1:4" ht="12.75" customHeight="1">
      <c r="A5794" s="6" t="s">
        <v>11607</v>
      </c>
      <c r="B5794" s="7" t="s">
        <v>11608</v>
      </c>
      <c r="C5794" s="7" t="s">
        <v>293</v>
      </c>
      <c r="D5794" s="8">
        <v>12.76</v>
      </c>
    </row>
    <row r="5795" spans="1:4" ht="12.75" customHeight="1">
      <c r="A5795" s="6" t="s">
        <v>11609</v>
      </c>
      <c r="B5795" s="7" t="s">
        <v>11610</v>
      </c>
      <c r="C5795" s="7" t="s">
        <v>293</v>
      </c>
      <c r="D5795" s="8">
        <v>0.7</v>
      </c>
    </row>
    <row r="5796" spans="1:4" ht="12.75" customHeight="1">
      <c r="A5796" s="6" t="s">
        <v>11611</v>
      </c>
      <c r="B5796" s="7" t="s">
        <v>11612</v>
      </c>
      <c r="C5796" s="7" t="s">
        <v>293</v>
      </c>
      <c r="D5796" s="8">
        <v>0.16</v>
      </c>
    </row>
    <row r="5797" spans="1:4" ht="12.75" customHeight="1">
      <c r="A5797" s="6" t="s">
        <v>11613</v>
      </c>
      <c r="B5797" s="7" t="s">
        <v>11614</v>
      </c>
      <c r="C5797" s="7" t="s">
        <v>293</v>
      </c>
      <c r="D5797" s="8">
        <v>0.77</v>
      </c>
    </row>
    <row r="5798" spans="1:4" ht="12.75" customHeight="1">
      <c r="A5798" s="6" t="s">
        <v>11615</v>
      </c>
      <c r="B5798" s="7" t="s">
        <v>11616</v>
      </c>
      <c r="C5798" s="7" t="s">
        <v>293</v>
      </c>
      <c r="D5798" s="8">
        <v>10.36</v>
      </c>
    </row>
    <row r="5799" spans="1:4" ht="12.75" customHeight="1">
      <c r="A5799" s="6" t="s">
        <v>11617</v>
      </c>
      <c r="B5799" s="7" t="s">
        <v>11618</v>
      </c>
      <c r="C5799" s="7" t="s">
        <v>293</v>
      </c>
      <c r="D5799" s="8">
        <v>3.97</v>
      </c>
    </row>
    <row r="5800" spans="1:4" ht="12.75" customHeight="1">
      <c r="A5800" s="6" t="s">
        <v>11619</v>
      </c>
      <c r="B5800" s="7" t="s">
        <v>11620</v>
      </c>
      <c r="C5800" s="7" t="s">
        <v>293</v>
      </c>
      <c r="D5800" s="8">
        <v>0.91</v>
      </c>
    </row>
    <row r="5801" spans="1:4" ht="12.75" customHeight="1">
      <c r="A5801" s="6" t="s">
        <v>11621</v>
      </c>
      <c r="B5801" s="7" t="s">
        <v>11622</v>
      </c>
      <c r="C5801" s="7" t="s">
        <v>293</v>
      </c>
      <c r="D5801" s="8">
        <v>4.34</v>
      </c>
    </row>
    <row r="5802" spans="1:4" ht="12.75" customHeight="1">
      <c r="A5802" s="6" t="s">
        <v>11623</v>
      </c>
      <c r="B5802" s="7" t="s">
        <v>11624</v>
      </c>
      <c r="C5802" s="7" t="s">
        <v>293</v>
      </c>
      <c r="D5802" s="8">
        <v>6.82</v>
      </c>
    </row>
    <row r="5803" spans="1:4" ht="12.75" customHeight="1">
      <c r="A5803" s="6" t="s">
        <v>11625</v>
      </c>
      <c r="B5803" s="7" t="s">
        <v>11626</v>
      </c>
      <c r="C5803" s="7" t="s">
        <v>293</v>
      </c>
      <c r="D5803" s="8">
        <v>4.25</v>
      </c>
    </row>
    <row r="5804" spans="1:4" ht="12.75" customHeight="1">
      <c r="A5804" s="6" t="s">
        <v>11627</v>
      </c>
      <c r="B5804" s="7" t="s">
        <v>11628</v>
      </c>
      <c r="C5804" s="7" t="s">
        <v>293</v>
      </c>
      <c r="D5804" s="8">
        <v>0.98</v>
      </c>
    </row>
    <row r="5805" spans="1:4" ht="12.75" customHeight="1">
      <c r="A5805" s="6" t="s">
        <v>11629</v>
      </c>
      <c r="B5805" s="7" t="s">
        <v>11630</v>
      </c>
      <c r="C5805" s="7" t="s">
        <v>293</v>
      </c>
      <c r="D5805" s="8">
        <v>4.6500000000000004</v>
      </c>
    </row>
    <row r="5806" spans="1:4" ht="12.75" customHeight="1">
      <c r="A5806" s="6" t="s">
        <v>11631</v>
      </c>
      <c r="B5806" s="7" t="s">
        <v>11632</v>
      </c>
      <c r="C5806" s="7" t="s">
        <v>293</v>
      </c>
      <c r="D5806" s="8">
        <v>6.82</v>
      </c>
    </row>
    <row r="5807" spans="1:4" ht="12.75" customHeight="1">
      <c r="A5807" s="6" t="s">
        <v>11633</v>
      </c>
      <c r="B5807" s="7" t="s">
        <v>11634</v>
      </c>
      <c r="C5807" s="7" t="s">
        <v>293</v>
      </c>
      <c r="D5807" s="8">
        <v>6.95</v>
      </c>
    </row>
    <row r="5808" spans="1:4" ht="12.75" customHeight="1">
      <c r="A5808" s="6" t="s">
        <v>11635</v>
      </c>
      <c r="B5808" s="7" t="s">
        <v>11636</v>
      </c>
      <c r="C5808" s="7" t="s">
        <v>293</v>
      </c>
      <c r="D5808" s="8">
        <v>1.85</v>
      </c>
    </row>
    <row r="5809" spans="1:4" ht="12.75" customHeight="1">
      <c r="A5809" s="6" t="s">
        <v>11637</v>
      </c>
      <c r="B5809" s="7" t="s">
        <v>11638</v>
      </c>
      <c r="C5809" s="7" t="s">
        <v>293</v>
      </c>
      <c r="D5809" s="8">
        <v>9.1199999999999992</v>
      </c>
    </row>
    <row r="5810" spans="1:4" ht="12.75" customHeight="1">
      <c r="A5810" s="6" t="s">
        <v>11639</v>
      </c>
      <c r="B5810" s="7" t="s">
        <v>11640</v>
      </c>
      <c r="C5810" s="7" t="s">
        <v>293</v>
      </c>
      <c r="D5810" s="8">
        <v>15.21</v>
      </c>
    </row>
    <row r="5811" spans="1:4" ht="12.75" customHeight="1">
      <c r="A5811" s="6" t="s">
        <v>11641</v>
      </c>
      <c r="B5811" s="7" t="s">
        <v>11642</v>
      </c>
      <c r="C5811" s="7" t="s">
        <v>293</v>
      </c>
      <c r="D5811" s="8">
        <v>214.3</v>
      </c>
    </row>
    <row r="5812" spans="1:4" ht="12.75" customHeight="1">
      <c r="A5812" s="6" t="s">
        <v>11643</v>
      </c>
      <c r="B5812" s="7" t="s">
        <v>11644</v>
      </c>
      <c r="C5812" s="7" t="s">
        <v>293</v>
      </c>
      <c r="D5812" s="8">
        <v>57.49</v>
      </c>
    </row>
    <row r="5813" spans="1:4" ht="12.75" customHeight="1">
      <c r="A5813" s="6" t="s">
        <v>11645</v>
      </c>
      <c r="B5813" s="7" t="s">
        <v>11646</v>
      </c>
      <c r="C5813" s="7" t="s">
        <v>293</v>
      </c>
      <c r="D5813" s="8">
        <v>268.18</v>
      </c>
    </row>
    <row r="5814" spans="1:4" ht="12.75" customHeight="1">
      <c r="A5814" s="6" t="s">
        <v>11647</v>
      </c>
      <c r="B5814" s="7" t="s">
        <v>11648</v>
      </c>
      <c r="C5814" s="7" t="s">
        <v>293</v>
      </c>
      <c r="D5814" s="8">
        <v>121.53</v>
      </c>
    </row>
    <row r="5815" spans="1:4" ht="12.75" customHeight="1">
      <c r="A5815" s="6" t="s">
        <v>11649</v>
      </c>
      <c r="B5815" s="7" t="s">
        <v>11650</v>
      </c>
      <c r="C5815" s="7" t="s">
        <v>293</v>
      </c>
      <c r="D5815" s="8">
        <v>104.4</v>
      </c>
    </row>
    <row r="5816" spans="1:4" ht="12.75" customHeight="1">
      <c r="A5816" s="6" t="s">
        <v>11651</v>
      </c>
      <c r="B5816" s="7" t="s">
        <v>11652</v>
      </c>
      <c r="C5816" s="7" t="s">
        <v>293</v>
      </c>
      <c r="D5816" s="8">
        <v>31.29</v>
      </c>
    </row>
    <row r="5817" spans="1:4" ht="12.75" customHeight="1">
      <c r="A5817" s="6" t="s">
        <v>11653</v>
      </c>
      <c r="B5817" s="7" t="s">
        <v>11654</v>
      </c>
      <c r="C5817" s="7" t="s">
        <v>293</v>
      </c>
      <c r="D5817" s="8">
        <v>144.94</v>
      </c>
    </row>
    <row r="5818" spans="1:4" ht="12.75" customHeight="1">
      <c r="A5818" s="6" t="s">
        <v>11655</v>
      </c>
      <c r="B5818" s="7" t="s">
        <v>11656</v>
      </c>
      <c r="C5818" s="7" t="s">
        <v>293</v>
      </c>
      <c r="D5818" s="8">
        <v>93.2</v>
      </c>
    </row>
    <row r="5819" spans="1:4" ht="12.75" customHeight="1">
      <c r="A5819" s="6" t="s">
        <v>11657</v>
      </c>
      <c r="B5819" s="7" t="s">
        <v>11658</v>
      </c>
      <c r="C5819" s="7" t="s">
        <v>293</v>
      </c>
      <c r="D5819" s="8">
        <v>30.9</v>
      </c>
    </row>
    <row r="5820" spans="1:4" ht="12.75" customHeight="1">
      <c r="A5820" s="6" t="s">
        <v>11659</v>
      </c>
      <c r="B5820" s="7" t="s">
        <v>11660</v>
      </c>
      <c r="C5820" s="7" t="s">
        <v>293</v>
      </c>
      <c r="D5820" s="8">
        <v>7.62</v>
      </c>
    </row>
    <row r="5821" spans="1:4" ht="12.75" customHeight="1">
      <c r="A5821" s="6" t="s">
        <v>11661</v>
      </c>
      <c r="B5821" s="7" t="s">
        <v>11662</v>
      </c>
      <c r="C5821" s="7" t="s">
        <v>293</v>
      </c>
      <c r="D5821" s="8">
        <v>36.049999999999997</v>
      </c>
    </row>
    <row r="5822" spans="1:4" ht="12.75" customHeight="1">
      <c r="A5822" s="6" t="s">
        <v>11663</v>
      </c>
      <c r="B5822" s="7" t="s">
        <v>11664</v>
      </c>
      <c r="C5822" s="7" t="s">
        <v>293</v>
      </c>
      <c r="D5822" s="8">
        <v>57.83</v>
      </c>
    </row>
    <row r="5823" spans="1:4" ht="12.75" customHeight="1">
      <c r="A5823" s="6" t="s">
        <v>11665</v>
      </c>
      <c r="B5823" s="7" t="s">
        <v>11666</v>
      </c>
      <c r="C5823" s="7" t="s">
        <v>293</v>
      </c>
      <c r="D5823" s="8">
        <v>25.6</v>
      </c>
    </row>
    <row r="5824" spans="1:4" ht="12.75" customHeight="1">
      <c r="A5824" s="6" t="s">
        <v>11667</v>
      </c>
      <c r="B5824" s="7" t="s">
        <v>11668</v>
      </c>
      <c r="C5824" s="7" t="s">
        <v>293</v>
      </c>
      <c r="D5824" s="8">
        <v>5.05</v>
      </c>
    </row>
    <row r="5825" spans="1:4" ht="12.75" customHeight="1">
      <c r="A5825" s="6" t="s">
        <v>11669</v>
      </c>
      <c r="B5825" s="7" t="s">
        <v>11670</v>
      </c>
      <c r="C5825" s="7" t="s">
        <v>293</v>
      </c>
      <c r="D5825" s="8">
        <v>32</v>
      </c>
    </row>
    <row r="5826" spans="1:4" ht="12.75" customHeight="1">
      <c r="A5826" s="6" t="s">
        <v>11671</v>
      </c>
      <c r="B5826" s="7" t="s">
        <v>11672</v>
      </c>
      <c r="C5826" s="7" t="s">
        <v>293</v>
      </c>
      <c r="D5826" s="8">
        <v>40.49</v>
      </c>
    </row>
    <row r="5827" spans="1:4" ht="12.75" customHeight="1">
      <c r="A5827" s="6" t="s">
        <v>11673</v>
      </c>
      <c r="B5827" s="7" t="s">
        <v>11674</v>
      </c>
      <c r="C5827" s="7" t="s">
        <v>293</v>
      </c>
      <c r="D5827" s="8">
        <v>5.17</v>
      </c>
    </row>
    <row r="5828" spans="1:4" ht="12.75" customHeight="1">
      <c r="A5828" s="6" t="s">
        <v>11675</v>
      </c>
      <c r="B5828" s="7" t="s">
        <v>11676</v>
      </c>
      <c r="C5828" s="7" t="s">
        <v>293</v>
      </c>
      <c r="D5828" s="8">
        <v>1.38</v>
      </c>
    </row>
    <row r="5829" spans="1:4" ht="12.75" customHeight="1">
      <c r="A5829" s="6" t="s">
        <v>11677</v>
      </c>
      <c r="B5829" s="7" t="s">
        <v>11678</v>
      </c>
      <c r="C5829" s="7" t="s">
        <v>293</v>
      </c>
      <c r="D5829" s="8">
        <v>6.91</v>
      </c>
    </row>
    <row r="5830" spans="1:4" ht="12.75" customHeight="1">
      <c r="A5830" s="6" t="s">
        <v>11679</v>
      </c>
      <c r="B5830" s="7" t="s">
        <v>11680</v>
      </c>
      <c r="C5830" s="7" t="s">
        <v>293</v>
      </c>
      <c r="D5830" s="8">
        <v>1.85</v>
      </c>
    </row>
    <row r="5831" spans="1:4" ht="12.75" customHeight="1">
      <c r="A5831" s="6" t="s">
        <v>11681</v>
      </c>
      <c r="B5831" s="7" t="s">
        <v>11682</v>
      </c>
      <c r="C5831" s="7" t="s">
        <v>293</v>
      </c>
      <c r="D5831" s="8">
        <v>8.64</v>
      </c>
    </row>
    <row r="5832" spans="1:4" ht="12.75" customHeight="1">
      <c r="A5832" s="6" t="s">
        <v>11683</v>
      </c>
      <c r="B5832" s="7" t="s">
        <v>11684</v>
      </c>
      <c r="C5832" s="7" t="s">
        <v>293</v>
      </c>
      <c r="D5832" s="8">
        <v>15.2</v>
      </c>
    </row>
    <row r="5833" spans="1:4" ht="12.75" customHeight="1">
      <c r="A5833" s="6" t="s">
        <v>11685</v>
      </c>
      <c r="B5833" s="7" t="s">
        <v>11686</v>
      </c>
      <c r="C5833" s="7" t="s">
        <v>293</v>
      </c>
      <c r="D5833" s="8">
        <v>6.93</v>
      </c>
    </row>
    <row r="5834" spans="1:4" ht="12.75" customHeight="1">
      <c r="A5834" s="6" t="s">
        <v>11687</v>
      </c>
      <c r="B5834" s="7" t="s">
        <v>11688</v>
      </c>
      <c r="C5834" s="7" t="s">
        <v>293</v>
      </c>
      <c r="D5834" s="8">
        <v>1.85</v>
      </c>
    </row>
    <row r="5835" spans="1:4" ht="12.75" customHeight="1">
      <c r="A5835" s="6" t="s">
        <v>11689</v>
      </c>
      <c r="B5835" s="7" t="s">
        <v>11690</v>
      </c>
      <c r="C5835" s="7" t="s">
        <v>293</v>
      </c>
      <c r="D5835" s="8">
        <v>8.67</v>
      </c>
    </row>
    <row r="5836" spans="1:4" ht="12.75" customHeight="1">
      <c r="A5836" s="6" t="s">
        <v>11691</v>
      </c>
      <c r="B5836" s="7" t="s">
        <v>11692</v>
      </c>
      <c r="C5836" s="7" t="s">
        <v>293</v>
      </c>
      <c r="D5836" s="8">
        <v>61.59</v>
      </c>
    </row>
    <row r="5837" spans="1:4" ht="12.75" customHeight="1">
      <c r="A5837" s="6" t="s">
        <v>11693</v>
      </c>
      <c r="B5837" s="7" t="s">
        <v>11694</v>
      </c>
      <c r="C5837" s="7" t="s">
        <v>293</v>
      </c>
      <c r="D5837" s="8">
        <v>17.59</v>
      </c>
    </row>
    <row r="5838" spans="1:4" ht="12.75" customHeight="1">
      <c r="A5838" s="6" t="s">
        <v>11695</v>
      </c>
      <c r="B5838" s="7" t="s">
        <v>11696</v>
      </c>
      <c r="C5838" s="7" t="s">
        <v>293</v>
      </c>
      <c r="D5838" s="8">
        <v>4.72</v>
      </c>
    </row>
    <row r="5839" spans="1:4" ht="12.75" customHeight="1">
      <c r="A5839" s="6" t="s">
        <v>11697</v>
      </c>
      <c r="B5839" s="7" t="s">
        <v>11698</v>
      </c>
      <c r="C5839" s="7" t="s">
        <v>293</v>
      </c>
      <c r="D5839" s="8">
        <v>22.02</v>
      </c>
    </row>
    <row r="5840" spans="1:4" ht="12.75" customHeight="1">
      <c r="A5840" s="6" t="s">
        <v>11699</v>
      </c>
      <c r="B5840" s="7" t="s">
        <v>11700</v>
      </c>
      <c r="C5840" s="7" t="s">
        <v>293</v>
      </c>
      <c r="D5840" s="8">
        <v>159.78</v>
      </c>
    </row>
    <row r="5841" spans="1:4" ht="12.75" customHeight="1">
      <c r="A5841" s="6" t="s">
        <v>11701</v>
      </c>
      <c r="B5841" s="7" t="s">
        <v>11702</v>
      </c>
      <c r="C5841" s="7" t="s">
        <v>293</v>
      </c>
      <c r="D5841" s="8">
        <v>8.2100000000000009</v>
      </c>
    </row>
    <row r="5842" spans="1:4" ht="12.75" customHeight="1">
      <c r="A5842" s="6" t="s">
        <v>11703</v>
      </c>
      <c r="B5842" s="7" t="s">
        <v>11704</v>
      </c>
      <c r="C5842" s="7" t="s">
        <v>293</v>
      </c>
      <c r="D5842" s="8">
        <v>2.2000000000000002</v>
      </c>
    </row>
    <row r="5843" spans="1:4" ht="12.75" customHeight="1">
      <c r="A5843" s="6" t="s">
        <v>11705</v>
      </c>
      <c r="B5843" s="7" t="s">
        <v>11706</v>
      </c>
      <c r="C5843" s="7" t="s">
        <v>293</v>
      </c>
      <c r="D5843" s="8">
        <v>10.28</v>
      </c>
    </row>
    <row r="5844" spans="1:4" ht="12.75" customHeight="1">
      <c r="A5844" s="6" t="s">
        <v>11707</v>
      </c>
      <c r="B5844" s="7" t="s">
        <v>11708</v>
      </c>
      <c r="C5844" s="7" t="s">
        <v>293</v>
      </c>
      <c r="D5844" s="8">
        <v>83.66</v>
      </c>
    </row>
    <row r="5845" spans="1:4" ht="12.75" customHeight="1">
      <c r="A5845" s="6" t="s">
        <v>11709</v>
      </c>
      <c r="B5845" s="7" t="s">
        <v>11710</v>
      </c>
      <c r="C5845" s="7" t="s">
        <v>293</v>
      </c>
      <c r="D5845" s="8">
        <v>12.67</v>
      </c>
    </row>
    <row r="5846" spans="1:4" ht="12.75" customHeight="1">
      <c r="A5846" s="6" t="s">
        <v>11711</v>
      </c>
      <c r="B5846" s="7" t="s">
        <v>11712</v>
      </c>
      <c r="C5846" s="7" t="s">
        <v>293</v>
      </c>
      <c r="D5846" s="8">
        <v>24.37</v>
      </c>
    </row>
    <row r="5847" spans="1:4" ht="12.75" customHeight="1">
      <c r="A5847" s="6" t="s">
        <v>11713</v>
      </c>
      <c r="B5847" s="7" t="s">
        <v>11714</v>
      </c>
      <c r="C5847" s="7" t="s">
        <v>293</v>
      </c>
      <c r="D5847" s="8">
        <v>9.7899999999999991</v>
      </c>
    </row>
    <row r="5848" spans="1:4" ht="12.75" customHeight="1">
      <c r="A5848" s="6" t="s">
        <v>11715</v>
      </c>
      <c r="B5848" s="7" t="s">
        <v>11716</v>
      </c>
      <c r="C5848" s="7" t="s">
        <v>293</v>
      </c>
      <c r="D5848" s="8">
        <v>3.95</v>
      </c>
    </row>
    <row r="5849" spans="1:4" ht="12.75" customHeight="1">
      <c r="A5849" s="6" t="s">
        <v>11717</v>
      </c>
      <c r="B5849" s="7" t="s">
        <v>11718</v>
      </c>
      <c r="C5849" s="7" t="s">
        <v>293</v>
      </c>
      <c r="D5849" s="8">
        <v>44.78</v>
      </c>
    </row>
    <row r="5850" spans="1:4" ht="12.75" customHeight="1">
      <c r="A5850" s="6" t="s">
        <v>11719</v>
      </c>
      <c r="B5850" s="7" t="s">
        <v>11720</v>
      </c>
      <c r="C5850" s="7" t="s">
        <v>293</v>
      </c>
      <c r="D5850" s="8">
        <v>149.08000000000001</v>
      </c>
    </row>
    <row r="5851" spans="1:4" ht="12.75" customHeight="1">
      <c r="A5851" s="6" t="s">
        <v>11721</v>
      </c>
      <c r="B5851" s="7" t="s">
        <v>11722</v>
      </c>
      <c r="C5851" s="7" t="s">
        <v>293</v>
      </c>
      <c r="D5851" s="8">
        <v>0.51</v>
      </c>
    </row>
    <row r="5852" spans="1:4" ht="12.75" customHeight="1">
      <c r="A5852" s="6" t="s">
        <v>11723</v>
      </c>
      <c r="B5852" s="7" t="s">
        <v>11724</v>
      </c>
      <c r="C5852" s="7" t="s">
        <v>293</v>
      </c>
      <c r="D5852" s="8">
        <v>0.13</v>
      </c>
    </row>
    <row r="5853" spans="1:4" ht="12.75" customHeight="1">
      <c r="A5853" s="6" t="s">
        <v>11725</v>
      </c>
      <c r="B5853" s="7" t="s">
        <v>11726</v>
      </c>
      <c r="C5853" s="7" t="s">
        <v>293</v>
      </c>
      <c r="D5853" s="8">
        <v>0.64</v>
      </c>
    </row>
    <row r="5854" spans="1:4" ht="12.75" customHeight="1">
      <c r="A5854" s="6" t="s">
        <v>11727</v>
      </c>
      <c r="B5854" s="7" t="s">
        <v>11728</v>
      </c>
      <c r="C5854" s="7" t="s">
        <v>293</v>
      </c>
      <c r="D5854" s="8">
        <v>8.48</v>
      </c>
    </row>
    <row r="5855" spans="1:4" ht="12.75" customHeight="1">
      <c r="A5855" s="6" t="s">
        <v>11729</v>
      </c>
      <c r="B5855" s="7" t="s">
        <v>11730</v>
      </c>
      <c r="C5855" s="7" t="s">
        <v>293</v>
      </c>
      <c r="D5855" s="8">
        <v>0.94</v>
      </c>
    </row>
    <row r="5856" spans="1:4" ht="12.75" customHeight="1">
      <c r="A5856" s="6" t="s">
        <v>11731</v>
      </c>
      <c r="B5856" s="7" t="s">
        <v>11732</v>
      </c>
      <c r="C5856" s="7" t="s">
        <v>293</v>
      </c>
      <c r="D5856" s="8">
        <v>0.2</v>
      </c>
    </row>
    <row r="5857" spans="1:4" ht="12.75" customHeight="1">
      <c r="A5857" s="6" t="s">
        <v>11733</v>
      </c>
      <c r="B5857" s="7" t="s">
        <v>11734</v>
      </c>
      <c r="C5857" s="7" t="s">
        <v>293</v>
      </c>
      <c r="D5857" s="8">
        <v>1.19</v>
      </c>
    </row>
    <row r="5858" spans="1:4" ht="12.75" customHeight="1">
      <c r="A5858" s="6" t="s">
        <v>11735</v>
      </c>
      <c r="B5858" s="7" t="s">
        <v>11736</v>
      </c>
      <c r="C5858" s="7" t="s">
        <v>293</v>
      </c>
      <c r="D5858" s="8">
        <v>8.5399999999999991</v>
      </c>
    </row>
    <row r="5859" spans="1:4" ht="12.75" customHeight="1">
      <c r="A5859" s="6" t="s">
        <v>11737</v>
      </c>
      <c r="B5859" s="7" t="s">
        <v>11738</v>
      </c>
      <c r="C5859" s="7" t="s">
        <v>293</v>
      </c>
      <c r="D5859" s="8">
        <v>17.440000000000001</v>
      </c>
    </row>
    <row r="5860" spans="1:4" ht="12.75" customHeight="1">
      <c r="A5860" s="6" t="s">
        <v>11739</v>
      </c>
      <c r="B5860" s="7" t="s">
        <v>11740</v>
      </c>
      <c r="C5860" s="7" t="s">
        <v>293</v>
      </c>
      <c r="D5860" s="8">
        <v>7.17</v>
      </c>
    </row>
    <row r="5861" spans="1:4" ht="12.75" customHeight="1">
      <c r="A5861" s="6" t="s">
        <v>11741</v>
      </c>
      <c r="B5861" s="7" t="s">
        <v>11742</v>
      </c>
      <c r="C5861" s="7" t="s">
        <v>293</v>
      </c>
      <c r="D5861" s="8">
        <v>2.89</v>
      </c>
    </row>
    <row r="5862" spans="1:4" ht="12.75" customHeight="1">
      <c r="A5862" s="6" t="s">
        <v>11743</v>
      </c>
      <c r="B5862" s="7" t="s">
        <v>11744</v>
      </c>
      <c r="C5862" s="7" t="s">
        <v>293</v>
      </c>
      <c r="D5862" s="8">
        <v>20.7</v>
      </c>
    </row>
    <row r="5863" spans="1:4" ht="12.75" customHeight="1">
      <c r="A5863" s="6" t="s">
        <v>11745</v>
      </c>
      <c r="B5863" s="7" t="s">
        <v>11746</v>
      </c>
      <c r="C5863" s="7" t="s">
        <v>293</v>
      </c>
      <c r="D5863" s="8">
        <v>7.93</v>
      </c>
    </row>
    <row r="5864" spans="1:4" ht="12.75" customHeight="1">
      <c r="A5864" s="6" t="s">
        <v>11747</v>
      </c>
      <c r="B5864" s="7" t="s">
        <v>11748</v>
      </c>
      <c r="C5864" s="7" t="s">
        <v>293</v>
      </c>
      <c r="D5864" s="8">
        <v>3.2</v>
      </c>
    </row>
    <row r="5865" spans="1:4" ht="12.75" customHeight="1">
      <c r="A5865" s="6" t="s">
        <v>11749</v>
      </c>
      <c r="B5865" s="7" t="s">
        <v>11750</v>
      </c>
      <c r="C5865" s="7" t="s">
        <v>293</v>
      </c>
      <c r="D5865" s="8">
        <v>21.65</v>
      </c>
    </row>
    <row r="5866" spans="1:4" ht="12.75" customHeight="1">
      <c r="A5866" s="6" t="s">
        <v>11751</v>
      </c>
      <c r="B5866" s="7" t="s">
        <v>11752</v>
      </c>
      <c r="C5866" s="7" t="s">
        <v>293</v>
      </c>
      <c r="D5866" s="8">
        <v>8.36</v>
      </c>
    </row>
    <row r="5867" spans="1:4" ht="12.75" customHeight="1">
      <c r="A5867" s="6" t="s">
        <v>11753</v>
      </c>
      <c r="B5867" s="7" t="s">
        <v>11754</v>
      </c>
      <c r="C5867" s="7" t="s">
        <v>293</v>
      </c>
      <c r="D5867" s="8">
        <v>3.37</v>
      </c>
    </row>
    <row r="5868" spans="1:4" ht="12.75" customHeight="1">
      <c r="A5868" s="6" t="s">
        <v>11755</v>
      </c>
      <c r="B5868" s="7" t="s">
        <v>11756</v>
      </c>
      <c r="C5868" s="7" t="s">
        <v>293</v>
      </c>
      <c r="D5868" s="8">
        <v>19.149999999999999</v>
      </c>
    </row>
    <row r="5869" spans="1:4" ht="12.75" customHeight="1">
      <c r="A5869" s="6" t="s">
        <v>11757</v>
      </c>
      <c r="B5869" s="7" t="s">
        <v>11758</v>
      </c>
      <c r="C5869" s="7" t="s">
        <v>293</v>
      </c>
      <c r="D5869" s="8">
        <v>7.87</v>
      </c>
    </row>
    <row r="5870" spans="1:4" ht="12.75" customHeight="1">
      <c r="A5870" s="6" t="s">
        <v>11759</v>
      </c>
      <c r="B5870" s="7" t="s">
        <v>11760</v>
      </c>
      <c r="C5870" s="7" t="s">
        <v>293</v>
      </c>
      <c r="D5870" s="8">
        <v>3.18</v>
      </c>
    </row>
    <row r="5871" spans="1:4" ht="12.75" customHeight="1">
      <c r="A5871" s="6" t="s">
        <v>11761</v>
      </c>
      <c r="B5871" s="7" t="s">
        <v>11762</v>
      </c>
      <c r="C5871" s="7" t="s">
        <v>293</v>
      </c>
      <c r="D5871" s="8">
        <v>28.48</v>
      </c>
    </row>
    <row r="5872" spans="1:4" ht="12.75" customHeight="1">
      <c r="A5872" s="6" t="s">
        <v>11763</v>
      </c>
      <c r="B5872" s="7" t="s">
        <v>11764</v>
      </c>
      <c r="C5872" s="7" t="s">
        <v>293</v>
      </c>
      <c r="D5872" s="8">
        <v>10.99</v>
      </c>
    </row>
    <row r="5873" spans="1:4" ht="12.75" customHeight="1">
      <c r="A5873" s="6" t="s">
        <v>11765</v>
      </c>
      <c r="B5873" s="7" t="s">
        <v>11766</v>
      </c>
      <c r="C5873" s="7" t="s">
        <v>293</v>
      </c>
      <c r="D5873" s="8">
        <v>4.4400000000000004</v>
      </c>
    </row>
    <row r="5874" spans="1:4" ht="12.75" customHeight="1">
      <c r="A5874" s="6" t="s">
        <v>11767</v>
      </c>
      <c r="B5874" s="7" t="s">
        <v>11768</v>
      </c>
      <c r="C5874" s="7" t="s">
        <v>293</v>
      </c>
      <c r="D5874" s="8">
        <v>51.4</v>
      </c>
    </row>
    <row r="5875" spans="1:4" ht="12.75" customHeight="1">
      <c r="A5875" s="6" t="s">
        <v>11769</v>
      </c>
      <c r="B5875" s="7" t="s">
        <v>11770</v>
      </c>
      <c r="C5875" s="7" t="s">
        <v>293</v>
      </c>
      <c r="D5875" s="8">
        <v>144.09</v>
      </c>
    </row>
    <row r="5876" spans="1:4" ht="12.75" customHeight="1">
      <c r="A5876" s="6" t="s">
        <v>11771</v>
      </c>
      <c r="B5876" s="7" t="s">
        <v>11772</v>
      </c>
      <c r="C5876" s="7" t="s">
        <v>293</v>
      </c>
      <c r="D5876" s="8">
        <v>18.920000000000002</v>
      </c>
    </row>
    <row r="5877" spans="1:4" ht="12.75" customHeight="1">
      <c r="A5877" s="6" t="s">
        <v>11773</v>
      </c>
      <c r="B5877" s="7" t="s">
        <v>11774</v>
      </c>
      <c r="C5877" s="7" t="s">
        <v>293</v>
      </c>
      <c r="D5877" s="8">
        <v>7.55</v>
      </c>
    </row>
    <row r="5878" spans="1:4" ht="12.75" customHeight="1">
      <c r="A5878" s="6" t="s">
        <v>11775</v>
      </c>
      <c r="B5878" s="7" t="s">
        <v>11776</v>
      </c>
      <c r="C5878" s="7" t="s">
        <v>293</v>
      </c>
      <c r="D5878" s="8">
        <v>3.04</v>
      </c>
    </row>
    <row r="5879" spans="1:4" ht="12.75" customHeight="1">
      <c r="A5879" s="6" t="s">
        <v>11777</v>
      </c>
      <c r="B5879" s="7" t="s">
        <v>11778</v>
      </c>
      <c r="C5879" s="7" t="s">
        <v>293</v>
      </c>
      <c r="D5879" s="8">
        <v>28.73</v>
      </c>
    </row>
    <row r="5880" spans="1:4" ht="12.75" customHeight="1">
      <c r="A5880" s="6" t="s">
        <v>11779</v>
      </c>
      <c r="B5880" s="7" t="s">
        <v>11780</v>
      </c>
      <c r="C5880" s="7" t="s">
        <v>293</v>
      </c>
      <c r="D5880" s="8">
        <v>11.12</v>
      </c>
    </row>
    <row r="5881" spans="1:4" ht="12.75" customHeight="1">
      <c r="A5881" s="6" t="s">
        <v>11781</v>
      </c>
      <c r="B5881" s="7" t="s">
        <v>11782</v>
      </c>
      <c r="C5881" s="7" t="s">
        <v>293</v>
      </c>
      <c r="D5881" s="8">
        <v>4.49</v>
      </c>
    </row>
    <row r="5882" spans="1:4" ht="12.75" customHeight="1">
      <c r="A5882" s="6" t="s">
        <v>11783</v>
      </c>
      <c r="B5882" s="7" t="s">
        <v>11784</v>
      </c>
      <c r="C5882" s="7" t="s">
        <v>293</v>
      </c>
      <c r="D5882" s="8">
        <v>3.5</v>
      </c>
    </row>
    <row r="5883" spans="1:4" ht="12.75" customHeight="1">
      <c r="A5883" s="6" t="s">
        <v>11785</v>
      </c>
      <c r="B5883" s="7" t="s">
        <v>11786</v>
      </c>
      <c r="C5883" s="7" t="s">
        <v>293</v>
      </c>
      <c r="D5883" s="8">
        <v>3.98</v>
      </c>
    </row>
    <row r="5884" spans="1:4" ht="12.75" customHeight="1">
      <c r="A5884" s="6" t="s">
        <v>11787</v>
      </c>
      <c r="B5884" s="7" t="s">
        <v>11788</v>
      </c>
      <c r="C5884" s="7" t="s">
        <v>293</v>
      </c>
      <c r="D5884" s="8">
        <v>160.69</v>
      </c>
    </row>
    <row r="5885" spans="1:4" ht="12.75" customHeight="1">
      <c r="A5885" s="6" t="s">
        <v>11789</v>
      </c>
      <c r="B5885" s="7" t="s">
        <v>11790</v>
      </c>
      <c r="C5885" s="7" t="s">
        <v>293</v>
      </c>
      <c r="D5885" s="8">
        <v>22.64</v>
      </c>
    </row>
    <row r="5886" spans="1:4" ht="12.75" customHeight="1">
      <c r="A5886" s="6" t="s">
        <v>11791</v>
      </c>
      <c r="B5886" s="7" t="s">
        <v>11792</v>
      </c>
      <c r="C5886" s="7" t="s">
        <v>293</v>
      </c>
      <c r="D5886" s="8">
        <v>9.9</v>
      </c>
    </row>
    <row r="5887" spans="1:4" ht="12.75" customHeight="1">
      <c r="A5887" s="6" t="s">
        <v>11793</v>
      </c>
      <c r="B5887" s="7" t="s">
        <v>11794</v>
      </c>
      <c r="C5887" s="7" t="s">
        <v>293</v>
      </c>
      <c r="D5887" s="8">
        <v>7.54</v>
      </c>
    </row>
    <row r="5888" spans="1:4" ht="12.75" customHeight="1">
      <c r="A5888" s="6" t="s">
        <v>11795</v>
      </c>
      <c r="B5888" s="7" t="s">
        <v>11796</v>
      </c>
      <c r="C5888" s="7" t="s">
        <v>293</v>
      </c>
      <c r="D5888" s="8">
        <v>165.8</v>
      </c>
    </row>
    <row r="5889" spans="1:4" ht="12.75" customHeight="1">
      <c r="A5889" s="6" t="s">
        <v>11797</v>
      </c>
      <c r="B5889" s="7" t="s">
        <v>11798</v>
      </c>
      <c r="C5889" s="7" t="s">
        <v>293</v>
      </c>
      <c r="D5889" s="8">
        <v>0.75</v>
      </c>
    </row>
    <row r="5890" spans="1:4" ht="12.75" customHeight="1">
      <c r="A5890" s="6" t="s">
        <v>11799</v>
      </c>
      <c r="B5890" s="7" t="s">
        <v>11800</v>
      </c>
      <c r="C5890" s="7" t="s">
        <v>293</v>
      </c>
      <c r="D5890" s="8">
        <v>0.2</v>
      </c>
    </row>
    <row r="5891" spans="1:4" ht="12.75" customHeight="1">
      <c r="A5891" s="6" t="s">
        <v>11801</v>
      </c>
      <c r="B5891" s="7" t="s">
        <v>11802</v>
      </c>
      <c r="C5891" s="7" t="s">
        <v>293</v>
      </c>
      <c r="D5891" s="8">
        <v>0.94</v>
      </c>
    </row>
    <row r="5892" spans="1:4" ht="12.75" customHeight="1">
      <c r="A5892" s="6" t="s">
        <v>11803</v>
      </c>
      <c r="B5892" s="7" t="s">
        <v>11804</v>
      </c>
      <c r="C5892" s="7" t="s">
        <v>293</v>
      </c>
      <c r="D5892" s="8">
        <v>6.06</v>
      </c>
    </row>
    <row r="5893" spans="1:4" ht="12.75" customHeight="1">
      <c r="A5893" s="6" t="s">
        <v>11805</v>
      </c>
      <c r="B5893" s="7" t="s">
        <v>11806</v>
      </c>
      <c r="C5893" s="7" t="s">
        <v>293</v>
      </c>
      <c r="D5893" s="8">
        <v>21.27</v>
      </c>
    </row>
    <row r="5894" spans="1:4" ht="12.75" customHeight="1">
      <c r="A5894" s="6" t="s">
        <v>11807</v>
      </c>
      <c r="B5894" s="7" t="s">
        <v>11808</v>
      </c>
      <c r="C5894" s="7" t="s">
        <v>293</v>
      </c>
      <c r="D5894" s="8">
        <v>7.91</v>
      </c>
    </row>
    <row r="5895" spans="1:4" ht="12.75" customHeight="1">
      <c r="A5895" s="6" t="s">
        <v>11809</v>
      </c>
      <c r="B5895" s="7" t="s">
        <v>11810</v>
      </c>
      <c r="C5895" s="7" t="s">
        <v>293</v>
      </c>
      <c r="D5895" s="8">
        <v>3.19</v>
      </c>
    </row>
    <row r="5896" spans="1:4" ht="12.75" customHeight="1">
      <c r="A5896" s="6" t="s">
        <v>11811</v>
      </c>
      <c r="B5896" s="7" t="s">
        <v>11812</v>
      </c>
      <c r="C5896" s="7" t="s">
        <v>293</v>
      </c>
      <c r="D5896" s="8">
        <v>36.47</v>
      </c>
    </row>
    <row r="5897" spans="1:4" ht="12.75" customHeight="1">
      <c r="A5897" s="6" t="s">
        <v>11813</v>
      </c>
      <c r="B5897" s="7" t="s">
        <v>11814</v>
      </c>
      <c r="C5897" s="7" t="s">
        <v>293</v>
      </c>
      <c r="D5897" s="8">
        <v>136</v>
      </c>
    </row>
    <row r="5898" spans="1:4" ht="12.75" customHeight="1">
      <c r="A5898" s="6" t="s">
        <v>11815</v>
      </c>
      <c r="B5898" s="7" t="s">
        <v>11816</v>
      </c>
      <c r="C5898" s="7" t="s">
        <v>293</v>
      </c>
      <c r="D5898" s="8">
        <v>40.31</v>
      </c>
    </row>
    <row r="5899" spans="1:4" ht="12.75" customHeight="1">
      <c r="A5899" s="6" t="s">
        <v>11817</v>
      </c>
      <c r="B5899" s="7" t="s">
        <v>11818</v>
      </c>
      <c r="C5899" s="7" t="s">
        <v>293</v>
      </c>
      <c r="D5899" s="8">
        <v>16.27</v>
      </c>
    </row>
    <row r="5900" spans="1:4" ht="12.75" customHeight="1">
      <c r="A5900" s="6" t="s">
        <v>11819</v>
      </c>
      <c r="B5900" s="7" t="s">
        <v>11820</v>
      </c>
      <c r="C5900" s="7" t="s">
        <v>293</v>
      </c>
      <c r="D5900" s="8">
        <v>6.58</v>
      </c>
    </row>
    <row r="5901" spans="1:4" ht="12.75" customHeight="1">
      <c r="A5901" s="6" t="s">
        <v>11821</v>
      </c>
      <c r="B5901" s="7" t="s">
        <v>11822</v>
      </c>
      <c r="C5901" s="7" t="s">
        <v>293</v>
      </c>
      <c r="D5901" s="8">
        <v>72.73</v>
      </c>
    </row>
    <row r="5902" spans="1:4" ht="12.75" customHeight="1">
      <c r="A5902" s="6" t="s">
        <v>11823</v>
      </c>
      <c r="B5902" s="7" t="s">
        <v>11824</v>
      </c>
      <c r="C5902" s="7" t="s">
        <v>293</v>
      </c>
      <c r="D5902" s="8">
        <v>306.06</v>
      </c>
    </row>
    <row r="5903" spans="1:4" ht="12.75" customHeight="1">
      <c r="A5903" s="6" t="s">
        <v>11825</v>
      </c>
      <c r="B5903" s="7" t="s">
        <v>11826</v>
      </c>
      <c r="C5903" s="7" t="s">
        <v>293</v>
      </c>
      <c r="D5903" s="8">
        <v>0.11</v>
      </c>
    </row>
    <row r="5904" spans="1:4" ht="12.75" customHeight="1">
      <c r="A5904" s="6" t="s">
        <v>11827</v>
      </c>
      <c r="B5904" s="7" t="s">
        <v>11828</v>
      </c>
      <c r="C5904" s="7" t="s">
        <v>293</v>
      </c>
      <c r="D5904" s="8">
        <v>0.02</v>
      </c>
    </row>
    <row r="5905" spans="1:4" ht="12.75" customHeight="1">
      <c r="A5905" s="6" t="s">
        <v>11829</v>
      </c>
      <c r="B5905" s="7" t="s">
        <v>11830</v>
      </c>
      <c r="C5905" s="7" t="s">
        <v>293</v>
      </c>
      <c r="D5905" s="8">
        <v>7.0000000000000007E-2</v>
      </c>
    </row>
    <row r="5906" spans="1:4" ht="12.75" customHeight="1">
      <c r="A5906" s="6" t="s">
        <v>11831</v>
      </c>
      <c r="B5906" s="7" t="s">
        <v>11832</v>
      </c>
      <c r="C5906" s="7" t="s">
        <v>293</v>
      </c>
      <c r="D5906" s="8">
        <v>1.45</v>
      </c>
    </row>
    <row r="5907" spans="1:4" ht="12.75" customHeight="1">
      <c r="A5907" s="6" t="s">
        <v>11833</v>
      </c>
      <c r="B5907" s="7" t="s">
        <v>11834</v>
      </c>
      <c r="C5907" s="7" t="s">
        <v>293</v>
      </c>
      <c r="D5907" s="8">
        <v>6.47</v>
      </c>
    </row>
    <row r="5908" spans="1:4" ht="12.75" customHeight="1">
      <c r="A5908" s="6" t="s">
        <v>11835</v>
      </c>
      <c r="B5908" s="7" t="s">
        <v>11836</v>
      </c>
      <c r="C5908" s="7" t="s">
        <v>293</v>
      </c>
      <c r="D5908" s="8">
        <v>1.33</v>
      </c>
    </row>
    <row r="5909" spans="1:4" ht="12.75" customHeight="1">
      <c r="A5909" s="6" t="s">
        <v>11837</v>
      </c>
      <c r="B5909" s="7" t="s">
        <v>11838</v>
      </c>
      <c r="C5909" s="7" t="s">
        <v>293</v>
      </c>
      <c r="D5909" s="8">
        <v>5.39</v>
      </c>
    </row>
    <row r="5910" spans="1:4" ht="12.75" customHeight="1">
      <c r="A5910" s="6" t="s">
        <v>11839</v>
      </c>
      <c r="B5910" s="7" t="s">
        <v>11840</v>
      </c>
      <c r="C5910" s="7" t="s">
        <v>293</v>
      </c>
      <c r="D5910" s="8">
        <v>41.07</v>
      </c>
    </row>
    <row r="5911" spans="1:4" ht="12.75" customHeight="1">
      <c r="A5911" s="6" t="s">
        <v>11841</v>
      </c>
      <c r="B5911" s="7" t="s">
        <v>11842</v>
      </c>
      <c r="C5911" s="7" t="s">
        <v>293</v>
      </c>
      <c r="D5911" s="8">
        <v>13.95</v>
      </c>
    </row>
    <row r="5912" spans="1:4" ht="12.75" customHeight="1">
      <c r="A5912" s="6" t="s">
        <v>11843</v>
      </c>
      <c r="B5912" s="7" t="s">
        <v>11844</v>
      </c>
      <c r="C5912" s="7" t="s">
        <v>293</v>
      </c>
      <c r="D5912" s="8">
        <v>9.75</v>
      </c>
    </row>
    <row r="5913" spans="1:4" ht="12.75" customHeight="1">
      <c r="A5913" s="6" t="s">
        <v>11845</v>
      </c>
      <c r="B5913" s="7" t="s">
        <v>11846</v>
      </c>
      <c r="C5913" s="7" t="s">
        <v>293</v>
      </c>
      <c r="D5913" s="8">
        <v>67.39</v>
      </c>
    </row>
    <row r="5914" spans="1:4" ht="12.75" customHeight="1">
      <c r="A5914" s="6" t="s">
        <v>11847</v>
      </c>
      <c r="B5914" s="7" t="s">
        <v>11848</v>
      </c>
      <c r="C5914" s="7" t="s">
        <v>293</v>
      </c>
      <c r="D5914" s="8">
        <v>179.17</v>
      </c>
    </row>
    <row r="5915" spans="1:4" ht="12.75" customHeight="1">
      <c r="A5915" s="6" t="s">
        <v>11849</v>
      </c>
      <c r="B5915" s="7" t="s">
        <v>11850</v>
      </c>
      <c r="C5915" s="7" t="s">
        <v>293</v>
      </c>
      <c r="D5915" s="8">
        <v>0.89</v>
      </c>
    </row>
    <row r="5916" spans="1:4" ht="12.75" customHeight="1">
      <c r="A5916" s="6" t="s">
        <v>11851</v>
      </c>
      <c r="B5916" s="7" t="s">
        <v>11852</v>
      </c>
      <c r="C5916" s="7" t="s">
        <v>293</v>
      </c>
      <c r="D5916" s="8">
        <v>0.22</v>
      </c>
    </row>
    <row r="5917" spans="1:4" ht="12.75" customHeight="1">
      <c r="A5917" s="6" t="s">
        <v>11853</v>
      </c>
      <c r="B5917" s="7" t="s">
        <v>11854</v>
      </c>
      <c r="C5917" s="7" t="s">
        <v>293</v>
      </c>
      <c r="D5917" s="8">
        <v>1.19</v>
      </c>
    </row>
    <row r="5918" spans="1:4" ht="12.75" customHeight="1">
      <c r="A5918" s="6" t="s">
        <v>11855</v>
      </c>
      <c r="B5918" s="7" t="s">
        <v>11856</v>
      </c>
      <c r="C5918" s="7" t="s">
        <v>293</v>
      </c>
      <c r="D5918" s="8">
        <v>1.33</v>
      </c>
    </row>
    <row r="5919" spans="1:4" ht="12.75" customHeight="1">
      <c r="A5919" s="6" t="s">
        <v>11857</v>
      </c>
      <c r="B5919" s="7" t="s">
        <v>11858</v>
      </c>
      <c r="C5919" s="7" t="s">
        <v>293</v>
      </c>
      <c r="D5919" s="8">
        <v>0.23</v>
      </c>
    </row>
    <row r="5920" spans="1:4" ht="12.75" customHeight="1">
      <c r="A5920" s="6" t="s">
        <v>11859</v>
      </c>
      <c r="B5920" s="7" t="s">
        <v>11860</v>
      </c>
      <c r="C5920" s="7" t="s">
        <v>293</v>
      </c>
      <c r="D5920" s="8">
        <v>0.04</v>
      </c>
    </row>
    <row r="5921" spans="1:4" ht="12.75" customHeight="1">
      <c r="A5921" s="6" t="s">
        <v>11861</v>
      </c>
      <c r="B5921" s="7" t="s">
        <v>11862</v>
      </c>
      <c r="C5921" s="7" t="s">
        <v>293</v>
      </c>
      <c r="D5921" s="8">
        <v>0.16</v>
      </c>
    </row>
    <row r="5922" spans="1:4" ht="12.75" customHeight="1">
      <c r="A5922" s="6" t="s">
        <v>11863</v>
      </c>
      <c r="B5922" s="7" t="s">
        <v>11864</v>
      </c>
      <c r="C5922" s="7" t="s">
        <v>293</v>
      </c>
      <c r="D5922" s="8">
        <v>13.46</v>
      </c>
    </row>
    <row r="5923" spans="1:4" ht="12.75" customHeight="1">
      <c r="A5923" s="6" t="s">
        <v>11865</v>
      </c>
      <c r="B5923" s="7" t="s">
        <v>11866</v>
      </c>
      <c r="C5923" s="7" t="s">
        <v>293</v>
      </c>
      <c r="D5923" s="8">
        <v>4.1500000000000004</v>
      </c>
    </row>
    <row r="5924" spans="1:4" ht="12.75" customHeight="1">
      <c r="A5924" s="6" t="s">
        <v>11867</v>
      </c>
      <c r="B5924" s="7" t="s">
        <v>11868</v>
      </c>
      <c r="C5924" s="7" t="s">
        <v>293</v>
      </c>
      <c r="D5924" s="8">
        <v>1.68</v>
      </c>
    </row>
    <row r="5925" spans="1:4" ht="12.75" customHeight="1">
      <c r="A5925" s="6" t="s">
        <v>11869</v>
      </c>
      <c r="B5925" s="7" t="s">
        <v>11870</v>
      </c>
      <c r="C5925" s="7" t="s">
        <v>293</v>
      </c>
      <c r="D5925" s="8">
        <v>16.829999999999998</v>
      </c>
    </row>
    <row r="5926" spans="1:4" ht="12.75" customHeight="1">
      <c r="A5926" s="6" t="s">
        <v>11871</v>
      </c>
      <c r="B5926" s="7" t="s">
        <v>11872</v>
      </c>
      <c r="C5926" s="7" t="s">
        <v>293</v>
      </c>
      <c r="D5926" s="8">
        <v>35.81</v>
      </c>
    </row>
    <row r="5927" spans="1:4" ht="12.75" customHeight="1">
      <c r="A5927" s="6" t="s">
        <v>11873</v>
      </c>
      <c r="B5927" s="7" t="s">
        <v>11874</v>
      </c>
      <c r="C5927" s="7" t="s">
        <v>293</v>
      </c>
      <c r="D5927" s="8">
        <v>4.93</v>
      </c>
    </row>
    <row r="5928" spans="1:4" ht="12.75" customHeight="1">
      <c r="A5928" s="6" t="s">
        <v>11875</v>
      </c>
      <c r="B5928" s="7" t="s">
        <v>11876</v>
      </c>
      <c r="C5928" s="7" t="s">
        <v>293</v>
      </c>
      <c r="D5928" s="8">
        <v>1.52</v>
      </c>
    </row>
    <row r="5929" spans="1:4" ht="12.75" customHeight="1">
      <c r="A5929" s="6" t="s">
        <v>11877</v>
      </c>
      <c r="B5929" s="7" t="s">
        <v>11878</v>
      </c>
      <c r="C5929" s="7" t="s">
        <v>293</v>
      </c>
      <c r="D5929" s="8">
        <v>0.61</v>
      </c>
    </row>
    <row r="5930" spans="1:4" ht="12.75" customHeight="1">
      <c r="A5930" s="6" t="s">
        <v>11879</v>
      </c>
      <c r="B5930" s="7" t="s">
        <v>11880</v>
      </c>
      <c r="C5930" s="7" t="s">
        <v>293</v>
      </c>
      <c r="D5930" s="8">
        <v>6.16</v>
      </c>
    </row>
    <row r="5931" spans="1:4" ht="12.75" customHeight="1">
      <c r="A5931" s="6" t="s">
        <v>11881</v>
      </c>
      <c r="B5931" s="7" t="s">
        <v>11882</v>
      </c>
      <c r="C5931" s="7" t="s">
        <v>293</v>
      </c>
      <c r="D5931" s="8">
        <v>39.4</v>
      </c>
    </row>
    <row r="5932" spans="1:4" ht="12.75" customHeight="1">
      <c r="A5932" s="6" t="s">
        <v>11883</v>
      </c>
      <c r="B5932" s="7" t="s">
        <v>11884</v>
      </c>
      <c r="C5932" s="7" t="s">
        <v>293</v>
      </c>
      <c r="D5932" s="8">
        <v>29.35</v>
      </c>
    </row>
    <row r="5933" spans="1:4" ht="12.75" customHeight="1">
      <c r="A5933" s="6" t="s">
        <v>11885</v>
      </c>
      <c r="B5933" s="7" t="s">
        <v>11886</v>
      </c>
      <c r="C5933" s="7" t="s">
        <v>293</v>
      </c>
      <c r="D5933" s="8">
        <v>11.82</v>
      </c>
    </row>
    <row r="5934" spans="1:4" ht="12.75" customHeight="1">
      <c r="A5934" s="6" t="s">
        <v>11887</v>
      </c>
      <c r="B5934" s="7" t="s">
        <v>11888</v>
      </c>
      <c r="C5934" s="7" t="s">
        <v>293</v>
      </c>
      <c r="D5934" s="8">
        <v>4.78</v>
      </c>
    </row>
    <row r="5935" spans="1:4" ht="12.75" customHeight="1">
      <c r="A5935" s="6" t="s">
        <v>11889</v>
      </c>
      <c r="B5935" s="7" t="s">
        <v>11890</v>
      </c>
      <c r="C5935" s="7" t="s">
        <v>293</v>
      </c>
      <c r="D5935" s="8">
        <v>52.71</v>
      </c>
    </row>
    <row r="5936" spans="1:4" ht="12.75" customHeight="1">
      <c r="A5936" s="6" t="s">
        <v>11891</v>
      </c>
      <c r="B5936" s="7" t="s">
        <v>11892</v>
      </c>
      <c r="C5936" s="7" t="s">
        <v>293</v>
      </c>
      <c r="D5936" s="8">
        <v>280.58999999999997</v>
      </c>
    </row>
    <row r="5937" spans="1:4" ht="12.75" customHeight="1">
      <c r="A5937" s="6" t="s">
        <v>11893</v>
      </c>
      <c r="B5937" s="7" t="s">
        <v>11894</v>
      </c>
      <c r="C5937" s="7" t="s">
        <v>293</v>
      </c>
      <c r="D5937" s="8">
        <v>0.21</v>
      </c>
    </row>
    <row r="5938" spans="1:4" ht="12.75" customHeight="1">
      <c r="A5938" s="6" t="s">
        <v>11895</v>
      </c>
      <c r="B5938" s="7" t="s">
        <v>11896</v>
      </c>
      <c r="C5938" s="7" t="s">
        <v>293</v>
      </c>
      <c r="D5938" s="8">
        <v>0.05</v>
      </c>
    </row>
    <row r="5939" spans="1:4" ht="12.75" customHeight="1">
      <c r="A5939" s="6" t="s">
        <v>11897</v>
      </c>
      <c r="B5939" s="7" t="s">
        <v>11898</v>
      </c>
      <c r="C5939" s="7" t="s">
        <v>293</v>
      </c>
      <c r="D5939" s="8">
        <v>0.28000000000000003</v>
      </c>
    </row>
    <row r="5940" spans="1:4" ht="12.75" customHeight="1">
      <c r="A5940" s="6" t="s">
        <v>11899</v>
      </c>
      <c r="B5940" s="7" t="s">
        <v>11900</v>
      </c>
      <c r="C5940" s="7" t="s">
        <v>293</v>
      </c>
      <c r="D5940" s="8">
        <v>135.6</v>
      </c>
    </row>
    <row r="5941" spans="1:4" ht="12.75" customHeight="1">
      <c r="A5941" s="6" t="s">
        <v>11901</v>
      </c>
      <c r="B5941" s="7" t="s">
        <v>11902</v>
      </c>
      <c r="C5941" s="7" t="s">
        <v>293</v>
      </c>
      <c r="D5941" s="8">
        <v>4.3</v>
      </c>
    </row>
    <row r="5942" spans="1:4" ht="12.75" customHeight="1">
      <c r="A5942" s="6" t="s">
        <v>11903</v>
      </c>
      <c r="B5942" s="7" t="s">
        <v>11904</v>
      </c>
      <c r="C5942" s="7" t="s">
        <v>293</v>
      </c>
      <c r="D5942" s="8">
        <v>0.99</v>
      </c>
    </row>
    <row r="5943" spans="1:4" ht="12.75" customHeight="1">
      <c r="A5943" s="6" t="s">
        <v>11905</v>
      </c>
      <c r="B5943" s="7" t="s">
        <v>11906</v>
      </c>
      <c r="C5943" s="7" t="s">
        <v>293</v>
      </c>
      <c r="D5943" s="8">
        <v>4.7</v>
      </c>
    </row>
    <row r="5944" spans="1:4" ht="12.75" customHeight="1">
      <c r="A5944" s="6" t="s">
        <v>11907</v>
      </c>
      <c r="B5944" s="7" t="s">
        <v>11908</v>
      </c>
      <c r="C5944" s="7" t="s">
        <v>293</v>
      </c>
      <c r="D5944" s="8">
        <v>9.42</v>
      </c>
    </row>
    <row r="5945" spans="1:4" ht="12.75" customHeight="1">
      <c r="A5945" s="6" t="s">
        <v>11909</v>
      </c>
      <c r="B5945" s="7" t="s">
        <v>11910</v>
      </c>
      <c r="C5945" s="7" t="s">
        <v>293</v>
      </c>
      <c r="D5945" s="8">
        <v>1.67</v>
      </c>
    </row>
    <row r="5946" spans="1:4" ht="12.75" customHeight="1">
      <c r="A5946" s="6" t="s">
        <v>11911</v>
      </c>
      <c r="B5946" s="7" t="s">
        <v>11912</v>
      </c>
      <c r="C5946" s="7" t="s">
        <v>293</v>
      </c>
      <c r="D5946" s="8">
        <v>0.38</v>
      </c>
    </row>
    <row r="5947" spans="1:4" ht="12.75" customHeight="1">
      <c r="A5947" s="6" t="s">
        <v>11913</v>
      </c>
      <c r="B5947" s="7" t="s">
        <v>11914</v>
      </c>
      <c r="C5947" s="7" t="s">
        <v>293</v>
      </c>
      <c r="D5947" s="8">
        <v>2.09</v>
      </c>
    </row>
    <row r="5948" spans="1:4" ht="12.75" customHeight="1">
      <c r="A5948" s="6" t="s">
        <v>11915</v>
      </c>
      <c r="B5948" s="7" t="s">
        <v>11916</v>
      </c>
      <c r="C5948" s="7" t="s">
        <v>293</v>
      </c>
      <c r="D5948" s="8">
        <v>333.23</v>
      </c>
    </row>
    <row r="5949" spans="1:4" ht="12.75" customHeight="1">
      <c r="A5949" s="6" t="s">
        <v>11917</v>
      </c>
      <c r="B5949" s="7" t="s">
        <v>11918</v>
      </c>
      <c r="C5949" s="7" t="s">
        <v>293</v>
      </c>
      <c r="D5949" s="8">
        <v>89.4</v>
      </c>
    </row>
    <row r="5950" spans="1:4" ht="12.75" customHeight="1">
      <c r="A5950" s="6" t="s">
        <v>11919</v>
      </c>
      <c r="B5950" s="7" t="s">
        <v>11920</v>
      </c>
      <c r="C5950" s="7" t="s">
        <v>293</v>
      </c>
      <c r="D5950" s="8">
        <v>417.01</v>
      </c>
    </row>
    <row r="5951" spans="1:4" ht="12.75" customHeight="1">
      <c r="A5951" s="6" t="s">
        <v>11921</v>
      </c>
      <c r="B5951" s="7" t="s">
        <v>11922</v>
      </c>
      <c r="C5951" s="7" t="s">
        <v>293</v>
      </c>
      <c r="D5951" s="8">
        <v>158.74</v>
      </c>
    </row>
    <row r="5952" spans="1:4" ht="12.75" customHeight="1">
      <c r="A5952" s="6" t="s">
        <v>11923</v>
      </c>
      <c r="B5952" s="7" t="s">
        <v>11924</v>
      </c>
      <c r="C5952" s="7" t="s">
        <v>293</v>
      </c>
      <c r="D5952" s="8">
        <v>0.4</v>
      </c>
    </row>
    <row r="5953" spans="1:4" ht="12.75" customHeight="1">
      <c r="A5953" s="6" t="s">
        <v>11925</v>
      </c>
      <c r="B5953" s="7" t="s">
        <v>11926</v>
      </c>
      <c r="C5953" s="7" t="s">
        <v>293</v>
      </c>
      <c r="D5953" s="8">
        <v>0.09</v>
      </c>
    </row>
    <row r="5954" spans="1:4" ht="12.75" customHeight="1">
      <c r="A5954" s="6" t="s">
        <v>11927</v>
      </c>
      <c r="B5954" s="7" t="s">
        <v>11928</v>
      </c>
      <c r="C5954" s="7" t="s">
        <v>293</v>
      </c>
      <c r="D5954" s="8">
        <v>0.5</v>
      </c>
    </row>
    <row r="5955" spans="1:4" ht="12.75" customHeight="1">
      <c r="A5955" s="6" t="s">
        <v>11929</v>
      </c>
      <c r="B5955" s="7" t="s">
        <v>11930</v>
      </c>
      <c r="C5955" s="7" t="s">
        <v>293</v>
      </c>
      <c r="D5955" s="8">
        <v>4.53</v>
      </c>
    </row>
    <row r="5956" spans="1:4" ht="12.75" customHeight="1">
      <c r="A5956" s="6" t="s">
        <v>11931</v>
      </c>
      <c r="B5956" s="7" t="s">
        <v>11932</v>
      </c>
      <c r="C5956" s="7" t="s">
        <v>293</v>
      </c>
      <c r="D5956" s="8">
        <v>2.52</v>
      </c>
    </row>
    <row r="5957" spans="1:4" ht="12.75" customHeight="1">
      <c r="A5957" s="6" t="s">
        <v>11933</v>
      </c>
      <c r="B5957" s="7" t="s">
        <v>11934</v>
      </c>
      <c r="C5957" s="7" t="s">
        <v>293</v>
      </c>
      <c r="D5957" s="8">
        <v>2.59</v>
      </c>
    </row>
    <row r="5958" spans="1:4" ht="12.75" customHeight="1">
      <c r="A5958" s="6" t="s">
        <v>11935</v>
      </c>
      <c r="B5958" s="7" t="s">
        <v>11936</v>
      </c>
      <c r="C5958" s="7" t="s">
        <v>293</v>
      </c>
      <c r="D5958" s="8">
        <v>11.75</v>
      </c>
    </row>
    <row r="5959" spans="1:4" ht="12.75" customHeight="1">
      <c r="A5959" s="6" t="s">
        <v>11937</v>
      </c>
      <c r="B5959" s="7" t="s">
        <v>11938</v>
      </c>
      <c r="C5959" s="7" t="s">
        <v>293</v>
      </c>
      <c r="D5959" s="8">
        <v>12.16</v>
      </c>
    </row>
    <row r="5960" spans="1:4" ht="12.75" customHeight="1">
      <c r="A5960" s="6" t="s">
        <v>11939</v>
      </c>
      <c r="B5960" s="7" t="s">
        <v>11940</v>
      </c>
      <c r="C5960" s="7" t="s">
        <v>293</v>
      </c>
      <c r="D5960" s="8">
        <v>28.78</v>
      </c>
    </row>
    <row r="5961" spans="1:4" ht="12.75" customHeight="1">
      <c r="A5961" s="6" t="s">
        <v>11941</v>
      </c>
      <c r="B5961" s="7" t="s">
        <v>11942</v>
      </c>
      <c r="C5961" s="7" t="s">
        <v>293</v>
      </c>
      <c r="D5961" s="8">
        <v>9.7100000000000009</v>
      </c>
    </row>
    <row r="5962" spans="1:4" ht="12.75" customHeight="1">
      <c r="A5962" s="6" t="s">
        <v>11943</v>
      </c>
      <c r="B5962" s="7" t="s">
        <v>11944</v>
      </c>
      <c r="C5962" s="7" t="s">
        <v>293</v>
      </c>
      <c r="D5962" s="8">
        <v>28.78</v>
      </c>
    </row>
    <row r="5963" spans="1:4" ht="12.75" customHeight="1">
      <c r="A5963" s="6" t="s">
        <v>11945</v>
      </c>
      <c r="B5963" s="7" t="s">
        <v>11946</v>
      </c>
      <c r="C5963" s="7" t="s">
        <v>293</v>
      </c>
      <c r="D5963" s="8">
        <v>10</v>
      </c>
    </row>
    <row r="5964" spans="1:4" ht="12.75" customHeight="1">
      <c r="A5964" s="6" t="s">
        <v>11947</v>
      </c>
      <c r="B5964" s="7" t="s">
        <v>11948</v>
      </c>
      <c r="C5964" s="7" t="s">
        <v>293</v>
      </c>
      <c r="D5964" s="8">
        <v>0.28000000000000003</v>
      </c>
    </row>
    <row r="5965" spans="1:4" ht="12.75" customHeight="1">
      <c r="A5965" s="6" t="s">
        <v>11949</v>
      </c>
      <c r="B5965" s="7" t="s">
        <v>11950</v>
      </c>
      <c r="C5965" s="7" t="s">
        <v>293</v>
      </c>
      <c r="D5965" s="8">
        <v>0.06</v>
      </c>
    </row>
    <row r="5966" spans="1:4" ht="12.75" customHeight="1">
      <c r="A5966" s="6" t="s">
        <v>11951</v>
      </c>
      <c r="B5966" s="7" t="s">
        <v>11952</v>
      </c>
      <c r="C5966" s="7" t="s">
        <v>293</v>
      </c>
      <c r="D5966" s="8">
        <v>0.27</v>
      </c>
    </row>
    <row r="5967" spans="1:4" ht="12.75" customHeight="1">
      <c r="A5967" s="6" t="s">
        <v>11953</v>
      </c>
      <c r="B5967" s="7" t="s">
        <v>11954</v>
      </c>
      <c r="C5967" s="7" t="s">
        <v>293</v>
      </c>
      <c r="D5967" s="8">
        <v>0.83</v>
      </c>
    </row>
    <row r="5968" spans="1:4" ht="12.75" customHeight="1">
      <c r="A5968" s="6" t="s">
        <v>11955</v>
      </c>
      <c r="B5968" s="7" t="s">
        <v>11956</v>
      </c>
      <c r="C5968" s="7" t="s">
        <v>293</v>
      </c>
      <c r="D5968" s="8">
        <v>96.78</v>
      </c>
    </row>
    <row r="5969" spans="1:4" ht="12.75" customHeight="1">
      <c r="A5969" s="6" t="s">
        <v>11957</v>
      </c>
      <c r="B5969" s="7" t="s">
        <v>11958</v>
      </c>
      <c r="C5969" s="7" t="s">
        <v>293</v>
      </c>
      <c r="D5969" s="8">
        <v>34.11</v>
      </c>
    </row>
    <row r="5970" spans="1:4" ht="12.75" customHeight="1">
      <c r="A5970" s="6" t="s">
        <v>11959</v>
      </c>
      <c r="B5970" s="7" t="s">
        <v>11960</v>
      </c>
      <c r="C5970" s="7" t="s">
        <v>293</v>
      </c>
      <c r="D5970" s="8">
        <v>155.57</v>
      </c>
    </row>
    <row r="5971" spans="1:4" ht="12.75" customHeight="1">
      <c r="A5971" s="6" t="s">
        <v>11961</v>
      </c>
      <c r="B5971" s="7" t="s">
        <v>11962</v>
      </c>
      <c r="C5971" s="7" t="s">
        <v>293</v>
      </c>
      <c r="D5971" s="8">
        <v>13.91</v>
      </c>
    </row>
    <row r="5972" spans="1:4" ht="12.75" customHeight="1">
      <c r="A5972" s="6" t="s">
        <v>11963</v>
      </c>
      <c r="B5972" s="7" t="s">
        <v>11964</v>
      </c>
      <c r="C5972" s="7" t="s">
        <v>293</v>
      </c>
      <c r="D5972" s="8">
        <v>13.79</v>
      </c>
    </row>
    <row r="5973" spans="1:4" ht="12.75" customHeight="1">
      <c r="A5973" s="6" t="s">
        <v>11965</v>
      </c>
      <c r="B5973" s="7" t="s">
        <v>11966</v>
      </c>
      <c r="C5973" s="7" t="s">
        <v>293</v>
      </c>
      <c r="D5973" s="8">
        <v>24.61</v>
      </c>
    </row>
    <row r="5974" spans="1:4" ht="12.75" customHeight="1">
      <c r="A5974" s="6" t="s">
        <v>11967</v>
      </c>
      <c r="B5974" s="7" t="s">
        <v>11968</v>
      </c>
      <c r="C5974" s="7" t="s">
        <v>293</v>
      </c>
      <c r="D5974" s="8">
        <v>9.2899999999999991</v>
      </c>
    </row>
    <row r="5975" spans="1:4" ht="12.75" customHeight="1">
      <c r="A5975" s="6" t="s">
        <v>11969</v>
      </c>
      <c r="B5975" s="7" t="s">
        <v>11970</v>
      </c>
      <c r="C5975" s="7" t="s">
        <v>293</v>
      </c>
      <c r="D5975" s="8">
        <v>3.75</v>
      </c>
    </row>
    <row r="5976" spans="1:4" ht="12.75" customHeight="1">
      <c r="A5976" s="6" t="s">
        <v>11971</v>
      </c>
      <c r="B5976" s="7" t="s">
        <v>11972</v>
      </c>
      <c r="C5976" s="7" t="s">
        <v>293</v>
      </c>
      <c r="D5976" s="8">
        <v>42.74</v>
      </c>
    </row>
    <row r="5977" spans="1:4" ht="12.75" customHeight="1">
      <c r="A5977" s="6" t="s">
        <v>11973</v>
      </c>
      <c r="B5977" s="7" t="s">
        <v>11974</v>
      </c>
      <c r="C5977" s="7" t="s">
        <v>293</v>
      </c>
      <c r="D5977" s="8">
        <v>160.69</v>
      </c>
    </row>
    <row r="5978" spans="1:4" ht="12.75" customHeight="1">
      <c r="A5978" s="6" t="s">
        <v>11975</v>
      </c>
      <c r="B5978" s="7" t="s">
        <v>11976</v>
      </c>
      <c r="C5978" s="7" t="s">
        <v>293</v>
      </c>
      <c r="D5978" s="8">
        <v>7.15</v>
      </c>
    </row>
    <row r="5979" spans="1:4" ht="12.75" customHeight="1">
      <c r="A5979" s="6" t="s">
        <v>11977</v>
      </c>
      <c r="B5979" s="7" t="s">
        <v>11978</v>
      </c>
      <c r="C5979" s="7" t="s">
        <v>293</v>
      </c>
      <c r="D5979" s="8">
        <v>1.94</v>
      </c>
    </row>
    <row r="5980" spans="1:4" ht="12.75" customHeight="1">
      <c r="A5980" s="6" t="s">
        <v>11979</v>
      </c>
      <c r="B5980" s="7" t="s">
        <v>11980</v>
      </c>
      <c r="C5980" s="7" t="s">
        <v>293</v>
      </c>
      <c r="D5980" s="8">
        <v>9.4700000000000006</v>
      </c>
    </row>
    <row r="5981" spans="1:4" ht="12.75" customHeight="1">
      <c r="A5981" s="6" t="s">
        <v>11981</v>
      </c>
      <c r="B5981" s="7" t="s">
        <v>11982</v>
      </c>
      <c r="C5981" s="7" t="s">
        <v>293</v>
      </c>
      <c r="D5981" s="8">
        <v>47.92</v>
      </c>
    </row>
    <row r="5982" spans="1:4" ht="12.75" customHeight="1">
      <c r="A5982" s="6" t="s">
        <v>11983</v>
      </c>
      <c r="B5982" s="7" t="s">
        <v>11984</v>
      </c>
      <c r="C5982" s="7" t="s">
        <v>293</v>
      </c>
      <c r="D5982" s="8">
        <v>0.34</v>
      </c>
    </row>
    <row r="5983" spans="1:4" ht="12.75" customHeight="1">
      <c r="A5983" s="6" t="s">
        <v>11985</v>
      </c>
      <c r="B5983" s="7" t="s">
        <v>11986</v>
      </c>
      <c r="C5983" s="7" t="s">
        <v>293</v>
      </c>
      <c r="D5983" s="8">
        <v>0.12</v>
      </c>
    </row>
    <row r="5984" spans="1:4" ht="12.75" customHeight="1">
      <c r="A5984" s="6" t="s">
        <v>11987</v>
      </c>
      <c r="B5984" s="7" t="s">
        <v>11988</v>
      </c>
      <c r="C5984" s="7" t="s">
        <v>293</v>
      </c>
      <c r="D5984" s="8">
        <v>0.3</v>
      </c>
    </row>
    <row r="5985" spans="1:4" ht="12.75" customHeight="1">
      <c r="A5985" s="6" t="s">
        <v>11989</v>
      </c>
      <c r="B5985" s="7" t="s">
        <v>11990</v>
      </c>
      <c r="C5985" s="7" t="s">
        <v>293</v>
      </c>
      <c r="D5985" s="8">
        <v>14.66</v>
      </c>
    </row>
    <row r="5986" spans="1:4" ht="12.75" customHeight="1">
      <c r="A5986" s="6" t="s">
        <v>11991</v>
      </c>
      <c r="B5986" s="7" t="s">
        <v>11992</v>
      </c>
      <c r="C5986" s="7" t="s">
        <v>293</v>
      </c>
      <c r="D5986" s="8">
        <v>4.49</v>
      </c>
    </row>
    <row r="5987" spans="1:4" ht="12.75" customHeight="1">
      <c r="A5987" s="6" t="s">
        <v>11993</v>
      </c>
      <c r="B5987" s="7" t="s">
        <v>11994</v>
      </c>
      <c r="C5987" s="7" t="s">
        <v>293</v>
      </c>
      <c r="D5987" s="8">
        <v>1.58</v>
      </c>
    </row>
    <row r="5988" spans="1:4" ht="12.75" customHeight="1">
      <c r="A5988" s="6" t="s">
        <v>11995</v>
      </c>
      <c r="B5988" s="7" t="s">
        <v>11996</v>
      </c>
      <c r="C5988" s="7" t="s">
        <v>293</v>
      </c>
      <c r="D5988" s="8">
        <v>4.01</v>
      </c>
    </row>
    <row r="5989" spans="1:4" ht="12.75" customHeight="1">
      <c r="A5989" s="6" t="s">
        <v>11997</v>
      </c>
      <c r="B5989" s="7" t="s">
        <v>11998</v>
      </c>
      <c r="C5989" s="7" t="s">
        <v>293</v>
      </c>
      <c r="D5989" s="8">
        <v>68.150000000000006</v>
      </c>
    </row>
    <row r="5990" spans="1:4" ht="12.75" customHeight="1">
      <c r="A5990" s="6" t="s">
        <v>11999</v>
      </c>
      <c r="B5990" s="7" t="s">
        <v>12000</v>
      </c>
      <c r="C5990" s="7" t="s">
        <v>293</v>
      </c>
      <c r="D5990" s="8">
        <v>6.36</v>
      </c>
    </row>
    <row r="5991" spans="1:4" ht="12.75" customHeight="1">
      <c r="A5991" s="6" t="s">
        <v>12001</v>
      </c>
      <c r="B5991" s="7" t="s">
        <v>12002</v>
      </c>
      <c r="C5991" s="7" t="s">
        <v>293</v>
      </c>
      <c r="D5991" s="8">
        <v>2.2400000000000002</v>
      </c>
    </row>
    <row r="5992" spans="1:4" ht="12.75" customHeight="1">
      <c r="A5992" s="6" t="s">
        <v>12003</v>
      </c>
      <c r="B5992" s="7" t="s">
        <v>12004</v>
      </c>
      <c r="C5992" s="7" t="s">
        <v>293</v>
      </c>
      <c r="D5992" s="8">
        <v>5.68</v>
      </c>
    </row>
    <row r="5993" spans="1:4" ht="12.75" customHeight="1">
      <c r="A5993" s="6" t="s">
        <v>12005</v>
      </c>
      <c r="B5993" s="7" t="s">
        <v>12006</v>
      </c>
      <c r="C5993" s="7" t="s">
        <v>293</v>
      </c>
      <c r="D5993" s="8">
        <v>162.88</v>
      </c>
    </row>
    <row r="5994" spans="1:4" ht="12.75" customHeight="1">
      <c r="A5994" s="6" t="s">
        <v>12007</v>
      </c>
      <c r="B5994" s="7" t="s">
        <v>12008</v>
      </c>
      <c r="C5994" s="7" t="s">
        <v>293</v>
      </c>
      <c r="D5994" s="8">
        <v>148.09</v>
      </c>
    </row>
    <row r="5995" spans="1:4" ht="12.75" customHeight="1">
      <c r="A5995" s="6" t="s">
        <v>12009</v>
      </c>
      <c r="B5995" s="7" t="s">
        <v>12010</v>
      </c>
      <c r="C5995" s="7" t="s">
        <v>293</v>
      </c>
      <c r="D5995" s="8">
        <v>46.79</v>
      </c>
    </row>
    <row r="5996" spans="1:4" ht="12.75" customHeight="1">
      <c r="A5996" s="6" t="s">
        <v>12011</v>
      </c>
      <c r="B5996" s="7" t="s">
        <v>12012</v>
      </c>
      <c r="C5996" s="7" t="s">
        <v>293</v>
      </c>
      <c r="D5996" s="8">
        <v>177.71</v>
      </c>
    </row>
    <row r="5997" spans="1:4" ht="12.75" customHeight="1">
      <c r="A5997" s="6" t="s">
        <v>12013</v>
      </c>
      <c r="B5997" s="7" t="s">
        <v>12014</v>
      </c>
      <c r="C5997" s="7" t="s">
        <v>293</v>
      </c>
      <c r="D5997" s="8">
        <v>2188.8000000000002</v>
      </c>
    </row>
    <row r="5998" spans="1:4" ht="12.75" customHeight="1">
      <c r="A5998" s="6" t="s">
        <v>12015</v>
      </c>
      <c r="B5998" s="7" t="s">
        <v>12016</v>
      </c>
      <c r="C5998" s="7" t="s">
        <v>293</v>
      </c>
      <c r="D5998" s="8">
        <v>9.35</v>
      </c>
    </row>
    <row r="5999" spans="1:4" ht="12.75" customHeight="1">
      <c r="A5999" s="6" t="s">
        <v>12017</v>
      </c>
      <c r="B5999" s="7" t="s">
        <v>12018</v>
      </c>
      <c r="C5999" s="7" t="s">
        <v>293</v>
      </c>
      <c r="D5999" s="8">
        <v>2.63</v>
      </c>
    </row>
    <row r="6000" spans="1:4" ht="12.75" customHeight="1">
      <c r="A6000" s="6" t="s">
        <v>12019</v>
      </c>
      <c r="B6000" s="7" t="s">
        <v>12020</v>
      </c>
      <c r="C6000" s="7" t="s">
        <v>293</v>
      </c>
      <c r="D6000" s="8">
        <v>9.35</v>
      </c>
    </row>
    <row r="6001" spans="1:4" ht="12.75" customHeight="1">
      <c r="A6001" s="6" t="s">
        <v>12021</v>
      </c>
      <c r="B6001" s="7" t="s">
        <v>12022</v>
      </c>
      <c r="C6001" s="7" t="s">
        <v>293</v>
      </c>
      <c r="D6001" s="8">
        <v>114.12</v>
      </c>
    </row>
    <row r="6002" spans="1:4" ht="12.75" customHeight="1">
      <c r="A6002" s="6" t="s">
        <v>12023</v>
      </c>
      <c r="B6002" s="7" t="s">
        <v>12024</v>
      </c>
      <c r="C6002" s="7" t="s">
        <v>293</v>
      </c>
      <c r="D6002" s="8">
        <v>1.62</v>
      </c>
    </row>
    <row r="6003" spans="1:4" ht="12.75" customHeight="1">
      <c r="A6003" s="6" t="s">
        <v>12025</v>
      </c>
      <c r="B6003" s="7" t="s">
        <v>12026</v>
      </c>
      <c r="C6003" s="7" t="s">
        <v>293</v>
      </c>
      <c r="D6003" s="8">
        <v>0.37</v>
      </c>
    </row>
    <row r="6004" spans="1:4" ht="12.75" customHeight="1">
      <c r="A6004" s="6" t="s">
        <v>12027</v>
      </c>
      <c r="B6004" s="7" t="s">
        <v>12028</v>
      </c>
      <c r="C6004" s="7" t="s">
        <v>293</v>
      </c>
      <c r="D6004" s="8">
        <v>32.549999999999997</v>
      </c>
    </row>
    <row r="6005" spans="1:4" ht="12.75" customHeight="1">
      <c r="A6005" s="6" t="s">
        <v>12029</v>
      </c>
      <c r="B6005" s="7" t="s">
        <v>12030</v>
      </c>
      <c r="C6005" s="7" t="s">
        <v>293</v>
      </c>
      <c r="D6005" s="8">
        <v>10.039999999999999</v>
      </c>
    </row>
    <row r="6006" spans="1:4" ht="12.75" customHeight="1">
      <c r="A6006" s="6" t="s">
        <v>12031</v>
      </c>
      <c r="B6006" s="7" t="s">
        <v>12032</v>
      </c>
      <c r="C6006" s="7" t="s">
        <v>293</v>
      </c>
      <c r="D6006" s="8">
        <v>69.819999999999993</v>
      </c>
    </row>
    <row r="6007" spans="1:4" ht="12.75" customHeight="1">
      <c r="A6007" s="6" t="s">
        <v>12033</v>
      </c>
      <c r="B6007" s="7" t="s">
        <v>12034</v>
      </c>
      <c r="C6007" s="7" t="s">
        <v>293</v>
      </c>
      <c r="D6007" s="8">
        <v>21.54</v>
      </c>
    </row>
    <row r="6008" spans="1:4" ht="12.75" customHeight="1">
      <c r="A6008" s="6" t="s">
        <v>12035</v>
      </c>
      <c r="B6008" s="7" t="s">
        <v>12036</v>
      </c>
      <c r="C6008" s="7" t="s">
        <v>293</v>
      </c>
      <c r="D6008" s="8">
        <v>68.209999999999994</v>
      </c>
    </row>
    <row r="6009" spans="1:4" ht="12.75" customHeight="1">
      <c r="A6009" s="6" t="s">
        <v>12037</v>
      </c>
      <c r="B6009" s="7" t="s">
        <v>12038</v>
      </c>
      <c r="C6009" s="7" t="s">
        <v>293</v>
      </c>
      <c r="D6009" s="8">
        <v>17.87</v>
      </c>
    </row>
    <row r="6010" spans="1:4" ht="12.75" customHeight="1">
      <c r="A6010" s="6" t="s">
        <v>12039</v>
      </c>
      <c r="B6010" s="7" t="s">
        <v>12040</v>
      </c>
      <c r="C6010" s="7" t="s">
        <v>293</v>
      </c>
      <c r="D6010" s="8">
        <v>5.51</v>
      </c>
    </row>
    <row r="6011" spans="1:4" ht="12.75" customHeight="1">
      <c r="A6011" s="6" t="s">
        <v>12041</v>
      </c>
      <c r="B6011" s="7" t="s">
        <v>12042</v>
      </c>
      <c r="C6011" s="7" t="s">
        <v>293</v>
      </c>
      <c r="D6011" s="8">
        <v>19.559999999999999</v>
      </c>
    </row>
    <row r="6012" spans="1:4" ht="12.75" customHeight="1">
      <c r="A6012" s="6" t="s">
        <v>12043</v>
      </c>
      <c r="B6012" s="7" t="s">
        <v>12044</v>
      </c>
      <c r="C6012" s="7" t="s">
        <v>293</v>
      </c>
      <c r="D6012" s="8">
        <v>149.62</v>
      </c>
    </row>
    <row r="6013" spans="1:4" ht="12.75" customHeight="1">
      <c r="A6013" s="6" t="s">
        <v>12045</v>
      </c>
      <c r="B6013" s="7" t="s">
        <v>12046</v>
      </c>
      <c r="C6013" s="7" t="s">
        <v>293</v>
      </c>
      <c r="D6013" s="8">
        <v>47.9</v>
      </c>
    </row>
    <row r="6014" spans="1:4" ht="12.75" customHeight="1">
      <c r="A6014" s="6" t="s">
        <v>12047</v>
      </c>
      <c r="B6014" s="7" t="s">
        <v>12048</v>
      </c>
      <c r="C6014" s="7" t="s">
        <v>293</v>
      </c>
      <c r="D6014" s="8">
        <v>17.36</v>
      </c>
    </row>
    <row r="6015" spans="1:4" ht="12.75" customHeight="1">
      <c r="A6015" s="6" t="s">
        <v>12049</v>
      </c>
      <c r="B6015" s="7" t="s">
        <v>12050</v>
      </c>
      <c r="C6015" s="7" t="s">
        <v>293</v>
      </c>
      <c r="D6015" s="8">
        <v>56.38</v>
      </c>
    </row>
    <row r="6016" spans="1:4" ht="12.75" customHeight="1">
      <c r="A6016" s="6" t="s">
        <v>12051</v>
      </c>
      <c r="B6016" s="7" t="s">
        <v>12052</v>
      </c>
      <c r="C6016" s="7" t="s">
        <v>293</v>
      </c>
      <c r="D6016" s="8">
        <v>32.770000000000003</v>
      </c>
    </row>
    <row r="6017" spans="1:4" ht="12.75" customHeight="1">
      <c r="A6017" s="6" t="s">
        <v>12053</v>
      </c>
      <c r="B6017" s="7" t="s">
        <v>12054</v>
      </c>
      <c r="C6017" s="7" t="s">
        <v>293</v>
      </c>
      <c r="D6017" s="8">
        <v>0.03</v>
      </c>
    </row>
    <row r="6018" spans="1:4" ht="12.75" customHeight="1">
      <c r="A6018" s="6" t="s">
        <v>12055</v>
      </c>
      <c r="B6018" s="7" t="s">
        <v>12056</v>
      </c>
      <c r="C6018" s="7" t="s">
        <v>293</v>
      </c>
      <c r="D6018" s="8">
        <v>0.01</v>
      </c>
    </row>
    <row r="6019" spans="1:4" ht="12.75" customHeight="1">
      <c r="A6019" s="6" t="s">
        <v>12057</v>
      </c>
      <c r="B6019" s="7" t="s">
        <v>12058</v>
      </c>
      <c r="C6019" s="7" t="s">
        <v>293</v>
      </c>
      <c r="D6019" s="8">
        <v>0.02</v>
      </c>
    </row>
    <row r="6020" spans="1:4" ht="12.75" customHeight="1">
      <c r="A6020" s="6" t="s">
        <v>12059</v>
      </c>
      <c r="B6020" s="7" t="s">
        <v>12060</v>
      </c>
      <c r="C6020" s="7" t="s">
        <v>293</v>
      </c>
      <c r="D6020" s="8">
        <v>32.6</v>
      </c>
    </row>
    <row r="6021" spans="1:4" ht="12.75" customHeight="1">
      <c r="A6021" s="6" t="s">
        <v>12061</v>
      </c>
      <c r="B6021" s="7" t="s">
        <v>12062</v>
      </c>
      <c r="C6021" s="7" t="s">
        <v>293</v>
      </c>
      <c r="D6021" s="8">
        <v>12.06</v>
      </c>
    </row>
    <row r="6022" spans="1:4" ht="12.75" customHeight="1">
      <c r="A6022" s="6" t="s">
        <v>12063</v>
      </c>
      <c r="B6022" s="7" t="s">
        <v>12064</v>
      </c>
      <c r="C6022" s="7" t="s">
        <v>293</v>
      </c>
      <c r="D6022" s="8">
        <v>32.6</v>
      </c>
    </row>
    <row r="6023" spans="1:4" ht="12.75" customHeight="1">
      <c r="A6023" s="6" t="s">
        <v>12065</v>
      </c>
      <c r="B6023" s="7" t="s">
        <v>12066</v>
      </c>
      <c r="C6023" s="7" t="s">
        <v>293</v>
      </c>
      <c r="D6023" s="8">
        <v>10</v>
      </c>
    </row>
    <row r="6024" spans="1:4" ht="12.75" customHeight="1">
      <c r="A6024" s="6" t="s">
        <v>12067</v>
      </c>
      <c r="B6024" s="7" t="s">
        <v>12068</v>
      </c>
      <c r="C6024" s="7" t="s">
        <v>293</v>
      </c>
      <c r="D6024" s="8">
        <v>0.81</v>
      </c>
    </row>
    <row r="6025" spans="1:4" ht="12.75" customHeight="1">
      <c r="A6025" s="6" t="s">
        <v>12069</v>
      </c>
      <c r="B6025" s="7" t="s">
        <v>12070</v>
      </c>
      <c r="C6025" s="7" t="s">
        <v>293</v>
      </c>
      <c r="D6025" s="8">
        <v>1.44</v>
      </c>
    </row>
    <row r="6026" spans="1:4" ht="12.75" customHeight="1">
      <c r="A6026" s="6" t="s">
        <v>12071</v>
      </c>
      <c r="B6026" s="7" t="s">
        <v>12072</v>
      </c>
      <c r="C6026" s="7" t="s">
        <v>293</v>
      </c>
      <c r="D6026" s="8">
        <v>0.33</v>
      </c>
    </row>
    <row r="6027" spans="1:4" ht="12.75" customHeight="1">
      <c r="A6027" s="6" t="s">
        <v>12073</v>
      </c>
      <c r="B6027" s="7" t="s">
        <v>12074</v>
      </c>
      <c r="C6027" s="7" t="s">
        <v>293</v>
      </c>
      <c r="D6027" s="8">
        <v>1.8</v>
      </c>
    </row>
    <row r="6028" spans="1:4" ht="12.75" customHeight="1">
      <c r="A6028" s="6" t="s">
        <v>12075</v>
      </c>
      <c r="B6028" s="7" t="s">
        <v>12076</v>
      </c>
      <c r="C6028" s="7" t="s">
        <v>293</v>
      </c>
      <c r="D6028" s="8">
        <v>0.61</v>
      </c>
    </row>
    <row r="6029" spans="1:4" ht="12.75" customHeight="1">
      <c r="A6029" s="6" t="s">
        <v>12077</v>
      </c>
      <c r="B6029" s="7" t="s">
        <v>12078</v>
      </c>
      <c r="C6029" s="7" t="s">
        <v>293</v>
      </c>
      <c r="D6029" s="8">
        <v>0.16</v>
      </c>
    </row>
    <row r="6030" spans="1:4" ht="12.75" customHeight="1">
      <c r="A6030" s="6" t="s">
        <v>12079</v>
      </c>
      <c r="B6030" s="7" t="s">
        <v>12080</v>
      </c>
      <c r="C6030" s="7" t="s">
        <v>293</v>
      </c>
      <c r="D6030" s="8">
        <v>0.76</v>
      </c>
    </row>
    <row r="6031" spans="1:4" ht="12.75" customHeight="1">
      <c r="A6031" s="6" t="s">
        <v>12081</v>
      </c>
      <c r="B6031" s="7" t="s">
        <v>12082</v>
      </c>
      <c r="C6031" s="7" t="s">
        <v>293</v>
      </c>
      <c r="D6031" s="8">
        <v>4.59</v>
      </c>
    </row>
    <row r="6032" spans="1:4" ht="12.75" customHeight="1">
      <c r="A6032" s="6" t="s">
        <v>12083</v>
      </c>
      <c r="B6032" s="7" t="s">
        <v>12084</v>
      </c>
      <c r="C6032" s="7" t="s">
        <v>293</v>
      </c>
      <c r="D6032" s="8">
        <v>0.44</v>
      </c>
    </row>
    <row r="6033" spans="1:4" ht="12.75" customHeight="1">
      <c r="A6033" s="6" t="s">
        <v>12085</v>
      </c>
      <c r="B6033" s="7" t="s">
        <v>12086</v>
      </c>
      <c r="C6033" s="7" t="s">
        <v>293</v>
      </c>
      <c r="D6033" s="8">
        <v>0.09</v>
      </c>
    </row>
    <row r="6034" spans="1:4" ht="12.75" customHeight="1">
      <c r="A6034" s="6" t="s">
        <v>12087</v>
      </c>
      <c r="B6034" s="7" t="s">
        <v>12088</v>
      </c>
      <c r="C6034" s="7" t="s">
        <v>293</v>
      </c>
      <c r="D6034" s="8">
        <v>0.43</v>
      </c>
    </row>
    <row r="6035" spans="1:4" ht="12.75" customHeight="1">
      <c r="A6035" s="6" t="s">
        <v>12089</v>
      </c>
      <c r="B6035" s="7" t="s">
        <v>12090</v>
      </c>
      <c r="C6035" s="7" t="s">
        <v>293</v>
      </c>
      <c r="D6035" s="8">
        <v>8.48</v>
      </c>
    </row>
    <row r="6036" spans="1:4" ht="12.75" customHeight="1">
      <c r="A6036" s="6" t="s">
        <v>12091</v>
      </c>
      <c r="B6036" s="7" t="s">
        <v>12092</v>
      </c>
      <c r="C6036" s="7" t="s">
        <v>293</v>
      </c>
      <c r="D6036" s="8">
        <v>0.4</v>
      </c>
    </row>
    <row r="6037" spans="1:4" ht="12.75" customHeight="1">
      <c r="A6037" s="6" t="s">
        <v>12093</v>
      </c>
      <c r="B6037" s="7" t="s">
        <v>12094</v>
      </c>
      <c r="C6037" s="7" t="s">
        <v>293</v>
      </c>
      <c r="D6037" s="8">
        <v>0.1</v>
      </c>
    </row>
    <row r="6038" spans="1:4" ht="12.75" customHeight="1">
      <c r="A6038" s="6" t="s">
        <v>12095</v>
      </c>
      <c r="B6038" s="7" t="s">
        <v>12096</v>
      </c>
      <c r="C6038" s="7" t="s">
        <v>293</v>
      </c>
      <c r="D6038" s="8">
        <v>0.33</v>
      </c>
    </row>
    <row r="6039" spans="1:4" ht="12.75" customHeight="1">
      <c r="A6039" s="6" t="s">
        <v>12097</v>
      </c>
      <c r="B6039" s="7" t="s">
        <v>12098</v>
      </c>
      <c r="C6039" s="7" t="s">
        <v>293</v>
      </c>
      <c r="D6039" s="8">
        <v>2.71</v>
      </c>
    </row>
    <row r="6040" spans="1:4" ht="12.75" customHeight="1">
      <c r="A6040" s="6" t="s">
        <v>12099</v>
      </c>
      <c r="B6040" s="7" t="s">
        <v>12100</v>
      </c>
      <c r="C6040" s="7" t="s">
        <v>293</v>
      </c>
      <c r="D6040" s="8">
        <v>0.51</v>
      </c>
    </row>
    <row r="6041" spans="1:4" ht="12.75" customHeight="1">
      <c r="A6041" s="6" t="s">
        <v>12101</v>
      </c>
      <c r="B6041" s="7" t="s">
        <v>12102</v>
      </c>
      <c r="C6041" s="7" t="s">
        <v>293</v>
      </c>
      <c r="D6041" s="8">
        <v>0.1</v>
      </c>
    </row>
    <row r="6042" spans="1:4" ht="12.75" customHeight="1">
      <c r="A6042" s="6" t="s">
        <v>12103</v>
      </c>
      <c r="B6042" s="7" t="s">
        <v>12104</v>
      </c>
      <c r="C6042" s="7" t="s">
        <v>293</v>
      </c>
      <c r="D6042" s="8">
        <v>0.51</v>
      </c>
    </row>
    <row r="6043" spans="1:4" ht="12.75" customHeight="1">
      <c r="A6043" s="6" t="s">
        <v>12105</v>
      </c>
      <c r="B6043" s="7" t="s">
        <v>12106</v>
      </c>
      <c r="C6043" s="7" t="s">
        <v>293</v>
      </c>
      <c r="D6043" s="8">
        <v>8.4499999999999993</v>
      </c>
    </row>
    <row r="6044" spans="1:4" ht="12.75" customHeight="1">
      <c r="A6044" s="6" t="s">
        <v>12107</v>
      </c>
      <c r="B6044" s="7" t="s">
        <v>12108</v>
      </c>
      <c r="C6044" s="7" t="s">
        <v>293</v>
      </c>
      <c r="D6044" s="8">
        <v>1.18</v>
      </c>
    </row>
    <row r="6045" spans="1:4" ht="12.75" customHeight="1">
      <c r="A6045" s="6" t="s">
        <v>12109</v>
      </c>
      <c r="B6045" s="7" t="s">
        <v>12110</v>
      </c>
      <c r="C6045" s="7" t="s">
        <v>293</v>
      </c>
      <c r="D6045" s="8">
        <v>0.27</v>
      </c>
    </row>
    <row r="6046" spans="1:4" ht="12.75" customHeight="1">
      <c r="A6046" s="6" t="s">
        <v>12111</v>
      </c>
      <c r="B6046" s="7" t="s">
        <v>12112</v>
      </c>
      <c r="C6046" s="7" t="s">
        <v>293</v>
      </c>
      <c r="D6046" s="8">
        <v>1.48</v>
      </c>
    </row>
    <row r="6047" spans="1:4" ht="12.75" customHeight="1">
      <c r="A6047" s="6" t="s">
        <v>12113</v>
      </c>
      <c r="B6047" s="7" t="s">
        <v>12114</v>
      </c>
      <c r="C6047" s="7" t="s">
        <v>293</v>
      </c>
      <c r="D6047" s="8">
        <v>47.95</v>
      </c>
    </row>
    <row r="6048" spans="1:4" ht="12.75" customHeight="1">
      <c r="A6048" s="6" t="s">
        <v>12115</v>
      </c>
      <c r="B6048" s="7" t="s">
        <v>12116</v>
      </c>
      <c r="C6048" s="7" t="s">
        <v>293</v>
      </c>
      <c r="D6048" s="8">
        <v>12.86</v>
      </c>
    </row>
    <row r="6049" spans="1:4" ht="12.75" customHeight="1">
      <c r="A6049" s="6" t="s">
        <v>12117</v>
      </c>
      <c r="B6049" s="7" t="s">
        <v>12118</v>
      </c>
      <c r="C6049" s="7" t="s">
        <v>293</v>
      </c>
      <c r="D6049" s="8">
        <v>60.01</v>
      </c>
    </row>
    <row r="6050" spans="1:4" ht="12.75" customHeight="1">
      <c r="A6050" s="6" t="s">
        <v>12119</v>
      </c>
      <c r="B6050" s="7" t="s">
        <v>12120</v>
      </c>
      <c r="C6050" s="7" t="s">
        <v>293</v>
      </c>
      <c r="D6050" s="8">
        <v>90.71</v>
      </c>
    </row>
    <row r="6051" spans="1:4" ht="12.75" customHeight="1">
      <c r="A6051" s="6" t="s">
        <v>12121</v>
      </c>
      <c r="B6051" s="7" t="s">
        <v>12122</v>
      </c>
      <c r="C6051" s="7" t="s">
        <v>293</v>
      </c>
      <c r="D6051" s="8">
        <v>4.79</v>
      </c>
    </row>
    <row r="6052" spans="1:4" ht="12.75" customHeight="1">
      <c r="A6052" s="6" t="s">
        <v>12123</v>
      </c>
      <c r="B6052" s="7" t="s">
        <v>12124</v>
      </c>
      <c r="C6052" s="7" t="s">
        <v>293</v>
      </c>
      <c r="D6052" s="8">
        <v>1.1000000000000001</v>
      </c>
    </row>
    <row r="6053" spans="1:4" ht="12.75" customHeight="1">
      <c r="A6053" s="6" t="s">
        <v>12125</v>
      </c>
      <c r="B6053" s="7" t="s">
        <v>12126</v>
      </c>
      <c r="C6053" s="7" t="s">
        <v>293</v>
      </c>
      <c r="D6053" s="8">
        <v>5.99</v>
      </c>
    </row>
    <row r="6054" spans="1:4" ht="12.75" customHeight="1">
      <c r="A6054" s="6" t="s">
        <v>12127</v>
      </c>
      <c r="B6054" s="7" t="s">
        <v>12128</v>
      </c>
      <c r="C6054" s="7" t="s">
        <v>293</v>
      </c>
      <c r="D6054" s="8">
        <v>3.34</v>
      </c>
    </row>
    <row r="6055" spans="1:4" ht="12.75" customHeight="1">
      <c r="A6055" s="6" t="s">
        <v>12129</v>
      </c>
      <c r="B6055" s="7" t="s">
        <v>12130</v>
      </c>
      <c r="C6055" s="7" t="s">
        <v>293</v>
      </c>
      <c r="D6055" s="8">
        <v>44.75</v>
      </c>
    </row>
    <row r="6056" spans="1:4" ht="12.75" customHeight="1">
      <c r="A6056" s="6" t="s">
        <v>12131</v>
      </c>
      <c r="B6056" s="7" t="s">
        <v>12132</v>
      </c>
      <c r="C6056" s="7" t="s">
        <v>293</v>
      </c>
      <c r="D6056" s="8">
        <v>12</v>
      </c>
    </row>
    <row r="6057" spans="1:4" ht="12.75" customHeight="1">
      <c r="A6057" s="6" t="s">
        <v>12133</v>
      </c>
      <c r="B6057" s="7" t="s">
        <v>12134</v>
      </c>
      <c r="C6057" s="7" t="s">
        <v>293</v>
      </c>
      <c r="D6057" s="8">
        <v>56</v>
      </c>
    </row>
    <row r="6058" spans="1:4" ht="12.75" customHeight="1">
      <c r="A6058" s="6" t="s">
        <v>12135</v>
      </c>
      <c r="B6058" s="7" t="s">
        <v>12136</v>
      </c>
      <c r="C6058" s="7" t="s">
        <v>293</v>
      </c>
      <c r="D6058" s="8">
        <v>4.38</v>
      </c>
    </row>
    <row r="6059" spans="1:4" ht="12.75" customHeight="1">
      <c r="A6059" s="6" t="s">
        <v>12137</v>
      </c>
      <c r="B6059" s="7" t="s">
        <v>12138</v>
      </c>
      <c r="C6059" s="7" t="s">
        <v>293</v>
      </c>
      <c r="D6059" s="8">
        <v>53.79</v>
      </c>
    </row>
    <row r="6060" spans="1:4" ht="12.75" customHeight="1">
      <c r="A6060" s="6" t="s">
        <v>12139</v>
      </c>
      <c r="B6060" s="7" t="s">
        <v>12140</v>
      </c>
      <c r="C6060" s="7" t="s">
        <v>293</v>
      </c>
      <c r="D6060" s="8">
        <v>14.21</v>
      </c>
    </row>
    <row r="6061" spans="1:4" ht="12.75" customHeight="1">
      <c r="A6061" s="6" t="s">
        <v>12141</v>
      </c>
      <c r="B6061" s="7" t="s">
        <v>12142</v>
      </c>
      <c r="C6061" s="7" t="s">
        <v>293</v>
      </c>
      <c r="D6061" s="8">
        <v>67.239999999999995</v>
      </c>
    </row>
    <row r="6062" spans="1:4" ht="12.75" customHeight="1">
      <c r="A6062" s="6" t="s">
        <v>12143</v>
      </c>
      <c r="B6062" s="7" t="s">
        <v>12144</v>
      </c>
      <c r="C6062" s="7" t="s">
        <v>293</v>
      </c>
      <c r="D6062" s="8">
        <v>91.38</v>
      </c>
    </row>
    <row r="6063" spans="1:4" ht="12.75" customHeight="1">
      <c r="A6063" s="6" t="s">
        <v>12145</v>
      </c>
      <c r="B6063" s="7" t="s">
        <v>12146</v>
      </c>
      <c r="C6063" s="7" t="s">
        <v>293</v>
      </c>
      <c r="D6063" s="8">
        <v>51.78</v>
      </c>
    </row>
    <row r="6064" spans="1:4" ht="12.75" customHeight="1">
      <c r="A6064" s="6" t="s">
        <v>12147</v>
      </c>
      <c r="B6064" s="7" t="s">
        <v>12148</v>
      </c>
      <c r="C6064" s="7" t="s">
        <v>293</v>
      </c>
      <c r="D6064" s="8">
        <v>13.68</v>
      </c>
    </row>
    <row r="6065" spans="1:4" ht="12.75" customHeight="1">
      <c r="A6065" s="6" t="s">
        <v>12149</v>
      </c>
      <c r="B6065" s="7" t="s">
        <v>12150</v>
      </c>
      <c r="C6065" s="7" t="s">
        <v>293</v>
      </c>
      <c r="D6065" s="8">
        <v>64.73</v>
      </c>
    </row>
    <row r="6066" spans="1:4" ht="12.75" customHeight="1">
      <c r="A6066" s="6" t="s">
        <v>12151</v>
      </c>
      <c r="B6066" s="7" t="s">
        <v>12152</v>
      </c>
      <c r="C6066" s="7" t="s">
        <v>293</v>
      </c>
      <c r="D6066" s="8">
        <v>91.38</v>
      </c>
    </row>
    <row r="6067" spans="1:4" ht="12.75" customHeight="1">
      <c r="A6067" s="6" t="s">
        <v>12153</v>
      </c>
      <c r="B6067" s="7" t="s">
        <v>12154</v>
      </c>
      <c r="C6067" s="7" t="s">
        <v>293</v>
      </c>
      <c r="D6067" s="8">
        <v>3.58</v>
      </c>
    </row>
    <row r="6068" spans="1:4" ht="12.75" customHeight="1">
      <c r="A6068" s="6" t="s">
        <v>12155</v>
      </c>
      <c r="B6068" s="7" t="s">
        <v>12156</v>
      </c>
      <c r="C6068" s="7" t="s">
        <v>293</v>
      </c>
      <c r="D6068" s="8">
        <v>9.08</v>
      </c>
    </row>
    <row r="6069" spans="1:4" ht="12.75" customHeight="1">
      <c r="A6069" s="6" t="s">
        <v>12157</v>
      </c>
      <c r="B6069" s="7" t="s">
        <v>12158</v>
      </c>
      <c r="C6069" s="7" t="s">
        <v>293</v>
      </c>
      <c r="D6069" s="8">
        <v>277.49</v>
      </c>
    </row>
    <row r="6070" spans="1:4" ht="12.75" customHeight="1">
      <c r="A6070" s="6" t="s">
        <v>12159</v>
      </c>
      <c r="B6070" s="7" t="s">
        <v>12160</v>
      </c>
      <c r="C6070" s="7" t="s">
        <v>293</v>
      </c>
      <c r="D6070" s="8">
        <v>10.17</v>
      </c>
    </row>
    <row r="6071" spans="1:4" ht="12.75" customHeight="1">
      <c r="A6071" s="6" t="s">
        <v>12161</v>
      </c>
      <c r="B6071" s="7" t="s">
        <v>12162</v>
      </c>
      <c r="C6071" s="7" t="s">
        <v>293</v>
      </c>
      <c r="D6071" s="8">
        <v>21.7</v>
      </c>
    </row>
    <row r="6072" spans="1:4" ht="12.75" customHeight="1">
      <c r="A6072" s="6" t="s">
        <v>12163</v>
      </c>
      <c r="B6072" s="7" t="s">
        <v>12164</v>
      </c>
      <c r="C6072" s="7" t="s">
        <v>293</v>
      </c>
      <c r="D6072" s="8">
        <v>5.82</v>
      </c>
    </row>
    <row r="6073" spans="1:4" ht="12.75" customHeight="1">
      <c r="A6073" s="6" t="s">
        <v>12165</v>
      </c>
      <c r="B6073" s="7" t="s">
        <v>12166</v>
      </c>
      <c r="C6073" s="7" t="s">
        <v>293</v>
      </c>
      <c r="D6073" s="8">
        <v>23.74</v>
      </c>
    </row>
    <row r="6074" spans="1:4" ht="12.75" customHeight="1">
      <c r="A6074" s="6" t="s">
        <v>12167</v>
      </c>
      <c r="B6074" s="7" t="s">
        <v>12168</v>
      </c>
      <c r="C6074" s="7" t="s">
        <v>293</v>
      </c>
      <c r="D6074" s="8">
        <v>98.25</v>
      </c>
    </row>
    <row r="6075" spans="1:4" ht="12.75" customHeight="1">
      <c r="A6075" s="6" t="s">
        <v>12169</v>
      </c>
      <c r="B6075" s="7" t="s">
        <v>12170</v>
      </c>
      <c r="C6075" s="7" t="s">
        <v>293</v>
      </c>
      <c r="D6075" s="8">
        <v>21.49</v>
      </c>
    </row>
    <row r="6076" spans="1:4" ht="12.75" customHeight="1">
      <c r="A6076" s="6" t="s">
        <v>12171</v>
      </c>
      <c r="B6076" s="7" t="s">
        <v>12172</v>
      </c>
      <c r="C6076" s="7" t="s">
        <v>293</v>
      </c>
      <c r="D6076" s="8">
        <v>5.76</v>
      </c>
    </row>
    <row r="6077" spans="1:4" ht="12.75" customHeight="1">
      <c r="A6077" s="6" t="s">
        <v>12173</v>
      </c>
      <c r="B6077" s="7" t="s">
        <v>12174</v>
      </c>
      <c r="C6077" s="7" t="s">
        <v>293</v>
      </c>
      <c r="D6077" s="8">
        <v>23.51</v>
      </c>
    </row>
    <row r="6078" spans="1:4" ht="12.75" customHeight="1">
      <c r="A6078" s="6" t="s">
        <v>12175</v>
      </c>
      <c r="B6078" s="7" t="s">
        <v>12176</v>
      </c>
      <c r="C6078" s="7" t="s">
        <v>293</v>
      </c>
      <c r="D6078" s="8">
        <v>98.25</v>
      </c>
    </row>
    <row r="6079" spans="1:4" ht="12.75" customHeight="1">
      <c r="A6079" s="6" t="s">
        <v>12177</v>
      </c>
      <c r="B6079" s="7" t="s">
        <v>12178</v>
      </c>
      <c r="C6079" s="7" t="s">
        <v>293</v>
      </c>
      <c r="D6079" s="8">
        <v>16.690000000000001</v>
      </c>
    </row>
    <row r="6080" spans="1:4" ht="12.75" customHeight="1">
      <c r="A6080" s="6" t="s">
        <v>12179</v>
      </c>
      <c r="B6080" s="7" t="s">
        <v>12180</v>
      </c>
      <c r="C6080" s="7" t="s">
        <v>293</v>
      </c>
      <c r="D6080" s="8">
        <v>4.47</v>
      </c>
    </row>
    <row r="6081" spans="1:4" ht="12.75" customHeight="1">
      <c r="A6081" s="6" t="s">
        <v>12181</v>
      </c>
      <c r="B6081" s="7" t="s">
        <v>12182</v>
      </c>
      <c r="C6081" s="7" t="s">
        <v>293</v>
      </c>
      <c r="D6081" s="8">
        <v>18.260000000000002</v>
      </c>
    </row>
    <row r="6082" spans="1:4" ht="12.75" customHeight="1">
      <c r="A6082" s="6" t="s">
        <v>12183</v>
      </c>
      <c r="B6082" s="7" t="s">
        <v>12184</v>
      </c>
      <c r="C6082" s="7" t="s">
        <v>293</v>
      </c>
      <c r="D6082" s="8">
        <v>68.459999999999994</v>
      </c>
    </row>
    <row r="6083" spans="1:4" ht="12.75" customHeight="1">
      <c r="A6083" s="6" t="s">
        <v>12185</v>
      </c>
      <c r="B6083" s="7" t="s">
        <v>12186</v>
      </c>
      <c r="C6083" s="7" t="s">
        <v>293</v>
      </c>
      <c r="D6083" s="8">
        <v>32.590000000000003</v>
      </c>
    </row>
    <row r="6084" spans="1:4" ht="12.75" customHeight="1">
      <c r="A6084" s="6" t="s">
        <v>12187</v>
      </c>
      <c r="B6084" s="7" t="s">
        <v>12188</v>
      </c>
      <c r="C6084" s="7" t="s">
        <v>293</v>
      </c>
      <c r="D6084" s="8">
        <v>12.32</v>
      </c>
    </row>
    <row r="6085" spans="1:4" ht="12.75" customHeight="1">
      <c r="A6085" s="6" t="s">
        <v>12189</v>
      </c>
      <c r="B6085" s="7" t="s">
        <v>12190</v>
      </c>
      <c r="C6085" s="7" t="s">
        <v>293</v>
      </c>
      <c r="D6085" s="8">
        <v>4.95</v>
      </c>
    </row>
    <row r="6086" spans="1:4" ht="12.75" customHeight="1">
      <c r="A6086" s="6" t="s">
        <v>12191</v>
      </c>
      <c r="B6086" s="7" t="s">
        <v>12192</v>
      </c>
      <c r="C6086" s="7" t="s">
        <v>293</v>
      </c>
      <c r="D6086" s="8">
        <v>55.89</v>
      </c>
    </row>
    <row r="6087" spans="1:4" ht="12.75" customHeight="1">
      <c r="A6087" s="6" t="s">
        <v>12193</v>
      </c>
      <c r="B6087" s="7" t="s">
        <v>12194</v>
      </c>
      <c r="C6087" s="7" t="s">
        <v>293</v>
      </c>
      <c r="D6087" s="8">
        <v>144.09</v>
      </c>
    </row>
    <row r="6088" spans="1:4" ht="12.75" customHeight="1">
      <c r="A6088" s="6" t="s">
        <v>12195</v>
      </c>
      <c r="B6088" s="7" t="s">
        <v>12196</v>
      </c>
      <c r="C6088" s="7" t="s">
        <v>293</v>
      </c>
      <c r="D6088" s="8">
        <v>16.899999999999999</v>
      </c>
    </row>
    <row r="6089" spans="1:4" ht="12.75" customHeight="1">
      <c r="A6089" s="6" t="s">
        <v>12197</v>
      </c>
      <c r="B6089" s="7" t="s">
        <v>12198</v>
      </c>
      <c r="C6089" s="7" t="s">
        <v>293</v>
      </c>
      <c r="D6089" s="8">
        <v>31.22</v>
      </c>
    </row>
    <row r="6090" spans="1:4" ht="12.75" customHeight="1">
      <c r="A6090" s="6" t="s">
        <v>12199</v>
      </c>
      <c r="B6090" s="7" t="s">
        <v>12200</v>
      </c>
      <c r="C6090" s="7" t="s">
        <v>293</v>
      </c>
      <c r="D6090" s="8">
        <v>4.53</v>
      </c>
    </row>
    <row r="6091" spans="1:4" ht="12.75" customHeight="1">
      <c r="A6091" s="6" t="s">
        <v>12201</v>
      </c>
      <c r="B6091" s="7" t="s">
        <v>12202</v>
      </c>
      <c r="C6091" s="7" t="s">
        <v>293</v>
      </c>
      <c r="D6091" s="8">
        <v>18.489999999999998</v>
      </c>
    </row>
    <row r="6092" spans="1:4" ht="12.75" customHeight="1">
      <c r="A6092" s="6" t="s">
        <v>12203</v>
      </c>
      <c r="B6092" s="7" t="s">
        <v>12204</v>
      </c>
      <c r="C6092" s="7" t="s">
        <v>293</v>
      </c>
      <c r="D6092" s="8">
        <v>68.459999999999994</v>
      </c>
    </row>
    <row r="6093" spans="1:4" ht="12.75" customHeight="1">
      <c r="A6093" s="6" t="s">
        <v>12205</v>
      </c>
      <c r="B6093" s="7" t="s">
        <v>12206</v>
      </c>
      <c r="C6093" s="7" t="s">
        <v>293</v>
      </c>
      <c r="D6093" s="8">
        <v>6.09</v>
      </c>
    </row>
    <row r="6094" spans="1:4" ht="12.75" customHeight="1">
      <c r="A6094" s="6" t="s">
        <v>12207</v>
      </c>
      <c r="B6094" s="7" t="s">
        <v>12208</v>
      </c>
      <c r="C6094" s="7" t="s">
        <v>293</v>
      </c>
      <c r="D6094" s="8">
        <v>39.03</v>
      </c>
    </row>
    <row r="6095" spans="1:4" ht="12.75" customHeight="1">
      <c r="A6095" s="6" t="s">
        <v>12209</v>
      </c>
      <c r="B6095" s="7" t="s">
        <v>12210</v>
      </c>
      <c r="C6095" s="7" t="s">
        <v>293</v>
      </c>
      <c r="D6095" s="8">
        <v>40.49</v>
      </c>
    </row>
    <row r="6096" spans="1:4" ht="12.75" customHeight="1">
      <c r="A6096" s="6" t="s">
        <v>12211</v>
      </c>
      <c r="B6096" s="7" t="s">
        <v>12212</v>
      </c>
      <c r="C6096" s="7" t="s">
        <v>293</v>
      </c>
      <c r="D6096" s="8">
        <v>27.2</v>
      </c>
    </row>
    <row r="6097" spans="1:4" ht="12.75" customHeight="1">
      <c r="A6097" s="6" t="s">
        <v>12213</v>
      </c>
      <c r="B6097" s="7" t="s">
        <v>12214</v>
      </c>
      <c r="C6097" s="7" t="s">
        <v>293</v>
      </c>
      <c r="D6097" s="8">
        <v>7.18</v>
      </c>
    </row>
    <row r="6098" spans="1:4" ht="12.75" customHeight="1">
      <c r="A6098" s="6" t="s">
        <v>12215</v>
      </c>
      <c r="B6098" s="7" t="s">
        <v>12216</v>
      </c>
      <c r="C6098" s="7" t="s">
        <v>293</v>
      </c>
      <c r="D6098" s="8">
        <v>34</v>
      </c>
    </row>
    <row r="6099" spans="1:4" ht="12.75" customHeight="1">
      <c r="A6099" s="6" t="s">
        <v>12217</v>
      </c>
      <c r="B6099" s="7" t="s">
        <v>12218</v>
      </c>
      <c r="C6099" s="7" t="s">
        <v>293</v>
      </c>
      <c r="D6099" s="8">
        <v>17.690000000000001</v>
      </c>
    </row>
    <row r="6100" spans="1:4" ht="12.75" customHeight="1">
      <c r="A6100" s="6" t="s">
        <v>12219</v>
      </c>
      <c r="B6100" s="7" t="s">
        <v>12220</v>
      </c>
      <c r="C6100" s="7" t="s">
        <v>293</v>
      </c>
      <c r="D6100" s="8">
        <v>49.91</v>
      </c>
    </row>
    <row r="6101" spans="1:4" ht="12.75" customHeight="1">
      <c r="A6101" s="6" t="s">
        <v>12221</v>
      </c>
      <c r="B6101" s="7" t="s">
        <v>12222</v>
      </c>
      <c r="C6101" s="7" t="s">
        <v>293</v>
      </c>
      <c r="D6101" s="8">
        <v>64.87</v>
      </c>
    </row>
    <row r="6102" spans="1:4" ht="12.75" customHeight="1">
      <c r="A6102" s="6" t="s">
        <v>12223</v>
      </c>
      <c r="B6102" s="7" t="s">
        <v>12224</v>
      </c>
      <c r="C6102" s="7" t="s">
        <v>293</v>
      </c>
      <c r="D6102" s="8">
        <v>66.55</v>
      </c>
    </row>
    <row r="6103" spans="1:4" ht="12.75" customHeight="1">
      <c r="A6103" s="6" t="s">
        <v>12225</v>
      </c>
      <c r="B6103" s="7" t="s">
        <v>12226</v>
      </c>
      <c r="C6103" s="7" t="s">
        <v>293</v>
      </c>
      <c r="D6103" s="8">
        <v>14.26</v>
      </c>
    </row>
    <row r="6104" spans="1:4" ht="12.75" customHeight="1">
      <c r="A6104" s="6" t="s">
        <v>12227</v>
      </c>
      <c r="B6104" s="7" t="s">
        <v>12228</v>
      </c>
      <c r="C6104" s="7" t="s">
        <v>293</v>
      </c>
      <c r="D6104" s="8">
        <v>53.18</v>
      </c>
    </row>
    <row r="6105" spans="1:4" ht="12.75" customHeight="1">
      <c r="A6105" s="6" t="s">
        <v>12229</v>
      </c>
      <c r="B6105" s="7" t="s">
        <v>12230</v>
      </c>
      <c r="C6105" s="7" t="s">
        <v>293</v>
      </c>
      <c r="D6105" s="8">
        <v>0.08</v>
      </c>
    </row>
    <row r="6106" spans="1:4" ht="12.75" customHeight="1">
      <c r="A6106" s="6" t="s">
        <v>12231</v>
      </c>
      <c r="B6106" s="7" t="s">
        <v>12232</v>
      </c>
      <c r="C6106" s="7" t="s">
        <v>293</v>
      </c>
      <c r="D6106" s="8">
        <v>0.01</v>
      </c>
    </row>
    <row r="6107" spans="1:4" ht="12.75" customHeight="1">
      <c r="A6107" s="6" t="s">
        <v>12233</v>
      </c>
      <c r="B6107" s="7" t="s">
        <v>12234</v>
      </c>
      <c r="C6107" s="7" t="s">
        <v>293</v>
      </c>
      <c r="D6107" s="8">
        <v>0.1</v>
      </c>
    </row>
    <row r="6108" spans="1:4" ht="12.75" customHeight="1">
      <c r="A6108" s="6" t="s">
        <v>12235</v>
      </c>
      <c r="B6108" s="7" t="s">
        <v>12236</v>
      </c>
      <c r="C6108" s="7" t="s">
        <v>293</v>
      </c>
      <c r="D6108" s="8">
        <v>4.91</v>
      </c>
    </row>
    <row r="6109" spans="1:4" ht="12.75" customHeight="1">
      <c r="A6109" s="6" t="s">
        <v>12237</v>
      </c>
      <c r="B6109" s="7" t="s">
        <v>12238</v>
      </c>
      <c r="C6109" s="7" t="s">
        <v>293</v>
      </c>
      <c r="D6109" s="8">
        <v>0.2</v>
      </c>
    </row>
    <row r="6110" spans="1:4" ht="12.75" customHeight="1">
      <c r="A6110" s="6" t="s">
        <v>12239</v>
      </c>
      <c r="B6110" s="7" t="s">
        <v>12240</v>
      </c>
      <c r="C6110" s="7" t="s">
        <v>293</v>
      </c>
      <c r="D6110" s="8">
        <v>0.04</v>
      </c>
    </row>
    <row r="6111" spans="1:4" ht="12.75" customHeight="1">
      <c r="A6111" s="6" t="s">
        <v>12241</v>
      </c>
      <c r="B6111" s="7" t="s">
        <v>12242</v>
      </c>
      <c r="C6111" s="7" t="s">
        <v>293</v>
      </c>
      <c r="D6111" s="8">
        <v>0.14000000000000001</v>
      </c>
    </row>
    <row r="6112" spans="1:4" ht="12.75" customHeight="1">
      <c r="A6112" s="6" t="s">
        <v>12243</v>
      </c>
      <c r="B6112" s="7" t="s">
        <v>12244</v>
      </c>
      <c r="C6112" s="7" t="s">
        <v>293</v>
      </c>
      <c r="D6112" s="8">
        <v>2</v>
      </c>
    </row>
    <row r="6113" spans="1:4" ht="12.75" customHeight="1">
      <c r="A6113" s="6" t="s">
        <v>12245</v>
      </c>
      <c r="B6113" s="7" t="s">
        <v>12246</v>
      </c>
      <c r="C6113" s="7" t="s">
        <v>293</v>
      </c>
      <c r="D6113" s="8">
        <v>187</v>
      </c>
    </row>
    <row r="6114" spans="1:4" ht="12.75" customHeight="1">
      <c r="A6114" s="6" t="s">
        <v>12247</v>
      </c>
      <c r="B6114" s="7" t="s">
        <v>12248</v>
      </c>
      <c r="C6114" s="7" t="s">
        <v>293</v>
      </c>
      <c r="D6114" s="8">
        <v>57.48</v>
      </c>
    </row>
    <row r="6115" spans="1:4" ht="12.75" customHeight="1">
      <c r="A6115" s="6" t="s">
        <v>12249</v>
      </c>
      <c r="B6115" s="7" t="s">
        <v>12250</v>
      </c>
      <c r="C6115" s="7" t="s">
        <v>293</v>
      </c>
      <c r="D6115" s="8">
        <v>233.93</v>
      </c>
    </row>
    <row r="6116" spans="1:4" ht="12.75" customHeight="1">
      <c r="A6116" s="6" t="s">
        <v>12251</v>
      </c>
      <c r="B6116" s="7" t="s">
        <v>12252</v>
      </c>
      <c r="C6116" s="7" t="s">
        <v>293</v>
      </c>
      <c r="D6116" s="8">
        <v>4377.6000000000004</v>
      </c>
    </row>
    <row r="6117" spans="1:4" ht="12.75" customHeight="1">
      <c r="A6117" s="6" t="s">
        <v>12253</v>
      </c>
      <c r="B6117" s="7" t="s">
        <v>12254</v>
      </c>
      <c r="C6117" s="7" t="s">
        <v>293</v>
      </c>
      <c r="D6117" s="8">
        <v>383.17</v>
      </c>
    </row>
    <row r="6118" spans="1:4" ht="12.75" customHeight="1">
      <c r="A6118" s="6" t="s">
        <v>12255</v>
      </c>
      <c r="B6118" s="7" t="s">
        <v>12256</v>
      </c>
      <c r="C6118" s="7" t="s">
        <v>293</v>
      </c>
      <c r="D6118" s="8">
        <v>135.06</v>
      </c>
    </row>
    <row r="6119" spans="1:4" ht="12.75" customHeight="1">
      <c r="A6119" s="6" t="s">
        <v>12257</v>
      </c>
      <c r="B6119" s="7" t="s">
        <v>12258</v>
      </c>
      <c r="C6119" s="7" t="s">
        <v>293</v>
      </c>
      <c r="D6119" s="8">
        <v>615.94000000000005</v>
      </c>
    </row>
    <row r="6120" spans="1:4" ht="12.75" customHeight="1">
      <c r="A6120" s="6" t="s">
        <v>12259</v>
      </c>
      <c r="B6120" s="7" t="s">
        <v>12260</v>
      </c>
      <c r="C6120" s="7" t="s">
        <v>293</v>
      </c>
      <c r="D6120" s="8">
        <v>5472</v>
      </c>
    </row>
    <row r="6121" spans="1:4" ht="12.75" customHeight="1">
      <c r="A6121" s="6" t="s">
        <v>12261</v>
      </c>
      <c r="B6121" s="7" t="s">
        <v>12262</v>
      </c>
      <c r="C6121" s="7" t="s">
        <v>293</v>
      </c>
      <c r="D6121" s="8">
        <v>0.71</v>
      </c>
    </row>
    <row r="6122" spans="1:4" ht="12.75" customHeight="1">
      <c r="A6122" s="6" t="s">
        <v>12263</v>
      </c>
      <c r="B6122" s="7" t="s">
        <v>12264</v>
      </c>
      <c r="C6122" s="7" t="s">
        <v>293</v>
      </c>
      <c r="D6122" s="8">
        <v>0.16</v>
      </c>
    </row>
    <row r="6123" spans="1:4" ht="12.75" customHeight="1">
      <c r="A6123" s="6" t="s">
        <v>12265</v>
      </c>
      <c r="B6123" s="7" t="s">
        <v>12266</v>
      </c>
      <c r="C6123" s="7" t="s">
        <v>293</v>
      </c>
      <c r="D6123" s="8">
        <v>0.89</v>
      </c>
    </row>
    <row r="6124" spans="1:4" ht="12.75" customHeight="1">
      <c r="A6124" s="6" t="s">
        <v>12267</v>
      </c>
      <c r="B6124" s="7" t="s">
        <v>12268</v>
      </c>
      <c r="C6124" s="7" t="s">
        <v>293</v>
      </c>
      <c r="D6124" s="8">
        <v>1.81</v>
      </c>
    </row>
    <row r="6125" spans="1:4" ht="12.75" customHeight="1">
      <c r="A6125" s="6" t="s">
        <v>12269</v>
      </c>
      <c r="B6125" s="7" t="s">
        <v>12270</v>
      </c>
      <c r="C6125" s="7" t="s">
        <v>293</v>
      </c>
      <c r="D6125" s="8">
        <v>18.760000000000002</v>
      </c>
    </row>
    <row r="6126" spans="1:4" ht="12.75" customHeight="1">
      <c r="A6126" s="6" t="s">
        <v>12271</v>
      </c>
      <c r="B6126" s="7" t="s">
        <v>12272</v>
      </c>
      <c r="C6126" s="7" t="s">
        <v>293</v>
      </c>
      <c r="D6126" s="8">
        <v>3.63</v>
      </c>
    </row>
    <row r="6127" spans="1:4" ht="12.75" customHeight="1">
      <c r="A6127" s="6" t="s">
        <v>12273</v>
      </c>
      <c r="B6127" s="7" t="s">
        <v>12274</v>
      </c>
      <c r="C6127" s="7" t="s">
        <v>293</v>
      </c>
      <c r="D6127" s="8">
        <v>6.82</v>
      </c>
    </row>
    <row r="6128" spans="1:4" ht="12.75" customHeight="1">
      <c r="A6128" s="6" t="s">
        <v>12275</v>
      </c>
      <c r="B6128" s="7" t="s">
        <v>12276</v>
      </c>
      <c r="C6128" s="7" t="s">
        <v>293</v>
      </c>
      <c r="D6128" s="8">
        <v>9.09</v>
      </c>
    </row>
    <row r="6129" spans="1:4" ht="12.75" customHeight="1">
      <c r="A6129" s="6" t="s">
        <v>12277</v>
      </c>
      <c r="B6129" s="7" t="s">
        <v>12278</v>
      </c>
      <c r="C6129" s="7" t="s">
        <v>293</v>
      </c>
      <c r="D6129" s="8">
        <v>136.80000000000001</v>
      </c>
    </row>
    <row r="6130" spans="1:4" ht="12.75" customHeight="1">
      <c r="A6130" s="6" t="s">
        <v>12279</v>
      </c>
      <c r="B6130" s="7" t="s">
        <v>12280</v>
      </c>
      <c r="C6130" s="7" t="s">
        <v>293</v>
      </c>
      <c r="D6130" s="8">
        <v>66.88</v>
      </c>
    </row>
    <row r="6131" spans="1:4" ht="12.75" customHeight="1">
      <c r="A6131" s="6" t="s">
        <v>12281</v>
      </c>
      <c r="B6131" s="7" t="s">
        <v>12282</v>
      </c>
      <c r="C6131" s="7" t="s">
        <v>293</v>
      </c>
      <c r="D6131" s="8">
        <v>66.88</v>
      </c>
    </row>
    <row r="6132" spans="1:4" ht="12.75" customHeight="1">
      <c r="A6132" s="6" t="s">
        <v>12283</v>
      </c>
      <c r="B6132" s="7" t="s">
        <v>12284</v>
      </c>
      <c r="C6132" s="7" t="s">
        <v>293</v>
      </c>
      <c r="D6132" s="8">
        <v>1.33</v>
      </c>
    </row>
    <row r="6133" spans="1:4" ht="12.75" customHeight="1">
      <c r="A6133" s="6" t="s">
        <v>12285</v>
      </c>
      <c r="B6133" s="7" t="s">
        <v>12286</v>
      </c>
      <c r="C6133" s="7" t="s">
        <v>293</v>
      </c>
      <c r="D6133" s="8">
        <v>0.72</v>
      </c>
    </row>
    <row r="6134" spans="1:4" ht="12.75" customHeight="1">
      <c r="A6134" s="6" t="s">
        <v>12287</v>
      </c>
      <c r="B6134" s="7" t="s">
        <v>12288</v>
      </c>
      <c r="C6134" s="7" t="s">
        <v>293</v>
      </c>
      <c r="D6134" s="8">
        <v>121.53</v>
      </c>
    </row>
    <row r="6135" spans="1:4" ht="12.75" customHeight="1">
      <c r="A6135" s="6" t="s">
        <v>12289</v>
      </c>
      <c r="B6135" s="7" t="s">
        <v>12290</v>
      </c>
      <c r="C6135" s="7" t="s">
        <v>293</v>
      </c>
      <c r="D6135" s="8">
        <v>182.4</v>
      </c>
    </row>
    <row r="6136" spans="1:4" ht="12.75" customHeight="1">
      <c r="A6136" s="6" t="s">
        <v>12291</v>
      </c>
      <c r="B6136" s="7" t="s">
        <v>12292</v>
      </c>
      <c r="C6136" s="7" t="s">
        <v>293</v>
      </c>
      <c r="D6136" s="8">
        <v>1.36</v>
      </c>
    </row>
    <row r="6137" spans="1:4" ht="12.75" customHeight="1">
      <c r="A6137" s="6" t="s">
        <v>12293</v>
      </c>
      <c r="B6137" s="7" t="s">
        <v>12294</v>
      </c>
      <c r="C6137" s="7" t="s">
        <v>293</v>
      </c>
      <c r="D6137" s="8">
        <v>1.36</v>
      </c>
    </row>
    <row r="6138" spans="1:4" ht="12.75" customHeight="1">
      <c r="A6138" s="6" t="s">
        <v>12295</v>
      </c>
      <c r="B6138" s="7" t="s">
        <v>12296</v>
      </c>
      <c r="C6138" s="7" t="s">
        <v>293</v>
      </c>
      <c r="D6138" s="8">
        <v>91.38</v>
      </c>
    </row>
    <row r="6139" spans="1:4" ht="12.75" customHeight="1">
      <c r="A6139" s="6" t="s">
        <v>12297</v>
      </c>
      <c r="B6139" s="7" t="s">
        <v>12298</v>
      </c>
      <c r="C6139" s="7" t="s">
        <v>293</v>
      </c>
      <c r="D6139" s="8">
        <v>11.85</v>
      </c>
    </row>
    <row r="6140" spans="1:4" ht="12.75" customHeight="1">
      <c r="A6140" s="6" t="s">
        <v>12299</v>
      </c>
      <c r="B6140" s="7" t="s">
        <v>12300</v>
      </c>
      <c r="C6140" s="7" t="s">
        <v>293</v>
      </c>
      <c r="D6140" s="8">
        <v>4.3600000000000003</v>
      </c>
    </row>
    <row r="6141" spans="1:4" ht="12.75" customHeight="1">
      <c r="A6141" s="6" t="s">
        <v>12301</v>
      </c>
      <c r="B6141" s="7" t="s">
        <v>12302</v>
      </c>
      <c r="C6141" s="7" t="s">
        <v>293</v>
      </c>
      <c r="D6141" s="8">
        <v>0.67</v>
      </c>
    </row>
    <row r="6142" spans="1:4" ht="12.75" customHeight="1">
      <c r="A6142" s="6" t="s">
        <v>12303</v>
      </c>
      <c r="B6142" s="7" t="s">
        <v>12304</v>
      </c>
      <c r="C6142" s="7" t="s">
        <v>293</v>
      </c>
      <c r="D6142" s="8">
        <v>1</v>
      </c>
    </row>
    <row r="6143" spans="1:4" ht="12.75" customHeight="1">
      <c r="A6143" s="6" t="s">
        <v>12305</v>
      </c>
      <c r="B6143" s="7" t="s">
        <v>12306</v>
      </c>
      <c r="C6143" s="7" t="s">
        <v>293</v>
      </c>
      <c r="D6143" s="8">
        <v>1</v>
      </c>
    </row>
    <row r="6144" spans="1:4" ht="12.75" customHeight="1">
      <c r="A6144" s="6" t="s">
        <v>12307</v>
      </c>
      <c r="B6144" s="7" t="s">
        <v>12308</v>
      </c>
      <c r="C6144" s="7" t="s">
        <v>293</v>
      </c>
      <c r="D6144" s="8">
        <v>10</v>
      </c>
    </row>
    <row r="6145" spans="1:4" ht="12.75" customHeight="1">
      <c r="A6145" s="6" t="s">
        <v>12309</v>
      </c>
      <c r="B6145" s="7" t="s">
        <v>12310</v>
      </c>
      <c r="C6145" s="7" t="s">
        <v>293</v>
      </c>
      <c r="D6145" s="8">
        <v>0.03</v>
      </c>
    </row>
    <row r="6146" spans="1:4" ht="12.75" customHeight="1">
      <c r="A6146" s="6" t="s">
        <v>12311</v>
      </c>
      <c r="B6146" s="7" t="s">
        <v>12312</v>
      </c>
      <c r="C6146" s="7" t="s">
        <v>293</v>
      </c>
      <c r="D6146" s="8">
        <v>0.66</v>
      </c>
    </row>
    <row r="6147" spans="1:4" ht="12.75" customHeight="1">
      <c r="A6147" s="6" t="s">
        <v>12313</v>
      </c>
      <c r="B6147" s="7" t="s">
        <v>12314</v>
      </c>
      <c r="C6147" s="7" t="s">
        <v>293</v>
      </c>
      <c r="D6147" s="8">
        <v>51.86</v>
      </c>
    </row>
    <row r="6148" spans="1:4" ht="12.75" customHeight="1">
      <c r="A6148" s="6" t="s">
        <v>12315</v>
      </c>
      <c r="B6148" s="7" t="s">
        <v>12316</v>
      </c>
      <c r="C6148" s="7" t="s">
        <v>293</v>
      </c>
      <c r="D6148" s="8">
        <v>86.15</v>
      </c>
    </row>
    <row r="6149" spans="1:4" ht="12.75" customHeight="1">
      <c r="A6149" s="6" t="s">
        <v>12317</v>
      </c>
      <c r="B6149" s="7" t="s">
        <v>12318</v>
      </c>
      <c r="C6149" s="7" t="s">
        <v>293</v>
      </c>
      <c r="D6149" s="8">
        <v>1.35</v>
      </c>
    </row>
    <row r="6150" spans="1:4" ht="12.75" customHeight="1">
      <c r="A6150" s="6" t="s">
        <v>12319</v>
      </c>
      <c r="B6150" s="7" t="s">
        <v>12320</v>
      </c>
      <c r="C6150" s="7" t="s">
        <v>293</v>
      </c>
      <c r="D6150" s="8">
        <v>3.04</v>
      </c>
    </row>
    <row r="6151" spans="1:4" ht="12.75" customHeight="1">
      <c r="A6151" s="6" t="s">
        <v>12321</v>
      </c>
      <c r="B6151" s="7" t="s">
        <v>12322</v>
      </c>
      <c r="C6151" s="7" t="s">
        <v>293</v>
      </c>
      <c r="D6151" s="8">
        <v>2.61</v>
      </c>
    </row>
    <row r="6152" spans="1:4" ht="12.75" customHeight="1">
      <c r="A6152" s="6" t="s">
        <v>12323</v>
      </c>
      <c r="B6152" s="7" t="s">
        <v>12324</v>
      </c>
      <c r="C6152" s="7" t="s">
        <v>293</v>
      </c>
      <c r="D6152" s="8">
        <v>3.18</v>
      </c>
    </row>
    <row r="6153" spans="1:4" ht="12.75" customHeight="1">
      <c r="A6153" s="6" t="s">
        <v>12325</v>
      </c>
      <c r="B6153" s="7" t="s">
        <v>12326</v>
      </c>
      <c r="C6153" s="7" t="s">
        <v>293</v>
      </c>
      <c r="D6153" s="8">
        <v>3.56</v>
      </c>
    </row>
    <row r="6154" spans="1:4" ht="12.75" customHeight="1">
      <c r="A6154" s="6" t="s">
        <v>12327</v>
      </c>
      <c r="B6154" s="7" t="s">
        <v>12328</v>
      </c>
      <c r="C6154" s="7" t="s">
        <v>293</v>
      </c>
      <c r="D6154" s="8">
        <v>9.25</v>
      </c>
    </row>
    <row r="6155" spans="1:4" ht="12.75" customHeight="1">
      <c r="A6155" s="6" t="s">
        <v>12329</v>
      </c>
      <c r="B6155" s="7" t="s">
        <v>12330</v>
      </c>
      <c r="C6155" s="7" t="s">
        <v>293</v>
      </c>
      <c r="D6155" s="8">
        <v>20.69</v>
      </c>
    </row>
    <row r="6156" spans="1:4" ht="12.75" customHeight="1">
      <c r="A6156" s="6" t="s">
        <v>12331</v>
      </c>
      <c r="B6156" s="7" t="s">
        <v>12332</v>
      </c>
      <c r="C6156" s="7" t="s">
        <v>293</v>
      </c>
      <c r="D6156" s="8">
        <v>35.65</v>
      </c>
    </row>
    <row r="6157" spans="1:4" ht="12.75" customHeight="1">
      <c r="A6157" s="6" t="s">
        <v>12333</v>
      </c>
      <c r="B6157" s="7" t="s">
        <v>12334</v>
      </c>
      <c r="C6157" s="7" t="s">
        <v>293</v>
      </c>
      <c r="D6157" s="8">
        <v>98.65</v>
      </c>
    </row>
    <row r="6158" spans="1:4" ht="12.75" customHeight="1">
      <c r="A6158" s="6" t="s">
        <v>12335</v>
      </c>
      <c r="B6158" s="7" t="s">
        <v>12336</v>
      </c>
      <c r="C6158" s="7" t="s">
        <v>293</v>
      </c>
      <c r="D6158" s="8">
        <v>104.32</v>
      </c>
    </row>
    <row r="6159" spans="1:4" ht="12.75" customHeight="1">
      <c r="A6159" s="6" t="s">
        <v>12337</v>
      </c>
      <c r="B6159" s="7" t="s">
        <v>12338</v>
      </c>
      <c r="C6159" s="7" t="s">
        <v>293</v>
      </c>
      <c r="D6159" s="8">
        <v>9.69</v>
      </c>
    </row>
    <row r="6160" spans="1:4" ht="12.75" customHeight="1">
      <c r="A6160" s="6" t="s">
        <v>12339</v>
      </c>
      <c r="B6160" s="7" t="s">
        <v>12340</v>
      </c>
      <c r="C6160" s="7" t="s">
        <v>293</v>
      </c>
      <c r="D6160" s="8">
        <v>11.44</v>
      </c>
    </row>
    <row r="6161" spans="1:4" ht="12.75" customHeight="1">
      <c r="A6161" s="6" t="s">
        <v>12341</v>
      </c>
      <c r="B6161" s="7" t="s">
        <v>12342</v>
      </c>
      <c r="C6161" s="7" t="s">
        <v>293</v>
      </c>
      <c r="D6161" s="8">
        <v>163.66</v>
      </c>
    </row>
    <row r="6162" spans="1:4" ht="12.75" customHeight="1">
      <c r="A6162" s="6" t="s">
        <v>12343</v>
      </c>
      <c r="B6162" s="7" t="s">
        <v>12344</v>
      </c>
      <c r="C6162" s="7" t="s">
        <v>293</v>
      </c>
      <c r="D6162" s="8">
        <v>0.28999999999999998</v>
      </c>
    </row>
    <row r="6163" spans="1:4" ht="12.75" customHeight="1">
      <c r="A6163" s="6" t="s">
        <v>12345</v>
      </c>
      <c r="B6163" s="7" t="s">
        <v>12346</v>
      </c>
      <c r="C6163" s="7" t="s">
        <v>293</v>
      </c>
      <c r="D6163" s="8">
        <v>1.63</v>
      </c>
    </row>
    <row r="6164" spans="1:4" ht="12.75" customHeight="1">
      <c r="A6164" s="6" t="s">
        <v>12347</v>
      </c>
      <c r="B6164" s="7" t="s">
        <v>12348</v>
      </c>
      <c r="C6164" s="7" t="s">
        <v>293</v>
      </c>
      <c r="D6164" s="8">
        <v>1.63</v>
      </c>
    </row>
    <row r="6165" spans="1:4" ht="12.75" customHeight="1">
      <c r="A6165" s="6" t="s">
        <v>12349</v>
      </c>
      <c r="B6165" s="7" t="s">
        <v>12350</v>
      </c>
      <c r="C6165" s="7" t="s">
        <v>293</v>
      </c>
      <c r="D6165" s="8">
        <v>7.0000000000000007E-2</v>
      </c>
    </row>
    <row r="6166" spans="1:4" ht="12.75" customHeight="1">
      <c r="A6166" s="6" t="s">
        <v>12351</v>
      </c>
      <c r="B6166" s="7" t="s">
        <v>12352</v>
      </c>
      <c r="C6166" s="7" t="s">
        <v>293</v>
      </c>
      <c r="D6166" s="8">
        <v>0.01</v>
      </c>
    </row>
    <row r="6167" spans="1:4" ht="12.75" customHeight="1">
      <c r="A6167" s="6" t="s">
        <v>12353</v>
      </c>
      <c r="B6167" s="7" t="s">
        <v>12354</v>
      </c>
      <c r="C6167" s="7" t="s">
        <v>293</v>
      </c>
      <c r="D6167" s="8">
        <v>0.09</v>
      </c>
    </row>
    <row r="6168" spans="1:4" ht="12.75" customHeight="1">
      <c r="A6168" s="6" t="s">
        <v>12355</v>
      </c>
      <c r="B6168" s="7" t="s">
        <v>12356</v>
      </c>
      <c r="C6168" s="7" t="s">
        <v>293</v>
      </c>
      <c r="D6168" s="8">
        <v>0.72</v>
      </c>
    </row>
    <row r="6169" spans="1:4" ht="12.75" customHeight="1">
      <c r="A6169" s="6" t="s">
        <v>12357</v>
      </c>
      <c r="B6169" s="7" t="s">
        <v>12358</v>
      </c>
      <c r="C6169" s="7" t="s">
        <v>293</v>
      </c>
      <c r="D6169" s="8">
        <v>0.1</v>
      </c>
    </row>
    <row r="6170" spans="1:4" ht="12.75" customHeight="1">
      <c r="A6170" s="6" t="s">
        <v>12359</v>
      </c>
      <c r="B6170" s="7" t="s">
        <v>12360</v>
      </c>
      <c r="C6170" s="7" t="s">
        <v>293</v>
      </c>
      <c r="D6170" s="8">
        <v>0.02</v>
      </c>
    </row>
    <row r="6171" spans="1:4" ht="12.75" customHeight="1">
      <c r="A6171" s="6" t="s">
        <v>12361</v>
      </c>
      <c r="B6171" s="7" t="s">
        <v>12362</v>
      </c>
      <c r="C6171" s="7" t="s">
        <v>293</v>
      </c>
      <c r="D6171" s="8">
        <v>0.12</v>
      </c>
    </row>
    <row r="6172" spans="1:4" ht="12.75" customHeight="1">
      <c r="A6172" s="6" t="s">
        <v>12363</v>
      </c>
      <c r="B6172" s="7" t="s">
        <v>12364</v>
      </c>
      <c r="C6172" s="7" t="s">
        <v>293</v>
      </c>
      <c r="D6172" s="8">
        <v>1</v>
      </c>
    </row>
    <row r="6173" spans="1:4" ht="12.75" customHeight="1">
      <c r="A6173" s="6" t="s">
        <v>12365</v>
      </c>
      <c r="B6173" s="7" t="s">
        <v>12366</v>
      </c>
      <c r="C6173" s="7" t="s">
        <v>293</v>
      </c>
      <c r="D6173" s="8">
        <v>0.68</v>
      </c>
    </row>
    <row r="6174" spans="1:4" ht="12.75" customHeight="1">
      <c r="A6174" s="6" t="s">
        <v>12367</v>
      </c>
      <c r="B6174" s="7" t="s">
        <v>12368</v>
      </c>
      <c r="C6174" s="7" t="s">
        <v>293</v>
      </c>
      <c r="D6174" s="8">
        <v>0.72</v>
      </c>
    </row>
    <row r="6175" spans="1:4" ht="12.75" customHeight="1">
      <c r="A6175" s="6" t="s">
        <v>12369</v>
      </c>
      <c r="B6175" s="7" t="s">
        <v>12370</v>
      </c>
      <c r="C6175" s="7" t="s">
        <v>293</v>
      </c>
      <c r="D6175" s="8">
        <v>456.72</v>
      </c>
    </row>
    <row r="6176" spans="1:4" ht="12.75" customHeight="1">
      <c r="A6176" s="6" t="s">
        <v>12371</v>
      </c>
      <c r="B6176" s="7" t="s">
        <v>12372</v>
      </c>
      <c r="C6176" s="7" t="s">
        <v>293</v>
      </c>
      <c r="D6176" s="8">
        <v>2.27</v>
      </c>
    </row>
    <row r="6177" spans="1:4" ht="12.75" customHeight="1">
      <c r="A6177" s="6" t="s">
        <v>12373</v>
      </c>
      <c r="B6177" s="7" t="s">
        <v>12374</v>
      </c>
      <c r="C6177" s="7" t="s">
        <v>293</v>
      </c>
      <c r="D6177" s="8">
        <v>93.99</v>
      </c>
    </row>
    <row r="6178" spans="1:4" ht="12.75" customHeight="1">
      <c r="A6178" s="6" t="s">
        <v>12375</v>
      </c>
      <c r="B6178" s="7" t="s">
        <v>12376</v>
      </c>
      <c r="C6178" s="7" t="s">
        <v>293</v>
      </c>
      <c r="D6178" s="8">
        <v>1188.6400000000001</v>
      </c>
    </row>
    <row r="6179" spans="1:4" ht="12.75" customHeight="1">
      <c r="A6179" s="6" t="s">
        <v>12377</v>
      </c>
      <c r="B6179" s="7" t="s">
        <v>12378</v>
      </c>
      <c r="C6179" s="7" t="s">
        <v>293</v>
      </c>
      <c r="D6179" s="8">
        <v>91.38</v>
      </c>
    </row>
    <row r="6180" spans="1:4" ht="12.75" customHeight="1">
      <c r="A6180" s="6" t="s">
        <v>12379</v>
      </c>
      <c r="B6180" s="7" t="s">
        <v>12380</v>
      </c>
      <c r="C6180" s="7" t="s">
        <v>293</v>
      </c>
      <c r="D6180" s="8">
        <v>100.32</v>
      </c>
    </row>
    <row r="6181" spans="1:4" ht="12.75" customHeight="1">
      <c r="A6181" s="6" t="s">
        <v>12381</v>
      </c>
      <c r="B6181" s="7" t="s">
        <v>12382</v>
      </c>
      <c r="C6181" s="7" t="s">
        <v>293</v>
      </c>
      <c r="D6181" s="8">
        <v>40.92</v>
      </c>
    </row>
    <row r="6182" spans="1:4" ht="12.75" customHeight="1">
      <c r="A6182" s="6" t="s">
        <v>12383</v>
      </c>
      <c r="B6182" s="7" t="s">
        <v>12384</v>
      </c>
      <c r="C6182" s="7" t="s">
        <v>2</v>
      </c>
      <c r="D6182" s="8">
        <v>429.66</v>
      </c>
    </row>
    <row r="6183" spans="1:4" ht="12.75" customHeight="1">
      <c r="A6183" s="6" t="s">
        <v>12385</v>
      </c>
      <c r="B6183" s="7" t="s">
        <v>12386</v>
      </c>
      <c r="C6183" s="7" t="s">
        <v>2</v>
      </c>
      <c r="D6183" s="8">
        <v>490.04</v>
      </c>
    </row>
    <row r="6184" spans="1:4" ht="12.75" customHeight="1">
      <c r="A6184" s="6" t="s">
        <v>12387</v>
      </c>
      <c r="B6184" s="7" t="s">
        <v>12388</v>
      </c>
      <c r="C6184" s="7" t="s">
        <v>2</v>
      </c>
      <c r="D6184" s="8">
        <v>548.55999999999995</v>
      </c>
    </row>
    <row r="6185" spans="1:4" ht="12.75" customHeight="1">
      <c r="A6185" s="6" t="s">
        <v>12389</v>
      </c>
      <c r="B6185" s="7" t="s">
        <v>12390</v>
      </c>
      <c r="C6185" s="7" t="s">
        <v>2</v>
      </c>
      <c r="D6185" s="8">
        <v>642.79</v>
      </c>
    </row>
    <row r="6186" spans="1:4" ht="12.75" customHeight="1">
      <c r="A6186" s="6" t="s">
        <v>12391</v>
      </c>
      <c r="B6186" s="7" t="s">
        <v>12392</v>
      </c>
      <c r="C6186" s="7" t="s">
        <v>801</v>
      </c>
      <c r="D6186" s="8">
        <v>69.75</v>
      </c>
    </row>
    <row r="6187" spans="1:4" ht="12.75" customHeight="1">
      <c r="A6187" s="6" t="s">
        <v>12393</v>
      </c>
      <c r="B6187" s="7" t="s">
        <v>12394</v>
      </c>
      <c r="C6187" s="7" t="s">
        <v>801</v>
      </c>
      <c r="D6187" s="8">
        <v>78.73</v>
      </c>
    </row>
    <row r="6188" spans="1:4" ht="12.75" customHeight="1">
      <c r="A6188" s="6" t="s">
        <v>12395</v>
      </c>
      <c r="B6188" s="7" t="s">
        <v>12396</v>
      </c>
      <c r="C6188" s="7" t="s">
        <v>801</v>
      </c>
      <c r="D6188" s="8">
        <v>75.14</v>
      </c>
    </row>
    <row r="6189" spans="1:4" ht="12.75" customHeight="1">
      <c r="A6189" s="6" t="s">
        <v>12397</v>
      </c>
      <c r="B6189" s="7" t="s">
        <v>12398</v>
      </c>
      <c r="C6189" s="7" t="s">
        <v>801</v>
      </c>
      <c r="D6189" s="8">
        <v>91.54</v>
      </c>
    </row>
    <row r="6190" spans="1:4" ht="12.75" customHeight="1">
      <c r="A6190" s="6" t="s">
        <v>12399</v>
      </c>
      <c r="B6190" s="7" t="s">
        <v>12400</v>
      </c>
      <c r="C6190" s="7" t="s">
        <v>801</v>
      </c>
      <c r="D6190" s="8">
        <v>20.9</v>
      </c>
    </row>
    <row r="6191" spans="1:4" ht="12.75" customHeight="1">
      <c r="A6191" s="6" t="s">
        <v>12401</v>
      </c>
      <c r="B6191" s="7" t="s">
        <v>12402</v>
      </c>
      <c r="C6191" s="7" t="s">
        <v>801</v>
      </c>
      <c r="D6191" s="8">
        <v>16.62</v>
      </c>
    </row>
    <row r="6192" spans="1:4" ht="12.75" customHeight="1">
      <c r="A6192" s="6" t="s">
        <v>12403</v>
      </c>
      <c r="B6192" s="7" t="s">
        <v>12404</v>
      </c>
      <c r="C6192" s="7" t="s">
        <v>2</v>
      </c>
      <c r="D6192" s="8">
        <v>939.99</v>
      </c>
    </row>
    <row r="6193" spans="1:4" ht="12.75" customHeight="1">
      <c r="A6193" s="6" t="s">
        <v>12405</v>
      </c>
      <c r="B6193" s="7" t="s">
        <v>12406</v>
      </c>
      <c r="C6193" s="7" t="s">
        <v>2</v>
      </c>
      <c r="D6193" s="8">
        <v>1154.6500000000001</v>
      </c>
    </row>
    <row r="6194" spans="1:4" ht="12.75" customHeight="1">
      <c r="A6194" s="6" t="s">
        <v>12407</v>
      </c>
      <c r="B6194" s="7" t="s">
        <v>12408</v>
      </c>
      <c r="C6194" s="7" t="s">
        <v>2</v>
      </c>
      <c r="D6194" s="8">
        <v>1218.73</v>
      </c>
    </row>
    <row r="6195" spans="1:4" ht="12.75" customHeight="1">
      <c r="A6195" s="6" t="s">
        <v>12409</v>
      </c>
      <c r="B6195" s="7" t="s">
        <v>12410</v>
      </c>
      <c r="C6195" s="7" t="s">
        <v>2</v>
      </c>
      <c r="D6195" s="8">
        <v>1355.62</v>
      </c>
    </row>
    <row r="6196" spans="1:4" ht="12.75" customHeight="1">
      <c r="A6196" s="6" t="s">
        <v>12411</v>
      </c>
      <c r="B6196" s="7" t="s">
        <v>12412</v>
      </c>
      <c r="C6196" s="7" t="s">
        <v>2</v>
      </c>
      <c r="D6196" s="8">
        <v>1698.97</v>
      </c>
    </row>
    <row r="6197" spans="1:4" ht="12.75" customHeight="1">
      <c r="A6197" s="6" t="s">
        <v>12413</v>
      </c>
      <c r="B6197" s="7" t="s">
        <v>12414</v>
      </c>
      <c r="C6197" s="7" t="s">
        <v>2</v>
      </c>
      <c r="D6197" s="8">
        <v>2118.0300000000002</v>
      </c>
    </row>
    <row r="6198" spans="1:4" ht="12.75" customHeight="1">
      <c r="A6198" s="6" t="s">
        <v>12415</v>
      </c>
      <c r="B6198" s="7" t="s">
        <v>12416</v>
      </c>
      <c r="C6198" s="7" t="s">
        <v>2</v>
      </c>
      <c r="D6198" s="8">
        <v>2200.33</v>
      </c>
    </row>
    <row r="6199" spans="1:4" ht="12.75" customHeight="1">
      <c r="A6199" s="6" t="s">
        <v>12417</v>
      </c>
      <c r="B6199" s="7" t="s">
        <v>12418</v>
      </c>
      <c r="C6199" s="7" t="s">
        <v>2</v>
      </c>
      <c r="D6199" s="8">
        <v>2389.2800000000002</v>
      </c>
    </row>
    <row r="6200" spans="1:4" ht="12.75" customHeight="1">
      <c r="A6200" s="6" t="s">
        <v>12419</v>
      </c>
      <c r="B6200" s="7" t="s">
        <v>12420</v>
      </c>
      <c r="C6200" s="7" t="s">
        <v>2</v>
      </c>
      <c r="D6200" s="8">
        <v>2741.64</v>
      </c>
    </row>
    <row r="6201" spans="1:4" ht="12.75" customHeight="1">
      <c r="A6201" s="6" t="s">
        <v>12421</v>
      </c>
      <c r="B6201" s="7" t="s">
        <v>12422</v>
      </c>
      <c r="C6201" s="7" t="s">
        <v>2</v>
      </c>
      <c r="D6201" s="8">
        <v>2835.97</v>
      </c>
    </row>
    <row r="6202" spans="1:4" ht="12.75" customHeight="1">
      <c r="A6202" s="6" t="s">
        <v>12423</v>
      </c>
      <c r="B6202" s="7" t="s">
        <v>12424</v>
      </c>
      <c r="C6202" s="7" t="s">
        <v>2</v>
      </c>
      <c r="D6202" s="8">
        <v>927.57</v>
      </c>
    </row>
    <row r="6203" spans="1:4" ht="12.75" customHeight="1">
      <c r="A6203" s="6" t="s">
        <v>12425</v>
      </c>
      <c r="B6203" s="7" t="s">
        <v>12426</v>
      </c>
      <c r="C6203" s="7" t="s">
        <v>2</v>
      </c>
      <c r="D6203" s="8">
        <v>1132.8800000000001</v>
      </c>
    </row>
    <row r="6204" spans="1:4" ht="12.75" customHeight="1">
      <c r="A6204" s="6" t="s">
        <v>12427</v>
      </c>
      <c r="B6204" s="7" t="s">
        <v>12428</v>
      </c>
      <c r="C6204" s="7" t="s">
        <v>2</v>
      </c>
      <c r="D6204" s="8">
        <v>1196.96</v>
      </c>
    </row>
    <row r="6205" spans="1:4" ht="12.75" customHeight="1">
      <c r="A6205" s="6" t="s">
        <v>12429</v>
      </c>
      <c r="B6205" s="7" t="s">
        <v>12430</v>
      </c>
      <c r="C6205" s="7" t="s">
        <v>2</v>
      </c>
      <c r="D6205" s="8">
        <v>1343.19</v>
      </c>
    </row>
    <row r="6206" spans="1:4" ht="12.75" customHeight="1">
      <c r="A6206" s="6" t="s">
        <v>12431</v>
      </c>
      <c r="B6206" s="7" t="s">
        <v>12432</v>
      </c>
      <c r="C6206" s="7" t="s">
        <v>2</v>
      </c>
      <c r="D6206" s="8">
        <v>1675.83</v>
      </c>
    </row>
    <row r="6207" spans="1:4" ht="12.75" customHeight="1">
      <c r="A6207" s="6" t="s">
        <v>12433</v>
      </c>
      <c r="B6207" s="7" t="s">
        <v>12434</v>
      </c>
      <c r="C6207" s="7" t="s">
        <v>2</v>
      </c>
      <c r="D6207" s="8">
        <v>2086.52</v>
      </c>
    </row>
    <row r="6208" spans="1:4" ht="12.75" customHeight="1">
      <c r="A6208" s="6" t="s">
        <v>12435</v>
      </c>
      <c r="B6208" s="7" t="s">
        <v>12436</v>
      </c>
      <c r="C6208" s="7" t="s">
        <v>2</v>
      </c>
      <c r="D6208" s="8">
        <v>2169.67</v>
      </c>
    </row>
    <row r="6209" spans="1:4" ht="12.75" customHeight="1">
      <c r="A6209" s="6" t="s">
        <v>12437</v>
      </c>
      <c r="B6209" s="7" t="s">
        <v>12438</v>
      </c>
      <c r="C6209" s="7" t="s">
        <v>2</v>
      </c>
      <c r="D6209" s="8">
        <v>2336.85</v>
      </c>
    </row>
    <row r="6210" spans="1:4" ht="12.75" customHeight="1">
      <c r="A6210" s="6" t="s">
        <v>12439</v>
      </c>
      <c r="B6210" s="7" t="s">
        <v>12440</v>
      </c>
      <c r="C6210" s="7" t="s">
        <v>2</v>
      </c>
      <c r="D6210" s="8">
        <v>2680.33</v>
      </c>
    </row>
    <row r="6211" spans="1:4" ht="12.75" customHeight="1">
      <c r="A6211" s="6" t="s">
        <v>12441</v>
      </c>
      <c r="B6211" s="7" t="s">
        <v>12442</v>
      </c>
      <c r="C6211" s="7" t="s">
        <v>2</v>
      </c>
      <c r="D6211" s="8">
        <v>2760.87</v>
      </c>
    </row>
    <row r="6212" spans="1:4" ht="12.75" customHeight="1">
      <c r="A6212" s="6" t="s">
        <v>12443</v>
      </c>
      <c r="B6212" s="7" t="s">
        <v>12444</v>
      </c>
      <c r="C6212" s="7" t="s">
        <v>801</v>
      </c>
      <c r="D6212" s="8">
        <v>34.9</v>
      </c>
    </row>
    <row r="6213" spans="1:4" ht="12.75" customHeight="1">
      <c r="A6213" s="6" t="s">
        <v>12445</v>
      </c>
      <c r="B6213" s="7" t="s">
        <v>12446</v>
      </c>
      <c r="C6213" s="7" t="s">
        <v>801</v>
      </c>
      <c r="D6213" s="8">
        <v>46.26</v>
      </c>
    </row>
    <row r="6214" spans="1:4" ht="12.75" customHeight="1">
      <c r="A6214" s="6" t="s">
        <v>12447</v>
      </c>
      <c r="B6214" s="7" t="s">
        <v>12448</v>
      </c>
      <c r="C6214" s="7" t="s">
        <v>801</v>
      </c>
      <c r="D6214" s="8">
        <v>51.98</v>
      </c>
    </row>
    <row r="6215" spans="1:4" ht="12.75" customHeight="1">
      <c r="A6215" s="6" t="s">
        <v>12449</v>
      </c>
      <c r="B6215" s="7" t="s">
        <v>12450</v>
      </c>
      <c r="C6215" s="7" t="s">
        <v>801</v>
      </c>
      <c r="D6215" s="8">
        <v>23.17</v>
      </c>
    </row>
    <row r="6216" spans="1:4" ht="12.75" customHeight="1">
      <c r="A6216" s="6" t="s">
        <v>12451</v>
      </c>
      <c r="B6216" s="7" t="s">
        <v>12452</v>
      </c>
      <c r="C6216" s="7" t="s">
        <v>801</v>
      </c>
      <c r="D6216" s="8">
        <v>24.4</v>
      </c>
    </row>
    <row r="6217" spans="1:4" ht="12.75" customHeight="1">
      <c r="A6217" s="6" t="s">
        <v>12453</v>
      </c>
      <c r="B6217" s="7" t="s">
        <v>12454</v>
      </c>
      <c r="C6217" s="7" t="s">
        <v>801</v>
      </c>
      <c r="D6217" s="8">
        <v>31.21</v>
      </c>
    </row>
    <row r="6218" spans="1:4" ht="12.75" customHeight="1">
      <c r="A6218" s="6" t="s">
        <v>12455</v>
      </c>
      <c r="B6218" s="7" t="s">
        <v>12456</v>
      </c>
      <c r="C6218" s="7" t="s">
        <v>801</v>
      </c>
      <c r="D6218" s="8">
        <v>40.119999999999997</v>
      </c>
    </row>
    <row r="6219" spans="1:4" ht="12.75" customHeight="1">
      <c r="A6219" s="6" t="s">
        <v>12457</v>
      </c>
      <c r="B6219" s="7" t="s">
        <v>12458</v>
      </c>
      <c r="C6219" s="7" t="s">
        <v>801</v>
      </c>
      <c r="D6219" s="8">
        <v>49.01</v>
      </c>
    </row>
    <row r="6220" spans="1:4" ht="12.75" customHeight="1">
      <c r="A6220" s="6" t="s">
        <v>12459</v>
      </c>
      <c r="B6220" s="7" t="s">
        <v>12460</v>
      </c>
      <c r="C6220" s="7" t="s">
        <v>801</v>
      </c>
      <c r="D6220" s="8">
        <v>17.82</v>
      </c>
    </row>
    <row r="6221" spans="1:4" ht="12.75" customHeight="1">
      <c r="A6221" s="6" t="s">
        <v>12461</v>
      </c>
      <c r="B6221" s="7" t="s">
        <v>12462</v>
      </c>
      <c r="C6221" s="7" t="s">
        <v>801</v>
      </c>
      <c r="D6221" s="8">
        <v>16.09</v>
      </c>
    </row>
    <row r="6222" spans="1:4" ht="12.75" customHeight="1">
      <c r="A6222" s="6" t="s">
        <v>12463</v>
      </c>
      <c r="B6222" s="7" t="s">
        <v>12464</v>
      </c>
      <c r="C6222" s="7" t="s">
        <v>801</v>
      </c>
      <c r="D6222" s="8">
        <v>21.39</v>
      </c>
    </row>
    <row r="6223" spans="1:4" ht="12.75" customHeight="1">
      <c r="A6223" s="6" t="s">
        <v>12465</v>
      </c>
      <c r="B6223" s="7" t="s">
        <v>12466</v>
      </c>
      <c r="C6223" s="7" t="s">
        <v>801</v>
      </c>
      <c r="D6223" s="8">
        <v>18.510000000000002</v>
      </c>
    </row>
    <row r="6224" spans="1:4" ht="12.75" customHeight="1">
      <c r="A6224" s="6" t="s">
        <v>12467</v>
      </c>
      <c r="B6224" s="7" t="s">
        <v>12468</v>
      </c>
      <c r="C6224" s="7" t="s">
        <v>801</v>
      </c>
      <c r="D6224" s="8">
        <v>14.05</v>
      </c>
    </row>
    <row r="6225" spans="1:4" ht="12.75" customHeight="1">
      <c r="A6225" s="6" t="s">
        <v>12469</v>
      </c>
      <c r="B6225" s="7" t="s">
        <v>12470</v>
      </c>
      <c r="C6225" s="7" t="s">
        <v>801</v>
      </c>
      <c r="D6225" s="8">
        <v>18.47</v>
      </c>
    </row>
    <row r="6226" spans="1:4" ht="12.75" customHeight="1">
      <c r="A6226" s="6" t="s">
        <v>12471</v>
      </c>
      <c r="B6226" s="7" t="s">
        <v>12472</v>
      </c>
      <c r="C6226" s="7" t="s">
        <v>801</v>
      </c>
      <c r="D6226" s="8">
        <v>16.84</v>
      </c>
    </row>
    <row r="6227" spans="1:4" ht="12.75" customHeight="1">
      <c r="A6227" s="6" t="s">
        <v>12473</v>
      </c>
      <c r="B6227" s="7" t="s">
        <v>12474</v>
      </c>
      <c r="C6227" s="7" t="s">
        <v>801</v>
      </c>
      <c r="D6227" s="8">
        <v>22.05</v>
      </c>
    </row>
    <row r="6228" spans="1:4" ht="12.75" customHeight="1">
      <c r="A6228" s="6" t="s">
        <v>12475</v>
      </c>
      <c r="B6228" s="7" t="s">
        <v>12476</v>
      </c>
      <c r="C6228" s="7" t="s">
        <v>801</v>
      </c>
      <c r="D6228" s="8">
        <v>43.75</v>
      </c>
    </row>
    <row r="6229" spans="1:4" ht="12.75" customHeight="1">
      <c r="A6229" s="6" t="s">
        <v>12477</v>
      </c>
      <c r="B6229" s="7" t="s">
        <v>12478</v>
      </c>
      <c r="C6229" s="7" t="s">
        <v>801</v>
      </c>
      <c r="D6229" s="8">
        <v>46.2</v>
      </c>
    </row>
    <row r="6230" spans="1:4" ht="12.75" customHeight="1">
      <c r="A6230" s="6" t="s">
        <v>12479</v>
      </c>
      <c r="B6230" s="7" t="s">
        <v>12480</v>
      </c>
      <c r="C6230" s="7" t="s">
        <v>801</v>
      </c>
      <c r="D6230" s="8">
        <v>52.8</v>
      </c>
    </row>
    <row r="6231" spans="1:4" ht="12.75" customHeight="1">
      <c r="A6231" s="6" t="s">
        <v>12481</v>
      </c>
      <c r="B6231" s="7" t="s">
        <v>12482</v>
      </c>
      <c r="C6231" s="7" t="s">
        <v>801</v>
      </c>
      <c r="D6231" s="8">
        <v>56.03</v>
      </c>
    </row>
    <row r="6232" spans="1:4" ht="12.75" customHeight="1">
      <c r="A6232" s="6" t="s">
        <v>12483</v>
      </c>
      <c r="B6232" s="7" t="s">
        <v>12484</v>
      </c>
      <c r="C6232" s="7" t="s">
        <v>801</v>
      </c>
      <c r="D6232" s="8">
        <v>74.22</v>
      </c>
    </row>
    <row r="6233" spans="1:4" ht="12.75" customHeight="1">
      <c r="A6233" s="6" t="s">
        <v>12485</v>
      </c>
      <c r="B6233" s="7" t="s">
        <v>12486</v>
      </c>
      <c r="C6233" s="7" t="s">
        <v>801</v>
      </c>
      <c r="D6233" s="8">
        <v>79.73</v>
      </c>
    </row>
    <row r="6234" spans="1:4" ht="12.75" customHeight="1">
      <c r="A6234" s="6" t="s">
        <v>12487</v>
      </c>
      <c r="B6234" s="7" t="s">
        <v>12488</v>
      </c>
      <c r="C6234" s="7" t="s">
        <v>89</v>
      </c>
      <c r="D6234" s="8">
        <v>25.03</v>
      </c>
    </row>
    <row r="6235" spans="1:4" ht="12.75" customHeight="1">
      <c r="A6235" s="6" t="s">
        <v>12489</v>
      </c>
      <c r="B6235" s="7" t="s">
        <v>12490</v>
      </c>
      <c r="C6235" s="7" t="s">
        <v>801</v>
      </c>
      <c r="D6235" s="8">
        <v>20.21</v>
      </c>
    </row>
    <row r="6236" spans="1:4" ht="12.75" customHeight="1">
      <c r="A6236" s="6" t="s">
        <v>12491</v>
      </c>
      <c r="B6236" s="7" t="s">
        <v>12492</v>
      </c>
      <c r="C6236" s="7" t="s">
        <v>2</v>
      </c>
      <c r="D6236" s="8">
        <v>2.71</v>
      </c>
    </row>
    <row r="6237" spans="1:4" ht="12.75" customHeight="1">
      <c r="A6237" s="6" t="s">
        <v>12493</v>
      </c>
      <c r="B6237" s="7" t="s">
        <v>12494</v>
      </c>
      <c r="C6237" s="7" t="s">
        <v>801</v>
      </c>
      <c r="D6237" s="8">
        <v>52.8</v>
      </c>
    </row>
    <row r="6238" spans="1:4" ht="12.75" customHeight="1">
      <c r="A6238" s="6" t="s">
        <v>12495</v>
      </c>
      <c r="B6238" s="7" t="s">
        <v>12496</v>
      </c>
      <c r="C6238" s="7" t="s">
        <v>801</v>
      </c>
      <c r="D6238" s="8">
        <v>56.03</v>
      </c>
    </row>
    <row r="6239" spans="1:4" ht="12.75" customHeight="1">
      <c r="A6239" s="6" t="s">
        <v>12497</v>
      </c>
      <c r="B6239" s="7" t="s">
        <v>12498</v>
      </c>
      <c r="C6239" s="7" t="s">
        <v>801</v>
      </c>
      <c r="D6239" s="8">
        <v>52.8</v>
      </c>
    </row>
    <row r="6240" spans="1:4" ht="12.75" customHeight="1">
      <c r="A6240" s="6" t="s">
        <v>12499</v>
      </c>
      <c r="B6240" s="7" t="s">
        <v>12500</v>
      </c>
      <c r="C6240" s="7" t="s">
        <v>801</v>
      </c>
      <c r="D6240" s="8">
        <v>56.03</v>
      </c>
    </row>
    <row r="6241" spans="1:4" ht="12.75" customHeight="1">
      <c r="A6241" s="6" t="s">
        <v>12501</v>
      </c>
      <c r="B6241" s="7" t="s">
        <v>12502</v>
      </c>
      <c r="C6241" s="7" t="s">
        <v>801</v>
      </c>
      <c r="D6241" s="8">
        <v>74.22</v>
      </c>
    </row>
    <row r="6242" spans="1:4" ht="12.75" customHeight="1">
      <c r="A6242" s="6" t="s">
        <v>12503</v>
      </c>
      <c r="B6242" s="7" t="s">
        <v>12504</v>
      </c>
      <c r="C6242" s="7" t="s">
        <v>801</v>
      </c>
      <c r="D6242" s="8">
        <v>79.73</v>
      </c>
    </row>
    <row r="6243" spans="1:4" ht="12.75" customHeight="1">
      <c r="A6243" s="6" t="s">
        <v>12505</v>
      </c>
      <c r="B6243" s="7" t="s">
        <v>12506</v>
      </c>
      <c r="C6243" s="7" t="s">
        <v>801</v>
      </c>
      <c r="D6243" s="8">
        <v>74.22</v>
      </c>
    </row>
    <row r="6244" spans="1:4" ht="12.75" customHeight="1">
      <c r="A6244" s="6" t="s">
        <v>12507</v>
      </c>
      <c r="B6244" s="7" t="s">
        <v>12508</v>
      </c>
      <c r="C6244" s="7" t="s">
        <v>801</v>
      </c>
      <c r="D6244" s="8">
        <v>79.73</v>
      </c>
    </row>
    <row r="6245" spans="1:4" ht="12.75" customHeight="1">
      <c r="A6245" s="6" t="s">
        <v>12509</v>
      </c>
      <c r="B6245" s="7" t="s">
        <v>12510</v>
      </c>
      <c r="C6245" s="7" t="s">
        <v>801</v>
      </c>
      <c r="D6245" s="8">
        <v>46.79</v>
      </c>
    </row>
    <row r="6246" spans="1:4" ht="12.75" customHeight="1">
      <c r="A6246" s="6" t="s">
        <v>12511</v>
      </c>
      <c r="B6246" s="7" t="s">
        <v>12512</v>
      </c>
      <c r="C6246" s="7" t="s">
        <v>801</v>
      </c>
      <c r="D6246" s="8">
        <v>49.68</v>
      </c>
    </row>
    <row r="6247" spans="1:4" ht="12.75" customHeight="1">
      <c r="A6247" s="6" t="s">
        <v>12513</v>
      </c>
      <c r="B6247" s="7" t="s">
        <v>12514</v>
      </c>
      <c r="C6247" s="7" t="s">
        <v>801</v>
      </c>
      <c r="D6247" s="8">
        <v>121.21</v>
      </c>
    </row>
    <row r="6248" spans="1:4" ht="12.75" customHeight="1">
      <c r="A6248" s="6" t="s">
        <v>12515</v>
      </c>
      <c r="B6248" s="7" t="s">
        <v>12516</v>
      </c>
      <c r="C6248" s="7" t="s">
        <v>801</v>
      </c>
      <c r="D6248" s="8">
        <v>64.489999999999995</v>
      </c>
    </row>
    <row r="6249" spans="1:4" ht="12.75" customHeight="1">
      <c r="A6249" s="6" t="s">
        <v>12517</v>
      </c>
      <c r="B6249" s="7" t="s">
        <v>12518</v>
      </c>
      <c r="C6249" s="7" t="s">
        <v>801</v>
      </c>
      <c r="D6249" s="8">
        <v>182.03</v>
      </c>
    </row>
    <row r="6250" spans="1:4" ht="12.75" customHeight="1">
      <c r="A6250" s="6" t="s">
        <v>12519</v>
      </c>
      <c r="B6250" s="7" t="s">
        <v>12520</v>
      </c>
      <c r="C6250" s="7" t="s">
        <v>801</v>
      </c>
      <c r="D6250" s="8">
        <v>219</v>
      </c>
    </row>
    <row r="6251" spans="1:4" ht="12.75" customHeight="1">
      <c r="A6251" s="6" t="s">
        <v>12521</v>
      </c>
      <c r="B6251" s="7" t="s">
        <v>12522</v>
      </c>
      <c r="C6251" s="7" t="s">
        <v>801</v>
      </c>
      <c r="D6251" s="8">
        <v>173.57</v>
      </c>
    </row>
    <row r="6252" spans="1:4" ht="12.75" customHeight="1">
      <c r="A6252" s="6" t="s">
        <v>12523</v>
      </c>
      <c r="B6252" s="7" t="s">
        <v>12524</v>
      </c>
      <c r="C6252" s="7" t="s">
        <v>801</v>
      </c>
      <c r="D6252" s="8">
        <v>99.96</v>
      </c>
    </row>
    <row r="6253" spans="1:4" ht="12.75" customHeight="1">
      <c r="A6253" s="6" t="s">
        <v>12525</v>
      </c>
      <c r="B6253" s="7" t="s">
        <v>12526</v>
      </c>
      <c r="C6253" s="7" t="s">
        <v>801</v>
      </c>
      <c r="D6253" s="8">
        <v>280.95</v>
      </c>
    </row>
    <row r="6254" spans="1:4" ht="12.75" customHeight="1">
      <c r="A6254" s="6" t="s">
        <v>12527</v>
      </c>
      <c r="B6254" s="7" t="s">
        <v>12528</v>
      </c>
      <c r="C6254" s="7" t="s">
        <v>801</v>
      </c>
      <c r="D6254" s="8">
        <v>183.29</v>
      </c>
    </row>
    <row r="6255" spans="1:4" ht="12.75" customHeight="1">
      <c r="A6255" s="6" t="s">
        <v>12529</v>
      </c>
      <c r="B6255" s="7" t="s">
        <v>12530</v>
      </c>
      <c r="C6255" s="7" t="s">
        <v>801</v>
      </c>
      <c r="D6255" s="8">
        <v>138.66999999999999</v>
      </c>
    </row>
    <row r="6256" spans="1:4" ht="12.75" customHeight="1">
      <c r="A6256" s="6" t="s">
        <v>12531</v>
      </c>
      <c r="B6256" s="7" t="s">
        <v>12532</v>
      </c>
      <c r="C6256" s="7" t="s">
        <v>801</v>
      </c>
      <c r="D6256" s="8">
        <v>78.63</v>
      </c>
    </row>
    <row r="6257" spans="1:4" ht="12.75" customHeight="1">
      <c r="A6257" s="6" t="s">
        <v>12533</v>
      </c>
      <c r="B6257" s="7" t="s">
        <v>12534</v>
      </c>
      <c r="C6257" s="7" t="s">
        <v>801</v>
      </c>
      <c r="D6257" s="8">
        <v>161.49</v>
      </c>
    </row>
    <row r="6258" spans="1:4" ht="12.75" customHeight="1">
      <c r="A6258" s="6" t="s">
        <v>12535</v>
      </c>
      <c r="B6258" s="7" t="s">
        <v>12536</v>
      </c>
      <c r="C6258" s="7" t="s">
        <v>801</v>
      </c>
      <c r="D6258" s="8">
        <v>158.22</v>
      </c>
    </row>
    <row r="6259" spans="1:4" ht="12.75" customHeight="1">
      <c r="A6259" s="6" t="s">
        <v>12537</v>
      </c>
      <c r="B6259" s="7" t="s">
        <v>12538</v>
      </c>
      <c r="C6259" s="7" t="s">
        <v>801</v>
      </c>
      <c r="D6259" s="8">
        <v>1843.24</v>
      </c>
    </row>
    <row r="6260" spans="1:4" ht="12.75" customHeight="1">
      <c r="A6260" s="6" t="s">
        <v>12539</v>
      </c>
      <c r="B6260" s="7" t="s">
        <v>12540</v>
      </c>
      <c r="C6260" s="7" t="s">
        <v>801</v>
      </c>
      <c r="D6260" s="8">
        <v>183.12</v>
      </c>
    </row>
    <row r="6261" spans="1:4" ht="12.75" customHeight="1">
      <c r="A6261" s="6" t="s">
        <v>12541</v>
      </c>
      <c r="B6261" s="7" t="s">
        <v>12542</v>
      </c>
      <c r="C6261" s="7" t="s">
        <v>801</v>
      </c>
      <c r="D6261" s="8">
        <v>226.68</v>
      </c>
    </row>
    <row r="6262" spans="1:4" ht="12.75" customHeight="1">
      <c r="A6262" s="6" t="s">
        <v>12543</v>
      </c>
      <c r="B6262" s="7" t="s">
        <v>12544</v>
      </c>
      <c r="C6262" s="7" t="s">
        <v>801</v>
      </c>
      <c r="D6262" s="8">
        <v>197.17</v>
      </c>
    </row>
    <row r="6263" spans="1:4" ht="12.75" customHeight="1">
      <c r="A6263" s="6" t="s">
        <v>12545</v>
      </c>
      <c r="B6263" s="7" t="s">
        <v>12546</v>
      </c>
      <c r="C6263" s="7" t="s">
        <v>801</v>
      </c>
      <c r="D6263" s="8">
        <v>249.72</v>
      </c>
    </row>
    <row r="6264" spans="1:4" ht="12.75" customHeight="1">
      <c r="A6264" s="6" t="s">
        <v>12547</v>
      </c>
      <c r="B6264" s="7" t="s">
        <v>12548</v>
      </c>
      <c r="C6264" s="7" t="s">
        <v>801</v>
      </c>
      <c r="D6264" s="8">
        <v>214.78</v>
      </c>
    </row>
    <row r="6265" spans="1:4" ht="12.75" customHeight="1">
      <c r="A6265" s="6" t="s">
        <v>12549</v>
      </c>
      <c r="B6265" s="7" t="s">
        <v>12550</v>
      </c>
      <c r="C6265" s="7" t="s">
        <v>89</v>
      </c>
      <c r="D6265" s="8">
        <v>38.909999999999997</v>
      </c>
    </row>
    <row r="6266" spans="1:4" ht="12.75" customHeight="1">
      <c r="A6266" s="6" t="s">
        <v>12551</v>
      </c>
      <c r="B6266" s="7" t="s">
        <v>12552</v>
      </c>
      <c r="C6266" s="7" t="s">
        <v>89</v>
      </c>
      <c r="D6266" s="8">
        <v>58.29</v>
      </c>
    </row>
    <row r="6267" spans="1:4" ht="12.75" customHeight="1">
      <c r="A6267" s="6" t="s">
        <v>12553</v>
      </c>
      <c r="B6267" s="7" t="s">
        <v>12554</v>
      </c>
      <c r="C6267" s="7" t="s">
        <v>89</v>
      </c>
      <c r="D6267" s="8">
        <v>32.520000000000003</v>
      </c>
    </row>
    <row r="6268" spans="1:4" ht="12.75" customHeight="1">
      <c r="A6268" s="6" t="s">
        <v>12555</v>
      </c>
      <c r="B6268" s="7" t="s">
        <v>12556</v>
      </c>
      <c r="C6268" s="7" t="s">
        <v>89</v>
      </c>
      <c r="D6268" s="8">
        <v>51.9</v>
      </c>
    </row>
    <row r="6269" spans="1:4" ht="12.75" customHeight="1">
      <c r="A6269" s="6" t="s">
        <v>12557</v>
      </c>
      <c r="B6269" s="7" t="s">
        <v>12558</v>
      </c>
      <c r="C6269" s="7" t="s">
        <v>89</v>
      </c>
      <c r="D6269" s="8">
        <v>81.02</v>
      </c>
    </row>
    <row r="6270" spans="1:4" ht="12.75" customHeight="1">
      <c r="A6270" s="6" t="s">
        <v>12559</v>
      </c>
      <c r="B6270" s="7" t="s">
        <v>12560</v>
      </c>
      <c r="C6270" s="7" t="s">
        <v>89</v>
      </c>
      <c r="D6270" s="8">
        <v>90.38</v>
      </c>
    </row>
    <row r="6271" spans="1:4" ht="12.75" customHeight="1">
      <c r="A6271" s="6" t="s">
        <v>12561</v>
      </c>
      <c r="B6271" s="7" t="s">
        <v>12562</v>
      </c>
      <c r="C6271" s="7" t="s">
        <v>89</v>
      </c>
      <c r="D6271" s="8">
        <v>87.84</v>
      </c>
    </row>
    <row r="6272" spans="1:4" ht="12.75" customHeight="1">
      <c r="A6272" s="6" t="s">
        <v>12563</v>
      </c>
      <c r="B6272" s="7" t="s">
        <v>12564</v>
      </c>
      <c r="C6272" s="7" t="s">
        <v>89</v>
      </c>
      <c r="D6272" s="8">
        <v>64.94</v>
      </c>
    </row>
    <row r="6273" spans="1:4" ht="12.75" customHeight="1">
      <c r="A6273" s="6" t="s">
        <v>12565</v>
      </c>
      <c r="B6273" s="7" t="s">
        <v>12566</v>
      </c>
      <c r="C6273" s="7" t="s">
        <v>801</v>
      </c>
      <c r="D6273" s="8">
        <v>16.850000000000001</v>
      </c>
    </row>
    <row r="6274" spans="1:4" ht="12.75" customHeight="1">
      <c r="A6274" s="6" t="s">
        <v>12567</v>
      </c>
      <c r="B6274" s="7" t="s">
        <v>12568</v>
      </c>
      <c r="C6274" s="7" t="s">
        <v>801</v>
      </c>
      <c r="D6274" s="8">
        <v>20.100000000000001</v>
      </c>
    </row>
    <row r="6275" spans="1:4" ht="12.75" customHeight="1">
      <c r="A6275" s="6" t="s">
        <v>12569</v>
      </c>
      <c r="B6275" s="7" t="s">
        <v>12570</v>
      </c>
      <c r="C6275" s="7" t="s">
        <v>801</v>
      </c>
      <c r="D6275" s="8">
        <v>22.9</v>
      </c>
    </row>
    <row r="6276" spans="1:4" ht="12.75" customHeight="1">
      <c r="A6276" s="6" t="s">
        <v>12571</v>
      </c>
      <c r="B6276" s="7" t="s">
        <v>12572</v>
      </c>
      <c r="C6276" s="7" t="s">
        <v>801</v>
      </c>
      <c r="D6276" s="8">
        <v>28.43</v>
      </c>
    </row>
    <row r="6277" spans="1:4" ht="12.75" customHeight="1">
      <c r="A6277" s="6" t="s">
        <v>12573</v>
      </c>
      <c r="B6277" s="7" t="s">
        <v>12574</v>
      </c>
      <c r="C6277" s="7" t="s">
        <v>89</v>
      </c>
      <c r="D6277" s="8">
        <v>146.31</v>
      </c>
    </row>
    <row r="6278" spans="1:4" ht="12.75" customHeight="1">
      <c r="A6278" s="6" t="s">
        <v>12575</v>
      </c>
      <c r="B6278" s="7" t="s">
        <v>12576</v>
      </c>
      <c r="C6278" s="7" t="s">
        <v>89</v>
      </c>
      <c r="D6278" s="8">
        <v>61.54</v>
      </c>
    </row>
    <row r="6279" spans="1:4" ht="12.75" customHeight="1">
      <c r="A6279" s="6" t="s">
        <v>12577</v>
      </c>
      <c r="B6279" s="7" t="s">
        <v>12578</v>
      </c>
      <c r="C6279" s="7" t="s">
        <v>89</v>
      </c>
      <c r="D6279" s="8">
        <v>72.489999999999995</v>
      </c>
    </row>
    <row r="6280" spans="1:4" ht="12.75" customHeight="1">
      <c r="A6280" s="6" t="s">
        <v>12579</v>
      </c>
      <c r="B6280" s="7" t="s">
        <v>12580</v>
      </c>
      <c r="C6280" s="7" t="s">
        <v>89</v>
      </c>
      <c r="D6280" s="8">
        <v>97.79</v>
      </c>
    </row>
    <row r="6281" spans="1:4" ht="12.75" customHeight="1">
      <c r="A6281" s="6" t="s">
        <v>12581</v>
      </c>
      <c r="B6281" s="7" t="s">
        <v>12582</v>
      </c>
      <c r="C6281" s="7" t="s">
        <v>89</v>
      </c>
      <c r="D6281" s="8">
        <v>189.49</v>
      </c>
    </row>
    <row r="6282" spans="1:4" ht="12.75" customHeight="1">
      <c r="A6282" s="6" t="s">
        <v>12583</v>
      </c>
      <c r="B6282" s="7" t="s">
        <v>12584</v>
      </c>
      <c r="C6282" s="7" t="s">
        <v>89</v>
      </c>
      <c r="D6282" s="8">
        <v>58.03</v>
      </c>
    </row>
    <row r="6283" spans="1:4" ht="12.75" customHeight="1">
      <c r="A6283" s="6" t="s">
        <v>12585</v>
      </c>
      <c r="B6283" s="7" t="s">
        <v>12586</v>
      </c>
      <c r="C6283" s="7" t="s">
        <v>801</v>
      </c>
      <c r="D6283" s="8">
        <v>75.900000000000006</v>
      </c>
    </row>
    <row r="6284" spans="1:4" ht="12.75" customHeight="1">
      <c r="A6284" s="6" t="s">
        <v>12587</v>
      </c>
      <c r="B6284" s="7" t="s">
        <v>12588</v>
      </c>
      <c r="C6284" s="7" t="s">
        <v>2</v>
      </c>
      <c r="D6284" s="8">
        <v>181.86</v>
      </c>
    </row>
    <row r="6285" spans="1:4" ht="12.75" customHeight="1">
      <c r="A6285" s="6" t="s">
        <v>12589</v>
      </c>
      <c r="B6285" s="7" t="s">
        <v>12590</v>
      </c>
      <c r="C6285" s="7" t="s">
        <v>2</v>
      </c>
      <c r="D6285" s="8">
        <v>222.45</v>
      </c>
    </row>
    <row r="6286" spans="1:4" ht="12.75" customHeight="1">
      <c r="A6286" s="6" t="s">
        <v>12591</v>
      </c>
      <c r="B6286" s="7" t="s">
        <v>12592</v>
      </c>
      <c r="C6286" s="7" t="s">
        <v>2</v>
      </c>
      <c r="D6286" s="8">
        <v>262.61</v>
      </c>
    </row>
    <row r="6287" spans="1:4" ht="12.75" customHeight="1">
      <c r="A6287" s="6" t="s">
        <v>12593</v>
      </c>
      <c r="B6287" s="7" t="s">
        <v>12594</v>
      </c>
      <c r="C6287" s="7" t="s">
        <v>2</v>
      </c>
      <c r="D6287" s="8">
        <v>327.19</v>
      </c>
    </row>
    <row r="6288" spans="1:4" ht="12.75" customHeight="1">
      <c r="A6288" s="6" t="s">
        <v>12595</v>
      </c>
      <c r="B6288" s="7" t="s">
        <v>12596</v>
      </c>
      <c r="C6288" s="7" t="s">
        <v>801</v>
      </c>
      <c r="D6288" s="8">
        <v>124.42</v>
      </c>
    </row>
    <row r="6289" spans="1:4" ht="12.75" customHeight="1">
      <c r="A6289" s="6" t="s">
        <v>12597</v>
      </c>
      <c r="B6289" s="7" t="s">
        <v>12598</v>
      </c>
      <c r="C6289" s="7" t="s">
        <v>801</v>
      </c>
      <c r="D6289" s="8">
        <v>68.92</v>
      </c>
    </row>
    <row r="6290" spans="1:4" ht="12.75" customHeight="1">
      <c r="A6290" s="6" t="s">
        <v>12599</v>
      </c>
      <c r="B6290" s="7" t="s">
        <v>12600</v>
      </c>
      <c r="C6290" s="7" t="s">
        <v>801</v>
      </c>
      <c r="D6290" s="8">
        <v>43.39</v>
      </c>
    </row>
    <row r="6291" spans="1:4" ht="12.75" customHeight="1">
      <c r="A6291" s="6" t="s">
        <v>12601</v>
      </c>
      <c r="B6291" s="7" t="s">
        <v>12602</v>
      </c>
      <c r="C6291" s="7" t="s">
        <v>801</v>
      </c>
      <c r="D6291" s="8">
        <v>132.33000000000001</v>
      </c>
    </row>
    <row r="6292" spans="1:4" ht="12.75" customHeight="1">
      <c r="A6292" s="6" t="s">
        <v>12603</v>
      </c>
      <c r="B6292" s="7" t="s">
        <v>12604</v>
      </c>
      <c r="C6292" s="7" t="s">
        <v>801</v>
      </c>
      <c r="D6292" s="8">
        <v>78.91</v>
      </c>
    </row>
    <row r="6293" spans="1:4" ht="12.75" customHeight="1">
      <c r="A6293" s="6" t="s">
        <v>12605</v>
      </c>
      <c r="B6293" s="7" t="s">
        <v>12606</v>
      </c>
      <c r="C6293" s="7" t="s">
        <v>801</v>
      </c>
      <c r="D6293" s="8">
        <v>46.75</v>
      </c>
    </row>
    <row r="6294" spans="1:4" ht="12.75" customHeight="1">
      <c r="A6294" s="6" t="s">
        <v>12607</v>
      </c>
      <c r="B6294" s="7" t="s">
        <v>12608</v>
      </c>
      <c r="C6294" s="7" t="s">
        <v>801</v>
      </c>
      <c r="D6294" s="8">
        <v>126.45</v>
      </c>
    </row>
    <row r="6295" spans="1:4" ht="12.75" customHeight="1">
      <c r="A6295" s="6" t="s">
        <v>12609</v>
      </c>
      <c r="B6295" s="7" t="s">
        <v>12610</v>
      </c>
      <c r="C6295" s="7" t="s">
        <v>801</v>
      </c>
      <c r="D6295" s="8">
        <v>63.16</v>
      </c>
    </row>
    <row r="6296" spans="1:4" ht="12.75" customHeight="1">
      <c r="A6296" s="6" t="s">
        <v>12611</v>
      </c>
      <c r="B6296" s="7" t="s">
        <v>12612</v>
      </c>
      <c r="C6296" s="7" t="s">
        <v>801</v>
      </c>
      <c r="D6296" s="8">
        <v>34.31</v>
      </c>
    </row>
    <row r="6297" spans="1:4" ht="12.75" customHeight="1">
      <c r="A6297" s="6" t="s">
        <v>12613</v>
      </c>
      <c r="B6297" s="7" t="s">
        <v>12614</v>
      </c>
      <c r="C6297" s="7" t="s">
        <v>801</v>
      </c>
      <c r="D6297" s="8">
        <v>134.77000000000001</v>
      </c>
    </row>
    <row r="6298" spans="1:4" ht="12.75" customHeight="1">
      <c r="A6298" s="6" t="s">
        <v>12615</v>
      </c>
      <c r="B6298" s="7" t="s">
        <v>12616</v>
      </c>
      <c r="C6298" s="7" t="s">
        <v>801</v>
      </c>
      <c r="D6298" s="8">
        <v>67.8</v>
      </c>
    </row>
    <row r="6299" spans="1:4" ht="12.75" customHeight="1">
      <c r="A6299" s="6" t="s">
        <v>12617</v>
      </c>
      <c r="B6299" s="7" t="s">
        <v>12618</v>
      </c>
      <c r="C6299" s="7" t="s">
        <v>801</v>
      </c>
      <c r="D6299" s="8">
        <v>36.979999999999997</v>
      </c>
    </row>
    <row r="6300" spans="1:4" ht="12.75" customHeight="1">
      <c r="A6300" s="6" t="s">
        <v>12619</v>
      </c>
      <c r="B6300" s="7" t="s">
        <v>12620</v>
      </c>
      <c r="C6300" s="7" t="s">
        <v>801</v>
      </c>
      <c r="D6300" s="8">
        <v>46.16</v>
      </c>
    </row>
    <row r="6301" spans="1:4" ht="12.75" customHeight="1">
      <c r="A6301" s="6" t="s">
        <v>12621</v>
      </c>
      <c r="B6301" s="7" t="s">
        <v>12622</v>
      </c>
      <c r="C6301" s="7" t="s">
        <v>801</v>
      </c>
      <c r="D6301" s="8">
        <v>48.13</v>
      </c>
    </row>
    <row r="6302" spans="1:4" ht="12.75" customHeight="1">
      <c r="A6302" s="6" t="s">
        <v>12623</v>
      </c>
      <c r="B6302" s="7" t="s">
        <v>12624</v>
      </c>
      <c r="C6302" s="7" t="s">
        <v>2</v>
      </c>
      <c r="D6302" s="8">
        <v>679.31</v>
      </c>
    </row>
    <row r="6303" spans="1:4" ht="12.75" customHeight="1">
      <c r="A6303" s="6" t="s">
        <v>12625</v>
      </c>
      <c r="B6303" s="7" t="s">
        <v>12626</v>
      </c>
      <c r="C6303" s="7" t="s">
        <v>2</v>
      </c>
      <c r="D6303" s="8">
        <v>795.37</v>
      </c>
    </row>
    <row r="6304" spans="1:4" ht="12.75" customHeight="1">
      <c r="A6304" s="6" t="s">
        <v>12627</v>
      </c>
      <c r="B6304" s="7" t="s">
        <v>12628</v>
      </c>
      <c r="C6304" s="7" t="s">
        <v>2</v>
      </c>
      <c r="D6304" s="8">
        <v>911.42</v>
      </c>
    </row>
    <row r="6305" spans="1:4" ht="12.75" customHeight="1">
      <c r="A6305" s="6" t="s">
        <v>12629</v>
      </c>
      <c r="B6305" s="7" t="s">
        <v>12630</v>
      </c>
      <c r="C6305" s="7" t="s">
        <v>2</v>
      </c>
      <c r="D6305" s="8">
        <v>1150.99</v>
      </c>
    </row>
    <row r="6306" spans="1:4" ht="12.75" customHeight="1">
      <c r="A6306" s="6" t="s">
        <v>12631</v>
      </c>
      <c r="B6306" s="7" t="s">
        <v>12632</v>
      </c>
      <c r="C6306" s="7" t="s">
        <v>2</v>
      </c>
      <c r="D6306" s="8">
        <v>1267.04</v>
      </c>
    </row>
    <row r="6307" spans="1:4" ht="12.75" customHeight="1">
      <c r="A6307" s="6" t="s">
        <v>12633</v>
      </c>
      <c r="B6307" s="7" t="s">
        <v>12634</v>
      </c>
      <c r="C6307" s="7" t="s">
        <v>2</v>
      </c>
      <c r="D6307" s="8">
        <v>1423.26</v>
      </c>
    </row>
    <row r="6308" spans="1:4" ht="12.75" customHeight="1">
      <c r="A6308" s="6" t="s">
        <v>12635</v>
      </c>
      <c r="B6308" s="7" t="s">
        <v>12636</v>
      </c>
      <c r="C6308" s="7" t="s">
        <v>2</v>
      </c>
      <c r="D6308" s="8">
        <v>1651.59</v>
      </c>
    </row>
    <row r="6309" spans="1:4" ht="12.75" customHeight="1">
      <c r="A6309" s="6" t="s">
        <v>12637</v>
      </c>
      <c r="B6309" s="7" t="s">
        <v>12638</v>
      </c>
      <c r="C6309" s="7" t="s">
        <v>2</v>
      </c>
      <c r="D6309" s="8">
        <v>1837.19</v>
      </c>
    </row>
    <row r="6310" spans="1:4" ht="12.75" customHeight="1">
      <c r="A6310" s="6" t="s">
        <v>12639</v>
      </c>
      <c r="B6310" s="7" t="s">
        <v>12640</v>
      </c>
      <c r="C6310" s="7" t="s">
        <v>2</v>
      </c>
      <c r="D6310" s="8">
        <v>1953.24</v>
      </c>
    </row>
    <row r="6311" spans="1:4" ht="12.75" customHeight="1">
      <c r="A6311" s="6" t="s">
        <v>12641</v>
      </c>
      <c r="B6311" s="7" t="s">
        <v>12642</v>
      </c>
      <c r="C6311" s="7" t="s">
        <v>2</v>
      </c>
      <c r="D6311" s="8">
        <v>2098.65</v>
      </c>
    </row>
    <row r="6312" spans="1:4" ht="12.75" customHeight="1">
      <c r="A6312" s="6" t="s">
        <v>12643</v>
      </c>
      <c r="B6312" s="7" t="s">
        <v>12644</v>
      </c>
      <c r="C6312" s="7" t="s">
        <v>2</v>
      </c>
      <c r="D6312" s="8">
        <v>679.31</v>
      </c>
    </row>
    <row r="6313" spans="1:4" ht="12.75" customHeight="1">
      <c r="A6313" s="6" t="s">
        <v>12645</v>
      </c>
      <c r="B6313" s="7" t="s">
        <v>12646</v>
      </c>
      <c r="C6313" s="7" t="s">
        <v>2</v>
      </c>
      <c r="D6313" s="8">
        <v>766.01</v>
      </c>
    </row>
    <row r="6314" spans="1:4" ht="12.75" customHeight="1">
      <c r="A6314" s="6" t="s">
        <v>12647</v>
      </c>
      <c r="B6314" s="7" t="s">
        <v>12648</v>
      </c>
      <c r="C6314" s="7" t="s">
        <v>2</v>
      </c>
      <c r="D6314" s="8">
        <v>882.07</v>
      </c>
    </row>
    <row r="6315" spans="1:4" ht="12.75" customHeight="1">
      <c r="A6315" s="6" t="s">
        <v>12649</v>
      </c>
      <c r="B6315" s="7" t="s">
        <v>12650</v>
      </c>
      <c r="C6315" s="7" t="s">
        <v>2</v>
      </c>
      <c r="D6315" s="8">
        <v>1092.28</v>
      </c>
    </row>
    <row r="6316" spans="1:4" ht="12.75" customHeight="1">
      <c r="A6316" s="6" t="s">
        <v>12651</v>
      </c>
      <c r="B6316" s="7" t="s">
        <v>12652</v>
      </c>
      <c r="C6316" s="7" t="s">
        <v>2</v>
      </c>
      <c r="D6316" s="8">
        <v>1208.3399999999999</v>
      </c>
    </row>
    <row r="6317" spans="1:4" ht="12.75" customHeight="1">
      <c r="A6317" s="6" t="s">
        <v>12653</v>
      </c>
      <c r="B6317" s="7" t="s">
        <v>12654</v>
      </c>
      <c r="C6317" s="7" t="s">
        <v>2</v>
      </c>
      <c r="D6317" s="8">
        <v>1364.55</v>
      </c>
    </row>
    <row r="6318" spans="1:4" ht="12.75" customHeight="1">
      <c r="A6318" s="6" t="s">
        <v>12655</v>
      </c>
      <c r="B6318" s="7" t="s">
        <v>12656</v>
      </c>
      <c r="C6318" s="7" t="s">
        <v>2</v>
      </c>
      <c r="D6318" s="8">
        <v>1534.18</v>
      </c>
    </row>
    <row r="6319" spans="1:4" ht="12.75" customHeight="1">
      <c r="A6319" s="6" t="s">
        <v>12657</v>
      </c>
      <c r="B6319" s="7" t="s">
        <v>12658</v>
      </c>
      <c r="C6319" s="7" t="s">
        <v>2</v>
      </c>
      <c r="D6319" s="8">
        <v>1749.13</v>
      </c>
    </row>
    <row r="6320" spans="1:4" ht="12.75" customHeight="1">
      <c r="A6320" s="6" t="s">
        <v>12659</v>
      </c>
      <c r="B6320" s="7" t="s">
        <v>12660</v>
      </c>
      <c r="C6320" s="7" t="s">
        <v>2</v>
      </c>
      <c r="D6320" s="8">
        <v>1865.18</v>
      </c>
    </row>
    <row r="6321" spans="1:4" ht="12.75" customHeight="1">
      <c r="A6321" s="6" t="s">
        <v>12661</v>
      </c>
      <c r="B6321" s="7" t="s">
        <v>12662</v>
      </c>
      <c r="C6321" s="7" t="s">
        <v>2</v>
      </c>
      <c r="D6321" s="8">
        <v>1981.23</v>
      </c>
    </row>
    <row r="6322" spans="1:4" ht="12.75" customHeight="1">
      <c r="A6322" s="6" t="s">
        <v>12663</v>
      </c>
      <c r="B6322" s="7" t="s">
        <v>12664</v>
      </c>
      <c r="C6322" s="7" t="s">
        <v>2</v>
      </c>
      <c r="D6322" s="8">
        <v>974.65</v>
      </c>
    </row>
    <row r="6323" spans="1:4" ht="12.75" customHeight="1">
      <c r="A6323" s="6" t="s">
        <v>12665</v>
      </c>
      <c r="B6323" s="7" t="s">
        <v>12666</v>
      </c>
      <c r="C6323" s="7" t="s">
        <v>2</v>
      </c>
      <c r="D6323" s="8">
        <v>1322.42</v>
      </c>
    </row>
    <row r="6324" spans="1:4" ht="12.75" customHeight="1">
      <c r="A6324" s="6" t="s">
        <v>12667</v>
      </c>
      <c r="B6324" s="7" t="s">
        <v>12668</v>
      </c>
      <c r="C6324" s="7" t="s">
        <v>2</v>
      </c>
      <c r="D6324" s="8">
        <v>1387.8</v>
      </c>
    </row>
    <row r="6325" spans="1:4" ht="12.75" customHeight="1">
      <c r="A6325" s="6" t="s">
        <v>12669</v>
      </c>
      <c r="B6325" s="7" t="s">
        <v>12670</v>
      </c>
      <c r="C6325" s="7" t="s">
        <v>2</v>
      </c>
      <c r="D6325" s="8">
        <v>1537.56</v>
      </c>
    </row>
    <row r="6326" spans="1:4" ht="12.75" customHeight="1">
      <c r="A6326" s="6" t="s">
        <v>12671</v>
      </c>
      <c r="B6326" s="7" t="s">
        <v>12672</v>
      </c>
      <c r="C6326" s="7" t="s">
        <v>2</v>
      </c>
      <c r="D6326" s="8">
        <v>1912.87</v>
      </c>
    </row>
    <row r="6327" spans="1:4" ht="12.75" customHeight="1">
      <c r="A6327" s="6" t="s">
        <v>12673</v>
      </c>
      <c r="B6327" s="7" t="s">
        <v>12674</v>
      </c>
      <c r="C6327" s="7" t="s">
        <v>2</v>
      </c>
      <c r="D6327" s="8">
        <v>2604.7600000000002</v>
      </c>
    </row>
    <row r="6328" spans="1:4" ht="12.75" customHeight="1">
      <c r="A6328" s="6" t="s">
        <v>12675</v>
      </c>
      <c r="B6328" s="7" t="s">
        <v>12676</v>
      </c>
      <c r="C6328" s="7" t="s">
        <v>2</v>
      </c>
      <c r="D6328" s="8">
        <v>2685.24</v>
      </c>
    </row>
    <row r="6329" spans="1:4" ht="12.75" customHeight="1">
      <c r="A6329" s="6" t="s">
        <v>12677</v>
      </c>
      <c r="B6329" s="7" t="s">
        <v>12678</v>
      </c>
      <c r="C6329" s="7" t="s">
        <v>2</v>
      </c>
      <c r="D6329" s="8">
        <v>2908.42</v>
      </c>
    </row>
    <row r="6330" spans="1:4" ht="12.75" customHeight="1">
      <c r="A6330" s="6" t="s">
        <v>12679</v>
      </c>
      <c r="B6330" s="7" t="s">
        <v>12680</v>
      </c>
      <c r="C6330" s="7" t="s">
        <v>2</v>
      </c>
      <c r="D6330" s="8">
        <v>3332.57</v>
      </c>
    </row>
    <row r="6331" spans="1:4" ht="12.75" customHeight="1">
      <c r="A6331" s="6" t="s">
        <v>12681</v>
      </c>
      <c r="B6331" s="7" t="s">
        <v>12682</v>
      </c>
      <c r="C6331" s="7" t="s">
        <v>2</v>
      </c>
      <c r="D6331" s="8">
        <v>3546.79</v>
      </c>
    </row>
    <row r="6332" spans="1:4" ht="12.75" customHeight="1">
      <c r="A6332" s="6" t="s">
        <v>12683</v>
      </c>
      <c r="B6332" s="7" t="s">
        <v>12684</v>
      </c>
      <c r="C6332" s="7" t="s">
        <v>2</v>
      </c>
      <c r="D6332" s="8">
        <v>949.8</v>
      </c>
    </row>
    <row r="6333" spans="1:4" ht="12.75" customHeight="1">
      <c r="A6333" s="6" t="s">
        <v>12685</v>
      </c>
      <c r="B6333" s="7" t="s">
        <v>12686</v>
      </c>
      <c r="C6333" s="7" t="s">
        <v>2</v>
      </c>
      <c r="D6333" s="8">
        <v>1291.76</v>
      </c>
    </row>
    <row r="6334" spans="1:4" ht="12.75" customHeight="1">
      <c r="A6334" s="6" t="s">
        <v>12687</v>
      </c>
      <c r="B6334" s="7" t="s">
        <v>12688</v>
      </c>
      <c r="C6334" s="7" t="s">
        <v>2</v>
      </c>
      <c r="D6334" s="8">
        <v>1357.14</v>
      </c>
    </row>
    <row r="6335" spans="1:4" ht="12.75" customHeight="1">
      <c r="A6335" s="6" t="s">
        <v>12689</v>
      </c>
      <c r="B6335" s="7" t="s">
        <v>12690</v>
      </c>
      <c r="C6335" s="7" t="s">
        <v>2</v>
      </c>
      <c r="D6335" s="8">
        <v>1601.87</v>
      </c>
    </row>
    <row r="6336" spans="1:4" ht="12.75" customHeight="1">
      <c r="A6336" s="6" t="s">
        <v>12691</v>
      </c>
      <c r="B6336" s="7" t="s">
        <v>12692</v>
      </c>
      <c r="C6336" s="7" t="s">
        <v>2</v>
      </c>
      <c r="D6336" s="8">
        <v>1831.11</v>
      </c>
    </row>
    <row r="6337" spans="1:4" ht="12.75" customHeight="1">
      <c r="A6337" s="6" t="s">
        <v>12693</v>
      </c>
      <c r="B6337" s="7" t="s">
        <v>12694</v>
      </c>
      <c r="C6337" s="7" t="s">
        <v>2</v>
      </c>
      <c r="D6337" s="8">
        <v>2464.6799999999998</v>
      </c>
    </row>
    <row r="6338" spans="1:4" ht="12.75" customHeight="1">
      <c r="A6338" s="6" t="s">
        <v>12695</v>
      </c>
      <c r="B6338" s="7" t="s">
        <v>12696</v>
      </c>
      <c r="C6338" s="7" t="s">
        <v>2</v>
      </c>
      <c r="D6338" s="8">
        <v>2543.84</v>
      </c>
    </row>
    <row r="6339" spans="1:4" ht="12.75" customHeight="1">
      <c r="A6339" s="6" t="s">
        <v>12697</v>
      </c>
      <c r="B6339" s="7" t="s">
        <v>12698</v>
      </c>
      <c r="C6339" s="7" t="s">
        <v>2</v>
      </c>
      <c r="D6339" s="8">
        <v>2721.67</v>
      </c>
    </row>
    <row r="6340" spans="1:4" ht="12.75" customHeight="1">
      <c r="A6340" s="6" t="s">
        <v>12699</v>
      </c>
      <c r="B6340" s="7" t="s">
        <v>12700</v>
      </c>
      <c r="C6340" s="7" t="s">
        <v>2</v>
      </c>
      <c r="D6340" s="8">
        <v>3054.89</v>
      </c>
    </row>
    <row r="6341" spans="1:4" ht="12.75" customHeight="1">
      <c r="A6341" s="6" t="s">
        <v>12701</v>
      </c>
      <c r="B6341" s="7" t="s">
        <v>12702</v>
      </c>
      <c r="C6341" s="7" t="s">
        <v>2</v>
      </c>
      <c r="D6341" s="8">
        <v>2995.31</v>
      </c>
    </row>
    <row r="6342" spans="1:4" ht="12.75" customHeight="1">
      <c r="A6342" s="6" t="s">
        <v>12703</v>
      </c>
      <c r="B6342" s="7" t="s">
        <v>12704</v>
      </c>
      <c r="C6342" s="7" t="s">
        <v>96</v>
      </c>
      <c r="D6342" s="8">
        <v>11.29</v>
      </c>
    </row>
    <row r="6343" spans="1:4" ht="12.75" customHeight="1">
      <c r="A6343" s="6" t="s">
        <v>12705</v>
      </c>
      <c r="B6343" s="7" t="s">
        <v>12706</v>
      </c>
      <c r="C6343" s="7" t="s">
        <v>96</v>
      </c>
      <c r="D6343" s="8">
        <v>10.46</v>
      </c>
    </row>
    <row r="6344" spans="1:4" ht="12.75" customHeight="1">
      <c r="A6344" s="6" t="s">
        <v>12707</v>
      </c>
      <c r="B6344" s="7" t="s">
        <v>12708</v>
      </c>
      <c r="C6344" s="7" t="s">
        <v>801</v>
      </c>
      <c r="D6344" s="8">
        <v>21.33</v>
      </c>
    </row>
    <row r="6345" spans="1:4" ht="12.75" customHeight="1">
      <c r="A6345" s="6" t="s">
        <v>12709</v>
      </c>
      <c r="B6345" s="7" t="s">
        <v>12710</v>
      </c>
      <c r="C6345" s="7" t="s">
        <v>96</v>
      </c>
      <c r="D6345" s="8">
        <v>10.63</v>
      </c>
    </row>
    <row r="6346" spans="1:4" ht="12.75" customHeight="1">
      <c r="A6346" s="6" t="s">
        <v>12711</v>
      </c>
      <c r="B6346" s="7" t="s">
        <v>12712</v>
      </c>
      <c r="C6346" s="7" t="s">
        <v>801</v>
      </c>
      <c r="D6346" s="8">
        <v>1110.28</v>
      </c>
    </row>
    <row r="6347" spans="1:4" ht="12.75" customHeight="1">
      <c r="A6347" s="6" t="s">
        <v>12713</v>
      </c>
      <c r="B6347" s="7" t="s">
        <v>12714</v>
      </c>
      <c r="C6347" s="7" t="s">
        <v>293</v>
      </c>
      <c r="D6347" s="8">
        <v>27.58</v>
      </c>
    </row>
    <row r="6348" spans="1:4" ht="12.75" customHeight="1">
      <c r="A6348" s="6" t="s">
        <v>12715</v>
      </c>
      <c r="B6348" s="7" t="s">
        <v>12716</v>
      </c>
      <c r="C6348" s="7" t="s">
        <v>2</v>
      </c>
      <c r="D6348" s="8">
        <v>29.07</v>
      </c>
    </row>
    <row r="6349" spans="1:4" ht="12.75" customHeight="1">
      <c r="A6349" s="6" t="s">
        <v>12717</v>
      </c>
      <c r="B6349" s="7" t="s">
        <v>12718</v>
      </c>
      <c r="C6349" s="7" t="s">
        <v>2</v>
      </c>
      <c r="D6349" s="8">
        <v>23.31</v>
      </c>
    </row>
    <row r="6350" spans="1:4" ht="12.75" customHeight="1">
      <c r="A6350" s="6" t="s">
        <v>12719</v>
      </c>
      <c r="B6350" s="7" t="s">
        <v>12720</v>
      </c>
      <c r="C6350" s="7" t="s">
        <v>290</v>
      </c>
      <c r="D6350" s="8">
        <v>197.09</v>
      </c>
    </row>
    <row r="6351" spans="1:4" ht="12.75" customHeight="1">
      <c r="A6351" s="6" t="s">
        <v>12721</v>
      </c>
      <c r="B6351" s="7" t="s">
        <v>12722</v>
      </c>
      <c r="C6351" s="7" t="s">
        <v>2</v>
      </c>
      <c r="D6351" s="8">
        <v>625.34</v>
      </c>
    </row>
    <row r="6352" spans="1:4" ht="12.75" customHeight="1">
      <c r="A6352" s="6" t="s">
        <v>12723</v>
      </c>
      <c r="B6352" s="7" t="s">
        <v>12724</v>
      </c>
      <c r="C6352" s="7" t="s">
        <v>89</v>
      </c>
      <c r="D6352" s="8">
        <v>43.36</v>
      </c>
    </row>
    <row r="6353" spans="1:4" ht="12.75" customHeight="1">
      <c r="A6353" s="6" t="s">
        <v>12725</v>
      </c>
      <c r="B6353" s="7" t="s">
        <v>12726</v>
      </c>
      <c r="C6353" s="7" t="s">
        <v>89</v>
      </c>
      <c r="D6353" s="8">
        <v>90.22</v>
      </c>
    </row>
    <row r="6354" spans="1:4" ht="12.75" customHeight="1">
      <c r="A6354" s="6" t="s">
        <v>12727</v>
      </c>
      <c r="B6354" s="7" t="s">
        <v>12728</v>
      </c>
      <c r="C6354" s="7" t="s">
        <v>89</v>
      </c>
      <c r="D6354" s="8">
        <v>70.94</v>
      </c>
    </row>
    <row r="6355" spans="1:4" ht="12.75" customHeight="1">
      <c r="A6355" s="6" t="s">
        <v>12729</v>
      </c>
      <c r="B6355" s="7" t="s">
        <v>12730</v>
      </c>
      <c r="C6355" s="7" t="s">
        <v>89</v>
      </c>
      <c r="D6355" s="8">
        <v>57.72</v>
      </c>
    </row>
    <row r="6356" spans="1:4" ht="12.75" customHeight="1">
      <c r="A6356" s="6" t="s">
        <v>12731</v>
      </c>
      <c r="B6356" s="7" t="s">
        <v>12732</v>
      </c>
      <c r="C6356" s="7" t="s">
        <v>89</v>
      </c>
      <c r="D6356" s="8">
        <v>32.619999999999997</v>
      </c>
    </row>
    <row r="6357" spans="1:4" ht="12.75" customHeight="1">
      <c r="A6357" s="6" t="s">
        <v>12733</v>
      </c>
      <c r="B6357" s="7" t="s">
        <v>12734</v>
      </c>
      <c r="C6357" s="7" t="s">
        <v>89</v>
      </c>
      <c r="D6357" s="8">
        <v>68.98</v>
      </c>
    </row>
    <row r="6358" spans="1:4" ht="12.75" customHeight="1">
      <c r="A6358" s="6" t="s">
        <v>12735</v>
      </c>
      <c r="B6358" s="7" t="s">
        <v>12736</v>
      </c>
      <c r="C6358" s="7" t="s">
        <v>89</v>
      </c>
      <c r="D6358" s="8">
        <v>115.84</v>
      </c>
    </row>
    <row r="6359" spans="1:4" ht="12.75" customHeight="1">
      <c r="A6359" s="6" t="s">
        <v>12737</v>
      </c>
      <c r="B6359" s="7" t="s">
        <v>12738</v>
      </c>
      <c r="C6359" s="7" t="s">
        <v>89</v>
      </c>
      <c r="D6359" s="8">
        <v>96.48</v>
      </c>
    </row>
    <row r="6360" spans="1:4" ht="12.75" customHeight="1">
      <c r="A6360" s="6" t="s">
        <v>12739</v>
      </c>
      <c r="B6360" s="7" t="s">
        <v>12740</v>
      </c>
      <c r="C6360" s="7" t="s">
        <v>89</v>
      </c>
      <c r="D6360" s="8">
        <v>135.94</v>
      </c>
    </row>
    <row r="6361" spans="1:4" ht="12.75" customHeight="1">
      <c r="A6361" s="6" t="s">
        <v>12741</v>
      </c>
      <c r="B6361" s="7" t="s">
        <v>12742</v>
      </c>
      <c r="C6361" s="7" t="s">
        <v>89</v>
      </c>
      <c r="D6361" s="8">
        <v>195.48</v>
      </c>
    </row>
    <row r="6362" spans="1:4" ht="12.75" customHeight="1">
      <c r="A6362" s="6" t="s">
        <v>12743</v>
      </c>
      <c r="B6362" s="7" t="s">
        <v>12744</v>
      </c>
      <c r="C6362" s="7" t="s">
        <v>89</v>
      </c>
      <c r="D6362" s="8">
        <v>187.87</v>
      </c>
    </row>
    <row r="6363" spans="1:4" ht="12.75" customHeight="1">
      <c r="A6363" s="6" t="s">
        <v>12745</v>
      </c>
      <c r="B6363" s="7" t="s">
        <v>12746</v>
      </c>
      <c r="C6363" s="7" t="s">
        <v>89</v>
      </c>
      <c r="D6363" s="8">
        <v>151.44999999999999</v>
      </c>
    </row>
    <row r="6364" spans="1:4" ht="12.75" customHeight="1">
      <c r="A6364" s="6" t="s">
        <v>12747</v>
      </c>
      <c r="B6364" s="7" t="s">
        <v>12748</v>
      </c>
      <c r="C6364" s="7" t="s">
        <v>89</v>
      </c>
      <c r="D6364" s="8">
        <v>201.39</v>
      </c>
    </row>
    <row r="6365" spans="1:4" ht="12.75" customHeight="1">
      <c r="A6365" s="6" t="s">
        <v>12749</v>
      </c>
      <c r="B6365" s="7" t="s">
        <v>12750</v>
      </c>
      <c r="C6365" s="7" t="s">
        <v>89</v>
      </c>
      <c r="D6365" s="8">
        <v>184.36</v>
      </c>
    </row>
    <row r="6366" spans="1:4" ht="12.75" customHeight="1">
      <c r="A6366" s="6" t="s">
        <v>12751</v>
      </c>
      <c r="B6366" s="7" t="s">
        <v>12752</v>
      </c>
      <c r="C6366" s="7" t="s">
        <v>89</v>
      </c>
      <c r="D6366" s="8">
        <v>172.13</v>
      </c>
    </row>
    <row r="6367" spans="1:4" ht="12.75" customHeight="1">
      <c r="A6367" s="6" t="s">
        <v>12753</v>
      </c>
      <c r="B6367" s="7" t="s">
        <v>12754</v>
      </c>
      <c r="C6367" s="7" t="s">
        <v>89</v>
      </c>
      <c r="D6367" s="8">
        <v>191.97</v>
      </c>
    </row>
    <row r="6368" spans="1:4" ht="12.75" customHeight="1">
      <c r="A6368" s="6" t="s">
        <v>12755</v>
      </c>
      <c r="B6368" s="7" t="s">
        <v>12756</v>
      </c>
      <c r="C6368" s="7" t="s">
        <v>89</v>
      </c>
      <c r="D6368" s="8">
        <v>184.48</v>
      </c>
    </row>
    <row r="6369" spans="1:4" ht="12.75" customHeight="1">
      <c r="A6369" s="6" t="s">
        <v>12757</v>
      </c>
      <c r="B6369" s="7" t="s">
        <v>12758</v>
      </c>
      <c r="C6369" s="7" t="s">
        <v>89</v>
      </c>
      <c r="D6369" s="8">
        <v>234.42</v>
      </c>
    </row>
    <row r="6370" spans="1:4" ht="12.75" customHeight="1">
      <c r="A6370" s="6" t="s">
        <v>12759</v>
      </c>
      <c r="B6370" s="7" t="s">
        <v>12760</v>
      </c>
      <c r="C6370" s="7" t="s">
        <v>89</v>
      </c>
      <c r="D6370" s="8">
        <v>222.54</v>
      </c>
    </row>
    <row r="6371" spans="1:4" ht="12.75" customHeight="1">
      <c r="A6371" s="6" t="s">
        <v>12761</v>
      </c>
      <c r="B6371" s="7" t="s">
        <v>12762</v>
      </c>
      <c r="C6371" s="7" t="s">
        <v>89</v>
      </c>
      <c r="D6371" s="8">
        <v>204.32</v>
      </c>
    </row>
    <row r="6372" spans="1:4" ht="12.75" customHeight="1">
      <c r="A6372" s="6" t="s">
        <v>12763</v>
      </c>
      <c r="B6372" s="7" t="s">
        <v>12764</v>
      </c>
      <c r="C6372" s="7" t="s">
        <v>89</v>
      </c>
      <c r="D6372" s="8">
        <v>254.25</v>
      </c>
    </row>
    <row r="6373" spans="1:4" ht="12.75" customHeight="1">
      <c r="A6373" s="6" t="s">
        <v>12765</v>
      </c>
      <c r="B6373" s="7" t="s">
        <v>12766</v>
      </c>
      <c r="C6373" s="7" t="s">
        <v>89</v>
      </c>
      <c r="D6373" s="8">
        <v>237.14</v>
      </c>
    </row>
    <row r="6374" spans="1:4" ht="12.75" customHeight="1">
      <c r="A6374" s="6" t="s">
        <v>12767</v>
      </c>
      <c r="B6374" s="7" t="s">
        <v>12768</v>
      </c>
      <c r="C6374" s="7" t="s">
        <v>89</v>
      </c>
      <c r="D6374" s="8">
        <v>48.91</v>
      </c>
    </row>
    <row r="6375" spans="1:4" ht="12.75" customHeight="1">
      <c r="A6375" s="6" t="s">
        <v>12769</v>
      </c>
      <c r="B6375" s="7" t="s">
        <v>12770</v>
      </c>
      <c r="C6375" s="7" t="s">
        <v>89</v>
      </c>
      <c r="D6375" s="8">
        <v>93.41</v>
      </c>
    </row>
    <row r="6376" spans="1:4" ht="12.75" customHeight="1">
      <c r="A6376" s="6" t="s">
        <v>12771</v>
      </c>
      <c r="B6376" s="7" t="s">
        <v>12772</v>
      </c>
      <c r="C6376" s="7" t="s">
        <v>89</v>
      </c>
      <c r="D6376" s="8">
        <v>74.53</v>
      </c>
    </row>
    <row r="6377" spans="1:4" ht="12.75" customHeight="1">
      <c r="A6377" s="6" t="s">
        <v>12773</v>
      </c>
      <c r="B6377" s="7" t="s">
        <v>12774</v>
      </c>
      <c r="C6377" s="7" t="s">
        <v>89</v>
      </c>
      <c r="D6377" s="8">
        <v>119.04</v>
      </c>
    </row>
    <row r="6378" spans="1:4" ht="12.75" customHeight="1">
      <c r="A6378" s="6" t="s">
        <v>12775</v>
      </c>
      <c r="B6378" s="7" t="s">
        <v>12776</v>
      </c>
      <c r="C6378" s="7" t="s">
        <v>89</v>
      </c>
      <c r="D6378" s="8">
        <v>96.15</v>
      </c>
    </row>
    <row r="6379" spans="1:4" ht="12.75" customHeight="1">
      <c r="A6379" s="6" t="s">
        <v>12777</v>
      </c>
      <c r="B6379" s="7" t="s">
        <v>12778</v>
      </c>
      <c r="C6379" s="7" t="s">
        <v>89</v>
      </c>
      <c r="D6379" s="8">
        <v>140.6</v>
      </c>
    </row>
    <row r="6380" spans="1:4" ht="12.75" customHeight="1">
      <c r="A6380" s="6" t="s">
        <v>12779</v>
      </c>
      <c r="B6380" s="7" t="s">
        <v>12780</v>
      </c>
      <c r="C6380" s="7" t="s">
        <v>89</v>
      </c>
      <c r="D6380" s="8">
        <v>131.84</v>
      </c>
    </row>
    <row r="6381" spans="1:4" ht="12.75" customHeight="1">
      <c r="A6381" s="6" t="s">
        <v>12781</v>
      </c>
      <c r="B6381" s="7" t="s">
        <v>12782</v>
      </c>
      <c r="C6381" s="7" t="s">
        <v>89</v>
      </c>
      <c r="D6381" s="8">
        <v>176.29</v>
      </c>
    </row>
    <row r="6382" spans="1:4" ht="12.75" customHeight="1">
      <c r="A6382" s="6" t="s">
        <v>12783</v>
      </c>
      <c r="B6382" s="7" t="s">
        <v>12784</v>
      </c>
      <c r="C6382" s="7" t="s">
        <v>89</v>
      </c>
      <c r="D6382" s="8">
        <v>12.47</v>
      </c>
    </row>
    <row r="6383" spans="1:4" ht="12.75" customHeight="1">
      <c r="A6383" s="6" t="s">
        <v>12785</v>
      </c>
      <c r="B6383" s="7" t="s">
        <v>12786</v>
      </c>
      <c r="C6383" s="7" t="s">
        <v>89</v>
      </c>
      <c r="D6383" s="8">
        <v>55.91</v>
      </c>
    </row>
    <row r="6384" spans="1:4" ht="12.75" customHeight="1">
      <c r="A6384" s="6" t="s">
        <v>12787</v>
      </c>
      <c r="B6384" s="7" t="s">
        <v>12788</v>
      </c>
      <c r="C6384" s="7" t="s">
        <v>89</v>
      </c>
      <c r="D6384" s="8">
        <v>44.95</v>
      </c>
    </row>
    <row r="6385" spans="1:4" ht="12.75" customHeight="1">
      <c r="A6385" s="6" t="s">
        <v>12789</v>
      </c>
      <c r="B6385" s="7" t="s">
        <v>12790</v>
      </c>
      <c r="C6385" s="7" t="s">
        <v>2</v>
      </c>
      <c r="D6385" s="8">
        <v>22.47</v>
      </c>
    </row>
    <row r="6386" spans="1:4" ht="12.75" customHeight="1">
      <c r="A6386" s="6" t="s">
        <v>12791</v>
      </c>
      <c r="B6386" s="7" t="s">
        <v>12792</v>
      </c>
      <c r="C6386" s="7" t="s">
        <v>2</v>
      </c>
      <c r="D6386" s="8">
        <v>54.84</v>
      </c>
    </row>
    <row r="6387" spans="1:4" ht="12.75" customHeight="1">
      <c r="A6387" s="6" t="s">
        <v>12793</v>
      </c>
      <c r="B6387" s="7" t="s">
        <v>12794</v>
      </c>
      <c r="C6387" s="7" t="s">
        <v>2</v>
      </c>
      <c r="D6387" s="8">
        <v>71.02</v>
      </c>
    </row>
    <row r="6388" spans="1:4" ht="12.75" customHeight="1">
      <c r="A6388" s="6" t="s">
        <v>12795</v>
      </c>
      <c r="B6388" s="7" t="s">
        <v>12796</v>
      </c>
      <c r="C6388" s="7" t="s">
        <v>801</v>
      </c>
      <c r="D6388" s="8">
        <v>9.74</v>
      </c>
    </row>
    <row r="6389" spans="1:4" ht="12.75" customHeight="1">
      <c r="A6389" s="6" t="s">
        <v>12797</v>
      </c>
      <c r="B6389" s="7" t="s">
        <v>12798</v>
      </c>
      <c r="C6389" s="7" t="s">
        <v>801</v>
      </c>
      <c r="D6389" s="8">
        <v>13.4</v>
      </c>
    </row>
    <row r="6390" spans="1:4" ht="12.75" customHeight="1">
      <c r="A6390" s="6" t="s">
        <v>12799</v>
      </c>
      <c r="B6390" s="7" t="s">
        <v>12800</v>
      </c>
      <c r="C6390" s="7" t="s">
        <v>801</v>
      </c>
      <c r="D6390" s="8">
        <v>26.59</v>
      </c>
    </row>
    <row r="6391" spans="1:4" ht="12.75" customHeight="1">
      <c r="A6391" s="6" t="s">
        <v>12801</v>
      </c>
      <c r="B6391" s="7" t="s">
        <v>12802</v>
      </c>
      <c r="C6391" s="7" t="s">
        <v>290</v>
      </c>
      <c r="D6391" s="8">
        <v>183.91</v>
      </c>
    </row>
    <row r="6392" spans="1:4" ht="12.75" customHeight="1">
      <c r="A6392" s="6" t="s">
        <v>12803</v>
      </c>
      <c r="B6392" s="7" t="s">
        <v>12804</v>
      </c>
      <c r="C6392" s="7" t="s">
        <v>290</v>
      </c>
      <c r="D6392" s="8">
        <v>187.34</v>
      </c>
    </row>
    <row r="6393" spans="1:4" ht="12.75" customHeight="1">
      <c r="A6393" s="6" t="s">
        <v>12805</v>
      </c>
      <c r="B6393" s="7" t="s">
        <v>12806</v>
      </c>
      <c r="C6393" s="7" t="s">
        <v>290</v>
      </c>
      <c r="D6393" s="8">
        <v>193.69</v>
      </c>
    </row>
    <row r="6394" spans="1:4" ht="12.75" customHeight="1">
      <c r="A6394" s="6" t="s">
        <v>12807</v>
      </c>
      <c r="B6394" s="7" t="s">
        <v>12808</v>
      </c>
      <c r="C6394" s="7" t="s">
        <v>290</v>
      </c>
      <c r="D6394" s="8">
        <v>197.12</v>
      </c>
    </row>
    <row r="6395" spans="1:4" ht="12.75" customHeight="1">
      <c r="A6395" s="6" t="s">
        <v>12809</v>
      </c>
      <c r="B6395" s="7" t="s">
        <v>12810</v>
      </c>
      <c r="C6395" s="7" t="s">
        <v>89</v>
      </c>
      <c r="D6395" s="8">
        <v>59.75</v>
      </c>
    </row>
    <row r="6396" spans="1:4" ht="12.75" customHeight="1">
      <c r="A6396" s="6" t="s">
        <v>12811</v>
      </c>
      <c r="B6396" s="7" t="s">
        <v>12812</v>
      </c>
      <c r="C6396" s="7" t="s">
        <v>89</v>
      </c>
      <c r="D6396" s="8">
        <v>103.19</v>
      </c>
    </row>
    <row r="6397" spans="1:4" ht="12.75" customHeight="1">
      <c r="A6397" s="6" t="s">
        <v>12813</v>
      </c>
      <c r="B6397" s="7" t="s">
        <v>12814</v>
      </c>
      <c r="C6397" s="7" t="s">
        <v>2</v>
      </c>
      <c r="D6397" s="8">
        <v>30.28</v>
      </c>
    </row>
    <row r="6398" spans="1:4" ht="12.75" customHeight="1">
      <c r="A6398" s="6" t="s">
        <v>12815</v>
      </c>
      <c r="B6398" s="7" t="s">
        <v>12816</v>
      </c>
      <c r="C6398" s="7" t="s">
        <v>2</v>
      </c>
      <c r="D6398" s="8">
        <v>29.7</v>
      </c>
    </row>
    <row r="6399" spans="1:4" ht="12.75" customHeight="1">
      <c r="A6399" s="6" t="s">
        <v>12817</v>
      </c>
      <c r="B6399" s="7" t="s">
        <v>12818</v>
      </c>
      <c r="C6399" s="7" t="s">
        <v>2</v>
      </c>
      <c r="D6399" s="8">
        <v>27.93</v>
      </c>
    </row>
    <row r="6400" spans="1:4" ht="12.75" customHeight="1">
      <c r="A6400" s="6" t="s">
        <v>12819</v>
      </c>
      <c r="B6400" s="7" t="s">
        <v>12820</v>
      </c>
      <c r="C6400" s="7" t="s">
        <v>801</v>
      </c>
      <c r="D6400" s="8">
        <v>31.77</v>
      </c>
    </row>
    <row r="6401" spans="1:4" ht="12.75" customHeight="1">
      <c r="A6401" s="6" t="s">
        <v>12821</v>
      </c>
      <c r="B6401" s="7" t="s">
        <v>12822</v>
      </c>
      <c r="C6401" s="7" t="s">
        <v>290</v>
      </c>
      <c r="D6401" s="8">
        <v>717.08</v>
      </c>
    </row>
    <row r="6402" spans="1:4" ht="12.75" customHeight="1">
      <c r="A6402" s="6" t="s">
        <v>12823</v>
      </c>
      <c r="B6402" s="7" t="s">
        <v>12824</v>
      </c>
      <c r="C6402" s="7" t="s">
        <v>290</v>
      </c>
      <c r="D6402" s="8">
        <v>688.18</v>
      </c>
    </row>
    <row r="6403" spans="1:4" ht="12.75" customHeight="1">
      <c r="A6403" s="6" t="s">
        <v>12825</v>
      </c>
      <c r="B6403" s="7" t="s">
        <v>12826</v>
      </c>
      <c r="C6403" s="7" t="s">
        <v>290</v>
      </c>
      <c r="D6403" s="8">
        <v>874.12</v>
      </c>
    </row>
    <row r="6404" spans="1:4" ht="12.75" customHeight="1">
      <c r="A6404" s="6" t="s">
        <v>12827</v>
      </c>
      <c r="B6404" s="7" t="s">
        <v>12828</v>
      </c>
      <c r="C6404" s="7" t="s">
        <v>290</v>
      </c>
      <c r="D6404" s="8">
        <v>804.72</v>
      </c>
    </row>
    <row r="6405" spans="1:4" ht="12.75" customHeight="1">
      <c r="A6405" s="6" t="s">
        <v>12829</v>
      </c>
      <c r="B6405" s="7" t="s">
        <v>12830</v>
      </c>
      <c r="C6405" s="7" t="s">
        <v>290</v>
      </c>
      <c r="D6405" s="8">
        <v>963.61</v>
      </c>
    </row>
    <row r="6406" spans="1:4" ht="12.75" customHeight="1">
      <c r="A6406" s="6" t="s">
        <v>12831</v>
      </c>
      <c r="B6406" s="7" t="s">
        <v>12832</v>
      </c>
      <c r="C6406" s="7" t="s">
        <v>290</v>
      </c>
      <c r="D6406" s="8">
        <v>871.52</v>
      </c>
    </row>
    <row r="6407" spans="1:4" ht="12.75" customHeight="1">
      <c r="A6407" s="6" t="s">
        <v>12833</v>
      </c>
      <c r="B6407" s="7" t="s">
        <v>12834</v>
      </c>
      <c r="C6407" s="7" t="s">
        <v>290</v>
      </c>
      <c r="D6407" s="8">
        <v>996.76</v>
      </c>
    </row>
    <row r="6408" spans="1:4" ht="12.75" customHeight="1">
      <c r="A6408" s="6" t="s">
        <v>12835</v>
      </c>
      <c r="B6408" s="7" t="s">
        <v>12836</v>
      </c>
      <c r="C6408" s="7" t="s">
        <v>290</v>
      </c>
      <c r="D6408" s="8">
        <v>1667.17</v>
      </c>
    </row>
    <row r="6409" spans="1:4" ht="12.75" customHeight="1">
      <c r="A6409" s="6" t="s">
        <v>12837</v>
      </c>
      <c r="B6409" s="7" t="s">
        <v>12838</v>
      </c>
      <c r="C6409" s="7" t="s">
        <v>290</v>
      </c>
      <c r="D6409" s="8">
        <v>2056.7399999999998</v>
      </c>
    </row>
    <row r="6410" spans="1:4" ht="12.75" customHeight="1">
      <c r="A6410" s="6" t="s">
        <v>12839</v>
      </c>
      <c r="B6410" s="7" t="s">
        <v>12840</v>
      </c>
      <c r="C6410" s="7" t="s">
        <v>290</v>
      </c>
      <c r="D6410" s="8">
        <v>2444.7600000000002</v>
      </c>
    </row>
    <row r="6411" spans="1:4" ht="12.75" customHeight="1">
      <c r="A6411" s="6" t="s">
        <v>12841</v>
      </c>
      <c r="B6411" s="7" t="s">
        <v>12842</v>
      </c>
      <c r="C6411" s="7" t="s">
        <v>290</v>
      </c>
      <c r="D6411" s="8">
        <v>628.85</v>
      </c>
    </row>
    <row r="6412" spans="1:4" ht="12.75" customHeight="1">
      <c r="A6412" s="6" t="s">
        <v>12843</v>
      </c>
      <c r="B6412" s="7" t="s">
        <v>12844</v>
      </c>
      <c r="C6412" s="7" t="s">
        <v>290</v>
      </c>
      <c r="D6412" s="8">
        <v>575.33000000000004</v>
      </c>
    </row>
    <row r="6413" spans="1:4" ht="12.75" customHeight="1">
      <c r="A6413" s="6" t="s">
        <v>12845</v>
      </c>
      <c r="B6413" s="7" t="s">
        <v>12846</v>
      </c>
      <c r="C6413" s="7" t="s">
        <v>801</v>
      </c>
      <c r="D6413" s="8">
        <v>251.1</v>
      </c>
    </row>
    <row r="6414" spans="1:4" ht="12.75" customHeight="1">
      <c r="A6414" s="6" t="s">
        <v>12847</v>
      </c>
      <c r="B6414" s="7" t="s">
        <v>12848</v>
      </c>
      <c r="C6414" s="7" t="s">
        <v>801</v>
      </c>
      <c r="D6414" s="8">
        <v>287.3</v>
      </c>
    </row>
    <row r="6415" spans="1:4" ht="12.75" customHeight="1">
      <c r="A6415" s="6" t="s">
        <v>12849</v>
      </c>
      <c r="B6415" s="7" t="s">
        <v>12850</v>
      </c>
      <c r="C6415" s="7" t="s">
        <v>801</v>
      </c>
      <c r="D6415" s="8">
        <v>331.11</v>
      </c>
    </row>
    <row r="6416" spans="1:4" ht="12.75" customHeight="1">
      <c r="A6416" s="6" t="s">
        <v>12851</v>
      </c>
      <c r="B6416" s="7" t="s">
        <v>12852</v>
      </c>
      <c r="C6416" s="7" t="s">
        <v>290</v>
      </c>
      <c r="D6416" s="8">
        <v>797.45</v>
      </c>
    </row>
    <row r="6417" spans="1:4" ht="12.75" customHeight="1">
      <c r="A6417" s="6" t="s">
        <v>12853</v>
      </c>
      <c r="B6417" s="7" t="s">
        <v>12854</v>
      </c>
      <c r="C6417" s="7" t="s">
        <v>801</v>
      </c>
      <c r="D6417" s="8">
        <v>128.99</v>
      </c>
    </row>
    <row r="6418" spans="1:4" ht="12.75" customHeight="1">
      <c r="A6418" s="6" t="s">
        <v>12855</v>
      </c>
      <c r="B6418" s="7" t="s">
        <v>12856</v>
      </c>
      <c r="C6418" s="7" t="s">
        <v>801</v>
      </c>
      <c r="D6418" s="8">
        <v>144.46</v>
      </c>
    </row>
    <row r="6419" spans="1:4" ht="12.75" customHeight="1">
      <c r="A6419" s="6" t="s">
        <v>12857</v>
      </c>
      <c r="B6419" s="7" t="s">
        <v>12858</v>
      </c>
      <c r="C6419" s="7" t="s">
        <v>801</v>
      </c>
      <c r="D6419" s="8">
        <v>171.55</v>
      </c>
    </row>
    <row r="6420" spans="1:4" ht="12.75" customHeight="1">
      <c r="A6420" s="6" t="s">
        <v>12859</v>
      </c>
      <c r="B6420" s="7" t="s">
        <v>12860</v>
      </c>
      <c r="C6420" s="7" t="s">
        <v>801</v>
      </c>
      <c r="D6420" s="8">
        <v>186.98</v>
      </c>
    </row>
    <row r="6421" spans="1:4" ht="12.75" customHeight="1">
      <c r="A6421" s="6" t="s">
        <v>12861</v>
      </c>
      <c r="B6421" s="7" t="s">
        <v>12862</v>
      </c>
      <c r="C6421" s="7" t="s">
        <v>801</v>
      </c>
      <c r="D6421" s="8">
        <v>142.63999999999999</v>
      </c>
    </row>
    <row r="6422" spans="1:4" ht="12.75" customHeight="1">
      <c r="A6422" s="6" t="s">
        <v>12863</v>
      </c>
      <c r="B6422" s="7" t="s">
        <v>12864</v>
      </c>
      <c r="C6422" s="7" t="s">
        <v>801</v>
      </c>
      <c r="D6422" s="8">
        <v>159.57</v>
      </c>
    </row>
    <row r="6423" spans="1:4" ht="12.75" customHeight="1">
      <c r="A6423" s="6" t="s">
        <v>12865</v>
      </c>
      <c r="B6423" s="7" t="s">
        <v>12866</v>
      </c>
      <c r="C6423" s="7" t="s">
        <v>801</v>
      </c>
      <c r="D6423" s="8">
        <v>186.88</v>
      </c>
    </row>
    <row r="6424" spans="1:4" ht="12.75" customHeight="1">
      <c r="A6424" s="6" t="s">
        <v>12867</v>
      </c>
      <c r="B6424" s="7" t="s">
        <v>12868</v>
      </c>
      <c r="C6424" s="7" t="s">
        <v>801</v>
      </c>
      <c r="D6424" s="8">
        <v>203.81</v>
      </c>
    </row>
    <row r="6425" spans="1:4" ht="12.75" customHeight="1">
      <c r="A6425" s="6" t="s">
        <v>12869</v>
      </c>
      <c r="B6425" s="7" t="s">
        <v>12870</v>
      </c>
      <c r="C6425" s="7" t="s">
        <v>801</v>
      </c>
      <c r="D6425" s="8">
        <v>139.55000000000001</v>
      </c>
    </row>
    <row r="6426" spans="1:4" ht="12.75" customHeight="1">
      <c r="A6426" s="6" t="s">
        <v>12871</v>
      </c>
      <c r="B6426" s="7" t="s">
        <v>12872</v>
      </c>
      <c r="C6426" s="7" t="s">
        <v>801</v>
      </c>
      <c r="D6426" s="8">
        <v>164.23</v>
      </c>
    </row>
    <row r="6427" spans="1:4" ht="12.75" customHeight="1">
      <c r="A6427" s="6" t="s">
        <v>12873</v>
      </c>
      <c r="B6427" s="7" t="s">
        <v>12874</v>
      </c>
      <c r="C6427" s="7" t="s">
        <v>801</v>
      </c>
      <c r="D6427" s="8">
        <v>145.72</v>
      </c>
    </row>
    <row r="6428" spans="1:4" ht="12.75" customHeight="1">
      <c r="A6428" s="6" t="s">
        <v>12875</v>
      </c>
      <c r="B6428" s="7" t="s">
        <v>12876</v>
      </c>
      <c r="C6428" s="7" t="s">
        <v>801</v>
      </c>
      <c r="D6428" s="8">
        <v>170.12</v>
      </c>
    </row>
    <row r="6429" spans="1:4" ht="12.75" customHeight="1">
      <c r="A6429" s="6" t="s">
        <v>12877</v>
      </c>
      <c r="B6429" s="7" t="s">
        <v>12878</v>
      </c>
      <c r="C6429" s="7" t="s">
        <v>801</v>
      </c>
      <c r="D6429" s="8">
        <v>155.19999999999999</v>
      </c>
    </row>
    <row r="6430" spans="1:4" ht="12.75" customHeight="1">
      <c r="A6430" s="6" t="s">
        <v>12879</v>
      </c>
      <c r="B6430" s="7" t="s">
        <v>12880</v>
      </c>
      <c r="C6430" s="7" t="s">
        <v>801</v>
      </c>
      <c r="D6430" s="8">
        <v>181.14</v>
      </c>
    </row>
    <row r="6431" spans="1:4" ht="12.75" customHeight="1">
      <c r="A6431" s="6" t="s">
        <v>12881</v>
      </c>
      <c r="B6431" s="7" t="s">
        <v>12882</v>
      </c>
      <c r="C6431" s="7" t="s">
        <v>801</v>
      </c>
      <c r="D6431" s="8">
        <v>165.81</v>
      </c>
    </row>
    <row r="6432" spans="1:4" ht="12.75" customHeight="1">
      <c r="A6432" s="6" t="s">
        <v>12883</v>
      </c>
      <c r="B6432" s="7" t="s">
        <v>12884</v>
      </c>
      <c r="C6432" s="7" t="s">
        <v>801</v>
      </c>
      <c r="D6432" s="8">
        <v>191.49</v>
      </c>
    </row>
    <row r="6433" spans="1:4" ht="12.75" customHeight="1">
      <c r="A6433" s="6" t="s">
        <v>12885</v>
      </c>
      <c r="B6433" s="7" t="s">
        <v>12886</v>
      </c>
      <c r="C6433" s="7" t="s">
        <v>801</v>
      </c>
      <c r="D6433" s="8">
        <v>140.02000000000001</v>
      </c>
    </row>
    <row r="6434" spans="1:4" ht="12.75" customHeight="1">
      <c r="A6434" s="6" t="s">
        <v>12887</v>
      </c>
      <c r="B6434" s="7" t="s">
        <v>12888</v>
      </c>
      <c r="C6434" s="7" t="s">
        <v>801</v>
      </c>
      <c r="D6434" s="8">
        <v>155.84</v>
      </c>
    </row>
    <row r="6435" spans="1:4" ht="12.75" customHeight="1">
      <c r="A6435" s="6" t="s">
        <v>12889</v>
      </c>
      <c r="B6435" s="7" t="s">
        <v>12890</v>
      </c>
      <c r="C6435" s="7" t="s">
        <v>801</v>
      </c>
      <c r="D6435" s="8">
        <v>184.05</v>
      </c>
    </row>
    <row r="6436" spans="1:4" ht="12.75" customHeight="1">
      <c r="A6436" s="6" t="s">
        <v>12891</v>
      </c>
      <c r="B6436" s="7" t="s">
        <v>12892</v>
      </c>
      <c r="C6436" s="7" t="s">
        <v>801</v>
      </c>
      <c r="D6436" s="8">
        <v>200</v>
      </c>
    </row>
    <row r="6437" spans="1:4" ht="12.75" customHeight="1">
      <c r="A6437" s="6" t="s">
        <v>12893</v>
      </c>
      <c r="B6437" s="7" t="s">
        <v>12894</v>
      </c>
      <c r="C6437" s="7" t="s">
        <v>801</v>
      </c>
      <c r="D6437" s="8">
        <v>151.33000000000001</v>
      </c>
    </row>
    <row r="6438" spans="1:4" ht="12.75" customHeight="1">
      <c r="A6438" s="6" t="s">
        <v>12895</v>
      </c>
      <c r="B6438" s="7" t="s">
        <v>12896</v>
      </c>
      <c r="C6438" s="7" t="s">
        <v>801</v>
      </c>
      <c r="D6438" s="8">
        <v>168.77</v>
      </c>
    </row>
    <row r="6439" spans="1:4" ht="12.75" customHeight="1">
      <c r="A6439" s="6" t="s">
        <v>12897</v>
      </c>
      <c r="B6439" s="7" t="s">
        <v>12898</v>
      </c>
      <c r="C6439" s="7" t="s">
        <v>801</v>
      </c>
      <c r="D6439" s="8">
        <v>196.53</v>
      </c>
    </row>
    <row r="6440" spans="1:4" ht="12.75" customHeight="1">
      <c r="A6440" s="6" t="s">
        <v>12899</v>
      </c>
      <c r="B6440" s="7" t="s">
        <v>12900</v>
      </c>
      <c r="C6440" s="7" t="s">
        <v>801</v>
      </c>
      <c r="D6440" s="8">
        <v>214.34</v>
      </c>
    </row>
    <row r="6441" spans="1:4" ht="12.75" customHeight="1">
      <c r="A6441" s="6" t="s">
        <v>12901</v>
      </c>
      <c r="B6441" s="7" t="s">
        <v>12902</v>
      </c>
      <c r="C6441" s="7" t="s">
        <v>801</v>
      </c>
      <c r="D6441" s="8">
        <v>146.1</v>
      </c>
    </row>
    <row r="6442" spans="1:4" ht="12.75" customHeight="1">
      <c r="A6442" s="6" t="s">
        <v>12903</v>
      </c>
      <c r="B6442" s="7" t="s">
        <v>12904</v>
      </c>
      <c r="C6442" s="7" t="s">
        <v>801</v>
      </c>
      <c r="D6442" s="8">
        <v>171.22</v>
      </c>
    </row>
    <row r="6443" spans="1:4" ht="12.75" customHeight="1">
      <c r="A6443" s="6" t="s">
        <v>12905</v>
      </c>
      <c r="B6443" s="7" t="s">
        <v>12906</v>
      </c>
      <c r="C6443" s="7" t="s">
        <v>801</v>
      </c>
      <c r="D6443" s="8">
        <v>149.16</v>
      </c>
    </row>
    <row r="6444" spans="1:4" ht="12.75" customHeight="1">
      <c r="A6444" s="6" t="s">
        <v>12907</v>
      </c>
      <c r="B6444" s="7" t="s">
        <v>12908</v>
      </c>
      <c r="C6444" s="7" t="s">
        <v>801</v>
      </c>
      <c r="D6444" s="8">
        <v>174.1</v>
      </c>
    </row>
    <row r="6445" spans="1:4" ht="12.75" customHeight="1">
      <c r="A6445" s="6" t="s">
        <v>12909</v>
      </c>
      <c r="B6445" s="7" t="s">
        <v>12910</v>
      </c>
      <c r="C6445" s="7" t="s">
        <v>801</v>
      </c>
      <c r="D6445" s="8">
        <v>161.35</v>
      </c>
    </row>
    <row r="6446" spans="1:4" ht="12.75" customHeight="1">
      <c r="A6446" s="6" t="s">
        <v>12911</v>
      </c>
      <c r="B6446" s="7" t="s">
        <v>12912</v>
      </c>
      <c r="C6446" s="7" t="s">
        <v>801</v>
      </c>
      <c r="D6446" s="8">
        <v>187.85</v>
      </c>
    </row>
    <row r="6447" spans="1:4" ht="12.75" customHeight="1">
      <c r="A6447" s="6" t="s">
        <v>12913</v>
      </c>
      <c r="B6447" s="7" t="s">
        <v>12914</v>
      </c>
      <c r="C6447" s="7" t="s">
        <v>801</v>
      </c>
      <c r="D6447" s="8">
        <v>169.79</v>
      </c>
    </row>
    <row r="6448" spans="1:4" ht="12.75" customHeight="1">
      <c r="A6448" s="6" t="s">
        <v>12915</v>
      </c>
      <c r="B6448" s="7" t="s">
        <v>12916</v>
      </c>
      <c r="C6448" s="7" t="s">
        <v>801</v>
      </c>
      <c r="D6448" s="8">
        <v>196.17</v>
      </c>
    </row>
    <row r="6449" spans="1:4" ht="12.75" customHeight="1">
      <c r="A6449" s="6" t="s">
        <v>12917</v>
      </c>
      <c r="B6449" s="7" t="s">
        <v>12918</v>
      </c>
      <c r="C6449" s="7" t="s">
        <v>89</v>
      </c>
      <c r="D6449" s="8">
        <v>234.67</v>
      </c>
    </row>
    <row r="6450" spans="1:4" ht="12.75" customHeight="1">
      <c r="A6450" s="6" t="s">
        <v>12919</v>
      </c>
      <c r="B6450" s="7" t="s">
        <v>12920</v>
      </c>
      <c r="C6450" s="7" t="s">
        <v>89</v>
      </c>
      <c r="D6450" s="8">
        <v>218.74</v>
      </c>
    </row>
    <row r="6451" spans="1:4" ht="12.75" customHeight="1">
      <c r="A6451" s="6" t="s">
        <v>12921</v>
      </c>
      <c r="B6451" s="7" t="s">
        <v>12922</v>
      </c>
      <c r="C6451" s="7" t="s">
        <v>89</v>
      </c>
      <c r="D6451" s="8">
        <v>209.13</v>
      </c>
    </row>
    <row r="6452" spans="1:4" ht="12.75" customHeight="1">
      <c r="A6452" s="6" t="s">
        <v>12923</v>
      </c>
      <c r="B6452" s="7" t="s">
        <v>12924</v>
      </c>
      <c r="C6452" s="7" t="s">
        <v>89</v>
      </c>
      <c r="D6452" s="8">
        <v>202.32</v>
      </c>
    </row>
    <row r="6453" spans="1:4" ht="12.75" customHeight="1">
      <c r="A6453" s="6" t="s">
        <v>12925</v>
      </c>
      <c r="B6453" s="7" t="s">
        <v>12926</v>
      </c>
      <c r="C6453" s="7" t="s">
        <v>89</v>
      </c>
      <c r="D6453" s="8">
        <v>196.95</v>
      </c>
    </row>
    <row r="6454" spans="1:4" ht="12.75" customHeight="1">
      <c r="A6454" s="6" t="s">
        <v>12927</v>
      </c>
      <c r="B6454" s="7" t="s">
        <v>12928</v>
      </c>
      <c r="C6454" s="7" t="s">
        <v>89</v>
      </c>
      <c r="D6454" s="8">
        <v>249.87</v>
      </c>
    </row>
    <row r="6455" spans="1:4" ht="12.75" customHeight="1">
      <c r="A6455" s="6" t="s">
        <v>12929</v>
      </c>
      <c r="B6455" s="7" t="s">
        <v>12930</v>
      </c>
      <c r="C6455" s="7" t="s">
        <v>89</v>
      </c>
      <c r="D6455" s="8">
        <v>232.99</v>
      </c>
    </row>
    <row r="6456" spans="1:4" ht="12.75" customHeight="1">
      <c r="A6456" s="6" t="s">
        <v>12931</v>
      </c>
      <c r="B6456" s="7" t="s">
        <v>12932</v>
      </c>
      <c r="C6456" s="7" t="s">
        <v>89</v>
      </c>
      <c r="D6456" s="8">
        <v>222.91</v>
      </c>
    </row>
    <row r="6457" spans="1:4" ht="12.75" customHeight="1">
      <c r="A6457" s="6" t="s">
        <v>12933</v>
      </c>
      <c r="B6457" s="7" t="s">
        <v>12934</v>
      </c>
      <c r="C6457" s="7" t="s">
        <v>89</v>
      </c>
      <c r="D6457" s="8">
        <v>215.79</v>
      </c>
    </row>
    <row r="6458" spans="1:4" ht="12.75" customHeight="1">
      <c r="A6458" s="6" t="s">
        <v>12935</v>
      </c>
      <c r="B6458" s="7" t="s">
        <v>12936</v>
      </c>
      <c r="C6458" s="7" t="s">
        <v>89</v>
      </c>
      <c r="D6458" s="8">
        <v>210.23</v>
      </c>
    </row>
    <row r="6459" spans="1:4" ht="12.75" customHeight="1">
      <c r="A6459" s="6" t="s">
        <v>12937</v>
      </c>
      <c r="B6459" s="7" t="s">
        <v>12938</v>
      </c>
      <c r="C6459" s="7" t="s">
        <v>89</v>
      </c>
      <c r="D6459" s="8">
        <v>220.11</v>
      </c>
    </row>
    <row r="6460" spans="1:4" ht="12.75" customHeight="1">
      <c r="A6460" s="6" t="s">
        <v>12939</v>
      </c>
      <c r="B6460" s="7" t="s">
        <v>12940</v>
      </c>
      <c r="C6460" s="7" t="s">
        <v>89</v>
      </c>
      <c r="D6460" s="8">
        <v>204.18</v>
      </c>
    </row>
    <row r="6461" spans="1:4" ht="12.75" customHeight="1">
      <c r="A6461" s="6" t="s">
        <v>12941</v>
      </c>
      <c r="B6461" s="7" t="s">
        <v>12942</v>
      </c>
      <c r="C6461" s="7" t="s">
        <v>89</v>
      </c>
      <c r="D6461" s="8">
        <v>194.64</v>
      </c>
    </row>
    <row r="6462" spans="1:4" ht="12.75" customHeight="1">
      <c r="A6462" s="6" t="s">
        <v>12943</v>
      </c>
      <c r="B6462" s="7" t="s">
        <v>12944</v>
      </c>
      <c r="C6462" s="7" t="s">
        <v>89</v>
      </c>
      <c r="D6462" s="8">
        <v>185.69</v>
      </c>
    </row>
    <row r="6463" spans="1:4" ht="12.75" customHeight="1">
      <c r="A6463" s="6" t="s">
        <v>12945</v>
      </c>
      <c r="B6463" s="7" t="s">
        <v>12946</v>
      </c>
      <c r="C6463" s="7" t="s">
        <v>89</v>
      </c>
      <c r="D6463" s="8">
        <v>182.55</v>
      </c>
    </row>
    <row r="6464" spans="1:4" ht="12.75" customHeight="1">
      <c r="A6464" s="6" t="s">
        <v>12947</v>
      </c>
      <c r="B6464" s="7" t="s">
        <v>12948</v>
      </c>
      <c r="C6464" s="7" t="s">
        <v>89</v>
      </c>
      <c r="D6464" s="8">
        <v>235.29</v>
      </c>
    </row>
    <row r="6465" spans="1:4" ht="12.75" customHeight="1">
      <c r="A6465" s="6" t="s">
        <v>12949</v>
      </c>
      <c r="B6465" s="7" t="s">
        <v>12950</v>
      </c>
      <c r="C6465" s="7" t="s">
        <v>89</v>
      </c>
      <c r="D6465" s="8">
        <v>218.43</v>
      </c>
    </row>
    <row r="6466" spans="1:4" ht="12.75" customHeight="1">
      <c r="A6466" s="6" t="s">
        <v>12951</v>
      </c>
      <c r="B6466" s="7" t="s">
        <v>12952</v>
      </c>
      <c r="C6466" s="7" t="s">
        <v>89</v>
      </c>
      <c r="D6466" s="8">
        <v>208.42</v>
      </c>
    </row>
    <row r="6467" spans="1:4" ht="12.75" customHeight="1">
      <c r="A6467" s="6" t="s">
        <v>12953</v>
      </c>
      <c r="B6467" s="7" t="s">
        <v>12954</v>
      </c>
      <c r="C6467" s="7" t="s">
        <v>89</v>
      </c>
      <c r="D6467" s="8">
        <v>201.35</v>
      </c>
    </row>
    <row r="6468" spans="1:4" ht="12.75" customHeight="1">
      <c r="A6468" s="6" t="s">
        <v>12955</v>
      </c>
      <c r="B6468" s="7" t="s">
        <v>12956</v>
      </c>
      <c r="C6468" s="7" t="s">
        <v>89</v>
      </c>
      <c r="D6468" s="8">
        <v>189.9</v>
      </c>
    </row>
    <row r="6469" spans="1:4" ht="12.75" customHeight="1">
      <c r="A6469" s="6" t="s">
        <v>12957</v>
      </c>
      <c r="B6469" s="7" t="s">
        <v>12958</v>
      </c>
      <c r="C6469" s="7" t="s">
        <v>2</v>
      </c>
      <c r="D6469" s="8">
        <v>37.369999999999997</v>
      </c>
    </row>
    <row r="6470" spans="1:4" ht="12.75" customHeight="1">
      <c r="A6470" s="6" t="s">
        <v>12959</v>
      </c>
      <c r="B6470" s="7" t="s">
        <v>12960</v>
      </c>
      <c r="C6470" s="7" t="s">
        <v>801</v>
      </c>
      <c r="D6470" s="8">
        <v>858.48</v>
      </c>
    </row>
    <row r="6471" spans="1:4" ht="12.75" customHeight="1">
      <c r="A6471" s="6" t="s">
        <v>12961</v>
      </c>
      <c r="B6471" s="7" t="s">
        <v>12962</v>
      </c>
      <c r="C6471" s="7" t="s">
        <v>801</v>
      </c>
      <c r="D6471" s="8">
        <v>545.4</v>
      </c>
    </row>
    <row r="6472" spans="1:4" ht="12.75" customHeight="1">
      <c r="A6472" s="6" t="s">
        <v>12963</v>
      </c>
      <c r="B6472" s="7" t="s">
        <v>12964</v>
      </c>
      <c r="C6472" s="7" t="s">
        <v>801</v>
      </c>
      <c r="D6472" s="8">
        <v>688.61</v>
      </c>
    </row>
    <row r="6473" spans="1:4" ht="12.75" customHeight="1">
      <c r="A6473" s="6" t="s">
        <v>12965</v>
      </c>
      <c r="B6473" s="7" t="s">
        <v>12966</v>
      </c>
      <c r="C6473" s="7" t="s">
        <v>801</v>
      </c>
      <c r="D6473" s="8">
        <v>453.79</v>
      </c>
    </row>
    <row r="6474" spans="1:4" ht="12.75" customHeight="1">
      <c r="A6474" s="6" t="s">
        <v>12967</v>
      </c>
      <c r="B6474" s="7" t="s">
        <v>12968</v>
      </c>
      <c r="C6474" s="7" t="s">
        <v>801</v>
      </c>
      <c r="D6474" s="8">
        <v>42.34</v>
      </c>
    </row>
    <row r="6475" spans="1:4" ht="12.75" customHeight="1">
      <c r="A6475" s="6" t="s">
        <v>12969</v>
      </c>
      <c r="B6475" s="7" t="s">
        <v>12970</v>
      </c>
      <c r="C6475" s="7" t="s">
        <v>96</v>
      </c>
      <c r="D6475" s="8">
        <v>15.94</v>
      </c>
    </row>
    <row r="6476" spans="1:4" ht="12.75" customHeight="1">
      <c r="A6476" s="6" t="s">
        <v>12971</v>
      </c>
      <c r="B6476" s="7" t="s">
        <v>12972</v>
      </c>
      <c r="C6476" s="7" t="s">
        <v>96</v>
      </c>
      <c r="D6476" s="8">
        <v>15.18</v>
      </c>
    </row>
    <row r="6477" spans="1:4" ht="12.75" customHeight="1">
      <c r="A6477" s="6" t="s">
        <v>12973</v>
      </c>
      <c r="B6477" s="7" t="s">
        <v>12974</v>
      </c>
      <c r="C6477" s="7" t="s">
        <v>96</v>
      </c>
      <c r="D6477" s="8">
        <v>13.66</v>
      </c>
    </row>
    <row r="6478" spans="1:4" ht="12.75" customHeight="1">
      <c r="A6478" s="6" t="s">
        <v>12975</v>
      </c>
      <c r="B6478" s="7" t="s">
        <v>12976</v>
      </c>
      <c r="C6478" s="7" t="s">
        <v>96</v>
      </c>
      <c r="D6478" s="8">
        <v>11.61</v>
      </c>
    </row>
    <row r="6479" spans="1:4" ht="12.75" customHeight="1">
      <c r="A6479" s="6" t="s">
        <v>12977</v>
      </c>
      <c r="B6479" s="7" t="s">
        <v>12978</v>
      </c>
      <c r="C6479" s="7" t="s">
        <v>96</v>
      </c>
      <c r="D6479" s="8">
        <v>11.08</v>
      </c>
    </row>
    <row r="6480" spans="1:4" ht="12.75" customHeight="1">
      <c r="A6480" s="6" t="s">
        <v>12979</v>
      </c>
      <c r="B6480" s="7" t="s">
        <v>12980</v>
      </c>
      <c r="C6480" s="7" t="s">
        <v>96</v>
      </c>
      <c r="D6480" s="8">
        <v>12.49</v>
      </c>
    </row>
    <row r="6481" spans="1:4" ht="12.75" customHeight="1">
      <c r="A6481" s="6" t="s">
        <v>12981</v>
      </c>
      <c r="B6481" s="7" t="s">
        <v>12982</v>
      </c>
      <c r="C6481" s="7" t="s">
        <v>96</v>
      </c>
      <c r="D6481" s="8">
        <v>12.24</v>
      </c>
    </row>
    <row r="6482" spans="1:4" ht="12.75" customHeight="1">
      <c r="A6482" s="6" t="s">
        <v>12983</v>
      </c>
      <c r="B6482" s="7" t="s">
        <v>12984</v>
      </c>
      <c r="C6482" s="7" t="s">
        <v>290</v>
      </c>
      <c r="D6482" s="8">
        <v>908.14</v>
      </c>
    </row>
    <row r="6483" spans="1:4" ht="12.75" customHeight="1">
      <c r="A6483" s="6" t="s">
        <v>12985</v>
      </c>
      <c r="B6483" s="7" t="s">
        <v>12986</v>
      </c>
      <c r="C6483" s="7" t="s">
        <v>89</v>
      </c>
      <c r="D6483" s="8">
        <v>83.45</v>
      </c>
    </row>
    <row r="6484" spans="1:4" ht="12.75" customHeight="1">
      <c r="A6484" s="6" t="s">
        <v>12987</v>
      </c>
      <c r="B6484" s="7" t="s">
        <v>12988</v>
      </c>
      <c r="C6484" s="7" t="s">
        <v>89</v>
      </c>
      <c r="D6484" s="8">
        <v>71.849999999999994</v>
      </c>
    </row>
    <row r="6485" spans="1:4" ht="12.75" customHeight="1">
      <c r="A6485" s="6" t="s">
        <v>12989</v>
      </c>
      <c r="B6485" s="7" t="s">
        <v>12990</v>
      </c>
      <c r="C6485" s="7" t="s">
        <v>89</v>
      </c>
      <c r="D6485" s="8">
        <v>113.1</v>
      </c>
    </row>
    <row r="6486" spans="1:4" ht="12.75" customHeight="1">
      <c r="A6486" s="6" t="s">
        <v>12991</v>
      </c>
      <c r="B6486" s="7" t="s">
        <v>12992</v>
      </c>
      <c r="C6486" s="7" t="s">
        <v>89</v>
      </c>
      <c r="D6486" s="8">
        <v>91.72</v>
      </c>
    </row>
    <row r="6487" spans="1:4" ht="12.75" customHeight="1">
      <c r="A6487" s="6" t="s">
        <v>12993</v>
      </c>
      <c r="B6487" s="7" t="s">
        <v>12994</v>
      </c>
      <c r="C6487" s="7" t="s">
        <v>89</v>
      </c>
      <c r="D6487" s="8">
        <v>128.4</v>
      </c>
    </row>
    <row r="6488" spans="1:4" ht="12.75" customHeight="1">
      <c r="A6488" s="6" t="s">
        <v>12995</v>
      </c>
      <c r="B6488" s="7" t="s">
        <v>12996</v>
      </c>
      <c r="C6488" s="7" t="s">
        <v>89</v>
      </c>
      <c r="D6488" s="8">
        <v>104.02</v>
      </c>
    </row>
    <row r="6489" spans="1:4" ht="12.75" customHeight="1">
      <c r="A6489" s="6" t="s">
        <v>12997</v>
      </c>
      <c r="B6489" s="7" t="s">
        <v>12998</v>
      </c>
      <c r="C6489" s="7" t="s">
        <v>89</v>
      </c>
      <c r="D6489" s="8">
        <v>89.01</v>
      </c>
    </row>
    <row r="6490" spans="1:4" ht="12.75" customHeight="1">
      <c r="A6490" s="6" t="s">
        <v>12999</v>
      </c>
      <c r="B6490" s="7" t="s">
        <v>13000</v>
      </c>
      <c r="C6490" s="7" t="s">
        <v>89</v>
      </c>
      <c r="D6490" s="8">
        <v>68.83</v>
      </c>
    </row>
    <row r="6491" spans="1:4" ht="12.75" customHeight="1">
      <c r="A6491" s="6" t="s">
        <v>13001</v>
      </c>
      <c r="B6491" s="7" t="s">
        <v>13002</v>
      </c>
      <c r="C6491" s="7" t="s">
        <v>89</v>
      </c>
      <c r="D6491" s="8">
        <v>59.63</v>
      </c>
    </row>
    <row r="6492" spans="1:4" ht="12.75" customHeight="1">
      <c r="A6492" s="6" t="s">
        <v>13003</v>
      </c>
      <c r="B6492" s="7" t="s">
        <v>13004</v>
      </c>
      <c r="C6492" s="7" t="s">
        <v>89</v>
      </c>
      <c r="D6492" s="8">
        <v>53.45</v>
      </c>
    </row>
    <row r="6493" spans="1:4" ht="12.75" customHeight="1">
      <c r="A6493" s="6" t="s">
        <v>13005</v>
      </c>
      <c r="B6493" s="7" t="s">
        <v>13006</v>
      </c>
      <c r="C6493" s="7" t="s">
        <v>89</v>
      </c>
      <c r="D6493" s="8">
        <v>75.95</v>
      </c>
    </row>
    <row r="6494" spans="1:4" ht="12.75" customHeight="1">
      <c r="A6494" s="6" t="s">
        <v>13007</v>
      </c>
      <c r="B6494" s="7" t="s">
        <v>13008</v>
      </c>
      <c r="C6494" s="7" t="s">
        <v>89</v>
      </c>
      <c r="D6494" s="8">
        <v>65.33</v>
      </c>
    </row>
    <row r="6495" spans="1:4" ht="12.75" customHeight="1">
      <c r="A6495" s="6" t="s">
        <v>13009</v>
      </c>
      <c r="B6495" s="7" t="s">
        <v>13010</v>
      </c>
      <c r="C6495" s="7" t="s">
        <v>89</v>
      </c>
      <c r="D6495" s="8">
        <v>58.21</v>
      </c>
    </row>
    <row r="6496" spans="1:4" ht="12.75" customHeight="1">
      <c r="A6496" s="6" t="s">
        <v>13011</v>
      </c>
      <c r="B6496" s="7" t="s">
        <v>13012</v>
      </c>
      <c r="C6496" s="7" t="s">
        <v>89</v>
      </c>
      <c r="D6496" s="8">
        <v>73.819999999999993</v>
      </c>
    </row>
    <row r="6497" spans="1:4" ht="12.75" customHeight="1">
      <c r="A6497" s="6" t="s">
        <v>13013</v>
      </c>
      <c r="B6497" s="7" t="s">
        <v>13014</v>
      </c>
      <c r="C6497" s="7" t="s">
        <v>89</v>
      </c>
      <c r="D6497" s="8">
        <v>65.290000000000006</v>
      </c>
    </row>
    <row r="6498" spans="1:4" ht="12.75" customHeight="1">
      <c r="A6498" s="6" t="s">
        <v>13015</v>
      </c>
      <c r="B6498" s="7" t="s">
        <v>13016</v>
      </c>
      <c r="C6498" s="7" t="s">
        <v>2</v>
      </c>
      <c r="D6498" s="8">
        <v>20.79</v>
      </c>
    </row>
    <row r="6499" spans="1:4" ht="12.75" customHeight="1">
      <c r="A6499" s="6" t="s">
        <v>13017</v>
      </c>
      <c r="B6499" s="7" t="s">
        <v>13018</v>
      </c>
      <c r="C6499" s="7" t="s">
        <v>2</v>
      </c>
      <c r="D6499" s="8">
        <v>607.28</v>
      </c>
    </row>
    <row r="6500" spans="1:4" ht="12.75" customHeight="1">
      <c r="A6500" s="6" t="s">
        <v>13019</v>
      </c>
      <c r="B6500" s="7" t="s">
        <v>13020</v>
      </c>
      <c r="C6500" s="7" t="s">
        <v>2</v>
      </c>
      <c r="D6500" s="8">
        <v>2309.6799999999998</v>
      </c>
    </row>
    <row r="6501" spans="1:4" ht="12.75" customHeight="1">
      <c r="A6501" s="6" t="s">
        <v>13021</v>
      </c>
      <c r="B6501" s="7" t="s">
        <v>13022</v>
      </c>
      <c r="C6501" s="7" t="s">
        <v>89</v>
      </c>
      <c r="D6501" s="8">
        <v>78.760000000000005</v>
      </c>
    </row>
    <row r="6502" spans="1:4" ht="12.75" customHeight="1">
      <c r="A6502" s="6" t="s">
        <v>13023</v>
      </c>
      <c r="B6502" s="7" t="s">
        <v>13024</v>
      </c>
      <c r="C6502" s="7" t="s">
        <v>89</v>
      </c>
      <c r="D6502" s="8">
        <v>86.52</v>
      </c>
    </row>
    <row r="6503" spans="1:4" ht="12.75" customHeight="1">
      <c r="A6503" s="6" t="s">
        <v>13025</v>
      </c>
      <c r="B6503" s="7" t="s">
        <v>13026</v>
      </c>
      <c r="C6503" s="7" t="s">
        <v>89</v>
      </c>
      <c r="D6503" s="8">
        <v>51.88</v>
      </c>
    </row>
    <row r="6504" spans="1:4" ht="12.75" customHeight="1">
      <c r="A6504" s="6" t="s">
        <v>13027</v>
      </c>
      <c r="B6504" s="7" t="s">
        <v>13028</v>
      </c>
      <c r="C6504" s="7" t="s">
        <v>89</v>
      </c>
      <c r="D6504" s="8">
        <v>46.11</v>
      </c>
    </row>
    <row r="6505" spans="1:4" ht="12.75" customHeight="1">
      <c r="A6505" s="6" t="s">
        <v>13029</v>
      </c>
      <c r="B6505" s="7" t="s">
        <v>13030</v>
      </c>
      <c r="C6505" s="7" t="s">
        <v>89</v>
      </c>
      <c r="D6505" s="8">
        <v>42.2</v>
      </c>
    </row>
    <row r="6506" spans="1:4" ht="12.75" customHeight="1">
      <c r="A6506" s="6" t="s">
        <v>13031</v>
      </c>
      <c r="B6506" s="7" t="s">
        <v>13032</v>
      </c>
      <c r="C6506" s="7" t="s">
        <v>89</v>
      </c>
      <c r="D6506" s="8">
        <v>59.61</v>
      </c>
    </row>
    <row r="6507" spans="1:4" ht="12.75" customHeight="1">
      <c r="A6507" s="6" t="s">
        <v>13033</v>
      </c>
      <c r="B6507" s="7" t="s">
        <v>13034</v>
      </c>
      <c r="C6507" s="7" t="s">
        <v>89</v>
      </c>
      <c r="D6507" s="8">
        <v>52.34</v>
      </c>
    </row>
    <row r="6508" spans="1:4" ht="12.75" customHeight="1">
      <c r="A6508" s="6" t="s">
        <v>13035</v>
      </c>
      <c r="B6508" s="7" t="s">
        <v>13036</v>
      </c>
      <c r="C6508" s="7" t="s">
        <v>89</v>
      </c>
      <c r="D6508" s="8">
        <v>47.45</v>
      </c>
    </row>
    <row r="6509" spans="1:4" ht="12.75" customHeight="1">
      <c r="A6509" s="6" t="s">
        <v>13037</v>
      </c>
      <c r="B6509" s="7" t="s">
        <v>13038</v>
      </c>
      <c r="C6509" s="7" t="s">
        <v>89</v>
      </c>
      <c r="D6509" s="8">
        <v>102.79</v>
      </c>
    </row>
    <row r="6510" spans="1:4" ht="12.75" customHeight="1">
      <c r="A6510" s="6" t="s">
        <v>13039</v>
      </c>
      <c r="B6510" s="7" t="s">
        <v>13040</v>
      </c>
      <c r="C6510" s="7" t="s">
        <v>89</v>
      </c>
      <c r="D6510" s="8">
        <v>37.81</v>
      </c>
    </row>
    <row r="6511" spans="1:4" ht="12.75" customHeight="1">
      <c r="A6511" s="6" t="s">
        <v>13041</v>
      </c>
      <c r="B6511" s="7" t="s">
        <v>13042</v>
      </c>
      <c r="C6511" s="7" t="s">
        <v>89</v>
      </c>
      <c r="D6511" s="8">
        <v>45.99</v>
      </c>
    </row>
    <row r="6512" spans="1:4" ht="12.75" customHeight="1">
      <c r="A6512" s="6" t="s">
        <v>13043</v>
      </c>
      <c r="B6512" s="7" t="s">
        <v>13044</v>
      </c>
      <c r="C6512" s="7" t="s">
        <v>89</v>
      </c>
      <c r="D6512" s="8">
        <v>59.59</v>
      </c>
    </row>
    <row r="6513" spans="1:4" ht="12.75" customHeight="1">
      <c r="A6513" s="6" t="s">
        <v>13045</v>
      </c>
      <c r="B6513" s="7" t="s">
        <v>13046</v>
      </c>
      <c r="C6513" s="7" t="s">
        <v>89</v>
      </c>
      <c r="D6513" s="8">
        <v>87.96</v>
      </c>
    </row>
    <row r="6514" spans="1:4" ht="12.75" customHeight="1">
      <c r="A6514" s="6" t="s">
        <v>13047</v>
      </c>
      <c r="B6514" s="7" t="s">
        <v>13048</v>
      </c>
      <c r="C6514" s="7" t="s">
        <v>89</v>
      </c>
      <c r="D6514" s="8">
        <v>114.49</v>
      </c>
    </row>
    <row r="6515" spans="1:4" ht="12.75" customHeight="1">
      <c r="A6515" s="6" t="s">
        <v>13049</v>
      </c>
      <c r="B6515" s="7" t="s">
        <v>13050</v>
      </c>
      <c r="C6515" s="7" t="s">
        <v>89</v>
      </c>
      <c r="D6515" s="8">
        <v>195.94</v>
      </c>
    </row>
    <row r="6516" spans="1:4" ht="12.75" customHeight="1">
      <c r="A6516" s="6" t="s">
        <v>13051</v>
      </c>
      <c r="B6516" s="7" t="s">
        <v>13052</v>
      </c>
      <c r="C6516" s="7" t="s">
        <v>89</v>
      </c>
      <c r="D6516" s="8">
        <v>57.73</v>
      </c>
    </row>
    <row r="6517" spans="1:4" ht="12.75" customHeight="1">
      <c r="A6517" s="6" t="s">
        <v>13053</v>
      </c>
      <c r="B6517" s="7" t="s">
        <v>13054</v>
      </c>
      <c r="C6517" s="7" t="s">
        <v>89</v>
      </c>
      <c r="D6517" s="8">
        <v>81.75</v>
      </c>
    </row>
    <row r="6518" spans="1:4" ht="12.75" customHeight="1">
      <c r="A6518" s="6" t="s">
        <v>13055</v>
      </c>
      <c r="B6518" s="7" t="s">
        <v>13056</v>
      </c>
      <c r="C6518" s="7" t="s">
        <v>89</v>
      </c>
      <c r="D6518" s="8">
        <v>110.02</v>
      </c>
    </row>
    <row r="6519" spans="1:4" ht="12.75" customHeight="1">
      <c r="A6519" s="6" t="s">
        <v>13057</v>
      </c>
      <c r="B6519" s="7" t="s">
        <v>13058</v>
      </c>
      <c r="C6519" s="7" t="s">
        <v>89</v>
      </c>
      <c r="D6519" s="8">
        <v>104.9</v>
      </c>
    </row>
    <row r="6520" spans="1:4" ht="12.75" customHeight="1">
      <c r="A6520" s="6" t="s">
        <v>13059</v>
      </c>
      <c r="B6520" s="7" t="s">
        <v>13060</v>
      </c>
      <c r="C6520" s="7" t="s">
        <v>89</v>
      </c>
      <c r="D6520" s="8">
        <v>132.79</v>
      </c>
    </row>
    <row r="6521" spans="1:4" ht="12.75" customHeight="1">
      <c r="A6521" s="6" t="s">
        <v>13061</v>
      </c>
      <c r="B6521" s="7" t="s">
        <v>13062</v>
      </c>
      <c r="C6521" s="7" t="s">
        <v>89</v>
      </c>
      <c r="D6521" s="8">
        <v>133.35</v>
      </c>
    </row>
    <row r="6522" spans="1:4" ht="12.75" customHeight="1">
      <c r="A6522" s="6" t="s">
        <v>13063</v>
      </c>
      <c r="B6522" s="7" t="s">
        <v>13064</v>
      </c>
      <c r="C6522" s="7" t="s">
        <v>2</v>
      </c>
      <c r="D6522" s="8">
        <v>242.38</v>
      </c>
    </row>
    <row r="6523" spans="1:4" ht="12.75" customHeight="1">
      <c r="A6523" s="6" t="s">
        <v>13065</v>
      </c>
      <c r="B6523" s="7" t="s">
        <v>13066</v>
      </c>
      <c r="C6523" s="7" t="s">
        <v>2</v>
      </c>
      <c r="D6523" s="8">
        <v>302.37</v>
      </c>
    </row>
    <row r="6524" spans="1:4" ht="12.75" customHeight="1">
      <c r="A6524" s="6" t="s">
        <v>13067</v>
      </c>
      <c r="B6524" s="7" t="s">
        <v>13068</v>
      </c>
      <c r="C6524" s="7" t="s">
        <v>2</v>
      </c>
      <c r="D6524" s="8">
        <v>422.41</v>
      </c>
    </row>
    <row r="6525" spans="1:4" ht="12.75" customHeight="1">
      <c r="A6525" s="6" t="s">
        <v>13069</v>
      </c>
      <c r="B6525" s="7" t="s">
        <v>13070</v>
      </c>
      <c r="C6525" s="7" t="s">
        <v>2</v>
      </c>
      <c r="D6525" s="8">
        <v>633.62</v>
      </c>
    </row>
    <row r="6526" spans="1:4" ht="12.75" customHeight="1">
      <c r="A6526" s="6" t="s">
        <v>13071</v>
      </c>
      <c r="B6526" s="7" t="s">
        <v>13072</v>
      </c>
      <c r="C6526" s="7" t="s">
        <v>2</v>
      </c>
      <c r="D6526" s="8">
        <v>868.66</v>
      </c>
    </row>
    <row r="6527" spans="1:4" ht="12.75" customHeight="1">
      <c r="A6527" s="6" t="s">
        <v>13073</v>
      </c>
      <c r="B6527" s="7" t="s">
        <v>13074</v>
      </c>
      <c r="C6527" s="7" t="s">
        <v>2</v>
      </c>
      <c r="D6527" s="8">
        <v>1153.03</v>
      </c>
    </row>
    <row r="6528" spans="1:4" ht="12.75" customHeight="1">
      <c r="A6528" s="6" t="s">
        <v>13075</v>
      </c>
      <c r="B6528" s="7" t="s">
        <v>13076</v>
      </c>
      <c r="C6528" s="7" t="s">
        <v>2</v>
      </c>
      <c r="D6528" s="8">
        <v>1145.77</v>
      </c>
    </row>
    <row r="6529" spans="1:4" ht="12.75" customHeight="1">
      <c r="A6529" s="6" t="s">
        <v>13077</v>
      </c>
      <c r="B6529" s="7" t="s">
        <v>13078</v>
      </c>
      <c r="C6529" s="7" t="s">
        <v>2</v>
      </c>
      <c r="D6529" s="8">
        <v>2530.83</v>
      </c>
    </row>
    <row r="6530" spans="1:4" ht="12.75" customHeight="1">
      <c r="A6530" s="6" t="s">
        <v>13079</v>
      </c>
      <c r="B6530" s="7" t="s">
        <v>13080</v>
      </c>
      <c r="C6530" s="7" t="s">
        <v>2</v>
      </c>
      <c r="D6530" s="8">
        <v>931.49</v>
      </c>
    </row>
    <row r="6531" spans="1:4" ht="12.75" customHeight="1">
      <c r="A6531" s="6" t="s">
        <v>13081</v>
      </c>
      <c r="B6531" s="7" t="s">
        <v>13082</v>
      </c>
      <c r="C6531" s="7" t="s">
        <v>2</v>
      </c>
      <c r="D6531" s="8">
        <v>2129.29</v>
      </c>
    </row>
    <row r="6532" spans="1:4" ht="12.75" customHeight="1">
      <c r="A6532" s="6" t="s">
        <v>13083</v>
      </c>
      <c r="B6532" s="7" t="s">
        <v>13084</v>
      </c>
      <c r="C6532" s="7" t="s">
        <v>2</v>
      </c>
      <c r="D6532" s="8">
        <v>1960.11</v>
      </c>
    </row>
    <row r="6533" spans="1:4" ht="12.75" customHeight="1">
      <c r="A6533" s="6" t="s">
        <v>13085</v>
      </c>
      <c r="B6533" s="7" t="s">
        <v>13086</v>
      </c>
      <c r="C6533" s="7" t="s">
        <v>2</v>
      </c>
      <c r="D6533" s="8">
        <v>3592.68</v>
      </c>
    </row>
    <row r="6534" spans="1:4" ht="12.75" customHeight="1">
      <c r="A6534" s="6" t="s">
        <v>13087</v>
      </c>
      <c r="B6534" s="7" t="s">
        <v>13088</v>
      </c>
      <c r="C6534" s="7" t="s">
        <v>2</v>
      </c>
      <c r="D6534" s="8">
        <v>1966.14</v>
      </c>
    </row>
    <row r="6535" spans="1:4" ht="12.75" customHeight="1">
      <c r="A6535" s="6" t="s">
        <v>13089</v>
      </c>
      <c r="B6535" s="7" t="s">
        <v>13090</v>
      </c>
      <c r="C6535" s="7" t="s">
        <v>2</v>
      </c>
      <c r="D6535" s="8">
        <v>3437.45</v>
      </c>
    </row>
    <row r="6536" spans="1:4" ht="12.75" customHeight="1">
      <c r="A6536" s="6" t="s">
        <v>13091</v>
      </c>
      <c r="B6536" s="7" t="s">
        <v>13092</v>
      </c>
      <c r="C6536" s="7" t="s">
        <v>2</v>
      </c>
      <c r="D6536" s="8">
        <v>3140.62</v>
      </c>
    </row>
    <row r="6537" spans="1:4" ht="12.75" customHeight="1">
      <c r="A6537" s="6" t="s">
        <v>13093</v>
      </c>
      <c r="B6537" s="7" t="s">
        <v>13094</v>
      </c>
      <c r="C6537" s="7" t="s">
        <v>2</v>
      </c>
      <c r="D6537" s="8">
        <v>5393.19</v>
      </c>
    </row>
    <row r="6538" spans="1:4" ht="12.75" customHeight="1">
      <c r="A6538" s="6" t="s">
        <v>13095</v>
      </c>
      <c r="B6538" s="7" t="s">
        <v>13096</v>
      </c>
      <c r="C6538" s="7" t="s">
        <v>2</v>
      </c>
      <c r="D6538" s="8">
        <v>1438.1</v>
      </c>
    </row>
    <row r="6539" spans="1:4" ht="12.75" customHeight="1">
      <c r="A6539" s="6" t="s">
        <v>13097</v>
      </c>
      <c r="B6539" s="7" t="s">
        <v>13098</v>
      </c>
      <c r="C6539" s="7" t="s">
        <v>2</v>
      </c>
      <c r="D6539" s="8">
        <v>3132.98</v>
      </c>
    </row>
    <row r="6540" spans="1:4" ht="12.75" customHeight="1">
      <c r="A6540" s="6" t="s">
        <v>13099</v>
      </c>
      <c r="B6540" s="7" t="s">
        <v>13100</v>
      </c>
      <c r="C6540" s="7" t="s">
        <v>2</v>
      </c>
      <c r="D6540" s="8">
        <v>1530.18</v>
      </c>
    </row>
    <row r="6541" spans="1:4" ht="12.75" customHeight="1">
      <c r="A6541" s="6" t="s">
        <v>13101</v>
      </c>
      <c r="B6541" s="7" t="s">
        <v>13102</v>
      </c>
      <c r="C6541" s="7" t="s">
        <v>2</v>
      </c>
      <c r="D6541" s="8">
        <v>2731.07</v>
      </c>
    </row>
    <row r="6542" spans="1:4" ht="12.75" customHeight="1">
      <c r="A6542" s="6" t="s">
        <v>13103</v>
      </c>
      <c r="B6542" s="7" t="s">
        <v>13104</v>
      </c>
      <c r="C6542" s="7" t="s">
        <v>2</v>
      </c>
      <c r="D6542" s="8">
        <v>2505.1799999999998</v>
      </c>
    </row>
    <row r="6543" spans="1:4" ht="12.75" customHeight="1">
      <c r="A6543" s="6" t="s">
        <v>13105</v>
      </c>
      <c r="B6543" s="7" t="s">
        <v>13106</v>
      </c>
      <c r="C6543" s="7" t="s">
        <v>2</v>
      </c>
      <c r="D6543" s="8">
        <v>4697.9799999999996</v>
      </c>
    </row>
    <row r="6544" spans="1:4" ht="12.75" customHeight="1">
      <c r="A6544" s="6" t="s">
        <v>13107</v>
      </c>
      <c r="B6544" s="7" t="s">
        <v>13108</v>
      </c>
      <c r="C6544" s="7" t="s">
        <v>2</v>
      </c>
      <c r="D6544" s="8">
        <v>541.21</v>
      </c>
    </row>
    <row r="6545" spans="1:4" ht="12.75" customHeight="1">
      <c r="A6545" s="6" t="s">
        <v>13109</v>
      </c>
      <c r="B6545" s="7" t="s">
        <v>13110</v>
      </c>
      <c r="C6545" s="7" t="s">
        <v>2</v>
      </c>
      <c r="D6545" s="8">
        <v>695.85</v>
      </c>
    </row>
    <row r="6546" spans="1:4" ht="12.75" customHeight="1">
      <c r="A6546" s="6" t="s">
        <v>13111</v>
      </c>
      <c r="B6546" s="7" t="s">
        <v>13112</v>
      </c>
      <c r="C6546" s="7" t="s">
        <v>2</v>
      </c>
      <c r="D6546" s="8">
        <v>1233.18</v>
      </c>
    </row>
    <row r="6547" spans="1:4" ht="12.75" customHeight="1">
      <c r="A6547" s="6" t="s">
        <v>13113</v>
      </c>
      <c r="B6547" s="7" t="s">
        <v>13114</v>
      </c>
      <c r="C6547" s="7" t="s">
        <v>2</v>
      </c>
      <c r="D6547" s="8">
        <v>1756.18</v>
      </c>
    </row>
    <row r="6548" spans="1:4" ht="12.75" customHeight="1">
      <c r="A6548" s="6" t="s">
        <v>13115</v>
      </c>
      <c r="B6548" s="7" t="s">
        <v>13116</v>
      </c>
      <c r="C6548" s="7" t="s">
        <v>2</v>
      </c>
      <c r="D6548" s="8">
        <v>1044.78</v>
      </c>
    </row>
    <row r="6549" spans="1:4" ht="12.75" customHeight="1">
      <c r="A6549" s="6" t="s">
        <v>13117</v>
      </c>
      <c r="B6549" s="7" t="s">
        <v>13118</v>
      </c>
      <c r="C6549" s="7" t="s">
        <v>2</v>
      </c>
      <c r="D6549" s="8">
        <v>2262.91</v>
      </c>
    </row>
    <row r="6550" spans="1:4" ht="12.75" customHeight="1">
      <c r="A6550" s="6" t="s">
        <v>13119</v>
      </c>
      <c r="B6550" s="7" t="s">
        <v>13120</v>
      </c>
      <c r="C6550" s="7" t="s">
        <v>89</v>
      </c>
      <c r="D6550" s="8">
        <v>1286.93</v>
      </c>
    </row>
    <row r="6551" spans="1:4" ht="12.75" customHeight="1">
      <c r="A6551" s="6" t="s">
        <v>13121</v>
      </c>
      <c r="B6551" s="7" t="s">
        <v>13122</v>
      </c>
      <c r="C6551" s="7" t="s">
        <v>89</v>
      </c>
      <c r="D6551" s="8">
        <v>545.04</v>
      </c>
    </row>
    <row r="6552" spans="1:4" ht="12.75" customHeight="1">
      <c r="A6552" s="6" t="s">
        <v>13123</v>
      </c>
      <c r="B6552" s="7" t="s">
        <v>13124</v>
      </c>
      <c r="C6552" s="7" t="s">
        <v>89</v>
      </c>
      <c r="D6552" s="8">
        <v>1551.93</v>
      </c>
    </row>
    <row r="6553" spans="1:4" ht="12.75" customHeight="1">
      <c r="A6553" s="6" t="s">
        <v>13125</v>
      </c>
      <c r="B6553" s="7" t="s">
        <v>13126</v>
      </c>
      <c r="C6553" s="7" t="s">
        <v>89</v>
      </c>
      <c r="D6553" s="8">
        <v>726.9</v>
      </c>
    </row>
    <row r="6554" spans="1:4" ht="12.75" customHeight="1">
      <c r="A6554" s="6" t="s">
        <v>13127</v>
      </c>
      <c r="B6554" s="7" t="s">
        <v>13128</v>
      </c>
      <c r="C6554" s="7" t="s">
        <v>2</v>
      </c>
      <c r="D6554" s="8">
        <v>3332.95</v>
      </c>
    </row>
    <row r="6555" spans="1:4" ht="12.75" customHeight="1">
      <c r="A6555" s="6" t="s">
        <v>13129</v>
      </c>
      <c r="B6555" s="7" t="s">
        <v>13130</v>
      </c>
      <c r="C6555" s="7" t="s">
        <v>89</v>
      </c>
      <c r="D6555" s="8">
        <v>1816.85</v>
      </c>
    </row>
    <row r="6556" spans="1:4" ht="12.75" customHeight="1">
      <c r="A6556" s="6" t="s">
        <v>13131</v>
      </c>
      <c r="B6556" s="7" t="s">
        <v>13132</v>
      </c>
      <c r="C6556" s="7" t="s">
        <v>89</v>
      </c>
      <c r="D6556" s="8">
        <v>997.43</v>
      </c>
    </row>
    <row r="6557" spans="1:4" ht="12.75" customHeight="1">
      <c r="A6557" s="6" t="s">
        <v>13133</v>
      </c>
      <c r="B6557" s="7" t="s">
        <v>13134</v>
      </c>
      <c r="C6557" s="7" t="s">
        <v>2</v>
      </c>
      <c r="D6557" s="8">
        <v>4288.8599999999997</v>
      </c>
    </row>
    <row r="6558" spans="1:4" ht="12.75" customHeight="1">
      <c r="A6558" s="6" t="s">
        <v>13135</v>
      </c>
      <c r="B6558" s="7" t="s">
        <v>13136</v>
      </c>
      <c r="C6558" s="7" t="s">
        <v>89</v>
      </c>
      <c r="D6558" s="8">
        <v>2214.36</v>
      </c>
    </row>
    <row r="6559" spans="1:4" ht="12.75" customHeight="1">
      <c r="A6559" s="6" t="s">
        <v>13137</v>
      </c>
      <c r="B6559" s="7" t="s">
        <v>13138</v>
      </c>
      <c r="C6559" s="7" t="s">
        <v>2</v>
      </c>
      <c r="D6559" s="8">
        <v>2777.38</v>
      </c>
    </row>
    <row r="6560" spans="1:4" ht="12.75" customHeight="1">
      <c r="A6560" s="6" t="s">
        <v>13139</v>
      </c>
      <c r="B6560" s="7" t="s">
        <v>13140</v>
      </c>
      <c r="C6560" s="7" t="s">
        <v>89</v>
      </c>
      <c r="D6560" s="8">
        <v>1351.2</v>
      </c>
    </row>
    <row r="6561" spans="1:4" ht="12.75" customHeight="1">
      <c r="A6561" s="6" t="s">
        <v>13141</v>
      </c>
      <c r="B6561" s="7" t="s">
        <v>13142</v>
      </c>
      <c r="C6561" s="7" t="s">
        <v>2</v>
      </c>
      <c r="D6561" s="8">
        <v>3513.41</v>
      </c>
    </row>
    <row r="6562" spans="1:4" ht="12.75" customHeight="1">
      <c r="A6562" s="6" t="s">
        <v>13143</v>
      </c>
      <c r="B6562" s="7" t="s">
        <v>13144</v>
      </c>
      <c r="C6562" s="7" t="s">
        <v>89</v>
      </c>
      <c r="D6562" s="8">
        <v>1613.99</v>
      </c>
    </row>
    <row r="6563" spans="1:4" ht="12.75" customHeight="1">
      <c r="A6563" s="6" t="s">
        <v>13145</v>
      </c>
      <c r="B6563" s="7" t="s">
        <v>13146</v>
      </c>
      <c r="C6563" s="7" t="s">
        <v>89</v>
      </c>
      <c r="D6563" s="8">
        <v>1876.84</v>
      </c>
    </row>
    <row r="6564" spans="1:4" ht="12.75" customHeight="1">
      <c r="A6564" s="6" t="s">
        <v>13147</v>
      </c>
      <c r="B6564" s="7" t="s">
        <v>13148</v>
      </c>
      <c r="C6564" s="7" t="s">
        <v>89</v>
      </c>
      <c r="D6564" s="8">
        <v>2139.62</v>
      </c>
    </row>
    <row r="6565" spans="1:4" ht="12.75" customHeight="1">
      <c r="A6565" s="6" t="s">
        <v>13149</v>
      </c>
      <c r="B6565" s="7" t="s">
        <v>13150</v>
      </c>
      <c r="C6565" s="7" t="s">
        <v>2</v>
      </c>
      <c r="D6565" s="8">
        <v>5756.96</v>
      </c>
    </row>
    <row r="6566" spans="1:4" ht="12.75" customHeight="1">
      <c r="A6566" s="6" t="s">
        <v>13151</v>
      </c>
      <c r="B6566" s="7" t="s">
        <v>13152</v>
      </c>
      <c r="C6566" s="7" t="s">
        <v>89</v>
      </c>
      <c r="D6566" s="8">
        <v>2402.46</v>
      </c>
    </row>
    <row r="6567" spans="1:4" ht="12.75" customHeight="1">
      <c r="A6567" s="6" t="s">
        <v>13153</v>
      </c>
      <c r="B6567" s="7" t="s">
        <v>13154</v>
      </c>
      <c r="C6567" s="7" t="s">
        <v>89</v>
      </c>
      <c r="D6567" s="8">
        <v>2665.33</v>
      </c>
    </row>
    <row r="6568" spans="1:4" ht="12.75" customHeight="1">
      <c r="A6568" s="6" t="s">
        <v>13155</v>
      </c>
      <c r="B6568" s="7" t="s">
        <v>13156</v>
      </c>
      <c r="C6568" s="7" t="s">
        <v>2</v>
      </c>
      <c r="D6568" s="8">
        <v>7237.98</v>
      </c>
    </row>
    <row r="6569" spans="1:4" ht="12.75" customHeight="1">
      <c r="A6569" s="6" t="s">
        <v>13157</v>
      </c>
      <c r="B6569" s="7" t="s">
        <v>13158</v>
      </c>
      <c r="C6569" s="7" t="s">
        <v>89</v>
      </c>
      <c r="D6569" s="8">
        <v>2928.1</v>
      </c>
    </row>
    <row r="6570" spans="1:4" ht="12.75" customHeight="1">
      <c r="A6570" s="6" t="s">
        <v>13159</v>
      </c>
      <c r="B6570" s="7" t="s">
        <v>13160</v>
      </c>
      <c r="C6570" s="7" t="s">
        <v>2</v>
      </c>
      <c r="D6570" s="8">
        <v>4361.8900000000003</v>
      </c>
    </row>
    <row r="6571" spans="1:4" ht="12.75" customHeight="1">
      <c r="A6571" s="6" t="s">
        <v>13161</v>
      </c>
      <c r="B6571" s="7" t="s">
        <v>13162</v>
      </c>
      <c r="C6571" s="7" t="s">
        <v>89</v>
      </c>
      <c r="D6571" s="8">
        <v>1876.84</v>
      </c>
    </row>
    <row r="6572" spans="1:4" ht="12.75" customHeight="1">
      <c r="A6572" s="6" t="s">
        <v>13163</v>
      </c>
      <c r="B6572" s="7" t="s">
        <v>13164</v>
      </c>
      <c r="C6572" s="7" t="s">
        <v>2</v>
      </c>
      <c r="D6572" s="8">
        <v>5324.93</v>
      </c>
    </row>
    <row r="6573" spans="1:4" ht="12.75" customHeight="1">
      <c r="A6573" s="6" t="s">
        <v>13165</v>
      </c>
      <c r="B6573" s="7" t="s">
        <v>13166</v>
      </c>
      <c r="C6573" s="7" t="s">
        <v>89</v>
      </c>
      <c r="D6573" s="8">
        <v>2139.62</v>
      </c>
    </row>
    <row r="6574" spans="1:4" ht="12.75" customHeight="1">
      <c r="A6574" s="6" t="s">
        <v>13167</v>
      </c>
      <c r="B6574" s="7" t="s">
        <v>13168</v>
      </c>
      <c r="C6574" s="7" t="s">
        <v>2</v>
      </c>
      <c r="D6574" s="8">
        <v>6259.77</v>
      </c>
    </row>
    <row r="6575" spans="1:4" ht="12.75" customHeight="1">
      <c r="A6575" s="6" t="s">
        <v>13169</v>
      </c>
      <c r="B6575" s="7" t="s">
        <v>13170</v>
      </c>
      <c r="C6575" s="7" t="s">
        <v>89</v>
      </c>
      <c r="D6575" s="8">
        <v>2402.46</v>
      </c>
    </row>
    <row r="6576" spans="1:4" ht="12.75" customHeight="1">
      <c r="A6576" s="6" t="s">
        <v>13171</v>
      </c>
      <c r="B6576" s="7" t="s">
        <v>13172</v>
      </c>
      <c r="C6576" s="7" t="s">
        <v>2</v>
      </c>
      <c r="D6576" s="8">
        <v>7194.54</v>
      </c>
    </row>
    <row r="6577" spans="1:4" ht="12.75" customHeight="1">
      <c r="A6577" s="6" t="s">
        <v>13173</v>
      </c>
      <c r="B6577" s="7" t="s">
        <v>13174</v>
      </c>
      <c r="C6577" s="7" t="s">
        <v>89</v>
      </c>
      <c r="D6577" s="8">
        <v>2665.33</v>
      </c>
    </row>
    <row r="6578" spans="1:4" ht="12.75" customHeight="1">
      <c r="A6578" s="6" t="s">
        <v>13175</v>
      </c>
      <c r="B6578" s="7" t="s">
        <v>13176</v>
      </c>
      <c r="C6578" s="7" t="s">
        <v>2</v>
      </c>
      <c r="D6578" s="8">
        <v>8129.47</v>
      </c>
    </row>
    <row r="6579" spans="1:4" ht="12.75" customHeight="1">
      <c r="A6579" s="6" t="s">
        <v>13177</v>
      </c>
      <c r="B6579" s="7" t="s">
        <v>13178</v>
      </c>
      <c r="C6579" s="7" t="s">
        <v>89</v>
      </c>
      <c r="D6579" s="8">
        <v>2928.1</v>
      </c>
    </row>
    <row r="6580" spans="1:4" ht="12.75" customHeight="1">
      <c r="A6580" s="6" t="s">
        <v>13179</v>
      </c>
      <c r="B6580" s="7" t="s">
        <v>13180</v>
      </c>
      <c r="C6580" s="7" t="s">
        <v>2</v>
      </c>
      <c r="D6580" s="8">
        <v>9064.2199999999993</v>
      </c>
    </row>
    <row r="6581" spans="1:4" ht="12.75" customHeight="1">
      <c r="A6581" s="6" t="s">
        <v>13181</v>
      </c>
      <c r="B6581" s="7" t="s">
        <v>13182</v>
      </c>
      <c r="C6581" s="7" t="s">
        <v>89</v>
      </c>
      <c r="D6581" s="8">
        <v>3215.32</v>
      </c>
    </row>
    <row r="6582" spans="1:4" ht="12.75" customHeight="1">
      <c r="A6582" s="6" t="s">
        <v>13183</v>
      </c>
      <c r="B6582" s="7" t="s">
        <v>13184</v>
      </c>
      <c r="C6582" s="7" t="s">
        <v>2</v>
      </c>
      <c r="D6582" s="8">
        <v>6441.39</v>
      </c>
    </row>
    <row r="6583" spans="1:4" ht="12.75" customHeight="1">
      <c r="A6583" s="6" t="s">
        <v>13185</v>
      </c>
      <c r="B6583" s="7" t="s">
        <v>13186</v>
      </c>
      <c r="C6583" s="7" t="s">
        <v>89</v>
      </c>
      <c r="D6583" s="8">
        <v>2426.91</v>
      </c>
    </row>
    <row r="6584" spans="1:4" ht="12.75" customHeight="1">
      <c r="A6584" s="6" t="s">
        <v>13187</v>
      </c>
      <c r="B6584" s="7" t="s">
        <v>13188</v>
      </c>
      <c r="C6584" s="7" t="s">
        <v>2</v>
      </c>
      <c r="D6584" s="8">
        <v>7556.73</v>
      </c>
    </row>
    <row r="6585" spans="1:4" ht="12.75" customHeight="1">
      <c r="A6585" s="6" t="s">
        <v>13189</v>
      </c>
      <c r="B6585" s="7" t="s">
        <v>13190</v>
      </c>
      <c r="C6585" s="7" t="s">
        <v>89</v>
      </c>
      <c r="D6585" s="8">
        <v>2689.69</v>
      </c>
    </row>
    <row r="6586" spans="1:4" ht="12.75" customHeight="1">
      <c r="A6586" s="6" t="s">
        <v>13191</v>
      </c>
      <c r="B6586" s="7" t="s">
        <v>13192</v>
      </c>
      <c r="C6586" s="7" t="s">
        <v>2</v>
      </c>
      <c r="D6586" s="8">
        <v>8734.5</v>
      </c>
    </row>
    <row r="6587" spans="1:4" ht="12.75" customHeight="1">
      <c r="A6587" s="6" t="s">
        <v>13193</v>
      </c>
      <c r="B6587" s="7" t="s">
        <v>13194</v>
      </c>
      <c r="C6587" s="7" t="s">
        <v>89</v>
      </c>
      <c r="D6587" s="8">
        <v>2952.55</v>
      </c>
    </row>
    <row r="6588" spans="1:4" ht="12.75" customHeight="1">
      <c r="A6588" s="6" t="s">
        <v>13195</v>
      </c>
      <c r="B6588" s="7" t="s">
        <v>13196</v>
      </c>
      <c r="C6588" s="7" t="s">
        <v>2</v>
      </c>
      <c r="D6588" s="8">
        <v>9857.7000000000007</v>
      </c>
    </row>
    <row r="6589" spans="1:4" ht="12.75" customHeight="1">
      <c r="A6589" s="6" t="s">
        <v>13197</v>
      </c>
      <c r="B6589" s="7" t="s">
        <v>13198</v>
      </c>
      <c r="C6589" s="7" t="s">
        <v>89</v>
      </c>
      <c r="D6589" s="8">
        <v>3215.32</v>
      </c>
    </row>
    <row r="6590" spans="1:4" ht="12.75" customHeight="1">
      <c r="A6590" s="6" t="s">
        <v>13199</v>
      </c>
      <c r="B6590" s="7" t="s">
        <v>13200</v>
      </c>
      <c r="C6590" s="7" t="s">
        <v>2</v>
      </c>
      <c r="D6590" s="8">
        <v>10980.97</v>
      </c>
    </row>
    <row r="6591" spans="1:4" ht="12.75" customHeight="1">
      <c r="A6591" s="6" t="s">
        <v>13201</v>
      </c>
      <c r="B6591" s="7" t="s">
        <v>13202</v>
      </c>
      <c r="C6591" s="7" t="s">
        <v>89</v>
      </c>
      <c r="D6591" s="8">
        <v>3483.17</v>
      </c>
    </row>
    <row r="6592" spans="1:4" ht="12.75" customHeight="1">
      <c r="A6592" s="6" t="s">
        <v>13203</v>
      </c>
      <c r="B6592" s="7" t="s">
        <v>13204</v>
      </c>
      <c r="C6592" s="7" t="s">
        <v>2</v>
      </c>
      <c r="D6592" s="8">
        <v>8962.7999999999993</v>
      </c>
    </row>
    <row r="6593" spans="1:4" ht="12.75" customHeight="1">
      <c r="A6593" s="6" t="s">
        <v>13205</v>
      </c>
      <c r="B6593" s="7" t="s">
        <v>13206</v>
      </c>
      <c r="C6593" s="7" t="s">
        <v>89</v>
      </c>
      <c r="D6593" s="8">
        <v>2957.65</v>
      </c>
    </row>
    <row r="6594" spans="1:4" ht="12.75" customHeight="1">
      <c r="A6594" s="6" t="s">
        <v>13207</v>
      </c>
      <c r="B6594" s="7" t="s">
        <v>13208</v>
      </c>
      <c r="C6594" s="7" t="s">
        <v>2</v>
      </c>
      <c r="D6594" s="8">
        <v>10322.290000000001</v>
      </c>
    </row>
    <row r="6595" spans="1:4" ht="12.75" customHeight="1">
      <c r="A6595" s="6" t="s">
        <v>13209</v>
      </c>
      <c r="B6595" s="7" t="s">
        <v>13210</v>
      </c>
      <c r="C6595" s="7" t="s">
        <v>89</v>
      </c>
      <c r="D6595" s="8">
        <v>3220.42</v>
      </c>
    </row>
    <row r="6596" spans="1:4" ht="12.75" customHeight="1">
      <c r="A6596" s="6" t="s">
        <v>13211</v>
      </c>
      <c r="B6596" s="7" t="s">
        <v>13212</v>
      </c>
      <c r="C6596" s="7" t="s">
        <v>2</v>
      </c>
      <c r="D6596" s="8">
        <v>11681.85</v>
      </c>
    </row>
    <row r="6597" spans="1:4" ht="12.75" customHeight="1">
      <c r="A6597" s="6" t="s">
        <v>13213</v>
      </c>
      <c r="B6597" s="7" t="s">
        <v>13214</v>
      </c>
      <c r="C6597" s="7" t="s">
        <v>89</v>
      </c>
      <c r="D6597" s="8">
        <v>3483.17</v>
      </c>
    </row>
    <row r="6598" spans="1:4" ht="12.75" customHeight="1">
      <c r="A6598" s="6" t="s">
        <v>13215</v>
      </c>
      <c r="B6598" s="7" t="s">
        <v>13216</v>
      </c>
      <c r="C6598" s="7" t="s">
        <v>2</v>
      </c>
      <c r="D6598" s="8">
        <v>13041.35</v>
      </c>
    </row>
    <row r="6599" spans="1:4" ht="12.75" customHeight="1">
      <c r="A6599" s="6" t="s">
        <v>13217</v>
      </c>
      <c r="B6599" s="7" t="s">
        <v>13218</v>
      </c>
      <c r="C6599" s="7" t="s">
        <v>89</v>
      </c>
      <c r="D6599" s="8">
        <v>3751.05</v>
      </c>
    </row>
    <row r="6600" spans="1:4" ht="12.75" customHeight="1">
      <c r="A6600" s="6" t="s">
        <v>13219</v>
      </c>
      <c r="B6600" s="7" t="s">
        <v>13220</v>
      </c>
      <c r="C6600" s="7" t="s">
        <v>2</v>
      </c>
      <c r="D6600" s="8">
        <v>11936.47</v>
      </c>
    </row>
    <row r="6601" spans="1:4" ht="12.75" customHeight="1">
      <c r="A6601" s="6" t="s">
        <v>13221</v>
      </c>
      <c r="B6601" s="7" t="s">
        <v>13222</v>
      </c>
      <c r="C6601" s="7" t="s">
        <v>89</v>
      </c>
      <c r="D6601" s="8">
        <v>3488.27</v>
      </c>
    </row>
    <row r="6602" spans="1:4" ht="12.75" customHeight="1">
      <c r="A6602" s="6" t="s">
        <v>13223</v>
      </c>
      <c r="B6602" s="7" t="s">
        <v>13224</v>
      </c>
      <c r="C6602" s="7" t="s">
        <v>2</v>
      </c>
      <c r="D6602" s="8">
        <v>13502.48</v>
      </c>
    </row>
    <row r="6603" spans="1:4" ht="12.75" customHeight="1">
      <c r="A6603" s="6" t="s">
        <v>13225</v>
      </c>
      <c r="B6603" s="7" t="s">
        <v>13226</v>
      </c>
      <c r="C6603" s="7" t="s">
        <v>89</v>
      </c>
      <c r="D6603" s="8">
        <v>3751.05</v>
      </c>
    </row>
    <row r="6604" spans="1:4" ht="12.75" customHeight="1">
      <c r="A6604" s="6" t="s">
        <v>13227</v>
      </c>
      <c r="B6604" s="7" t="s">
        <v>13228</v>
      </c>
      <c r="C6604" s="7" t="s">
        <v>2</v>
      </c>
      <c r="D6604" s="8">
        <v>15068.55</v>
      </c>
    </row>
    <row r="6605" spans="1:4" ht="12.75" customHeight="1">
      <c r="A6605" s="6" t="s">
        <v>13229</v>
      </c>
      <c r="B6605" s="7" t="s">
        <v>13230</v>
      </c>
      <c r="C6605" s="7" t="s">
        <v>89</v>
      </c>
      <c r="D6605" s="8">
        <v>4019</v>
      </c>
    </row>
    <row r="6606" spans="1:4" ht="12.75" customHeight="1">
      <c r="A6606" s="6" t="s">
        <v>13231</v>
      </c>
      <c r="B6606" s="7" t="s">
        <v>13232</v>
      </c>
      <c r="C6606" s="7" t="s">
        <v>2</v>
      </c>
      <c r="D6606" s="8">
        <v>15323.27</v>
      </c>
    </row>
    <row r="6607" spans="1:4" ht="12.75" customHeight="1">
      <c r="A6607" s="6" t="s">
        <v>13233</v>
      </c>
      <c r="B6607" s="7" t="s">
        <v>13234</v>
      </c>
      <c r="C6607" s="7" t="s">
        <v>89</v>
      </c>
      <c r="D6607" s="8">
        <v>4019</v>
      </c>
    </row>
    <row r="6608" spans="1:4" ht="12.75" customHeight="1">
      <c r="A6608" s="6" t="s">
        <v>13235</v>
      </c>
      <c r="B6608" s="7" t="s">
        <v>13236</v>
      </c>
      <c r="C6608" s="7" t="s">
        <v>2</v>
      </c>
      <c r="D6608" s="8">
        <v>17095.64</v>
      </c>
    </row>
    <row r="6609" spans="1:4" ht="12.75" customHeight="1">
      <c r="A6609" s="6" t="s">
        <v>13237</v>
      </c>
      <c r="B6609" s="7" t="s">
        <v>13238</v>
      </c>
      <c r="C6609" s="7" t="s">
        <v>89</v>
      </c>
      <c r="D6609" s="8">
        <v>4286.88</v>
      </c>
    </row>
    <row r="6610" spans="1:4" ht="12.75" customHeight="1">
      <c r="A6610" s="6" t="s">
        <v>13239</v>
      </c>
      <c r="B6610" s="7" t="s">
        <v>13240</v>
      </c>
      <c r="C6610" s="7" t="s">
        <v>2</v>
      </c>
      <c r="D6610" s="8">
        <v>19122.86</v>
      </c>
    </row>
    <row r="6611" spans="1:4" ht="12.75" customHeight="1">
      <c r="A6611" s="6" t="s">
        <v>13241</v>
      </c>
      <c r="B6611" s="7" t="s">
        <v>13242</v>
      </c>
      <c r="C6611" s="7" t="s">
        <v>89</v>
      </c>
      <c r="D6611" s="8">
        <v>4504.9799999999996</v>
      </c>
    </row>
    <row r="6612" spans="1:4" ht="12.75" customHeight="1">
      <c r="A6612" s="6" t="s">
        <v>13243</v>
      </c>
      <c r="B6612" s="7" t="s">
        <v>13244</v>
      </c>
      <c r="C6612" s="7" t="s">
        <v>89</v>
      </c>
      <c r="D6612" s="8">
        <v>302.06</v>
      </c>
    </row>
    <row r="6613" spans="1:4" ht="12.75" customHeight="1">
      <c r="A6613" s="6" t="s">
        <v>13245</v>
      </c>
      <c r="B6613" s="7" t="s">
        <v>13246</v>
      </c>
      <c r="C6613" s="7" t="s">
        <v>89</v>
      </c>
      <c r="D6613" s="8">
        <v>1025.51</v>
      </c>
    </row>
    <row r="6614" spans="1:4" ht="12.75" customHeight="1">
      <c r="A6614" s="6" t="s">
        <v>13247</v>
      </c>
      <c r="B6614" s="7" t="s">
        <v>13248</v>
      </c>
      <c r="C6614" s="7" t="s">
        <v>2</v>
      </c>
      <c r="D6614" s="8">
        <v>2796.45</v>
      </c>
    </row>
    <row r="6615" spans="1:4" ht="12.75" customHeight="1">
      <c r="A6615" s="6" t="s">
        <v>13249</v>
      </c>
      <c r="B6615" s="7" t="s">
        <v>13250</v>
      </c>
      <c r="C6615" s="7" t="s">
        <v>2</v>
      </c>
      <c r="D6615" s="8">
        <v>6497.43</v>
      </c>
    </row>
    <row r="6616" spans="1:4" ht="12.75" customHeight="1">
      <c r="A6616" s="6" t="s">
        <v>13251</v>
      </c>
      <c r="B6616" s="7" t="s">
        <v>13252</v>
      </c>
      <c r="C6616" s="7" t="s">
        <v>2</v>
      </c>
      <c r="D6616" s="8">
        <v>4249.3900000000003</v>
      </c>
    </row>
    <row r="6617" spans="1:4" ht="12.75" customHeight="1">
      <c r="A6617" s="6" t="s">
        <v>13253</v>
      </c>
      <c r="B6617" s="7" t="s">
        <v>13254</v>
      </c>
      <c r="C6617" s="7" t="s">
        <v>2</v>
      </c>
      <c r="D6617" s="8">
        <v>4985.3900000000003</v>
      </c>
    </row>
    <row r="6618" spans="1:4" ht="12.75" customHeight="1">
      <c r="A6618" s="6" t="s">
        <v>13255</v>
      </c>
      <c r="B6618" s="7" t="s">
        <v>13256</v>
      </c>
      <c r="C6618" s="7" t="s">
        <v>89</v>
      </c>
      <c r="D6618" s="8">
        <v>411.98</v>
      </c>
    </row>
    <row r="6619" spans="1:4" ht="12.75" customHeight="1">
      <c r="A6619" s="6" t="s">
        <v>13257</v>
      </c>
      <c r="B6619" s="7" t="s">
        <v>13258</v>
      </c>
      <c r="C6619" s="7" t="s">
        <v>2</v>
      </c>
      <c r="D6619" s="8">
        <v>1361.65</v>
      </c>
    </row>
    <row r="6620" spans="1:4" ht="12.75" customHeight="1">
      <c r="A6620" s="6" t="s">
        <v>13259</v>
      </c>
      <c r="B6620" s="7" t="s">
        <v>13260</v>
      </c>
      <c r="C6620" s="7" t="s">
        <v>89</v>
      </c>
      <c r="D6620" s="8">
        <v>723.46</v>
      </c>
    </row>
    <row r="6621" spans="1:4" ht="12.75" customHeight="1">
      <c r="A6621" s="6" t="s">
        <v>13261</v>
      </c>
      <c r="B6621" s="7" t="s">
        <v>13262</v>
      </c>
      <c r="C6621" s="7" t="s">
        <v>89</v>
      </c>
      <c r="D6621" s="8">
        <v>1804.72</v>
      </c>
    </row>
    <row r="6622" spans="1:4" ht="12.75" customHeight="1">
      <c r="A6622" s="6" t="s">
        <v>13263</v>
      </c>
      <c r="B6622" s="7" t="s">
        <v>13264</v>
      </c>
      <c r="C6622" s="7" t="s">
        <v>2</v>
      </c>
      <c r="D6622" s="8">
        <v>3234.89</v>
      </c>
    </row>
    <row r="6623" spans="1:4" ht="12.75" customHeight="1">
      <c r="A6623" s="6" t="s">
        <v>13265</v>
      </c>
      <c r="B6623" s="7" t="s">
        <v>13266</v>
      </c>
      <c r="C6623" s="7" t="s">
        <v>89</v>
      </c>
      <c r="D6623" s="8">
        <v>1723.98</v>
      </c>
    </row>
    <row r="6624" spans="1:4" ht="12.75" customHeight="1">
      <c r="A6624" s="6" t="s">
        <v>13267</v>
      </c>
      <c r="B6624" s="7" t="s">
        <v>13268</v>
      </c>
      <c r="C6624" s="7" t="s">
        <v>2</v>
      </c>
      <c r="D6624" s="8">
        <v>5207.12</v>
      </c>
    </row>
    <row r="6625" spans="1:4" ht="12.75" customHeight="1">
      <c r="A6625" s="6" t="s">
        <v>13269</v>
      </c>
      <c r="B6625" s="7" t="s">
        <v>13270</v>
      </c>
      <c r="C6625" s="7" t="s">
        <v>89</v>
      </c>
      <c r="D6625" s="8">
        <v>992.74</v>
      </c>
    </row>
    <row r="6626" spans="1:4" ht="12.75" customHeight="1">
      <c r="A6626" s="6" t="s">
        <v>13271</v>
      </c>
      <c r="B6626" s="7" t="s">
        <v>13272</v>
      </c>
      <c r="C6626" s="7" t="s">
        <v>89</v>
      </c>
      <c r="D6626" s="8">
        <v>2056.91</v>
      </c>
    </row>
    <row r="6627" spans="1:4" ht="12.75" customHeight="1">
      <c r="A6627" s="6" t="s">
        <v>13273</v>
      </c>
      <c r="B6627" s="7" t="s">
        <v>13274</v>
      </c>
      <c r="C6627" s="7" t="s">
        <v>2</v>
      </c>
      <c r="D6627" s="8">
        <v>4170.5200000000004</v>
      </c>
    </row>
    <row r="6628" spans="1:4" ht="12.75" customHeight="1">
      <c r="A6628" s="6" t="s">
        <v>13275</v>
      </c>
      <c r="B6628" s="7" t="s">
        <v>13276</v>
      </c>
      <c r="C6628" s="7" t="s">
        <v>89</v>
      </c>
      <c r="D6628" s="8">
        <v>2107.0300000000002</v>
      </c>
    </row>
    <row r="6629" spans="1:4" ht="12.75" customHeight="1">
      <c r="A6629" s="6" t="s">
        <v>13277</v>
      </c>
      <c r="B6629" s="7" t="s">
        <v>13278</v>
      </c>
      <c r="C6629" s="7" t="s">
        <v>2</v>
      </c>
      <c r="D6629" s="8">
        <v>2715.97</v>
      </c>
    </row>
    <row r="6630" spans="1:4" ht="12.75" customHeight="1">
      <c r="A6630" s="6" t="s">
        <v>13279</v>
      </c>
      <c r="B6630" s="7" t="s">
        <v>13280</v>
      </c>
      <c r="C6630" s="7" t="s">
        <v>89</v>
      </c>
      <c r="D6630" s="8">
        <v>1300.3</v>
      </c>
    </row>
    <row r="6631" spans="1:4" ht="12.75" customHeight="1">
      <c r="A6631" s="6" t="s">
        <v>13281</v>
      </c>
      <c r="B6631" s="7" t="s">
        <v>13282</v>
      </c>
      <c r="C6631" s="7" t="s">
        <v>2</v>
      </c>
      <c r="D6631" s="8">
        <v>6120.72</v>
      </c>
    </row>
    <row r="6632" spans="1:4" ht="12.75" customHeight="1">
      <c r="A6632" s="6" t="s">
        <v>13283</v>
      </c>
      <c r="B6632" s="7" t="s">
        <v>13284</v>
      </c>
      <c r="C6632" s="7" t="s">
        <v>2</v>
      </c>
      <c r="D6632" s="8">
        <v>3435.05</v>
      </c>
    </row>
    <row r="6633" spans="1:4" ht="12.75" customHeight="1">
      <c r="A6633" s="6" t="s">
        <v>13285</v>
      </c>
      <c r="B6633" s="7" t="s">
        <v>13286</v>
      </c>
      <c r="C6633" s="7" t="s">
        <v>89</v>
      </c>
      <c r="D6633" s="8">
        <v>1552.48</v>
      </c>
    </row>
    <row r="6634" spans="1:4" ht="12.75" customHeight="1">
      <c r="A6634" s="6" t="s">
        <v>13287</v>
      </c>
      <c r="B6634" s="7" t="s">
        <v>13288</v>
      </c>
      <c r="C6634" s="7" t="s">
        <v>89</v>
      </c>
      <c r="D6634" s="8">
        <v>2309.14</v>
      </c>
    </row>
    <row r="6635" spans="1:4" ht="12.75" customHeight="1">
      <c r="A6635" s="6" t="s">
        <v>13289</v>
      </c>
      <c r="B6635" s="7" t="s">
        <v>13290</v>
      </c>
      <c r="C6635" s="7" t="s">
        <v>2</v>
      </c>
      <c r="D6635" s="8">
        <v>4154.08</v>
      </c>
    </row>
    <row r="6636" spans="1:4" ht="12.75" customHeight="1">
      <c r="A6636" s="6" t="s">
        <v>13291</v>
      </c>
      <c r="B6636" s="7" t="s">
        <v>13292</v>
      </c>
      <c r="C6636" s="7" t="s">
        <v>89</v>
      </c>
      <c r="D6636" s="8">
        <v>1804.72</v>
      </c>
    </row>
    <row r="6637" spans="1:4" ht="12.75" customHeight="1">
      <c r="A6637" s="6" t="s">
        <v>13293</v>
      </c>
      <c r="B6637" s="7" t="s">
        <v>13294</v>
      </c>
      <c r="C6637" s="7" t="s">
        <v>2</v>
      </c>
      <c r="D6637" s="8">
        <v>4873.13</v>
      </c>
    </row>
    <row r="6638" spans="1:4" ht="12.75" customHeight="1">
      <c r="A6638" s="6" t="s">
        <v>13295</v>
      </c>
      <c r="B6638" s="7" t="s">
        <v>13296</v>
      </c>
      <c r="C6638" s="7" t="s">
        <v>2</v>
      </c>
      <c r="D6638" s="8">
        <v>536.82000000000005</v>
      </c>
    </row>
    <row r="6639" spans="1:4" ht="12.75" customHeight="1">
      <c r="A6639" s="6" t="s">
        <v>13297</v>
      </c>
      <c r="B6639" s="7" t="s">
        <v>13298</v>
      </c>
      <c r="C6639" s="7" t="s">
        <v>89</v>
      </c>
      <c r="D6639" s="8">
        <v>2056.91</v>
      </c>
    </row>
    <row r="6640" spans="1:4" ht="12.75" customHeight="1">
      <c r="A6640" s="6" t="s">
        <v>13299</v>
      </c>
      <c r="B6640" s="7" t="s">
        <v>13300</v>
      </c>
      <c r="C6640" s="7" t="s">
        <v>2</v>
      </c>
      <c r="D6640" s="8">
        <v>690.72</v>
      </c>
    </row>
    <row r="6641" spans="1:4" ht="12.75" customHeight="1">
      <c r="A6641" s="6" t="s">
        <v>13301</v>
      </c>
      <c r="B6641" s="7" t="s">
        <v>13302</v>
      </c>
      <c r="C6641" s="7" t="s">
        <v>2</v>
      </c>
      <c r="D6641" s="8">
        <v>7034.24</v>
      </c>
    </row>
    <row r="6642" spans="1:4" ht="12.75" customHeight="1">
      <c r="A6642" s="6" t="s">
        <v>13303</v>
      </c>
      <c r="B6642" s="7" t="s">
        <v>13304</v>
      </c>
      <c r="C6642" s="7" t="s">
        <v>2</v>
      </c>
      <c r="D6642" s="8">
        <v>1189.04</v>
      </c>
    </row>
    <row r="6643" spans="1:4" ht="12.75" customHeight="1">
      <c r="A6643" s="6" t="s">
        <v>13305</v>
      </c>
      <c r="B6643" s="7" t="s">
        <v>13306</v>
      </c>
      <c r="C6643" s="7" t="s">
        <v>2</v>
      </c>
      <c r="D6643" s="8">
        <v>1677.94</v>
      </c>
    </row>
    <row r="6644" spans="1:4" ht="12.75" customHeight="1">
      <c r="A6644" s="6" t="s">
        <v>13307</v>
      </c>
      <c r="B6644" s="7" t="s">
        <v>13308</v>
      </c>
      <c r="C6644" s="7" t="s">
        <v>2</v>
      </c>
      <c r="D6644" s="8">
        <v>5627.77</v>
      </c>
    </row>
    <row r="6645" spans="1:4" ht="12.75" customHeight="1">
      <c r="A6645" s="6" t="s">
        <v>13309</v>
      </c>
      <c r="B6645" s="7" t="s">
        <v>13310</v>
      </c>
      <c r="C6645" s="7" t="s">
        <v>2</v>
      </c>
      <c r="D6645" s="8">
        <v>1036.1600000000001</v>
      </c>
    </row>
    <row r="6646" spans="1:4" ht="12.75" customHeight="1">
      <c r="A6646" s="6" t="s">
        <v>13311</v>
      </c>
      <c r="B6646" s="7" t="s">
        <v>13312</v>
      </c>
      <c r="C6646" s="7" t="s">
        <v>89</v>
      </c>
      <c r="D6646" s="8">
        <v>2561.4</v>
      </c>
    </row>
    <row r="6647" spans="1:4" ht="12.75" customHeight="1">
      <c r="A6647" s="6" t="s">
        <v>13313</v>
      </c>
      <c r="B6647" s="7" t="s">
        <v>13314</v>
      </c>
      <c r="C6647" s="7" t="s">
        <v>89</v>
      </c>
      <c r="D6647" s="8">
        <v>2309.14</v>
      </c>
    </row>
    <row r="6648" spans="1:4" ht="12.75" customHeight="1">
      <c r="A6648" s="6" t="s">
        <v>13315</v>
      </c>
      <c r="B6648" s="7" t="s">
        <v>13316</v>
      </c>
      <c r="C6648" s="7" t="s">
        <v>89</v>
      </c>
      <c r="D6648" s="8">
        <v>409.89</v>
      </c>
    </row>
    <row r="6649" spans="1:4" ht="12.75" customHeight="1">
      <c r="A6649" s="6" t="s">
        <v>13317</v>
      </c>
      <c r="B6649" s="7" t="s">
        <v>13318</v>
      </c>
      <c r="C6649" s="7" t="s">
        <v>2</v>
      </c>
      <c r="D6649" s="8">
        <v>6351.29</v>
      </c>
    </row>
    <row r="6650" spans="1:4" ht="12.75" customHeight="1">
      <c r="A6650" s="6" t="s">
        <v>13319</v>
      </c>
      <c r="B6650" s="7" t="s">
        <v>13320</v>
      </c>
      <c r="C6650" s="7" t="s">
        <v>2</v>
      </c>
      <c r="D6650" s="8">
        <v>2185.5700000000002</v>
      </c>
    </row>
    <row r="6651" spans="1:4" ht="12.75" customHeight="1">
      <c r="A6651" s="6" t="s">
        <v>13321</v>
      </c>
      <c r="B6651" s="7" t="s">
        <v>13322</v>
      </c>
      <c r="C6651" s="7" t="s">
        <v>89</v>
      </c>
      <c r="D6651" s="8">
        <v>2561.4</v>
      </c>
    </row>
    <row r="6652" spans="1:4" ht="12.75" customHeight="1">
      <c r="A6652" s="6" t="s">
        <v>13323</v>
      </c>
      <c r="B6652" s="7" t="s">
        <v>13324</v>
      </c>
      <c r="C6652" s="7" t="s">
        <v>89</v>
      </c>
      <c r="D6652" s="8">
        <v>2839.26</v>
      </c>
    </row>
    <row r="6653" spans="1:4" ht="12.75" customHeight="1">
      <c r="A6653" s="6" t="s">
        <v>13325</v>
      </c>
      <c r="B6653" s="7" t="s">
        <v>13326</v>
      </c>
      <c r="C6653" s="7" t="s">
        <v>89</v>
      </c>
      <c r="D6653" s="8">
        <v>1213.32</v>
      </c>
    </row>
    <row r="6654" spans="1:4" ht="12.75" customHeight="1">
      <c r="A6654" s="6" t="s">
        <v>13327</v>
      </c>
      <c r="B6654" s="7" t="s">
        <v>13328</v>
      </c>
      <c r="C6654" s="7" t="s">
        <v>2</v>
      </c>
      <c r="D6654" s="8">
        <v>7947.91</v>
      </c>
    </row>
    <row r="6655" spans="1:4" ht="12.75" customHeight="1">
      <c r="A6655" s="6" t="s">
        <v>13329</v>
      </c>
      <c r="B6655" s="7" t="s">
        <v>13330</v>
      </c>
      <c r="C6655" s="7" t="s">
        <v>2</v>
      </c>
      <c r="D6655" s="8">
        <v>1415.24</v>
      </c>
    </row>
    <row r="6656" spans="1:4" ht="12.75" customHeight="1">
      <c r="A6656" s="6" t="s">
        <v>13331</v>
      </c>
      <c r="B6656" s="7" t="s">
        <v>13332</v>
      </c>
      <c r="C6656" s="7" t="s">
        <v>2</v>
      </c>
      <c r="D6656" s="8">
        <v>7074.89</v>
      </c>
    </row>
    <row r="6657" spans="1:4" ht="12.75" customHeight="1">
      <c r="A6657" s="6" t="s">
        <v>13333</v>
      </c>
      <c r="B6657" s="7" t="s">
        <v>13334</v>
      </c>
      <c r="C6657" s="7" t="s">
        <v>2</v>
      </c>
      <c r="D6657" s="8">
        <v>10091.23</v>
      </c>
    </row>
    <row r="6658" spans="1:4" ht="12.75" customHeight="1">
      <c r="A6658" s="6" t="s">
        <v>13335</v>
      </c>
      <c r="B6658" s="7" t="s">
        <v>13336</v>
      </c>
      <c r="C6658" s="7" t="s">
        <v>89</v>
      </c>
      <c r="D6658" s="8">
        <v>542.29999999999995</v>
      </c>
    </row>
    <row r="6659" spans="1:4" ht="12.75" customHeight="1">
      <c r="A6659" s="6" t="s">
        <v>13337</v>
      </c>
      <c r="B6659" s="7" t="s">
        <v>13338</v>
      </c>
      <c r="C6659" s="7" t="s">
        <v>89</v>
      </c>
      <c r="D6659" s="8">
        <v>2813.57</v>
      </c>
    </row>
    <row r="6660" spans="1:4" ht="12.75" customHeight="1">
      <c r="A6660" s="6" t="s">
        <v>13339</v>
      </c>
      <c r="B6660" s="7" t="s">
        <v>13340</v>
      </c>
      <c r="C6660" s="7" t="s">
        <v>2</v>
      </c>
      <c r="D6660" s="8">
        <v>4265.33</v>
      </c>
    </row>
    <row r="6661" spans="1:4" ht="12.75" customHeight="1">
      <c r="A6661" s="6" t="s">
        <v>13341</v>
      </c>
      <c r="B6661" s="7" t="s">
        <v>13342</v>
      </c>
      <c r="C6661" s="7" t="s">
        <v>89</v>
      </c>
      <c r="D6661" s="8">
        <v>2813.57</v>
      </c>
    </row>
    <row r="6662" spans="1:4" ht="12.75" customHeight="1">
      <c r="A6662" s="6" t="s">
        <v>13343</v>
      </c>
      <c r="B6662" s="7" t="s">
        <v>13344</v>
      </c>
      <c r="C6662" s="7" t="s">
        <v>2</v>
      </c>
      <c r="D6662" s="8">
        <v>2708.28</v>
      </c>
    </row>
    <row r="6663" spans="1:4" ht="12.75" customHeight="1">
      <c r="A6663" s="6" t="s">
        <v>13345</v>
      </c>
      <c r="B6663" s="7" t="s">
        <v>13346</v>
      </c>
      <c r="C6663" s="7" t="s">
        <v>89</v>
      </c>
      <c r="D6663" s="8">
        <v>1468.69</v>
      </c>
    </row>
    <row r="6664" spans="1:4" ht="12.75" customHeight="1">
      <c r="A6664" s="6" t="s">
        <v>13347</v>
      </c>
      <c r="B6664" s="7" t="s">
        <v>13348</v>
      </c>
      <c r="C6664" s="7" t="s">
        <v>2</v>
      </c>
      <c r="D6664" s="8">
        <v>8861.43</v>
      </c>
    </row>
    <row r="6665" spans="1:4" ht="12.75" customHeight="1">
      <c r="A6665" s="6" t="s">
        <v>13349</v>
      </c>
      <c r="B6665" s="7" t="s">
        <v>13350</v>
      </c>
      <c r="C6665" s="7" t="s">
        <v>89</v>
      </c>
      <c r="D6665" s="8">
        <v>3091.44</v>
      </c>
    </row>
    <row r="6666" spans="1:4" ht="12.75" customHeight="1">
      <c r="A6666" s="6" t="s">
        <v>13351</v>
      </c>
      <c r="B6666" s="7" t="s">
        <v>13352</v>
      </c>
      <c r="C6666" s="7" t="s">
        <v>89</v>
      </c>
      <c r="D6666" s="8">
        <v>3087</v>
      </c>
    </row>
    <row r="6667" spans="1:4" ht="12.75" customHeight="1">
      <c r="A6667" s="6" t="s">
        <v>13353</v>
      </c>
      <c r="B6667" s="7" t="s">
        <v>13354</v>
      </c>
      <c r="C6667" s="7" t="s">
        <v>2</v>
      </c>
      <c r="D6667" s="8">
        <v>11419.74</v>
      </c>
    </row>
    <row r="6668" spans="1:4" ht="12.75" customHeight="1">
      <c r="A6668" s="6" t="s">
        <v>13355</v>
      </c>
      <c r="B6668" s="7" t="s">
        <v>13356</v>
      </c>
      <c r="C6668" s="7" t="s">
        <v>89</v>
      </c>
      <c r="D6668" s="8">
        <v>3343.58</v>
      </c>
    </row>
    <row r="6669" spans="1:4" ht="12.75" customHeight="1">
      <c r="A6669" s="6" t="s">
        <v>13357</v>
      </c>
      <c r="B6669" s="7" t="s">
        <v>13358</v>
      </c>
      <c r="C6669" s="7" t="s">
        <v>2</v>
      </c>
      <c r="D6669" s="8">
        <v>12748.19</v>
      </c>
    </row>
    <row r="6670" spans="1:4" ht="12.75" customHeight="1">
      <c r="A6670" s="6" t="s">
        <v>13359</v>
      </c>
      <c r="B6670" s="7" t="s">
        <v>13360</v>
      </c>
      <c r="C6670" s="7" t="s">
        <v>2</v>
      </c>
      <c r="D6670" s="8">
        <v>6297.87</v>
      </c>
    </row>
    <row r="6671" spans="1:4" ht="12.75" customHeight="1">
      <c r="A6671" s="6" t="s">
        <v>13361</v>
      </c>
      <c r="B6671" s="7" t="s">
        <v>13362</v>
      </c>
      <c r="C6671" s="7" t="s">
        <v>89</v>
      </c>
      <c r="D6671" s="8">
        <v>3600.19</v>
      </c>
    </row>
    <row r="6672" spans="1:4" ht="12.75" customHeight="1">
      <c r="A6672" s="6" t="s">
        <v>13363</v>
      </c>
      <c r="B6672" s="7" t="s">
        <v>13364</v>
      </c>
      <c r="C6672" s="7" t="s">
        <v>2</v>
      </c>
      <c r="D6672" s="8">
        <v>11668.43</v>
      </c>
    </row>
    <row r="6673" spans="1:4" ht="12.75" customHeight="1">
      <c r="A6673" s="6" t="s">
        <v>13365</v>
      </c>
      <c r="B6673" s="7" t="s">
        <v>13366</v>
      </c>
      <c r="C6673" s="7" t="s">
        <v>89</v>
      </c>
      <c r="D6673" s="8">
        <v>3348.01</v>
      </c>
    </row>
    <row r="6674" spans="1:4" ht="12.75" customHeight="1">
      <c r="A6674" s="6" t="s">
        <v>13367</v>
      </c>
      <c r="B6674" s="7" t="s">
        <v>13368</v>
      </c>
      <c r="C6674" s="7" t="s">
        <v>2</v>
      </c>
      <c r="D6674" s="8">
        <v>13198.86</v>
      </c>
    </row>
    <row r="6675" spans="1:4" ht="12.75" customHeight="1">
      <c r="A6675" s="6" t="s">
        <v>13369</v>
      </c>
      <c r="B6675" s="7" t="s">
        <v>13370</v>
      </c>
      <c r="C6675" s="7" t="s">
        <v>89</v>
      </c>
      <c r="D6675" s="8">
        <v>3600.19</v>
      </c>
    </row>
    <row r="6676" spans="1:4" ht="12.75" customHeight="1">
      <c r="A6676" s="6" t="s">
        <v>13371</v>
      </c>
      <c r="B6676" s="7" t="s">
        <v>13372</v>
      </c>
      <c r="C6676" s="7" t="s">
        <v>89</v>
      </c>
      <c r="D6676" s="8">
        <v>2330.4</v>
      </c>
    </row>
    <row r="6677" spans="1:4" ht="12.75" customHeight="1">
      <c r="A6677" s="6" t="s">
        <v>13373</v>
      </c>
      <c r="B6677" s="7" t="s">
        <v>13374</v>
      </c>
      <c r="C6677" s="7" t="s">
        <v>2</v>
      </c>
      <c r="D6677" s="8">
        <v>14729.36</v>
      </c>
    </row>
    <row r="6678" spans="1:4" ht="12.75" customHeight="1">
      <c r="A6678" s="6" t="s">
        <v>13375</v>
      </c>
      <c r="B6678" s="7" t="s">
        <v>13376</v>
      </c>
      <c r="C6678" s="7" t="s">
        <v>89</v>
      </c>
      <c r="D6678" s="8">
        <v>3856.87</v>
      </c>
    </row>
    <row r="6679" spans="1:4" ht="12.75" customHeight="1">
      <c r="A6679" s="6" t="s">
        <v>13377</v>
      </c>
      <c r="B6679" s="7" t="s">
        <v>13378</v>
      </c>
      <c r="C6679" s="7" t="s">
        <v>2</v>
      </c>
      <c r="D6679" s="8">
        <v>14978.13</v>
      </c>
    </row>
    <row r="6680" spans="1:4" ht="12.75" customHeight="1">
      <c r="A6680" s="6" t="s">
        <v>13379</v>
      </c>
      <c r="B6680" s="7" t="s">
        <v>13380</v>
      </c>
      <c r="C6680" s="7" t="s">
        <v>89</v>
      </c>
      <c r="D6680" s="8">
        <v>3856.87</v>
      </c>
    </row>
    <row r="6681" spans="1:4" ht="12.75" customHeight="1">
      <c r="A6681" s="6" t="s">
        <v>13381</v>
      </c>
      <c r="B6681" s="7" t="s">
        <v>13382</v>
      </c>
      <c r="C6681" s="7" t="s">
        <v>2</v>
      </c>
      <c r="D6681" s="8">
        <v>7388.19</v>
      </c>
    </row>
    <row r="6682" spans="1:4" ht="12.75" customHeight="1">
      <c r="A6682" s="6" t="s">
        <v>13383</v>
      </c>
      <c r="B6682" s="7" t="s">
        <v>13384</v>
      </c>
      <c r="C6682" s="7" t="s">
        <v>2</v>
      </c>
      <c r="D6682" s="8">
        <v>16710.419999999998</v>
      </c>
    </row>
    <row r="6683" spans="1:4" ht="12.75" customHeight="1">
      <c r="A6683" s="6" t="s">
        <v>13385</v>
      </c>
      <c r="B6683" s="7" t="s">
        <v>13386</v>
      </c>
      <c r="C6683" s="7" t="s">
        <v>89</v>
      </c>
      <c r="D6683" s="8">
        <v>4113.49</v>
      </c>
    </row>
    <row r="6684" spans="1:4" ht="12.75" customHeight="1">
      <c r="A6684" s="6" t="s">
        <v>13387</v>
      </c>
      <c r="B6684" s="7" t="s">
        <v>13388</v>
      </c>
      <c r="C6684" s="7" t="s">
        <v>2</v>
      </c>
      <c r="D6684" s="8">
        <v>18691.599999999999</v>
      </c>
    </row>
    <row r="6685" spans="1:4" ht="12.75" customHeight="1">
      <c r="A6685" s="6" t="s">
        <v>13389</v>
      </c>
      <c r="B6685" s="7" t="s">
        <v>13390</v>
      </c>
      <c r="C6685" s="7" t="s">
        <v>89</v>
      </c>
      <c r="D6685" s="8">
        <v>2582.58</v>
      </c>
    </row>
    <row r="6686" spans="1:4" ht="12.75" customHeight="1">
      <c r="A6686" s="6" t="s">
        <v>13391</v>
      </c>
      <c r="B6686" s="7" t="s">
        <v>13392</v>
      </c>
      <c r="C6686" s="7" t="s">
        <v>89</v>
      </c>
      <c r="D6686" s="8">
        <v>301.12</v>
      </c>
    </row>
    <row r="6687" spans="1:4" ht="12.75" customHeight="1">
      <c r="A6687" s="6" t="s">
        <v>13393</v>
      </c>
      <c r="B6687" s="7" t="s">
        <v>13394</v>
      </c>
      <c r="C6687" s="7" t="s">
        <v>89</v>
      </c>
      <c r="D6687" s="8">
        <v>963.93</v>
      </c>
    </row>
    <row r="6688" spans="1:4" ht="12.75" customHeight="1">
      <c r="A6688" s="6" t="s">
        <v>13395</v>
      </c>
      <c r="B6688" s="7" t="s">
        <v>13396</v>
      </c>
      <c r="C6688" s="7" t="s">
        <v>2</v>
      </c>
      <c r="D6688" s="8">
        <v>8540.92</v>
      </c>
    </row>
    <row r="6689" spans="1:4" ht="12.75" customHeight="1">
      <c r="A6689" s="6" t="s">
        <v>13397</v>
      </c>
      <c r="B6689" s="7" t="s">
        <v>13398</v>
      </c>
      <c r="C6689" s="7" t="s">
        <v>89</v>
      </c>
      <c r="D6689" s="8">
        <v>2834.83</v>
      </c>
    </row>
    <row r="6690" spans="1:4" ht="12.75" customHeight="1">
      <c r="A6690" s="6" t="s">
        <v>13399</v>
      </c>
      <c r="B6690" s="7" t="s">
        <v>13400</v>
      </c>
      <c r="C6690" s="7" t="s">
        <v>2</v>
      </c>
      <c r="D6690" s="8">
        <v>9639.1</v>
      </c>
    </row>
    <row r="6691" spans="1:4" ht="12.75" customHeight="1">
      <c r="A6691" s="6" t="s">
        <v>13401</v>
      </c>
      <c r="B6691" s="7" t="s">
        <v>13402</v>
      </c>
      <c r="C6691" s="7" t="s">
        <v>89</v>
      </c>
      <c r="D6691" s="8">
        <v>3087</v>
      </c>
    </row>
    <row r="6692" spans="1:4" ht="12.75" customHeight="1">
      <c r="A6692" s="6" t="s">
        <v>13403</v>
      </c>
      <c r="B6692" s="7" t="s">
        <v>13404</v>
      </c>
      <c r="C6692" s="7" t="s">
        <v>2</v>
      </c>
      <c r="D6692" s="8">
        <v>10737.34</v>
      </c>
    </row>
    <row r="6693" spans="1:4" ht="12.75" customHeight="1">
      <c r="A6693" s="6" t="s">
        <v>13405</v>
      </c>
      <c r="B6693" s="7" t="s">
        <v>13406</v>
      </c>
      <c r="C6693" s="7" t="s">
        <v>89</v>
      </c>
      <c r="D6693" s="8">
        <v>3343.58</v>
      </c>
    </row>
    <row r="6694" spans="1:4" ht="12.75" customHeight="1">
      <c r="A6694" s="6" t="s">
        <v>13407</v>
      </c>
      <c r="B6694" s="7" t="s">
        <v>13408</v>
      </c>
      <c r="C6694" s="7" t="s">
        <v>2</v>
      </c>
      <c r="D6694" s="8">
        <v>8762.7800000000007</v>
      </c>
    </row>
    <row r="6695" spans="1:4" ht="12.75" customHeight="1">
      <c r="A6695" s="6" t="s">
        <v>13409</v>
      </c>
      <c r="B6695" s="7" t="s">
        <v>13410</v>
      </c>
      <c r="C6695" s="7" t="s">
        <v>89</v>
      </c>
      <c r="D6695" s="8">
        <v>4326.8100000000004</v>
      </c>
    </row>
    <row r="6696" spans="1:4" ht="12.75" customHeight="1">
      <c r="A6696" s="6" t="s">
        <v>13411</v>
      </c>
      <c r="B6696" s="7" t="s">
        <v>13412</v>
      </c>
      <c r="C6696" s="7" t="s">
        <v>2</v>
      </c>
      <c r="D6696" s="8">
        <v>1631.83</v>
      </c>
    </row>
    <row r="6697" spans="1:4" ht="12.75" customHeight="1">
      <c r="A6697" s="6" t="s">
        <v>13413</v>
      </c>
      <c r="B6697" s="7" t="s">
        <v>13414</v>
      </c>
      <c r="C6697" s="7" t="s">
        <v>2</v>
      </c>
      <c r="D6697" s="8">
        <v>1111.23</v>
      </c>
    </row>
    <row r="6698" spans="1:4" ht="12.75" customHeight="1">
      <c r="A6698" s="6" t="s">
        <v>13415</v>
      </c>
      <c r="B6698" s="7" t="s">
        <v>13416</v>
      </c>
      <c r="C6698" s="7" t="s">
        <v>2</v>
      </c>
      <c r="D6698" s="8">
        <v>568.76</v>
      </c>
    </row>
    <row r="6699" spans="1:4" ht="12.75" customHeight="1">
      <c r="A6699" s="6" t="s">
        <v>13417</v>
      </c>
      <c r="B6699" s="7" t="s">
        <v>13418</v>
      </c>
      <c r="C6699" s="7" t="s">
        <v>2</v>
      </c>
      <c r="D6699" s="8">
        <v>500.85</v>
      </c>
    </row>
    <row r="6700" spans="1:4" ht="12.75" customHeight="1">
      <c r="A6700" s="6" t="s">
        <v>13419</v>
      </c>
      <c r="B6700" s="7" t="s">
        <v>13420</v>
      </c>
      <c r="C6700" s="7" t="s">
        <v>2</v>
      </c>
      <c r="D6700" s="8">
        <v>568.20000000000005</v>
      </c>
    </row>
    <row r="6701" spans="1:4" ht="12.75" customHeight="1">
      <c r="A6701" s="6" t="s">
        <v>13421</v>
      </c>
      <c r="B6701" s="7" t="s">
        <v>13422</v>
      </c>
      <c r="C6701" s="7" t="s">
        <v>2</v>
      </c>
      <c r="D6701" s="8">
        <v>3111.85</v>
      </c>
    </row>
    <row r="6702" spans="1:4" ht="12.75" customHeight="1">
      <c r="A6702" s="6" t="s">
        <v>13423</v>
      </c>
      <c r="B6702" s="7" t="s">
        <v>13424</v>
      </c>
      <c r="C6702" s="7" t="s">
        <v>2</v>
      </c>
      <c r="D6702" s="8">
        <v>1876.97</v>
      </c>
    </row>
    <row r="6703" spans="1:4" ht="12.75" customHeight="1">
      <c r="A6703" s="6" t="s">
        <v>13425</v>
      </c>
      <c r="B6703" s="7" t="s">
        <v>13426</v>
      </c>
      <c r="C6703" s="7" t="s">
        <v>2</v>
      </c>
      <c r="D6703" s="8">
        <v>2906.27</v>
      </c>
    </row>
    <row r="6704" spans="1:4" ht="12.75" customHeight="1">
      <c r="A6704" s="6" t="s">
        <v>13427</v>
      </c>
      <c r="B6704" s="7" t="s">
        <v>13428</v>
      </c>
      <c r="C6704" s="7" t="s">
        <v>2</v>
      </c>
      <c r="D6704" s="8">
        <v>2867.37</v>
      </c>
    </row>
    <row r="6705" spans="1:4" ht="12.75" customHeight="1">
      <c r="A6705" s="6" t="s">
        <v>13429</v>
      </c>
      <c r="B6705" s="7" t="s">
        <v>13430</v>
      </c>
      <c r="C6705" s="7" t="s">
        <v>2</v>
      </c>
      <c r="D6705" s="8">
        <v>1811.01</v>
      </c>
    </row>
    <row r="6706" spans="1:4" ht="12.75" customHeight="1">
      <c r="A6706" s="6" t="s">
        <v>13431</v>
      </c>
      <c r="B6706" s="7" t="s">
        <v>13432</v>
      </c>
      <c r="C6706" s="7" t="s">
        <v>89</v>
      </c>
      <c r="D6706" s="8">
        <v>39.79</v>
      </c>
    </row>
    <row r="6707" spans="1:4" ht="12.75" customHeight="1">
      <c r="A6707" s="6" t="s">
        <v>13433</v>
      </c>
      <c r="B6707" s="7" t="s">
        <v>13434</v>
      </c>
      <c r="C6707" s="7" t="s">
        <v>89</v>
      </c>
      <c r="D6707" s="8">
        <v>44.08</v>
      </c>
    </row>
    <row r="6708" spans="1:4" ht="12.75" customHeight="1">
      <c r="A6708" s="6" t="s">
        <v>13435</v>
      </c>
      <c r="B6708" s="7" t="s">
        <v>13436</v>
      </c>
      <c r="C6708" s="7" t="s">
        <v>89</v>
      </c>
      <c r="D6708" s="8">
        <v>56.61</v>
      </c>
    </row>
    <row r="6709" spans="1:4" ht="12.75" customHeight="1">
      <c r="A6709" s="6" t="s">
        <v>13437</v>
      </c>
      <c r="B6709" s="7" t="s">
        <v>13438</v>
      </c>
      <c r="C6709" s="7" t="s">
        <v>89</v>
      </c>
      <c r="D6709" s="8">
        <v>61.5</v>
      </c>
    </row>
    <row r="6710" spans="1:4" ht="12.75" customHeight="1">
      <c r="A6710" s="6" t="s">
        <v>13439</v>
      </c>
      <c r="B6710" s="7" t="s">
        <v>13440</v>
      </c>
      <c r="C6710" s="7" t="s">
        <v>89</v>
      </c>
      <c r="D6710" s="8">
        <v>69.23</v>
      </c>
    </row>
    <row r="6711" spans="1:4" ht="12.75" customHeight="1">
      <c r="A6711" s="6" t="s">
        <v>13441</v>
      </c>
      <c r="B6711" s="7" t="s">
        <v>13442</v>
      </c>
      <c r="C6711" s="7" t="s">
        <v>89</v>
      </c>
      <c r="D6711" s="8">
        <v>74.62</v>
      </c>
    </row>
    <row r="6712" spans="1:4" ht="12.75" customHeight="1">
      <c r="A6712" s="6" t="s">
        <v>13443</v>
      </c>
      <c r="B6712" s="7" t="s">
        <v>13444</v>
      </c>
      <c r="C6712" s="7" t="s">
        <v>89</v>
      </c>
      <c r="D6712" s="8">
        <v>101.56</v>
      </c>
    </row>
    <row r="6713" spans="1:4" ht="12.75" customHeight="1">
      <c r="A6713" s="6" t="s">
        <v>13445</v>
      </c>
      <c r="B6713" s="7" t="s">
        <v>13446</v>
      </c>
      <c r="C6713" s="7" t="s">
        <v>89</v>
      </c>
      <c r="D6713" s="8">
        <v>109.06</v>
      </c>
    </row>
    <row r="6714" spans="1:4" ht="12.75" customHeight="1">
      <c r="A6714" s="6" t="s">
        <v>13447</v>
      </c>
      <c r="B6714" s="7" t="s">
        <v>13448</v>
      </c>
      <c r="C6714" s="7" t="s">
        <v>89</v>
      </c>
      <c r="D6714" s="8">
        <v>124.19</v>
      </c>
    </row>
    <row r="6715" spans="1:4" ht="12.75" customHeight="1">
      <c r="A6715" s="6" t="s">
        <v>13449</v>
      </c>
      <c r="B6715" s="7" t="s">
        <v>13450</v>
      </c>
      <c r="C6715" s="7" t="s">
        <v>89</v>
      </c>
      <c r="D6715" s="8">
        <v>134.19999999999999</v>
      </c>
    </row>
    <row r="6716" spans="1:4" ht="12.75" customHeight="1">
      <c r="A6716" s="6" t="s">
        <v>13451</v>
      </c>
      <c r="B6716" s="7" t="s">
        <v>13452</v>
      </c>
      <c r="C6716" s="7" t="s">
        <v>89</v>
      </c>
      <c r="D6716" s="8">
        <v>53.43</v>
      </c>
    </row>
    <row r="6717" spans="1:4" ht="12.75" customHeight="1">
      <c r="A6717" s="6" t="s">
        <v>13453</v>
      </c>
      <c r="B6717" s="7" t="s">
        <v>13454</v>
      </c>
      <c r="C6717" s="7" t="s">
        <v>89</v>
      </c>
      <c r="D6717" s="8">
        <v>56.02</v>
      </c>
    </row>
    <row r="6718" spans="1:4" ht="12.75" customHeight="1">
      <c r="A6718" s="6" t="s">
        <v>13455</v>
      </c>
      <c r="B6718" s="7" t="s">
        <v>13456</v>
      </c>
      <c r="C6718" s="7" t="s">
        <v>89</v>
      </c>
      <c r="D6718" s="8">
        <v>48.5</v>
      </c>
    </row>
    <row r="6719" spans="1:4" ht="12.75" customHeight="1">
      <c r="A6719" s="6" t="s">
        <v>13457</v>
      </c>
      <c r="B6719" s="7" t="s">
        <v>13458</v>
      </c>
      <c r="C6719" s="7" t="s">
        <v>89</v>
      </c>
      <c r="D6719" s="8">
        <v>51.08</v>
      </c>
    </row>
    <row r="6720" spans="1:4" ht="12.75" customHeight="1">
      <c r="A6720" s="6" t="s">
        <v>13459</v>
      </c>
      <c r="B6720" s="7" t="s">
        <v>13460</v>
      </c>
      <c r="C6720" s="7" t="s">
        <v>89</v>
      </c>
      <c r="D6720" s="8">
        <v>42.52</v>
      </c>
    </row>
    <row r="6721" spans="1:4" ht="12.75" customHeight="1">
      <c r="A6721" s="6" t="s">
        <v>13461</v>
      </c>
      <c r="B6721" s="7" t="s">
        <v>13462</v>
      </c>
      <c r="C6721" s="7" t="s">
        <v>89</v>
      </c>
      <c r="D6721" s="8">
        <v>45.11</v>
      </c>
    </row>
    <row r="6722" spans="1:4" ht="12.75" customHeight="1">
      <c r="A6722" s="6" t="s">
        <v>13463</v>
      </c>
      <c r="B6722" s="7" t="s">
        <v>13464</v>
      </c>
      <c r="C6722" s="7" t="s">
        <v>89</v>
      </c>
      <c r="D6722" s="8">
        <v>52.02</v>
      </c>
    </row>
    <row r="6723" spans="1:4" ht="12.75" customHeight="1">
      <c r="A6723" s="6" t="s">
        <v>13465</v>
      </c>
      <c r="B6723" s="7" t="s">
        <v>13466</v>
      </c>
      <c r="C6723" s="7" t="s">
        <v>89</v>
      </c>
      <c r="D6723" s="8">
        <v>54.61</v>
      </c>
    </row>
    <row r="6724" spans="1:4" ht="12.75" customHeight="1">
      <c r="A6724" s="6" t="s">
        <v>13467</v>
      </c>
      <c r="B6724" s="7" t="s">
        <v>13468</v>
      </c>
      <c r="C6724" s="7" t="s">
        <v>89</v>
      </c>
      <c r="D6724" s="8">
        <v>55.14</v>
      </c>
    </row>
    <row r="6725" spans="1:4" ht="12.75" customHeight="1">
      <c r="A6725" s="6" t="s">
        <v>13469</v>
      </c>
      <c r="B6725" s="7" t="s">
        <v>13470</v>
      </c>
      <c r="C6725" s="7" t="s">
        <v>89</v>
      </c>
      <c r="D6725" s="8">
        <v>61.97</v>
      </c>
    </row>
    <row r="6726" spans="1:4" ht="12.75" customHeight="1">
      <c r="A6726" s="6" t="s">
        <v>13471</v>
      </c>
      <c r="B6726" s="7" t="s">
        <v>13472</v>
      </c>
      <c r="C6726" s="7" t="s">
        <v>89</v>
      </c>
      <c r="D6726" s="8">
        <v>76.73</v>
      </c>
    </row>
    <row r="6727" spans="1:4" ht="12.75" customHeight="1">
      <c r="A6727" s="6" t="s">
        <v>13473</v>
      </c>
      <c r="B6727" s="7" t="s">
        <v>13474</v>
      </c>
      <c r="C6727" s="7" t="s">
        <v>89</v>
      </c>
      <c r="D6727" s="8">
        <v>83.56</v>
      </c>
    </row>
    <row r="6728" spans="1:4" ht="12.75" customHeight="1">
      <c r="A6728" s="6" t="s">
        <v>13475</v>
      </c>
      <c r="B6728" s="7" t="s">
        <v>13476</v>
      </c>
      <c r="C6728" s="7" t="s">
        <v>89</v>
      </c>
      <c r="D6728" s="8">
        <v>100.43</v>
      </c>
    </row>
    <row r="6729" spans="1:4" ht="12.75" customHeight="1">
      <c r="A6729" s="6" t="s">
        <v>13477</v>
      </c>
      <c r="B6729" s="7" t="s">
        <v>13478</v>
      </c>
      <c r="C6729" s="7" t="s">
        <v>89</v>
      </c>
      <c r="D6729" s="8">
        <v>107.28</v>
      </c>
    </row>
    <row r="6730" spans="1:4" ht="12.75" customHeight="1">
      <c r="A6730" s="6" t="s">
        <v>13479</v>
      </c>
      <c r="B6730" s="7" t="s">
        <v>13480</v>
      </c>
      <c r="C6730" s="7" t="s">
        <v>89</v>
      </c>
      <c r="D6730" s="8">
        <v>40.549999999999997</v>
      </c>
    </row>
    <row r="6731" spans="1:4" ht="12.75" customHeight="1">
      <c r="A6731" s="6" t="s">
        <v>13481</v>
      </c>
      <c r="B6731" s="7" t="s">
        <v>13482</v>
      </c>
      <c r="C6731" s="7" t="s">
        <v>89</v>
      </c>
      <c r="D6731" s="8">
        <v>46.64</v>
      </c>
    </row>
    <row r="6732" spans="1:4" ht="12.75" customHeight="1">
      <c r="A6732" s="6" t="s">
        <v>13483</v>
      </c>
      <c r="B6732" s="7" t="s">
        <v>13484</v>
      </c>
      <c r="C6732" s="7" t="s">
        <v>89</v>
      </c>
      <c r="D6732" s="8">
        <v>54.52</v>
      </c>
    </row>
    <row r="6733" spans="1:4" ht="12.75" customHeight="1">
      <c r="A6733" s="6" t="s">
        <v>13485</v>
      </c>
      <c r="B6733" s="7" t="s">
        <v>13486</v>
      </c>
      <c r="C6733" s="7" t="s">
        <v>89</v>
      </c>
      <c r="D6733" s="8">
        <v>60.61</v>
      </c>
    </row>
    <row r="6734" spans="1:4" ht="12.75" customHeight="1">
      <c r="A6734" s="6" t="s">
        <v>13487</v>
      </c>
      <c r="B6734" s="7" t="s">
        <v>13488</v>
      </c>
      <c r="C6734" s="7" t="s">
        <v>89</v>
      </c>
      <c r="D6734" s="8">
        <v>68.98</v>
      </c>
    </row>
    <row r="6735" spans="1:4" ht="12.75" customHeight="1">
      <c r="A6735" s="6" t="s">
        <v>13489</v>
      </c>
      <c r="B6735" s="7" t="s">
        <v>13490</v>
      </c>
      <c r="C6735" s="7" t="s">
        <v>89</v>
      </c>
      <c r="D6735" s="8">
        <v>75.06</v>
      </c>
    </row>
    <row r="6736" spans="1:4" ht="12.75" customHeight="1">
      <c r="A6736" s="6" t="s">
        <v>13491</v>
      </c>
      <c r="B6736" s="7" t="s">
        <v>13492</v>
      </c>
      <c r="C6736" s="7" t="s">
        <v>89</v>
      </c>
      <c r="D6736" s="8">
        <v>225.18</v>
      </c>
    </row>
    <row r="6737" spans="1:4" ht="12.75" customHeight="1">
      <c r="A6737" s="6" t="s">
        <v>13493</v>
      </c>
      <c r="B6737" s="7" t="s">
        <v>13494</v>
      </c>
      <c r="C6737" s="7" t="s">
        <v>89</v>
      </c>
      <c r="D6737" s="8">
        <v>8.9600000000000009</v>
      </c>
    </row>
    <row r="6738" spans="1:4" ht="12.75" customHeight="1">
      <c r="A6738" s="6" t="s">
        <v>13495</v>
      </c>
      <c r="B6738" s="7" t="s">
        <v>13496</v>
      </c>
      <c r="C6738" s="7" t="s">
        <v>89</v>
      </c>
      <c r="D6738" s="8">
        <v>4187.72</v>
      </c>
    </row>
    <row r="6739" spans="1:4" ht="12.75" customHeight="1">
      <c r="A6739" s="6" t="s">
        <v>13497</v>
      </c>
      <c r="B6739" s="7" t="s">
        <v>13498</v>
      </c>
      <c r="C6739" s="7" t="s">
        <v>89</v>
      </c>
      <c r="D6739" s="8">
        <v>5237.2299999999996</v>
      </c>
    </row>
    <row r="6740" spans="1:4" ht="12.75" customHeight="1">
      <c r="A6740" s="6" t="s">
        <v>13499</v>
      </c>
      <c r="B6740" s="7" t="s">
        <v>13500</v>
      </c>
      <c r="C6740" s="7" t="s">
        <v>89</v>
      </c>
      <c r="D6740" s="8">
        <v>7075.82</v>
      </c>
    </row>
    <row r="6741" spans="1:4" ht="12.75" customHeight="1">
      <c r="A6741" s="6" t="s">
        <v>13501</v>
      </c>
      <c r="B6741" s="7" t="s">
        <v>13502</v>
      </c>
      <c r="C6741" s="7" t="s">
        <v>89</v>
      </c>
      <c r="D6741" s="8">
        <v>8475.98</v>
      </c>
    </row>
    <row r="6742" spans="1:4" ht="12.75" customHeight="1">
      <c r="A6742" s="6" t="s">
        <v>13503</v>
      </c>
      <c r="B6742" s="7" t="s">
        <v>13504</v>
      </c>
      <c r="C6742" s="7" t="s">
        <v>801</v>
      </c>
      <c r="D6742" s="8">
        <v>27.43</v>
      </c>
    </row>
    <row r="6743" spans="1:4" ht="12.75" customHeight="1">
      <c r="A6743" s="6" t="s">
        <v>13505</v>
      </c>
      <c r="B6743" s="7" t="s">
        <v>13506</v>
      </c>
      <c r="C6743" s="7" t="s">
        <v>801</v>
      </c>
      <c r="D6743" s="8">
        <v>107.31</v>
      </c>
    </row>
    <row r="6744" spans="1:4" ht="12.75" customHeight="1">
      <c r="A6744" s="6" t="s">
        <v>13507</v>
      </c>
      <c r="B6744" s="7" t="s">
        <v>13508</v>
      </c>
      <c r="C6744" s="7" t="s">
        <v>96</v>
      </c>
      <c r="D6744" s="8">
        <v>16.34</v>
      </c>
    </row>
    <row r="6745" spans="1:4" ht="12.75" customHeight="1">
      <c r="A6745" s="6" t="s">
        <v>13509</v>
      </c>
      <c r="B6745" s="7" t="s">
        <v>13510</v>
      </c>
      <c r="C6745" s="7" t="s">
        <v>96</v>
      </c>
      <c r="D6745" s="8">
        <v>15.47</v>
      </c>
    </row>
    <row r="6746" spans="1:4" ht="12.75" customHeight="1">
      <c r="A6746" s="6" t="s">
        <v>13511</v>
      </c>
      <c r="B6746" s="7" t="s">
        <v>13512</v>
      </c>
      <c r="C6746" s="7" t="s">
        <v>96</v>
      </c>
      <c r="D6746" s="8">
        <v>13.88</v>
      </c>
    </row>
    <row r="6747" spans="1:4" ht="12.75" customHeight="1">
      <c r="A6747" s="6" t="s">
        <v>13513</v>
      </c>
      <c r="B6747" s="7" t="s">
        <v>13514</v>
      </c>
      <c r="C6747" s="7" t="s">
        <v>96</v>
      </c>
      <c r="D6747" s="8">
        <v>11.75</v>
      </c>
    </row>
    <row r="6748" spans="1:4" ht="12.75" customHeight="1">
      <c r="A6748" s="6" t="s">
        <v>13515</v>
      </c>
      <c r="B6748" s="7" t="s">
        <v>13516</v>
      </c>
      <c r="C6748" s="7" t="s">
        <v>96</v>
      </c>
      <c r="D6748" s="8">
        <v>11.18</v>
      </c>
    </row>
    <row r="6749" spans="1:4" ht="12.75" customHeight="1">
      <c r="A6749" s="6" t="s">
        <v>13517</v>
      </c>
      <c r="B6749" s="7" t="s">
        <v>13518</v>
      </c>
      <c r="C6749" s="7" t="s">
        <v>96</v>
      </c>
      <c r="D6749" s="8">
        <v>12.55</v>
      </c>
    </row>
    <row r="6750" spans="1:4" ht="12.75" customHeight="1">
      <c r="A6750" s="6" t="s">
        <v>13519</v>
      </c>
      <c r="B6750" s="7" t="s">
        <v>13520</v>
      </c>
      <c r="C6750" s="7" t="s">
        <v>96</v>
      </c>
      <c r="D6750" s="8">
        <v>15.49</v>
      </c>
    </row>
    <row r="6751" spans="1:4" ht="12.75" customHeight="1">
      <c r="A6751" s="6" t="s">
        <v>13521</v>
      </c>
      <c r="B6751" s="7" t="s">
        <v>13522</v>
      </c>
      <c r="C6751" s="7" t="s">
        <v>96</v>
      </c>
      <c r="D6751" s="8">
        <v>14.72</v>
      </c>
    </row>
    <row r="6752" spans="1:4" ht="12.75" customHeight="1">
      <c r="A6752" s="6" t="s">
        <v>13523</v>
      </c>
      <c r="B6752" s="7" t="s">
        <v>13524</v>
      </c>
      <c r="C6752" s="7" t="s">
        <v>290</v>
      </c>
      <c r="D6752" s="8">
        <v>870.7</v>
      </c>
    </row>
    <row r="6753" spans="1:4" ht="12.75" customHeight="1">
      <c r="A6753" s="6" t="s">
        <v>13525</v>
      </c>
      <c r="B6753" s="7" t="s">
        <v>13526</v>
      </c>
      <c r="C6753" s="7" t="s">
        <v>2</v>
      </c>
      <c r="D6753" s="8">
        <v>1272.52</v>
      </c>
    </row>
    <row r="6754" spans="1:4" ht="12.75" customHeight="1">
      <c r="A6754" s="6" t="s">
        <v>13527</v>
      </c>
      <c r="B6754" s="7" t="s">
        <v>13528</v>
      </c>
      <c r="C6754" s="7" t="s">
        <v>2</v>
      </c>
      <c r="D6754" s="8">
        <v>2617.63</v>
      </c>
    </row>
    <row r="6755" spans="1:4" ht="12.75" customHeight="1">
      <c r="A6755" s="6" t="s">
        <v>13529</v>
      </c>
      <c r="B6755" s="7" t="s">
        <v>13530</v>
      </c>
      <c r="C6755" s="7" t="s">
        <v>2</v>
      </c>
      <c r="D6755" s="8">
        <v>4391.53</v>
      </c>
    </row>
    <row r="6756" spans="1:4" ht="12.75" customHeight="1">
      <c r="A6756" s="6" t="s">
        <v>13531</v>
      </c>
      <c r="B6756" s="7" t="s">
        <v>13532</v>
      </c>
      <c r="C6756" s="7" t="s">
        <v>2</v>
      </c>
      <c r="D6756" s="8">
        <v>6595.27</v>
      </c>
    </row>
    <row r="6757" spans="1:4" ht="12.75" customHeight="1">
      <c r="A6757" s="6" t="s">
        <v>13533</v>
      </c>
      <c r="B6757" s="7" t="s">
        <v>13534</v>
      </c>
      <c r="C6757" s="7" t="s">
        <v>2</v>
      </c>
      <c r="D6757" s="8">
        <v>9274.68</v>
      </c>
    </row>
    <row r="6758" spans="1:4" ht="12.75" customHeight="1">
      <c r="A6758" s="6" t="s">
        <v>13535</v>
      </c>
      <c r="B6758" s="7" t="s">
        <v>13536</v>
      </c>
      <c r="C6758" s="7" t="s">
        <v>2</v>
      </c>
      <c r="D6758" s="8">
        <v>16092.85</v>
      </c>
    </row>
    <row r="6759" spans="1:4" ht="12.75" customHeight="1">
      <c r="A6759" s="6" t="s">
        <v>13537</v>
      </c>
      <c r="B6759" s="7" t="s">
        <v>13538</v>
      </c>
      <c r="C6759" s="7" t="s">
        <v>2</v>
      </c>
      <c r="D6759" s="8">
        <v>5331.82</v>
      </c>
    </row>
    <row r="6760" spans="1:4" ht="12.75" customHeight="1">
      <c r="A6760" s="6" t="s">
        <v>13539</v>
      </c>
      <c r="B6760" s="7" t="s">
        <v>13540</v>
      </c>
      <c r="C6760" s="7" t="s">
        <v>2</v>
      </c>
      <c r="D6760" s="8">
        <v>8002.8</v>
      </c>
    </row>
    <row r="6761" spans="1:4" ht="12.75" customHeight="1">
      <c r="A6761" s="6" t="s">
        <v>13541</v>
      </c>
      <c r="B6761" s="7" t="s">
        <v>13542</v>
      </c>
      <c r="C6761" s="7" t="s">
        <v>2</v>
      </c>
      <c r="D6761" s="8">
        <v>11269.54</v>
      </c>
    </row>
    <row r="6762" spans="1:4" ht="12.75" customHeight="1">
      <c r="A6762" s="6" t="s">
        <v>13543</v>
      </c>
      <c r="B6762" s="7" t="s">
        <v>13544</v>
      </c>
      <c r="C6762" s="7" t="s">
        <v>2</v>
      </c>
      <c r="D6762" s="8">
        <v>19579.71</v>
      </c>
    </row>
    <row r="6763" spans="1:4" ht="12.75" customHeight="1">
      <c r="A6763" s="6" t="s">
        <v>13545</v>
      </c>
      <c r="B6763" s="7" t="s">
        <v>13546</v>
      </c>
      <c r="C6763" s="7" t="s">
        <v>2</v>
      </c>
      <c r="D6763" s="8">
        <v>9953.23</v>
      </c>
    </row>
    <row r="6764" spans="1:4" ht="12.75" customHeight="1">
      <c r="A6764" s="6" t="s">
        <v>13547</v>
      </c>
      <c r="B6764" s="7" t="s">
        <v>13548</v>
      </c>
      <c r="C6764" s="7" t="s">
        <v>2</v>
      </c>
      <c r="D6764" s="8">
        <v>13953.62</v>
      </c>
    </row>
    <row r="6765" spans="1:4" ht="12.75" customHeight="1">
      <c r="A6765" s="6" t="s">
        <v>13549</v>
      </c>
      <c r="B6765" s="7" t="s">
        <v>13550</v>
      </c>
      <c r="C6765" s="7" t="s">
        <v>2</v>
      </c>
      <c r="D6765" s="8">
        <v>24010.19</v>
      </c>
    </row>
    <row r="6766" spans="1:4" ht="12.75" customHeight="1">
      <c r="A6766" s="6" t="s">
        <v>13551</v>
      </c>
      <c r="B6766" s="7" t="s">
        <v>13552</v>
      </c>
      <c r="C6766" s="7" t="s">
        <v>2</v>
      </c>
      <c r="D6766" s="8">
        <v>3196.78</v>
      </c>
    </row>
    <row r="6767" spans="1:4" ht="12.75" customHeight="1">
      <c r="A6767" s="6" t="s">
        <v>13553</v>
      </c>
      <c r="B6767" s="7" t="s">
        <v>13554</v>
      </c>
      <c r="C6767" s="7" t="s">
        <v>2</v>
      </c>
      <c r="D6767" s="8">
        <v>5575.1</v>
      </c>
    </row>
    <row r="6768" spans="1:4" ht="12.75" customHeight="1">
      <c r="A6768" s="6" t="s">
        <v>13555</v>
      </c>
      <c r="B6768" s="7" t="s">
        <v>13556</v>
      </c>
      <c r="C6768" s="7" t="s">
        <v>2</v>
      </c>
      <c r="D6768" s="8">
        <v>8907.02</v>
      </c>
    </row>
    <row r="6769" spans="1:4" ht="12.75" customHeight="1">
      <c r="A6769" s="6" t="s">
        <v>13557</v>
      </c>
      <c r="B6769" s="7" t="s">
        <v>13558</v>
      </c>
      <c r="C6769" s="7" t="s">
        <v>2</v>
      </c>
      <c r="D6769" s="8">
        <v>13217.15</v>
      </c>
    </row>
    <row r="6770" spans="1:4" ht="12.75" customHeight="1">
      <c r="A6770" s="6" t="s">
        <v>13559</v>
      </c>
      <c r="B6770" s="7" t="s">
        <v>13560</v>
      </c>
      <c r="C6770" s="7" t="s">
        <v>2</v>
      </c>
      <c r="D6770" s="8">
        <v>25192.98</v>
      </c>
    </row>
    <row r="6771" spans="1:4" ht="12.75" customHeight="1">
      <c r="A6771" s="6" t="s">
        <v>13561</v>
      </c>
      <c r="B6771" s="7" t="s">
        <v>13562</v>
      </c>
      <c r="C6771" s="7" t="s">
        <v>2</v>
      </c>
      <c r="D6771" s="8">
        <v>12477.3</v>
      </c>
    </row>
    <row r="6772" spans="1:4" ht="12.75" customHeight="1">
      <c r="A6772" s="6" t="s">
        <v>13563</v>
      </c>
      <c r="B6772" s="7" t="s">
        <v>13564</v>
      </c>
      <c r="C6772" s="7" t="s">
        <v>2</v>
      </c>
      <c r="D6772" s="8">
        <v>18573.47</v>
      </c>
    </row>
    <row r="6773" spans="1:4" ht="12.75" customHeight="1">
      <c r="A6773" s="6" t="s">
        <v>13565</v>
      </c>
      <c r="B6773" s="7" t="s">
        <v>13566</v>
      </c>
      <c r="C6773" s="7" t="s">
        <v>2</v>
      </c>
      <c r="D6773" s="8">
        <v>34641.39</v>
      </c>
    </row>
    <row r="6774" spans="1:4" ht="12.75" customHeight="1">
      <c r="A6774" s="6" t="s">
        <v>13567</v>
      </c>
      <c r="B6774" s="7" t="s">
        <v>13568</v>
      </c>
      <c r="C6774" s="7" t="s">
        <v>2</v>
      </c>
      <c r="D6774" s="8">
        <v>16062.53</v>
      </c>
    </row>
    <row r="6775" spans="1:4" ht="12.75" customHeight="1">
      <c r="A6775" s="6" t="s">
        <v>13569</v>
      </c>
      <c r="B6775" s="7" t="s">
        <v>13570</v>
      </c>
      <c r="C6775" s="7" t="s">
        <v>2</v>
      </c>
      <c r="D6775" s="8">
        <v>23952.52</v>
      </c>
    </row>
    <row r="6776" spans="1:4" ht="12.75" customHeight="1">
      <c r="A6776" s="6" t="s">
        <v>13571</v>
      </c>
      <c r="B6776" s="7" t="s">
        <v>13572</v>
      </c>
      <c r="C6776" s="7" t="s">
        <v>2</v>
      </c>
      <c r="D6776" s="8">
        <v>44259.78</v>
      </c>
    </row>
    <row r="6777" spans="1:4" ht="12.75" customHeight="1">
      <c r="A6777" s="6" t="s">
        <v>13573</v>
      </c>
      <c r="B6777" s="7" t="s">
        <v>13574</v>
      </c>
      <c r="C6777" s="7" t="s">
        <v>2</v>
      </c>
      <c r="D6777" s="8">
        <v>15140.62</v>
      </c>
    </row>
    <row r="6778" spans="1:4" ht="12.75" customHeight="1">
      <c r="A6778" s="6" t="s">
        <v>13575</v>
      </c>
      <c r="B6778" s="7" t="s">
        <v>13576</v>
      </c>
      <c r="C6778" s="7" t="s">
        <v>2</v>
      </c>
      <c r="D6778" s="8">
        <v>23571.24</v>
      </c>
    </row>
    <row r="6779" spans="1:4" ht="12.75" customHeight="1">
      <c r="A6779" s="6" t="s">
        <v>13577</v>
      </c>
      <c r="B6779" s="7" t="s">
        <v>13578</v>
      </c>
      <c r="C6779" s="7" t="s">
        <v>2</v>
      </c>
      <c r="D6779" s="8">
        <v>32807.230000000003</v>
      </c>
    </row>
    <row r="6780" spans="1:4" ht="12.75" customHeight="1">
      <c r="A6780" s="6" t="s">
        <v>13579</v>
      </c>
      <c r="B6780" s="7" t="s">
        <v>13580</v>
      </c>
      <c r="C6780" s="7" t="s">
        <v>2</v>
      </c>
      <c r="D6780" s="8">
        <v>46572.11</v>
      </c>
    </row>
    <row r="6781" spans="1:4" ht="12.75" customHeight="1">
      <c r="A6781" s="6" t="s">
        <v>13581</v>
      </c>
      <c r="B6781" s="7" t="s">
        <v>13582</v>
      </c>
      <c r="C6781" s="7" t="s">
        <v>2</v>
      </c>
      <c r="D6781" s="8">
        <v>18915.53</v>
      </c>
    </row>
    <row r="6782" spans="1:4" ht="12.75" customHeight="1">
      <c r="A6782" s="6" t="s">
        <v>13583</v>
      </c>
      <c r="B6782" s="7" t="s">
        <v>13584</v>
      </c>
      <c r="C6782" s="7" t="s">
        <v>2</v>
      </c>
      <c r="D6782" s="8">
        <v>28710</v>
      </c>
    </row>
    <row r="6783" spans="1:4" ht="12.75" customHeight="1">
      <c r="A6783" s="6" t="s">
        <v>13585</v>
      </c>
      <c r="B6783" s="7" t="s">
        <v>13586</v>
      </c>
      <c r="C6783" s="7" t="s">
        <v>2</v>
      </c>
      <c r="D6783" s="8">
        <v>40172.18</v>
      </c>
    </row>
    <row r="6784" spans="1:4" ht="12.75" customHeight="1">
      <c r="A6784" s="6" t="s">
        <v>13587</v>
      </c>
      <c r="B6784" s="7" t="s">
        <v>13588</v>
      </c>
      <c r="C6784" s="7" t="s">
        <v>2</v>
      </c>
      <c r="D6784" s="8">
        <v>56496.59</v>
      </c>
    </row>
    <row r="6785" spans="1:4" ht="12.75" customHeight="1">
      <c r="A6785" s="6" t="s">
        <v>13589</v>
      </c>
      <c r="B6785" s="7" t="s">
        <v>13590</v>
      </c>
      <c r="C6785" s="7" t="s">
        <v>2</v>
      </c>
      <c r="D6785" s="8">
        <v>21988.03</v>
      </c>
    </row>
    <row r="6786" spans="1:4" ht="12.75" customHeight="1">
      <c r="A6786" s="6" t="s">
        <v>13591</v>
      </c>
      <c r="B6786" s="7" t="s">
        <v>13592</v>
      </c>
      <c r="C6786" s="7" t="s">
        <v>2</v>
      </c>
      <c r="D6786" s="8">
        <v>33910.339999999997</v>
      </c>
    </row>
    <row r="6787" spans="1:4" ht="12.75" customHeight="1">
      <c r="A6787" s="6" t="s">
        <v>13593</v>
      </c>
      <c r="B6787" s="7" t="s">
        <v>13594</v>
      </c>
      <c r="C6787" s="7" t="s">
        <v>2</v>
      </c>
      <c r="D6787" s="8">
        <v>47429.72</v>
      </c>
    </row>
    <row r="6788" spans="1:4" ht="12.75" customHeight="1">
      <c r="A6788" s="6" t="s">
        <v>13595</v>
      </c>
      <c r="B6788" s="7" t="s">
        <v>13596</v>
      </c>
      <c r="C6788" s="7" t="s">
        <v>2</v>
      </c>
      <c r="D6788" s="8">
        <v>67095.100000000006</v>
      </c>
    </row>
    <row r="6789" spans="1:4" ht="12.75" customHeight="1">
      <c r="A6789" s="6" t="s">
        <v>13597</v>
      </c>
      <c r="B6789" s="7" t="s">
        <v>13598</v>
      </c>
      <c r="C6789" s="7" t="s">
        <v>2</v>
      </c>
      <c r="D6789" s="8">
        <v>8609.64</v>
      </c>
    </row>
    <row r="6790" spans="1:4" ht="12.75" customHeight="1">
      <c r="A6790" s="6" t="s">
        <v>13599</v>
      </c>
      <c r="B6790" s="7" t="s">
        <v>13600</v>
      </c>
      <c r="C6790" s="7" t="s">
        <v>2</v>
      </c>
      <c r="D6790" s="8">
        <v>8609.64</v>
      </c>
    </row>
    <row r="6791" spans="1:4" ht="12.75" customHeight="1">
      <c r="A6791" s="6" t="s">
        <v>13601</v>
      </c>
      <c r="B6791" s="7" t="s">
        <v>13602</v>
      </c>
      <c r="C6791" s="7" t="s">
        <v>2</v>
      </c>
      <c r="D6791" s="8">
        <v>12912.12</v>
      </c>
    </row>
    <row r="6792" spans="1:4" ht="12.75" customHeight="1">
      <c r="A6792" s="6" t="s">
        <v>13603</v>
      </c>
      <c r="B6792" s="7" t="s">
        <v>13604</v>
      </c>
      <c r="C6792" s="7" t="s">
        <v>2</v>
      </c>
      <c r="D6792" s="8">
        <v>12912.12</v>
      </c>
    </row>
    <row r="6793" spans="1:4" ht="12.75" customHeight="1">
      <c r="A6793" s="6" t="s">
        <v>13605</v>
      </c>
      <c r="B6793" s="7" t="s">
        <v>13606</v>
      </c>
      <c r="C6793" s="7" t="s">
        <v>2</v>
      </c>
      <c r="D6793" s="8">
        <v>19581.900000000001</v>
      </c>
    </row>
    <row r="6794" spans="1:4" ht="12.75" customHeight="1">
      <c r="A6794" s="6" t="s">
        <v>13607</v>
      </c>
      <c r="B6794" s="7" t="s">
        <v>13608</v>
      </c>
      <c r="C6794" s="7" t="s">
        <v>2</v>
      </c>
      <c r="D6794" s="8">
        <v>29477.8</v>
      </c>
    </row>
    <row r="6795" spans="1:4" ht="12.75" customHeight="1">
      <c r="A6795" s="6" t="s">
        <v>13609</v>
      </c>
      <c r="B6795" s="7" t="s">
        <v>13610</v>
      </c>
      <c r="C6795" s="7" t="s">
        <v>2</v>
      </c>
      <c r="D6795" s="8">
        <v>8609.64</v>
      </c>
    </row>
    <row r="6796" spans="1:4" ht="12.75" customHeight="1">
      <c r="A6796" s="6" t="s">
        <v>13611</v>
      </c>
      <c r="B6796" s="7" t="s">
        <v>13612</v>
      </c>
      <c r="C6796" s="7" t="s">
        <v>2</v>
      </c>
      <c r="D6796" s="8">
        <v>9901.32</v>
      </c>
    </row>
    <row r="6797" spans="1:4" ht="12.75" customHeight="1">
      <c r="A6797" s="6" t="s">
        <v>13613</v>
      </c>
      <c r="B6797" s="7" t="s">
        <v>13614</v>
      </c>
      <c r="C6797" s="7" t="s">
        <v>2</v>
      </c>
      <c r="D6797" s="8">
        <v>14741.61</v>
      </c>
    </row>
    <row r="6798" spans="1:4" ht="12.75" customHeight="1">
      <c r="A6798" s="6" t="s">
        <v>13615</v>
      </c>
      <c r="B6798" s="7" t="s">
        <v>13616</v>
      </c>
      <c r="C6798" s="7" t="s">
        <v>2</v>
      </c>
      <c r="D6798" s="8">
        <v>16455.5</v>
      </c>
    </row>
    <row r="6799" spans="1:4" ht="12.75" customHeight="1">
      <c r="A6799" s="6" t="s">
        <v>13617</v>
      </c>
      <c r="B6799" s="7" t="s">
        <v>13618</v>
      </c>
      <c r="C6799" s="7" t="s">
        <v>2</v>
      </c>
      <c r="D6799" s="8">
        <v>21833.599999999999</v>
      </c>
    </row>
    <row r="6800" spans="1:4" ht="12.75" customHeight="1">
      <c r="A6800" s="6" t="s">
        <v>13619</v>
      </c>
      <c r="B6800" s="7" t="s">
        <v>13620</v>
      </c>
      <c r="C6800" s="7" t="s">
        <v>2</v>
      </c>
      <c r="D6800" s="8">
        <v>34425.75</v>
      </c>
    </row>
    <row r="6801" spans="1:4" ht="12.75" customHeight="1">
      <c r="A6801" s="6" t="s">
        <v>13621</v>
      </c>
      <c r="B6801" s="7" t="s">
        <v>13622</v>
      </c>
      <c r="C6801" s="7" t="s">
        <v>2</v>
      </c>
      <c r="D6801" s="8">
        <v>9901.32</v>
      </c>
    </row>
    <row r="6802" spans="1:4" ht="12.75" customHeight="1">
      <c r="A6802" s="6" t="s">
        <v>13623</v>
      </c>
      <c r="B6802" s="7" t="s">
        <v>13624</v>
      </c>
      <c r="C6802" s="7" t="s">
        <v>2</v>
      </c>
      <c r="D6802" s="8">
        <v>11077.4</v>
      </c>
    </row>
    <row r="6803" spans="1:4" ht="12.75" customHeight="1">
      <c r="A6803" s="6" t="s">
        <v>13625</v>
      </c>
      <c r="B6803" s="7" t="s">
        <v>13626</v>
      </c>
      <c r="C6803" s="7" t="s">
        <v>2</v>
      </c>
      <c r="D6803" s="8">
        <v>16455.5</v>
      </c>
    </row>
    <row r="6804" spans="1:4" ht="12.75" customHeight="1">
      <c r="A6804" s="6" t="s">
        <v>13627</v>
      </c>
      <c r="B6804" s="7" t="s">
        <v>13628</v>
      </c>
      <c r="C6804" s="7" t="s">
        <v>2</v>
      </c>
      <c r="D6804" s="8">
        <v>18147.71</v>
      </c>
    </row>
    <row r="6805" spans="1:4" ht="12.75" customHeight="1">
      <c r="A6805" s="6" t="s">
        <v>13629</v>
      </c>
      <c r="B6805" s="7" t="s">
        <v>13630</v>
      </c>
      <c r="C6805" s="7" t="s">
        <v>2</v>
      </c>
      <c r="D6805" s="8">
        <v>23955.25</v>
      </c>
    </row>
    <row r="6806" spans="1:4" ht="12.75" customHeight="1">
      <c r="A6806" s="6" t="s">
        <v>13631</v>
      </c>
      <c r="B6806" s="7" t="s">
        <v>13632</v>
      </c>
      <c r="C6806" s="7" t="s">
        <v>2</v>
      </c>
      <c r="D6806" s="8">
        <v>39734.949999999997</v>
      </c>
    </row>
    <row r="6807" spans="1:4" ht="12.75" customHeight="1">
      <c r="A6807" s="6" t="s">
        <v>13633</v>
      </c>
      <c r="B6807" s="7" t="s">
        <v>13634</v>
      </c>
      <c r="C6807" s="7" t="s">
        <v>2</v>
      </c>
      <c r="D6807" s="8">
        <v>31704</v>
      </c>
    </row>
    <row r="6808" spans="1:4" ht="12.75" customHeight="1">
      <c r="A6808" s="6" t="s">
        <v>13635</v>
      </c>
      <c r="B6808" s="7" t="s">
        <v>13636</v>
      </c>
      <c r="C6808" s="7" t="s">
        <v>2</v>
      </c>
      <c r="D6808" s="8">
        <v>51748.75</v>
      </c>
    </row>
    <row r="6809" spans="1:4" ht="12.75" customHeight="1">
      <c r="A6809" s="6" t="s">
        <v>13637</v>
      </c>
      <c r="B6809" s="7" t="s">
        <v>13638</v>
      </c>
      <c r="C6809" s="7" t="s">
        <v>2</v>
      </c>
      <c r="D6809" s="8">
        <v>69857.63</v>
      </c>
    </row>
    <row r="6810" spans="1:4" ht="12.75" customHeight="1">
      <c r="A6810" s="6" t="s">
        <v>13639</v>
      </c>
      <c r="B6810" s="7" t="s">
        <v>13640</v>
      </c>
      <c r="C6810" s="7" t="s">
        <v>2</v>
      </c>
      <c r="D6810" s="8">
        <v>100380.68</v>
      </c>
    </row>
    <row r="6811" spans="1:4" ht="12.75" customHeight="1">
      <c r="A6811" s="6" t="s">
        <v>13641</v>
      </c>
      <c r="B6811" s="7" t="s">
        <v>13642</v>
      </c>
      <c r="C6811" s="7" t="s">
        <v>2</v>
      </c>
      <c r="D6811" s="8">
        <v>33771.89</v>
      </c>
    </row>
    <row r="6812" spans="1:4" ht="12.75" customHeight="1">
      <c r="A6812" s="6" t="s">
        <v>13643</v>
      </c>
      <c r="B6812" s="7" t="s">
        <v>13644</v>
      </c>
      <c r="C6812" s="7" t="s">
        <v>2</v>
      </c>
      <c r="D6812" s="8">
        <v>54691.98</v>
      </c>
    </row>
    <row r="6813" spans="1:4" ht="12.75" customHeight="1">
      <c r="A6813" s="6" t="s">
        <v>13645</v>
      </c>
      <c r="B6813" s="7" t="s">
        <v>13646</v>
      </c>
      <c r="C6813" s="7" t="s">
        <v>2</v>
      </c>
      <c r="D6813" s="8">
        <v>77574.27</v>
      </c>
    </row>
    <row r="6814" spans="1:4" ht="12.75" customHeight="1">
      <c r="A6814" s="6" t="s">
        <v>13647</v>
      </c>
      <c r="B6814" s="7" t="s">
        <v>13648</v>
      </c>
      <c r="C6814" s="7" t="s">
        <v>2</v>
      </c>
      <c r="D6814" s="8">
        <v>95155.8</v>
      </c>
    </row>
    <row r="6815" spans="1:4" ht="12.75" customHeight="1">
      <c r="A6815" s="6" t="s">
        <v>13649</v>
      </c>
      <c r="B6815" s="7" t="s">
        <v>13650</v>
      </c>
      <c r="C6815" s="7" t="s">
        <v>2</v>
      </c>
      <c r="D6815" s="8">
        <v>34488.97</v>
      </c>
    </row>
    <row r="6816" spans="1:4" ht="12.75" customHeight="1">
      <c r="A6816" s="6" t="s">
        <v>13651</v>
      </c>
      <c r="B6816" s="7" t="s">
        <v>13652</v>
      </c>
      <c r="C6816" s="7" t="s">
        <v>2</v>
      </c>
      <c r="D6816" s="8">
        <v>59980.17</v>
      </c>
    </row>
    <row r="6817" spans="1:4" ht="12.75" customHeight="1">
      <c r="A6817" s="6" t="s">
        <v>13653</v>
      </c>
      <c r="B6817" s="7" t="s">
        <v>13654</v>
      </c>
      <c r="C6817" s="7" t="s">
        <v>2</v>
      </c>
      <c r="D6817" s="8">
        <v>84067.44</v>
      </c>
    </row>
    <row r="6818" spans="1:4" ht="12.75" customHeight="1">
      <c r="A6818" s="6" t="s">
        <v>13655</v>
      </c>
      <c r="B6818" s="7" t="s">
        <v>13656</v>
      </c>
      <c r="C6818" s="7" t="s">
        <v>2</v>
      </c>
      <c r="D6818" s="8">
        <v>100920.79</v>
      </c>
    </row>
    <row r="6819" spans="1:4" ht="12.75" customHeight="1">
      <c r="A6819" s="6" t="s">
        <v>13657</v>
      </c>
      <c r="B6819" s="7" t="s">
        <v>13658</v>
      </c>
      <c r="C6819" s="7" t="s">
        <v>801</v>
      </c>
      <c r="D6819" s="8">
        <v>21.67</v>
      </c>
    </row>
    <row r="6820" spans="1:4" ht="12.75" customHeight="1">
      <c r="A6820" s="6" t="s">
        <v>13659</v>
      </c>
      <c r="B6820" s="7" t="s">
        <v>13660</v>
      </c>
      <c r="C6820" s="7" t="s">
        <v>801</v>
      </c>
      <c r="D6820" s="8">
        <v>29.83</v>
      </c>
    </row>
    <row r="6821" spans="1:4" ht="12.75" customHeight="1">
      <c r="A6821" s="6" t="s">
        <v>13661</v>
      </c>
      <c r="B6821" s="7" t="s">
        <v>13662</v>
      </c>
      <c r="C6821" s="7" t="s">
        <v>801</v>
      </c>
      <c r="D6821" s="8">
        <v>17</v>
      </c>
    </row>
    <row r="6822" spans="1:4" ht="12.75" customHeight="1">
      <c r="A6822" s="6" t="s">
        <v>13663</v>
      </c>
      <c r="B6822" s="7" t="s">
        <v>13664</v>
      </c>
      <c r="C6822" s="7" t="s">
        <v>801</v>
      </c>
      <c r="D6822" s="8">
        <v>25.15</v>
      </c>
    </row>
    <row r="6823" spans="1:4" ht="12.75" customHeight="1">
      <c r="A6823" s="6" t="s">
        <v>13665</v>
      </c>
      <c r="B6823" s="7" t="s">
        <v>13666</v>
      </c>
      <c r="C6823" s="7" t="s">
        <v>801</v>
      </c>
      <c r="D6823" s="8">
        <v>13.05</v>
      </c>
    </row>
    <row r="6824" spans="1:4" ht="12.75" customHeight="1">
      <c r="A6824" s="6" t="s">
        <v>13667</v>
      </c>
      <c r="B6824" s="7" t="s">
        <v>13668</v>
      </c>
      <c r="C6824" s="7" t="s">
        <v>801</v>
      </c>
      <c r="D6824" s="8">
        <v>21.43</v>
      </c>
    </row>
    <row r="6825" spans="1:4" ht="12.75" customHeight="1">
      <c r="A6825" s="6" t="s">
        <v>13669</v>
      </c>
      <c r="B6825" s="7" t="s">
        <v>13670</v>
      </c>
      <c r="C6825" s="7" t="s">
        <v>801</v>
      </c>
      <c r="D6825" s="8">
        <v>37.729999999999997</v>
      </c>
    </row>
    <row r="6826" spans="1:4" ht="12.75" customHeight="1">
      <c r="A6826" s="6" t="s">
        <v>13671</v>
      </c>
      <c r="B6826" s="7" t="s">
        <v>13672</v>
      </c>
      <c r="C6826" s="7" t="s">
        <v>801</v>
      </c>
      <c r="D6826" s="8">
        <v>48.11</v>
      </c>
    </row>
    <row r="6827" spans="1:4" ht="12.75" customHeight="1">
      <c r="A6827" s="6" t="s">
        <v>13673</v>
      </c>
      <c r="B6827" s="7" t="s">
        <v>13674</v>
      </c>
      <c r="C6827" s="7" t="s">
        <v>801</v>
      </c>
      <c r="D6827" s="8">
        <v>31.05</v>
      </c>
    </row>
    <row r="6828" spans="1:4" ht="12.75" customHeight="1">
      <c r="A6828" s="6" t="s">
        <v>13675</v>
      </c>
      <c r="B6828" s="7" t="s">
        <v>13676</v>
      </c>
      <c r="C6828" s="7" t="s">
        <v>801</v>
      </c>
      <c r="D6828" s="8">
        <v>41.43</v>
      </c>
    </row>
    <row r="6829" spans="1:4" ht="12.75" customHeight="1">
      <c r="A6829" s="6" t="s">
        <v>13677</v>
      </c>
      <c r="B6829" s="7" t="s">
        <v>13678</v>
      </c>
      <c r="C6829" s="7" t="s">
        <v>801</v>
      </c>
      <c r="D6829" s="8">
        <v>27.24</v>
      </c>
    </row>
    <row r="6830" spans="1:4" ht="12.75" customHeight="1">
      <c r="A6830" s="6" t="s">
        <v>13679</v>
      </c>
      <c r="B6830" s="7" t="s">
        <v>13680</v>
      </c>
      <c r="C6830" s="7" t="s">
        <v>801</v>
      </c>
      <c r="D6830" s="8">
        <v>37.85</v>
      </c>
    </row>
    <row r="6831" spans="1:4" ht="12.75" customHeight="1">
      <c r="A6831" s="6" t="s">
        <v>13681</v>
      </c>
      <c r="B6831" s="7" t="s">
        <v>13682</v>
      </c>
      <c r="C6831" s="7" t="s">
        <v>801</v>
      </c>
      <c r="D6831" s="8">
        <v>61.67</v>
      </c>
    </row>
    <row r="6832" spans="1:4" ht="12.75" customHeight="1">
      <c r="A6832" s="6" t="s">
        <v>13683</v>
      </c>
      <c r="B6832" s="7" t="s">
        <v>13684</v>
      </c>
      <c r="C6832" s="7" t="s">
        <v>801</v>
      </c>
      <c r="D6832" s="8">
        <v>77.709999999999994</v>
      </c>
    </row>
    <row r="6833" spans="1:4" ht="12.75" customHeight="1">
      <c r="A6833" s="6" t="s">
        <v>13685</v>
      </c>
      <c r="B6833" s="7" t="s">
        <v>13686</v>
      </c>
      <c r="C6833" s="7" t="s">
        <v>801</v>
      </c>
      <c r="D6833" s="8">
        <v>50.46</v>
      </c>
    </row>
    <row r="6834" spans="1:4" ht="12.75" customHeight="1">
      <c r="A6834" s="6" t="s">
        <v>13687</v>
      </c>
      <c r="B6834" s="7" t="s">
        <v>13688</v>
      </c>
      <c r="C6834" s="7" t="s">
        <v>801</v>
      </c>
      <c r="D6834" s="8">
        <v>66.5</v>
      </c>
    </row>
    <row r="6835" spans="1:4" ht="12.75" customHeight="1">
      <c r="A6835" s="6" t="s">
        <v>13689</v>
      </c>
      <c r="B6835" s="7" t="s">
        <v>13690</v>
      </c>
      <c r="C6835" s="7" t="s">
        <v>801</v>
      </c>
      <c r="D6835" s="8">
        <v>43.23</v>
      </c>
    </row>
    <row r="6836" spans="1:4" ht="12.75" customHeight="1">
      <c r="A6836" s="6" t="s">
        <v>13691</v>
      </c>
      <c r="B6836" s="7" t="s">
        <v>13692</v>
      </c>
      <c r="C6836" s="7" t="s">
        <v>801</v>
      </c>
      <c r="D6836" s="8">
        <v>59.5</v>
      </c>
    </row>
    <row r="6837" spans="1:4" ht="12.75" customHeight="1">
      <c r="A6837" s="6" t="s">
        <v>13693</v>
      </c>
      <c r="B6837" s="7" t="s">
        <v>13694</v>
      </c>
      <c r="C6837" s="7" t="s">
        <v>801</v>
      </c>
      <c r="D6837" s="8">
        <v>88.23</v>
      </c>
    </row>
    <row r="6838" spans="1:4" ht="12.75" customHeight="1">
      <c r="A6838" s="6" t="s">
        <v>13695</v>
      </c>
      <c r="B6838" s="7" t="s">
        <v>13696</v>
      </c>
      <c r="C6838" s="7" t="s">
        <v>801</v>
      </c>
      <c r="D6838" s="8">
        <v>128.88999999999999</v>
      </c>
    </row>
    <row r="6839" spans="1:4" ht="12.75" customHeight="1">
      <c r="A6839" s="6" t="s">
        <v>13697</v>
      </c>
      <c r="B6839" s="7" t="s">
        <v>13698</v>
      </c>
      <c r="C6839" s="7" t="s">
        <v>801</v>
      </c>
      <c r="D6839" s="8">
        <v>66.760000000000005</v>
      </c>
    </row>
    <row r="6840" spans="1:4" ht="12.75" customHeight="1">
      <c r="A6840" s="6" t="s">
        <v>13699</v>
      </c>
      <c r="B6840" s="7" t="s">
        <v>13700</v>
      </c>
      <c r="C6840" s="7" t="s">
        <v>801</v>
      </c>
      <c r="D6840" s="8">
        <v>107.4</v>
      </c>
    </row>
    <row r="6841" spans="1:4" ht="12.75" customHeight="1">
      <c r="A6841" s="6" t="s">
        <v>13701</v>
      </c>
      <c r="B6841" s="7" t="s">
        <v>13702</v>
      </c>
      <c r="C6841" s="7" t="s">
        <v>801</v>
      </c>
      <c r="D6841" s="8">
        <v>46.78</v>
      </c>
    </row>
    <row r="6842" spans="1:4" ht="12.75" customHeight="1">
      <c r="A6842" s="6" t="s">
        <v>13703</v>
      </c>
      <c r="B6842" s="7" t="s">
        <v>13704</v>
      </c>
      <c r="C6842" s="7" t="s">
        <v>801</v>
      </c>
      <c r="D6842" s="8">
        <v>87.64</v>
      </c>
    </row>
    <row r="6843" spans="1:4" ht="12.75" customHeight="1">
      <c r="A6843" s="6" t="s">
        <v>13705</v>
      </c>
      <c r="B6843" s="7" t="s">
        <v>13706</v>
      </c>
      <c r="C6843" s="7" t="s">
        <v>801</v>
      </c>
      <c r="D6843" s="8">
        <v>16.57</v>
      </c>
    </row>
    <row r="6844" spans="1:4" ht="12.75" customHeight="1">
      <c r="A6844" s="6" t="s">
        <v>13707</v>
      </c>
      <c r="B6844" s="7" t="s">
        <v>13708</v>
      </c>
      <c r="C6844" s="7" t="s">
        <v>801</v>
      </c>
      <c r="D6844" s="8">
        <v>24.54</v>
      </c>
    </row>
    <row r="6845" spans="1:4" ht="12.75" customHeight="1">
      <c r="A6845" s="6" t="s">
        <v>13709</v>
      </c>
      <c r="B6845" s="7" t="s">
        <v>13710</v>
      </c>
      <c r="C6845" s="7" t="s">
        <v>801</v>
      </c>
      <c r="D6845" s="8">
        <v>12.29</v>
      </c>
    </row>
    <row r="6846" spans="1:4" ht="12.75" customHeight="1">
      <c r="A6846" s="6" t="s">
        <v>13711</v>
      </c>
      <c r="B6846" s="7" t="s">
        <v>13712</v>
      </c>
      <c r="C6846" s="7" t="s">
        <v>801</v>
      </c>
      <c r="D6846" s="8">
        <v>20.25</v>
      </c>
    </row>
    <row r="6847" spans="1:4" ht="12.75" customHeight="1">
      <c r="A6847" s="6" t="s">
        <v>13713</v>
      </c>
      <c r="B6847" s="7" t="s">
        <v>13714</v>
      </c>
      <c r="C6847" s="7" t="s">
        <v>801</v>
      </c>
      <c r="D6847" s="8">
        <v>8.0399999999999991</v>
      </c>
    </row>
    <row r="6848" spans="1:4" ht="12.75" customHeight="1">
      <c r="A6848" s="6" t="s">
        <v>13715</v>
      </c>
      <c r="B6848" s="7" t="s">
        <v>13716</v>
      </c>
      <c r="C6848" s="7" t="s">
        <v>801</v>
      </c>
      <c r="D6848" s="8">
        <v>16</v>
      </c>
    </row>
    <row r="6849" spans="1:4" ht="12.75" customHeight="1">
      <c r="A6849" s="6" t="s">
        <v>13717</v>
      </c>
      <c r="B6849" s="7" t="s">
        <v>13718</v>
      </c>
      <c r="C6849" s="7" t="s">
        <v>2</v>
      </c>
      <c r="D6849" s="8">
        <v>895.51</v>
      </c>
    </row>
    <row r="6850" spans="1:4" ht="12.75" customHeight="1">
      <c r="A6850" s="6" t="s">
        <v>13719</v>
      </c>
      <c r="B6850" s="7" t="s">
        <v>13720</v>
      </c>
      <c r="C6850" s="7" t="s">
        <v>2</v>
      </c>
      <c r="D6850" s="8">
        <v>897.16</v>
      </c>
    </row>
    <row r="6851" spans="1:4" ht="12.75" customHeight="1">
      <c r="A6851" s="6" t="s">
        <v>13721</v>
      </c>
      <c r="B6851" s="7" t="s">
        <v>13722</v>
      </c>
      <c r="C6851" s="7" t="s">
        <v>2</v>
      </c>
      <c r="D6851" s="8">
        <v>925.13</v>
      </c>
    </row>
    <row r="6852" spans="1:4" ht="12.75" customHeight="1">
      <c r="A6852" s="6" t="s">
        <v>13723</v>
      </c>
      <c r="B6852" s="7" t="s">
        <v>13724</v>
      </c>
      <c r="C6852" s="7" t="s">
        <v>2</v>
      </c>
      <c r="D6852" s="8">
        <v>1083.48</v>
      </c>
    </row>
    <row r="6853" spans="1:4" ht="12.75" customHeight="1">
      <c r="A6853" s="6" t="s">
        <v>13725</v>
      </c>
      <c r="B6853" s="7" t="s">
        <v>13726</v>
      </c>
      <c r="C6853" s="7" t="s">
        <v>2</v>
      </c>
      <c r="D6853" s="8">
        <v>1149.21</v>
      </c>
    </row>
    <row r="6854" spans="1:4" ht="12.75" customHeight="1">
      <c r="A6854" s="6" t="s">
        <v>13727</v>
      </c>
      <c r="B6854" s="7" t="s">
        <v>13728</v>
      </c>
      <c r="C6854" s="7" t="s">
        <v>2</v>
      </c>
      <c r="D6854" s="8">
        <v>766.49</v>
      </c>
    </row>
    <row r="6855" spans="1:4" ht="12.75" customHeight="1">
      <c r="A6855" s="6" t="s">
        <v>13729</v>
      </c>
      <c r="B6855" s="7" t="s">
        <v>13730</v>
      </c>
      <c r="C6855" s="7" t="s">
        <v>2</v>
      </c>
      <c r="D6855" s="8">
        <v>773.55</v>
      </c>
    </row>
    <row r="6856" spans="1:4" ht="12.75" customHeight="1">
      <c r="A6856" s="6" t="s">
        <v>13731</v>
      </c>
      <c r="B6856" s="7" t="s">
        <v>13732</v>
      </c>
      <c r="C6856" s="7" t="s">
        <v>2</v>
      </c>
      <c r="D6856" s="8">
        <v>780.63</v>
      </c>
    </row>
    <row r="6857" spans="1:4" ht="12.75" customHeight="1">
      <c r="A6857" s="6" t="s">
        <v>13733</v>
      </c>
      <c r="B6857" s="7" t="s">
        <v>13734</v>
      </c>
      <c r="C6857" s="7" t="s">
        <v>2</v>
      </c>
      <c r="D6857" s="8">
        <v>787.67</v>
      </c>
    </row>
    <row r="6858" spans="1:4" ht="12.75" customHeight="1">
      <c r="A6858" s="6" t="s">
        <v>13735</v>
      </c>
      <c r="B6858" s="7" t="s">
        <v>13736</v>
      </c>
      <c r="C6858" s="7" t="s">
        <v>2</v>
      </c>
      <c r="D6858" s="8">
        <v>1145.4000000000001</v>
      </c>
    </row>
    <row r="6859" spans="1:4" ht="12.75" customHeight="1">
      <c r="A6859" s="6" t="s">
        <v>13737</v>
      </c>
      <c r="B6859" s="7" t="s">
        <v>13738</v>
      </c>
      <c r="C6859" s="7" t="s">
        <v>2</v>
      </c>
      <c r="D6859" s="8">
        <v>1181.54</v>
      </c>
    </row>
    <row r="6860" spans="1:4" ht="12.75" customHeight="1">
      <c r="A6860" s="6" t="s">
        <v>13739</v>
      </c>
      <c r="B6860" s="7" t="s">
        <v>13740</v>
      </c>
      <c r="C6860" s="7" t="s">
        <v>2</v>
      </c>
      <c r="D6860" s="8">
        <v>342.83</v>
      </c>
    </row>
    <row r="6861" spans="1:4" ht="12.75" customHeight="1">
      <c r="A6861" s="6" t="s">
        <v>13741</v>
      </c>
      <c r="B6861" s="7" t="s">
        <v>13742</v>
      </c>
      <c r="C6861" s="7" t="s">
        <v>2</v>
      </c>
      <c r="D6861" s="8">
        <v>432.78</v>
      </c>
    </row>
    <row r="6862" spans="1:4" ht="12.75" customHeight="1">
      <c r="A6862" s="6" t="s">
        <v>13743</v>
      </c>
      <c r="B6862" s="7" t="s">
        <v>13744</v>
      </c>
      <c r="C6862" s="7" t="s">
        <v>2</v>
      </c>
      <c r="D6862" s="8">
        <v>323.89999999999998</v>
      </c>
    </row>
    <row r="6863" spans="1:4" ht="12.75" customHeight="1">
      <c r="A6863" s="6" t="s">
        <v>13745</v>
      </c>
      <c r="B6863" s="7" t="s">
        <v>13746</v>
      </c>
      <c r="C6863" s="7" t="s">
        <v>2</v>
      </c>
      <c r="D6863" s="8">
        <v>330.41</v>
      </c>
    </row>
    <row r="6864" spans="1:4" ht="12.75" customHeight="1">
      <c r="A6864" s="6" t="s">
        <v>13747</v>
      </c>
      <c r="B6864" s="7" t="s">
        <v>13748</v>
      </c>
      <c r="C6864" s="7" t="s">
        <v>2</v>
      </c>
      <c r="D6864" s="8">
        <v>355.44</v>
      </c>
    </row>
    <row r="6865" spans="1:4" ht="12.75" customHeight="1">
      <c r="A6865" s="6" t="s">
        <v>13749</v>
      </c>
      <c r="B6865" s="7" t="s">
        <v>13750</v>
      </c>
      <c r="C6865" s="7" t="s">
        <v>2</v>
      </c>
      <c r="D6865" s="8">
        <v>441.38</v>
      </c>
    </row>
    <row r="6866" spans="1:4" ht="12.75" customHeight="1">
      <c r="A6866" s="6" t="s">
        <v>13751</v>
      </c>
      <c r="B6866" s="7" t="s">
        <v>13752</v>
      </c>
      <c r="C6866" s="7" t="s">
        <v>2</v>
      </c>
      <c r="D6866" s="8">
        <v>638.96</v>
      </c>
    </row>
    <row r="6867" spans="1:4" ht="12.75" customHeight="1">
      <c r="A6867" s="6" t="s">
        <v>13753</v>
      </c>
      <c r="B6867" s="7" t="s">
        <v>13754</v>
      </c>
      <c r="C6867" s="7" t="s">
        <v>2</v>
      </c>
      <c r="D6867" s="8">
        <v>713.66</v>
      </c>
    </row>
    <row r="6868" spans="1:4" ht="12.75" customHeight="1">
      <c r="A6868" s="6" t="s">
        <v>13755</v>
      </c>
      <c r="B6868" s="7" t="s">
        <v>13756</v>
      </c>
      <c r="C6868" s="7" t="s">
        <v>2</v>
      </c>
      <c r="D6868" s="8">
        <v>179.77</v>
      </c>
    </row>
    <row r="6869" spans="1:4" ht="12.75" customHeight="1">
      <c r="A6869" s="6" t="s">
        <v>13757</v>
      </c>
      <c r="B6869" s="7" t="s">
        <v>13758</v>
      </c>
      <c r="C6869" s="7" t="s">
        <v>2</v>
      </c>
      <c r="D6869" s="8">
        <v>158.07</v>
      </c>
    </row>
    <row r="6870" spans="1:4" ht="12.75" customHeight="1">
      <c r="A6870" s="6" t="s">
        <v>13759</v>
      </c>
      <c r="B6870" s="7" t="s">
        <v>13760</v>
      </c>
      <c r="C6870" s="7" t="s">
        <v>2</v>
      </c>
      <c r="D6870" s="8">
        <v>1039.07</v>
      </c>
    </row>
    <row r="6871" spans="1:4" ht="12.75" customHeight="1">
      <c r="A6871" s="6" t="s">
        <v>13761</v>
      </c>
      <c r="B6871" s="7" t="s">
        <v>13762</v>
      </c>
      <c r="C6871" s="7" t="s">
        <v>2</v>
      </c>
      <c r="D6871" s="8">
        <v>1048.17</v>
      </c>
    </row>
    <row r="6872" spans="1:4" ht="12.75" customHeight="1">
      <c r="A6872" s="6" t="s">
        <v>13763</v>
      </c>
      <c r="B6872" s="7" t="s">
        <v>13764</v>
      </c>
      <c r="C6872" s="7" t="s">
        <v>2</v>
      </c>
      <c r="D6872" s="8">
        <v>1097.49</v>
      </c>
    </row>
    <row r="6873" spans="1:4" ht="12.75" customHeight="1">
      <c r="A6873" s="6" t="s">
        <v>13765</v>
      </c>
      <c r="B6873" s="7" t="s">
        <v>13766</v>
      </c>
      <c r="C6873" s="7" t="s">
        <v>2</v>
      </c>
      <c r="D6873" s="8">
        <v>1186.02</v>
      </c>
    </row>
    <row r="6874" spans="1:4" ht="12.75" customHeight="1">
      <c r="A6874" s="6" t="s">
        <v>13767</v>
      </c>
      <c r="B6874" s="7" t="s">
        <v>13768</v>
      </c>
      <c r="C6874" s="7" t="s">
        <v>2</v>
      </c>
      <c r="D6874" s="8">
        <v>1381.01</v>
      </c>
    </row>
    <row r="6875" spans="1:4" ht="12.75" customHeight="1">
      <c r="A6875" s="6" t="s">
        <v>13769</v>
      </c>
      <c r="B6875" s="7" t="s">
        <v>13770</v>
      </c>
      <c r="C6875" s="7" t="s">
        <v>2</v>
      </c>
      <c r="D6875" s="8">
        <v>1458.3</v>
      </c>
    </row>
    <row r="6876" spans="1:4" ht="12.75" customHeight="1">
      <c r="A6876" s="6" t="s">
        <v>13771</v>
      </c>
      <c r="B6876" s="7" t="s">
        <v>13772</v>
      </c>
      <c r="C6876" s="7" t="s">
        <v>2</v>
      </c>
      <c r="D6876" s="8">
        <v>881</v>
      </c>
    </row>
    <row r="6877" spans="1:4" ht="12.75" customHeight="1">
      <c r="A6877" s="6" t="s">
        <v>13773</v>
      </c>
      <c r="B6877" s="7" t="s">
        <v>13774</v>
      </c>
      <c r="C6877" s="7" t="s">
        <v>2</v>
      </c>
      <c r="D6877" s="8">
        <v>890.1</v>
      </c>
    </row>
    <row r="6878" spans="1:4" ht="12.75" customHeight="1">
      <c r="A6878" s="6" t="s">
        <v>13775</v>
      </c>
      <c r="B6878" s="7" t="s">
        <v>13776</v>
      </c>
      <c r="C6878" s="7" t="s">
        <v>2</v>
      </c>
      <c r="D6878" s="8">
        <v>917.72</v>
      </c>
    </row>
    <row r="6879" spans="1:4" ht="12.75" customHeight="1">
      <c r="A6879" s="6" t="s">
        <v>13777</v>
      </c>
      <c r="B6879" s="7" t="s">
        <v>13778</v>
      </c>
      <c r="C6879" s="7" t="s">
        <v>2</v>
      </c>
      <c r="D6879" s="8">
        <v>1006.25</v>
      </c>
    </row>
    <row r="6880" spans="1:4" ht="12.75" customHeight="1">
      <c r="A6880" s="6" t="s">
        <v>13779</v>
      </c>
      <c r="B6880" s="7" t="s">
        <v>13780</v>
      </c>
      <c r="C6880" s="7" t="s">
        <v>2</v>
      </c>
      <c r="D6880" s="8">
        <v>1201.24</v>
      </c>
    </row>
    <row r="6881" spans="1:4" ht="12.75" customHeight="1">
      <c r="A6881" s="6" t="s">
        <v>13781</v>
      </c>
      <c r="B6881" s="7" t="s">
        <v>13782</v>
      </c>
      <c r="C6881" s="7" t="s">
        <v>2</v>
      </c>
      <c r="D6881" s="8">
        <v>1278.53</v>
      </c>
    </row>
    <row r="6882" spans="1:4" ht="12.75" customHeight="1">
      <c r="A6882" s="6" t="s">
        <v>13783</v>
      </c>
      <c r="B6882" s="7" t="s">
        <v>13784</v>
      </c>
      <c r="C6882" s="7" t="s">
        <v>2</v>
      </c>
      <c r="D6882" s="8">
        <v>336.09</v>
      </c>
    </row>
    <row r="6883" spans="1:4" ht="12.75" customHeight="1">
      <c r="A6883" s="6" t="s">
        <v>13785</v>
      </c>
      <c r="B6883" s="7" t="s">
        <v>13786</v>
      </c>
      <c r="C6883" s="7" t="s">
        <v>2</v>
      </c>
      <c r="D6883" s="8">
        <v>343.18</v>
      </c>
    </row>
    <row r="6884" spans="1:4" ht="12.75" customHeight="1">
      <c r="A6884" s="6" t="s">
        <v>13787</v>
      </c>
      <c r="B6884" s="7" t="s">
        <v>13788</v>
      </c>
      <c r="C6884" s="7" t="s">
        <v>2</v>
      </c>
      <c r="D6884" s="8">
        <v>404.94</v>
      </c>
    </row>
    <row r="6885" spans="1:4" ht="12.75" customHeight="1">
      <c r="A6885" s="6" t="s">
        <v>13789</v>
      </c>
      <c r="B6885" s="7" t="s">
        <v>13790</v>
      </c>
      <c r="C6885" s="7" t="s">
        <v>2</v>
      </c>
      <c r="D6885" s="8">
        <v>452.19</v>
      </c>
    </row>
    <row r="6886" spans="1:4" ht="12.75" customHeight="1">
      <c r="A6886" s="6" t="s">
        <v>13791</v>
      </c>
      <c r="B6886" s="7" t="s">
        <v>13792</v>
      </c>
      <c r="C6886" s="7" t="s">
        <v>2</v>
      </c>
      <c r="D6886" s="8">
        <v>893.19</v>
      </c>
    </row>
    <row r="6887" spans="1:4" ht="12.75" customHeight="1">
      <c r="A6887" s="6" t="s">
        <v>13793</v>
      </c>
      <c r="B6887" s="7" t="s">
        <v>13794</v>
      </c>
      <c r="C6887" s="7" t="s">
        <v>2</v>
      </c>
      <c r="D6887" s="8">
        <v>902.87</v>
      </c>
    </row>
    <row r="6888" spans="1:4" ht="12.75" customHeight="1">
      <c r="A6888" s="6" t="s">
        <v>13795</v>
      </c>
      <c r="B6888" s="7" t="s">
        <v>13796</v>
      </c>
      <c r="C6888" s="7" t="s">
        <v>2</v>
      </c>
      <c r="D6888" s="8">
        <v>967.22</v>
      </c>
    </row>
    <row r="6889" spans="1:4" ht="12.75" customHeight="1">
      <c r="A6889" s="6" t="s">
        <v>13797</v>
      </c>
      <c r="B6889" s="7" t="s">
        <v>13798</v>
      </c>
      <c r="C6889" s="7" t="s">
        <v>2</v>
      </c>
      <c r="D6889" s="8">
        <v>1017.06</v>
      </c>
    </row>
    <row r="6890" spans="1:4" ht="12.75" customHeight="1">
      <c r="A6890" s="6" t="s">
        <v>13799</v>
      </c>
      <c r="B6890" s="7" t="s">
        <v>13800</v>
      </c>
      <c r="C6890" s="7" t="s">
        <v>2</v>
      </c>
      <c r="D6890" s="8">
        <v>248.65</v>
      </c>
    </row>
    <row r="6891" spans="1:4" ht="12.75" customHeight="1">
      <c r="A6891" s="6" t="s">
        <v>13801</v>
      </c>
      <c r="B6891" s="7" t="s">
        <v>13802</v>
      </c>
      <c r="C6891" s="7" t="s">
        <v>2</v>
      </c>
      <c r="D6891" s="8">
        <v>338.6</v>
      </c>
    </row>
    <row r="6892" spans="1:4" ht="12.75" customHeight="1">
      <c r="A6892" s="6" t="s">
        <v>13803</v>
      </c>
      <c r="B6892" s="7" t="s">
        <v>13804</v>
      </c>
      <c r="C6892" s="7" t="s">
        <v>2</v>
      </c>
      <c r="D6892" s="8">
        <v>346.65</v>
      </c>
    </row>
    <row r="6893" spans="1:4" ht="12.75" customHeight="1">
      <c r="A6893" s="6" t="s">
        <v>13805</v>
      </c>
      <c r="B6893" s="7" t="s">
        <v>13806</v>
      </c>
      <c r="C6893" s="7" t="s">
        <v>2</v>
      </c>
      <c r="D6893" s="8">
        <v>372.67</v>
      </c>
    </row>
    <row r="6894" spans="1:4" ht="12.75" customHeight="1">
      <c r="A6894" s="6" t="s">
        <v>13807</v>
      </c>
      <c r="B6894" s="7" t="s">
        <v>13808</v>
      </c>
      <c r="C6894" s="7" t="s">
        <v>2</v>
      </c>
      <c r="D6894" s="8">
        <v>411.98</v>
      </c>
    </row>
    <row r="6895" spans="1:4" ht="12.75" customHeight="1">
      <c r="A6895" s="6" t="s">
        <v>13809</v>
      </c>
      <c r="B6895" s="7" t="s">
        <v>13810</v>
      </c>
      <c r="C6895" s="7" t="s">
        <v>2</v>
      </c>
      <c r="D6895" s="8">
        <v>874.2</v>
      </c>
    </row>
    <row r="6896" spans="1:4" ht="12.75" customHeight="1">
      <c r="A6896" s="6" t="s">
        <v>13811</v>
      </c>
      <c r="B6896" s="7" t="s">
        <v>13812</v>
      </c>
      <c r="C6896" s="7" t="s">
        <v>2</v>
      </c>
      <c r="D6896" s="8">
        <v>1229.29</v>
      </c>
    </row>
    <row r="6897" spans="1:4" ht="12.75" customHeight="1">
      <c r="A6897" s="6" t="s">
        <v>13813</v>
      </c>
      <c r="B6897" s="7" t="s">
        <v>13814</v>
      </c>
      <c r="C6897" s="7" t="s">
        <v>2</v>
      </c>
      <c r="D6897" s="8">
        <v>107.86</v>
      </c>
    </row>
    <row r="6898" spans="1:4" ht="12.75" customHeight="1">
      <c r="A6898" s="6" t="s">
        <v>13815</v>
      </c>
      <c r="B6898" s="7" t="s">
        <v>13816</v>
      </c>
      <c r="C6898" s="7" t="s">
        <v>2</v>
      </c>
      <c r="D6898" s="8">
        <v>108.6</v>
      </c>
    </row>
    <row r="6899" spans="1:4" ht="12.75" customHeight="1">
      <c r="A6899" s="6" t="s">
        <v>13817</v>
      </c>
      <c r="B6899" s="7" t="s">
        <v>13818</v>
      </c>
      <c r="C6899" s="7" t="s">
        <v>2</v>
      </c>
      <c r="D6899" s="8">
        <v>158.07</v>
      </c>
    </row>
    <row r="6900" spans="1:4" ht="12.75" customHeight="1">
      <c r="A6900" s="6" t="s">
        <v>13819</v>
      </c>
      <c r="B6900" s="7" t="s">
        <v>13820</v>
      </c>
      <c r="C6900" s="7" t="s">
        <v>2</v>
      </c>
      <c r="D6900" s="8">
        <v>91.91</v>
      </c>
    </row>
    <row r="6901" spans="1:4" ht="12.75" customHeight="1">
      <c r="A6901" s="6" t="s">
        <v>13821</v>
      </c>
      <c r="B6901" s="7" t="s">
        <v>13822</v>
      </c>
      <c r="C6901" s="7" t="s">
        <v>2</v>
      </c>
      <c r="D6901" s="8">
        <v>854.71</v>
      </c>
    </row>
    <row r="6902" spans="1:4" ht="12.75" customHeight="1">
      <c r="A6902" s="6" t="s">
        <v>13823</v>
      </c>
      <c r="B6902" s="7" t="s">
        <v>13824</v>
      </c>
      <c r="C6902" s="7" t="s">
        <v>2</v>
      </c>
      <c r="D6902" s="8">
        <v>846.27</v>
      </c>
    </row>
    <row r="6903" spans="1:4" ht="12.75" customHeight="1">
      <c r="A6903" s="6" t="s">
        <v>13825</v>
      </c>
      <c r="B6903" s="7" t="s">
        <v>13826</v>
      </c>
      <c r="C6903" s="7" t="s">
        <v>2</v>
      </c>
      <c r="D6903" s="8">
        <v>889</v>
      </c>
    </row>
    <row r="6904" spans="1:4" ht="12.75" customHeight="1">
      <c r="A6904" s="6" t="s">
        <v>13827</v>
      </c>
      <c r="B6904" s="7" t="s">
        <v>13828</v>
      </c>
      <c r="C6904" s="7" t="s">
        <v>2</v>
      </c>
      <c r="D6904" s="8">
        <v>976.68</v>
      </c>
    </row>
    <row r="6905" spans="1:4" ht="12.75" customHeight="1">
      <c r="A6905" s="6" t="s">
        <v>13829</v>
      </c>
      <c r="B6905" s="7" t="s">
        <v>13830</v>
      </c>
      <c r="C6905" s="7" t="s">
        <v>2</v>
      </c>
      <c r="D6905" s="8">
        <v>1172.52</v>
      </c>
    </row>
    <row r="6906" spans="1:4" ht="12.75" customHeight="1">
      <c r="A6906" s="6" t="s">
        <v>13831</v>
      </c>
      <c r="B6906" s="7" t="s">
        <v>13832</v>
      </c>
      <c r="C6906" s="7" t="s">
        <v>2</v>
      </c>
      <c r="D6906" s="8">
        <v>1248.96</v>
      </c>
    </row>
    <row r="6907" spans="1:4" ht="12.75" customHeight="1">
      <c r="A6907" s="6" t="s">
        <v>13833</v>
      </c>
      <c r="B6907" s="7" t="s">
        <v>13834</v>
      </c>
      <c r="C6907" s="7" t="s">
        <v>2</v>
      </c>
      <c r="D6907" s="8">
        <v>746.11</v>
      </c>
    </row>
    <row r="6908" spans="1:4" ht="12.75" customHeight="1">
      <c r="A6908" s="6" t="s">
        <v>13835</v>
      </c>
      <c r="B6908" s="7" t="s">
        <v>13836</v>
      </c>
      <c r="C6908" s="7" t="s">
        <v>2</v>
      </c>
      <c r="D6908" s="8">
        <v>754.36</v>
      </c>
    </row>
    <row r="6909" spans="1:4" ht="12.75" customHeight="1">
      <c r="A6909" s="6" t="s">
        <v>13837</v>
      </c>
      <c r="B6909" s="7" t="s">
        <v>13838</v>
      </c>
      <c r="C6909" s="7" t="s">
        <v>2</v>
      </c>
      <c r="D6909" s="8">
        <v>781.14</v>
      </c>
    </row>
    <row r="6910" spans="1:4" ht="12.75" customHeight="1">
      <c r="A6910" s="6" t="s">
        <v>13839</v>
      </c>
      <c r="B6910" s="7" t="s">
        <v>13840</v>
      </c>
      <c r="C6910" s="7" t="s">
        <v>2</v>
      </c>
      <c r="D6910" s="8">
        <v>868.82</v>
      </c>
    </row>
    <row r="6911" spans="1:4" ht="12.75" customHeight="1">
      <c r="A6911" s="6" t="s">
        <v>13841</v>
      </c>
      <c r="B6911" s="7" t="s">
        <v>13842</v>
      </c>
      <c r="C6911" s="7" t="s">
        <v>2</v>
      </c>
      <c r="D6911" s="8">
        <v>1064.6600000000001</v>
      </c>
    </row>
    <row r="6912" spans="1:4" ht="12.75" customHeight="1">
      <c r="A6912" s="6" t="s">
        <v>13843</v>
      </c>
      <c r="B6912" s="7" t="s">
        <v>13844</v>
      </c>
      <c r="C6912" s="7" t="s">
        <v>2</v>
      </c>
      <c r="D6912" s="8">
        <v>1141.0999999999999</v>
      </c>
    </row>
    <row r="6913" spans="1:4" ht="12.75" customHeight="1">
      <c r="A6913" s="6" t="s">
        <v>13845</v>
      </c>
      <c r="B6913" s="7" t="s">
        <v>13846</v>
      </c>
      <c r="C6913" s="7" t="s">
        <v>2</v>
      </c>
      <c r="D6913" s="8">
        <v>758.3</v>
      </c>
    </row>
    <row r="6914" spans="1:4" ht="12.75" customHeight="1">
      <c r="A6914" s="6" t="s">
        <v>13847</v>
      </c>
      <c r="B6914" s="7" t="s">
        <v>13848</v>
      </c>
      <c r="C6914" s="7" t="s">
        <v>2</v>
      </c>
      <c r="D6914" s="8">
        <v>767.13</v>
      </c>
    </row>
    <row r="6915" spans="1:4" ht="12.75" customHeight="1">
      <c r="A6915" s="6" t="s">
        <v>13849</v>
      </c>
      <c r="B6915" s="7" t="s">
        <v>13850</v>
      </c>
      <c r="C6915" s="7" t="s">
        <v>2</v>
      </c>
      <c r="D6915" s="8">
        <v>830.64</v>
      </c>
    </row>
    <row r="6916" spans="1:4" ht="12.75" customHeight="1">
      <c r="A6916" s="6" t="s">
        <v>13851</v>
      </c>
      <c r="B6916" s="7" t="s">
        <v>13852</v>
      </c>
      <c r="C6916" s="7" t="s">
        <v>2</v>
      </c>
      <c r="D6916" s="8">
        <v>879.63</v>
      </c>
    </row>
    <row r="6917" spans="1:4" ht="12.75" customHeight="1">
      <c r="A6917" s="6" t="s">
        <v>13853</v>
      </c>
      <c r="B6917" s="7" t="s">
        <v>13854</v>
      </c>
      <c r="C6917" s="7" t="s">
        <v>2</v>
      </c>
      <c r="D6917" s="8">
        <v>903.75</v>
      </c>
    </row>
    <row r="6918" spans="1:4" ht="12.75" customHeight="1">
      <c r="A6918" s="6" t="s">
        <v>13855</v>
      </c>
      <c r="B6918" s="7" t="s">
        <v>13856</v>
      </c>
      <c r="C6918" s="7" t="s">
        <v>2</v>
      </c>
      <c r="D6918" s="8">
        <v>768.86</v>
      </c>
    </row>
    <row r="6919" spans="1:4" ht="12.75" customHeight="1">
      <c r="A6919" s="6" t="s">
        <v>13857</v>
      </c>
      <c r="B6919" s="7" t="s">
        <v>13858</v>
      </c>
      <c r="C6919" s="7" t="s">
        <v>2</v>
      </c>
      <c r="D6919" s="8">
        <v>932.36</v>
      </c>
    </row>
    <row r="6920" spans="1:4" ht="12.75" customHeight="1">
      <c r="A6920" s="6" t="s">
        <v>13859</v>
      </c>
      <c r="B6920" s="7" t="s">
        <v>13860</v>
      </c>
      <c r="C6920" s="7" t="s">
        <v>2</v>
      </c>
      <c r="D6920" s="8">
        <v>796.62</v>
      </c>
    </row>
    <row r="6921" spans="1:4" ht="12.75" customHeight="1">
      <c r="A6921" s="6" t="s">
        <v>13861</v>
      </c>
      <c r="B6921" s="7" t="s">
        <v>13862</v>
      </c>
      <c r="C6921" s="7" t="s">
        <v>2</v>
      </c>
      <c r="D6921" s="8">
        <v>974.26</v>
      </c>
    </row>
    <row r="6922" spans="1:4" ht="12.75" customHeight="1">
      <c r="A6922" s="6" t="s">
        <v>13863</v>
      </c>
      <c r="B6922" s="7" t="s">
        <v>13864</v>
      </c>
      <c r="C6922" s="7" t="s">
        <v>2</v>
      </c>
      <c r="D6922" s="8">
        <v>837.68</v>
      </c>
    </row>
    <row r="6923" spans="1:4" ht="12.75" customHeight="1">
      <c r="A6923" s="6" t="s">
        <v>13865</v>
      </c>
      <c r="B6923" s="7" t="s">
        <v>13866</v>
      </c>
      <c r="C6923" s="7" t="s">
        <v>2</v>
      </c>
      <c r="D6923" s="8">
        <v>1436.48</v>
      </c>
    </row>
    <row r="6924" spans="1:4" ht="12.75" customHeight="1">
      <c r="A6924" s="6" t="s">
        <v>13867</v>
      </c>
      <c r="B6924" s="7" t="s">
        <v>13868</v>
      </c>
      <c r="C6924" s="7" t="s">
        <v>2</v>
      </c>
      <c r="D6924" s="8">
        <v>1299.9000000000001</v>
      </c>
    </row>
    <row r="6925" spans="1:4" ht="12.75" customHeight="1">
      <c r="A6925" s="6" t="s">
        <v>13869</v>
      </c>
      <c r="B6925" s="7" t="s">
        <v>13870</v>
      </c>
      <c r="C6925" s="7" t="s">
        <v>2</v>
      </c>
      <c r="D6925" s="8">
        <v>1791.57</v>
      </c>
    </row>
    <row r="6926" spans="1:4" ht="12.75" customHeight="1">
      <c r="A6926" s="6" t="s">
        <v>13871</v>
      </c>
      <c r="B6926" s="7" t="s">
        <v>13872</v>
      </c>
      <c r="C6926" s="7" t="s">
        <v>2</v>
      </c>
      <c r="D6926" s="8">
        <v>1654.99</v>
      </c>
    </row>
    <row r="6927" spans="1:4" ht="12.75" customHeight="1">
      <c r="A6927" s="6" t="s">
        <v>13873</v>
      </c>
      <c r="B6927" s="7" t="s">
        <v>13874</v>
      </c>
      <c r="C6927" s="7" t="s">
        <v>89</v>
      </c>
      <c r="D6927" s="8">
        <v>12.95</v>
      </c>
    </row>
    <row r="6928" spans="1:4" ht="12.75" customHeight="1">
      <c r="A6928" s="6" t="s">
        <v>13875</v>
      </c>
      <c r="B6928" s="7" t="s">
        <v>13876</v>
      </c>
      <c r="C6928" s="7" t="s">
        <v>89</v>
      </c>
      <c r="D6928" s="8">
        <v>8.7100000000000009</v>
      </c>
    </row>
    <row r="6929" spans="1:4" ht="12.75" customHeight="1">
      <c r="A6929" s="6" t="s">
        <v>13877</v>
      </c>
      <c r="B6929" s="7" t="s">
        <v>13878</v>
      </c>
      <c r="C6929" s="7" t="s">
        <v>2</v>
      </c>
      <c r="D6929" s="8">
        <v>1025.5</v>
      </c>
    </row>
    <row r="6930" spans="1:4" ht="12.75" customHeight="1">
      <c r="A6930" s="6" t="s">
        <v>13879</v>
      </c>
      <c r="B6930" s="7" t="s">
        <v>13880</v>
      </c>
      <c r="C6930" s="7" t="s">
        <v>2</v>
      </c>
      <c r="D6930" s="8">
        <v>206.8</v>
      </c>
    </row>
    <row r="6931" spans="1:4" ht="12.75" customHeight="1">
      <c r="A6931" s="6" t="s">
        <v>13881</v>
      </c>
      <c r="B6931" s="7" t="s">
        <v>13882</v>
      </c>
      <c r="C6931" s="7" t="s">
        <v>2</v>
      </c>
      <c r="D6931" s="8">
        <v>1051.26</v>
      </c>
    </row>
    <row r="6932" spans="1:4" ht="12.75" customHeight="1">
      <c r="A6932" s="6" t="s">
        <v>13883</v>
      </c>
      <c r="B6932" s="7" t="s">
        <v>13884</v>
      </c>
      <c r="C6932" s="7" t="s">
        <v>2</v>
      </c>
      <c r="D6932" s="8">
        <v>866.9</v>
      </c>
    </row>
    <row r="6933" spans="1:4" ht="12.75" customHeight="1">
      <c r="A6933" s="6" t="s">
        <v>13885</v>
      </c>
      <c r="B6933" s="7" t="s">
        <v>13886</v>
      </c>
      <c r="C6933" s="7" t="s">
        <v>2</v>
      </c>
      <c r="D6933" s="8">
        <v>1060.94</v>
      </c>
    </row>
    <row r="6934" spans="1:4" ht="12.75" customHeight="1">
      <c r="A6934" s="6" t="s">
        <v>13887</v>
      </c>
      <c r="B6934" s="7" t="s">
        <v>13888</v>
      </c>
      <c r="C6934" s="7" t="s">
        <v>2</v>
      </c>
      <c r="D6934" s="8">
        <v>1090.43</v>
      </c>
    </row>
    <row r="6935" spans="1:4" ht="12.75" customHeight="1">
      <c r="A6935" s="6" t="s">
        <v>13889</v>
      </c>
      <c r="B6935" s="7" t="s">
        <v>13890</v>
      </c>
      <c r="C6935" s="7" t="s">
        <v>2</v>
      </c>
      <c r="D6935" s="8">
        <v>888.53</v>
      </c>
    </row>
    <row r="6936" spans="1:4" ht="12.75" customHeight="1">
      <c r="A6936" s="6" t="s">
        <v>13891</v>
      </c>
      <c r="B6936" s="7" t="s">
        <v>13892</v>
      </c>
      <c r="C6936" s="7" t="s">
        <v>2</v>
      </c>
      <c r="D6936" s="8">
        <v>1146.99</v>
      </c>
    </row>
    <row r="6937" spans="1:4" ht="12.75" customHeight="1">
      <c r="A6937" s="6" t="s">
        <v>13893</v>
      </c>
      <c r="B6937" s="7" t="s">
        <v>13894</v>
      </c>
      <c r="C6937" s="7" t="s">
        <v>2</v>
      </c>
      <c r="D6937" s="8">
        <v>938.5</v>
      </c>
    </row>
    <row r="6938" spans="1:4" ht="12.75" customHeight="1">
      <c r="A6938" s="6" t="s">
        <v>13895</v>
      </c>
      <c r="B6938" s="7" t="s">
        <v>13896</v>
      </c>
      <c r="C6938" s="7" t="s">
        <v>2</v>
      </c>
      <c r="D6938" s="8">
        <v>1196.83</v>
      </c>
    </row>
    <row r="6939" spans="1:4" ht="12.75" customHeight="1">
      <c r="A6939" s="6" t="s">
        <v>13897</v>
      </c>
      <c r="B6939" s="7" t="s">
        <v>13898</v>
      </c>
      <c r="C6939" s="7" t="s">
        <v>2</v>
      </c>
      <c r="D6939" s="8">
        <v>987.49</v>
      </c>
    </row>
    <row r="6940" spans="1:4" ht="12.75" customHeight="1">
      <c r="A6940" s="6" t="s">
        <v>13899</v>
      </c>
      <c r="B6940" s="7" t="s">
        <v>13900</v>
      </c>
      <c r="C6940" s="7" t="s">
        <v>2</v>
      </c>
      <c r="D6940" s="8">
        <v>1061.82</v>
      </c>
    </row>
    <row r="6941" spans="1:4" ht="12.75" customHeight="1">
      <c r="A6941" s="6" t="s">
        <v>13901</v>
      </c>
      <c r="B6941" s="7" t="s">
        <v>13902</v>
      </c>
      <c r="C6941" s="7" t="s">
        <v>2</v>
      </c>
      <c r="D6941" s="8">
        <v>877.46</v>
      </c>
    </row>
    <row r="6942" spans="1:4" ht="12.75" customHeight="1">
      <c r="A6942" s="6" t="s">
        <v>13903</v>
      </c>
      <c r="B6942" s="7" t="s">
        <v>13904</v>
      </c>
      <c r="C6942" s="7" t="s">
        <v>2</v>
      </c>
      <c r="D6942" s="8">
        <v>1154.03</v>
      </c>
    </row>
    <row r="6943" spans="1:4" ht="12.75" customHeight="1">
      <c r="A6943" s="6" t="s">
        <v>13905</v>
      </c>
      <c r="B6943" s="7" t="s">
        <v>13906</v>
      </c>
      <c r="C6943" s="7" t="s">
        <v>2</v>
      </c>
      <c r="D6943" s="8">
        <v>945.54</v>
      </c>
    </row>
    <row r="6944" spans="1:4" ht="12.75" customHeight="1">
      <c r="A6944" s="6" t="s">
        <v>13907</v>
      </c>
      <c r="B6944" s="7" t="s">
        <v>13908</v>
      </c>
      <c r="C6944" s="7" t="s">
        <v>2</v>
      </c>
      <c r="D6944" s="8">
        <v>1616.25</v>
      </c>
    </row>
    <row r="6945" spans="1:4" ht="12.75" customHeight="1">
      <c r="A6945" s="6" t="s">
        <v>13909</v>
      </c>
      <c r="B6945" s="7" t="s">
        <v>13910</v>
      </c>
      <c r="C6945" s="7" t="s">
        <v>2</v>
      </c>
      <c r="D6945" s="8">
        <v>1407.76</v>
      </c>
    </row>
    <row r="6946" spans="1:4" ht="12.75" customHeight="1">
      <c r="A6946" s="6" t="s">
        <v>13911</v>
      </c>
      <c r="B6946" s="7" t="s">
        <v>13912</v>
      </c>
      <c r="C6946" s="7" t="s">
        <v>2</v>
      </c>
      <c r="D6946" s="8">
        <v>1971.34</v>
      </c>
    </row>
    <row r="6947" spans="1:4" ht="12.75" customHeight="1">
      <c r="A6947" s="6" t="s">
        <v>13913</v>
      </c>
      <c r="B6947" s="7" t="s">
        <v>13914</v>
      </c>
      <c r="C6947" s="7" t="s">
        <v>2</v>
      </c>
      <c r="D6947" s="8">
        <v>1762.85</v>
      </c>
    </row>
    <row r="6948" spans="1:4" ht="12.75" customHeight="1">
      <c r="A6948" s="6" t="s">
        <v>13915</v>
      </c>
      <c r="B6948" s="7" t="s">
        <v>13916</v>
      </c>
      <c r="C6948" s="7" t="s">
        <v>2</v>
      </c>
      <c r="D6948" s="8">
        <v>56.41</v>
      </c>
    </row>
    <row r="6949" spans="1:4" ht="12.75" customHeight="1">
      <c r="A6949" s="6" t="s">
        <v>13917</v>
      </c>
      <c r="B6949" s="7" t="s">
        <v>13918</v>
      </c>
      <c r="C6949" s="7" t="s">
        <v>2</v>
      </c>
      <c r="D6949" s="8">
        <v>62.72</v>
      </c>
    </row>
    <row r="6950" spans="1:4" ht="12.75" customHeight="1">
      <c r="A6950" s="6" t="s">
        <v>13919</v>
      </c>
      <c r="B6950" s="7" t="s">
        <v>13920</v>
      </c>
      <c r="C6950" s="7" t="s">
        <v>2</v>
      </c>
      <c r="D6950" s="8">
        <v>69.09</v>
      </c>
    </row>
    <row r="6951" spans="1:4" ht="12.75" customHeight="1">
      <c r="A6951" s="6" t="s">
        <v>13921</v>
      </c>
      <c r="B6951" s="7" t="s">
        <v>13922</v>
      </c>
      <c r="C6951" s="7" t="s">
        <v>2</v>
      </c>
      <c r="D6951" s="8">
        <v>75.430000000000007</v>
      </c>
    </row>
    <row r="6952" spans="1:4" ht="12.75" customHeight="1">
      <c r="A6952" s="6" t="s">
        <v>13923</v>
      </c>
      <c r="B6952" s="7" t="s">
        <v>13924</v>
      </c>
      <c r="C6952" s="7" t="s">
        <v>2</v>
      </c>
      <c r="D6952" s="8">
        <v>89.64</v>
      </c>
    </row>
    <row r="6953" spans="1:4" ht="12.75" customHeight="1">
      <c r="A6953" s="6" t="s">
        <v>13925</v>
      </c>
      <c r="B6953" s="7" t="s">
        <v>13926</v>
      </c>
      <c r="C6953" s="7" t="s">
        <v>2</v>
      </c>
      <c r="D6953" s="8">
        <v>889.81</v>
      </c>
    </row>
    <row r="6954" spans="1:4" ht="12.75" customHeight="1">
      <c r="A6954" s="6" t="s">
        <v>13927</v>
      </c>
      <c r="B6954" s="7" t="s">
        <v>13928</v>
      </c>
      <c r="C6954" s="7" t="s">
        <v>2</v>
      </c>
      <c r="D6954" s="8">
        <v>859.04</v>
      </c>
    </row>
    <row r="6955" spans="1:4" ht="12.75" customHeight="1">
      <c r="A6955" s="6" t="s">
        <v>13929</v>
      </c>
      <c r="B6955" s="7" t="s">
        <v>13930</v>
      </c>
      <c r="C6955" s="7" t="s">
        <v>801</v>
      </c>
      <c r="D6955" s="8">
        <v>1186</v>
      </c>
    </row>
    <row r="6956" spans="1:4" ht="12.75" customHeight="1">
      <c r="A6956" s="6" t="s">
        <v>13931</v>
      </c>
      <c r="B6956" s="7" t="s">
        <v>13932</v>
      </c>
      <c r="C6956" s="7" t="s">
        <v>801</v>
      </c>
      <c r="D6956" s="8">
        <v>930.77</v>
      </c>
    </row>
    <row r="6957" spans="1:4" ht="12.75" customHeight="1">
      <c r="A6957" s="6" t="s">
        <v>13933</v>
      </c>
      <c r="B6957" s="7" t="s">
        <v>13934</v>
      </c>
      <c r="C6957" s="7" t="s">
        <v>801</v>
      </c>
      <c r="D6957" s="8">
        <v>1546.82</v>
      </c>
    </row>
    <row r="6958" spans="1:4" ht="12.75" customHeight="1">
      <c r="A6958" s="6" t="s">
        <v>13935</v>
      </c>
      <c r="B6958" s="7" t="s">
        <v>13936</v>
      </c>
      <c r="C6958" s="7" t="s">
        <v>801</v>
      </c>
      <c r="D6958" s="8">
        <v>1817.28</v>
      </c>
    </row>
    <row r="6959" spans="1:4" ht="12.75" customHeight="1">
      <c r="A6959" s="6" t="s">
        <v>13937</v>
      </c>
      <c r="B6959" s="7" t="s">
        <v>13938</v>
      </c>
      <c r="C6959" s="7" t="s">
        <v>801</v>
      </c>
      <c r="D6959" s="8">
        <v>1102.18</v>
      </c>
    </row>
    <row r="6960" spans="1:4" ht="12.75" customHeight="1">
      <c r="A6960" s="6" t="s">
        <v>13939</v>
      </c>
      <c r="B6960" s="7" t="s">
        <v>13940</v>
      </c>
      <c r="C6960" s="7" t="s">
        <v>801</v>
      </c>
      <c r="D6960" s="8">
        <v>1493.35</v>
      </c>
    </row>
    <row r="6961" spans="1:4" ht="12.75" customHeight="1">
      <c r="A6961" s="6" t="s">
        <v>13941</v>
      </c>
      <c r="B6961" s="7" t="s">
        <v>13942</v>
      </c>
      <c r="C6961" s="7" t="s">
        <v>801</v>
      </c>
      <c r="D6961" s="8">
        <v>1860.2</v>
      </c>
    </row>
    <row r="6962" spans="1:4" ht="12.75" customHeight="1">
      <c r="A6962" s="6" t="s">
        <v>13943</v>
      </c>
      <c r="B6962" s="7" t="s">
        <v>13944</v>
      </c>
      <c r="C6962" s="7" t="s">
        <v>801</v>
      </c>
      <c r="D6962" s="8">
        <v>1191.02</v>
      </c>
    </row>
    <row r="6963" spans="1:4" ht="12.75" customHeight="1">
      <c r="A6963" s="6" t="s">
        <v>13945</v>
      </c>
      <c r="B6963" s="7" t="s">
        <v>13946</v>
      </c>
      <c r="C6963" s="7" t="s">
        <v>801</v>
      </c>
      <c r="D6963" s="8">
        <v>770.09</v>
      </c>
    </row>
    <row r="6964" spans="1:4" ht="12.75" customHeight="1">
      <c r="A6964" s="6" t="s">
        <v>13947</v>
      </c>
      <c r="B6964" s="7" t="s">
        <v>13948</v>
      </c>
      <c r="C6964" s="7" t="s">
        <v>801</v>
      </c>
      <c r="D6964" s="8">
        <v>637.23</v>
      </c>
    </row>
    <row r="6965" spans="1:4" ht="12.75" customHeight="1">
      <c r="A6965" s="6" t="s">
        <v>13949</v>
      </c>
      <c r="B6965" s="7" t="s">
        <v>13950</v>
      </c>
      <c r="C6965" s="7" t="s">
        <v>801</v>
      </c>
      <c r="D6965" s="8">
        <v>587.04999999999995</v>
      </c>
    </row>
    <row r="6966" spans="1:4" ht="12.75" customHeight="1">
      <c r="A6966" s="6" t="s">
        <v>13951</v>
      </c>
      <c r="B6966" s="7" t="s">
        <v>13952</v>
      </c>
      <c r="C6966" s="7" t="s">
        <v>89</v>
      </c>
      <c r="D6966" s="8">
        <v>61.68</v>
      </c>
    </row>
    <row r="6967" spans="1:4" ht="12.75" customHeight="1">
      <c r="A6967" s="6" t="s">
        <v>13953</v>
      </c>
      <c r="B6967" s="7" t="s">
        <v>13954</v>
      </c>
      <c r="C6967" s="7" t="s">
        <v>89</v>
      </c>
      <c r="D6967" s="8">
        <v>54.2</v>
      </c>
    </row>
    <row r="6968" spans="1:4" ht="12.75" customHeight="1">
      <c r="A6968" s="6" t="s">
        <v>13955</v>
      </c>
      <c r="B6968" s="7" t="s">
        <v>13956</v>
      </c>
      <c r="C6968" s="7" t="s">
        <v>89</v>
      </c>
      <c r="D6968" s="8">
        <v>590.30999999999995</v>
      </c>
    </row>
    <row r="6969" spans="1:4" ht="12.75" customHeight="1">
      <c r="A6969" s="6" t="s">
        <v>13957</v>
      </c>
      <c r="B6969" s="7" t="s">
        <v>13958</v>
      </c>
      <c r="C6969" s="7" t="s">
        <v>89</v>
      </c>
      <c r="D6969" s="8">
        <v>473.11</v>
      </c>
    </row>
    <row r="6970" spans="1:4" ht="12.75" customHeight="1">
      <c r="A6970" s="6" t="s">
        <v>13959</v>
      </c>
      <c r="B6970" s="7" t="s">
        <v>13960</v>
      </c>
      <c r="C6970" s="7" t="s">
        <v>89</v>
      </c>
      <c r="D6970" s="8">
        <v>1217.1099999999999</v>
      </c>
    </row>
    <row r="6971" spans="1:4" ht="12.75" customHeight="1">
      <c r="A6971" s="6" t="s">
        <v>13961</v>
      </c>
      <c r="B6971" s="7" t="s">
        <v>13962</v>
      </c>
      <c r="C6971" s="7" t="s">
        <v>89</v>
      </c>
      <c r="D6971" s="8">
        <v>107.6</v>
      </c>
    </row>
    <row r="6972" spans="1:4" ht="12.75" customHeight="1">
      <c r="A6972" s="6" t="s">
        <v>13963</v>
      </c>
      <c r="B6972" s="7" t="s">
        <v>13964</v>
      </c>
      <c r="C6972" s="7" t="s">
        <v>89</v>
      </c>
      <c r="D6972" s="8">
        <v>84.08</v>
      </c>
    </row>
    <row r="6973" spans="1:4" ht="12.75" customHeight="1">
      <c r="A6973" s="6" t="s">
        <v>13965</v>
      </c>
      <c r="B6973" s="7" t="s">
        <v>13966</v>
      </c>
      <c r="C6973" s="7" t="s">
        <v>801</v>
      </c>
      <c r="D6973" s="8">
        <v>570.89</v>
      </c>
    </row>
    <row r="6974" spans="1:4" ht="12.75" customHeight="1">
      <c r="A6974" s="6" t="s">
        <v>13967</v>
      </c>
      <c r="B6974" s="7" t="s">
        <v>13968</v>
      </c>
      <c r="C6974" s="7" t="s">
        <v>801</v>
      </c>
      <c r="D6974" s="8">
        <v>545.73</v>
      </c>
    </row>
    <row r="6975" spans="1:4" ht="12.75" customHeight="1">
      <c r="A6975" s="6" t="s">
        <v>13969</v>
      </c>
      <c r="B6975" s="7" t="s">
        <v>13970</v>
      </c>
      <c r="C6975" s="7" t="s">
        <v>2</v>
      </c>
      <c r="D6975" s="8">
        <v>1914.34</v>
      </c>
    </row>
    <row r="6976" spans="1:4" ht="12.75" customHeight="1">
      <c r="A6976" s="6" t="s">
        <v>13971</v>
      </c>
      <c r="B6976" s="7" t="s">
        <v>13972</v>
      </c>
      <c r="C6976" s="7" t="s">
        <v>801</v>
      </c>
      <c r="D6976" s="8">
        <v>823.41</v>
      </c>
    </row>
    <row r="6977" spans="1:4" ht="12.75" customHeight="1">
      <c r="A6977" s="6" t="s">
        <v>13973</v>
      </c>
      <c r="B6977" s="7" t="s">
        <v>13974</v>
      </c>
      <c r="C6977" s="7" t="s">
        <v>801</v>
      </c>
      <c r="D6977" s="8">
        <v>642.20000000000005</v>
      </c>
    </row>
    <row r="6978" spans="1:4" ht="12.75" customHeight="1">
      <c r="A6978" s="6" t="s">
        <v>13975</v>
      </c>
      <c r="B6978" s="7" t="s">
        <v>13976</v>
      </c>
      <c r="C6978" s="7" t="s">
        <v>2</v>
      </c>
      <c r="D6978" s="8">
        <v>814.58</v>
      </c>
    </row>
    <row r="6979" spans="1:4" ht="12.75" customHeight="1">
      <c r="A6979" s="6" t="s">
        <v>13977</v>
      </c>
      <c r="B6979" s="7" t="s">
        <v>13978</v>
      </c>
      <c r="C6979" s="7" t="s">
        <v>2</v>
      </c>
      <c r="D6979" s="8">
        <v>887</v>
      </c>
    </row>
    <row r="6980" spans="1:4" ht="12.75" customHeight="1">
      <c r="A6980" s="6" t="s">
        <v>13979</v>
      </c>
      <c r="B6980" s="7" t="s">
        <v>13980</v>
      </c>
      <c r="C6980" s="7" t="s">
        <v>2</v>
      </c>
      <c r="D6980" s="8">
        <v>806.11</v>
      </c>
    </row>
    <row r="6981" spans="1:4" ht="12.75" customHeight="1">
      <c r="A6981" s="6" t="s">
        <v>13981</v>
      </c>
      <c r="B6981" s="7" t="s">
        <v>13982</v>
      </c>
      <c r="C6981" s="7" t="s">
        <v>801</v>
      </c>
      <c r="D6981" s="8">
        <v>453.76</v>
      </c>
    </row>
    <row r="6982" spans="1:4" ht="12.75" customHeight="1">
      <c r="A6982" s="6" t="s">
        <v>13983</v>
      </c>
      <c r="B6982" s="7" t="s">
        <v>13984</v>
      </c>
      <c r="C6982" s="7" t="s">
        <v>2</v>
      </c>
      <c r="D6982" s="8">
        <v>989.97</v>
      </c>
    </row>
    <row r="6983" spans="1:4" ht="12.75" customHeight="1">
      <c r="A6983" s="6" t="s">
        <v>13985</v>
      </c>
      <c r="B6983" s="7" t="s">
        <v>13986</v>
      </c>
      <c r="C6983" s="7" t="s">
        <v>2</v>
      </c>
      <c r="D6983" s="8">
        <v>255.15</v>
      </c>
    </row>
    <row r="6984" spans="1:4" ht="12.75" customHeight="1">
      <c r="A6984" s="6" t="s">
        <v>13987</v>
      </c>
      <c r="B6984" s="7" t="s">
        <v>13988</v>
      </c>
      <c r="C6984" s="7" t="s">
        <v>2</v>
      </c>
      <c r="D6984" s="8">
        <v>34.619999999999997</v>
      </c>
    </row>
    <row r="6985" spans="1:4" ht="12.75" customHeight="1">
      <c r="A6985" s="6" t="s">
        <v>13989</v>
      </c>
      <c r="B6985" s="7" t="s">
        <v>13990</v>
      </c>
      <c r="C6985" s="7" t="s">
        <v>2</v>
      </c>
      <c r="D6985" s="8">
        <v>74.62</v>
      </c>
    </row>
    <row r="6986" spans="1:4" ht="12.75" customHeight="1">
      <c r="A6986" s="6" t="s">
        <v>13991</v>
      </c>
      <c r="B6986" s="7" t="s">
        <v>13992</v>
      </c>
      <c r="C6986" s="7" t="s">
        <v>2</v>
      </c>
      <c r="D6986" s="8">
        <v>83.83</v>
      </c>
    </row>
    <row r="6987" spans="1:4" ht="12.75" customHeight="1">
      <c r="A6987" s="6" t="s">
        <v>13993</v>
      </c>
      <c r="B6987" s="7" t="s">
        <v>13994</v>
      </c>
      <c r="C6987" s="7" t="s">
        <v>2</v>
      </c>
      <c r="D6987" s="8">
        <v>72.19</v>
      </c>
    </row>
    <row r="6988" spans="1:4" ht="12.75" customHeight="1">
      <c r="A6988" s="6" t="s">
        <v>13995</v>
      </c>
      <c r="B6988" s="7" t="s">
        <v>13996</v>
      </c>
      <c r="C6988" s="7" t="s">
        <v>2</v>
      </c>
      <c r="D6988" s="8">
        <v>157.83000000000001</v>
      </c>
    </row>
    <row r="6989" spans="1:4" ht="12.75" customHeight="1">
      <c r="A6989" s="6" t="s">
        <v>13997</v>
      </c>
      <c r="B6989" s="7" t="s">
        <v>13998</v>
      </c>
      <c r="C6989" s="7" t="s">
        <v>2</v>
      </c>
      <c r="D6989" s="8">
        <v>198.73</v>
      </c>
    </row>
    <row r="6990" spans="1:4" ht="12.75" customHeight="1">
      <c r="A6990" s="6" t="s">
        <v>13999</v>
      </c>
      <c r="B6990" s="7" t="s">
        <v>14000</v>
      </c>
      <c r="C6990" s="7" t="s">
        <v>2</v>
      </c>
      <c r="D6990" s="8">
        <v>41.86</v>
      </c>
    </row>
    <row r="6991" spans="1:4" ht="12.75" customHeight="1">
      <c r="A6991" s="6" t="s">
        <v>14001</v>
      </c>
      <c r="B6991" s="7" t="s">
        <v>14002</v>
      </c>
      <c r="C6991" s="7" t="s">
        <v>2</v>
      </c>
      <c r="D6991" s="8">
        <v>97.27</v>
      </c>
    </row>
    <row r="6992" spans="1:4" ht="12.75" customHeight="1">
      <c r="A6992" s="6" t="s">
        <v>14003</v>
      </c>
      <c r="B6992" s="7" t="s">
        <v>14004</v>
      </c>
      <c r="C6992" s="7" t="s">
        <v>801</v>
      </c>
      <c r="D6992" s="8">
        <v>198.59</v>
      </c>
    </row>
    <row r="6993" spans="1:4" ht="12.75" customHeight="1">
      <c r="A6993" s="6" t="s">
        <v>14005</v>
      </c>
      <c r="B6993" s="7" t="s">
        <v>14006</v>
      </c>
      <c r="C6993" s="7" t="s">
        <v>801</v>
      </c>
      <c r="D6993" s="8">
        <v>221.09</v>
      </c>
    </row>
    <row r="6994" spans="1:4" ht="12.75" customHeight="1">
      <c r="A6994" s="6" t="s">
        <v>14007</v>
      </c>
      <c r="B6994" s="7" t="s">
        <v>14008</v>
      </c>
      <c r="C6994" s="7" t="s">
        <v>801</v>
      </c>
      <c r="D6994" s="8">
        <v>281.08</v>
      </c>
    </row>
    <row r="6995" spans="1:4" ht="12.75" customHeight="1">
      <c r="A6995" s="6" t="s">
        <v>14009</v>
      </c>
      <c r="B6995" s="7" t="s">
        <v>14010</v>
      </c>
      <c r="C6995" s="7" t="s">
        <v>801</v>
      </c>
      <c r="D6995" s="8">
        <v>243.07</v>
      </c>
    </row>
    <row r="6996" spans="1:4" ht="12.75" customHeight="1">
      <c r="A6996" s="6" t="s">
        <v>14011</v>
      </c>
      <c r="B6996" s="7" t="s">
        <v>14012</v>
      </c>
      <c r="C6996" s="7" t="s">
        <v>801</v>
      </c>
      <c r="D6996" s="8">
        <v>292.14</v>
      </c>
    </row>
    <row r="6997" spans="1:4" ht="12.75" customHeight="1">
      <c r="A6997" s="6" t="s">
        <v>14013</v>
      </c>
      <c r="B6997" s="7" t="s">
        <v>14014</v>
      </c>
      <c r="C6997" s="7" t="s">
        <v>801</v>
      </c>
      <c r="D6997" s="8">
        <v>280.36</v>
      </c>
    </row>
    <row r="6998" spans="1:4" ht="12.75" customHeight="1">
      <c r="A6998" s="6" t="s">
        <v>14015</v>
      </c>
      <c r="B6998" s="7" t="s">
        <v>14016</v>
      </c>
      <c r="C6998" s="7" t="s">
        <v>801</v>
      </c>
      <c r="D6998" s="8">
        <v>385.36</v>
      </c>
    </row>
    <row r="6999" spans="1:4" ht="12.75" customHeight="1">
      <c r="A6999" s="6" t="s">
        <v>14017</v>
      </c>
      <c r="B6999" s="7" t="s">
        <v>14018</v>
      </c>
      <c r="C6999" s="7" t="s">
        <v>801</v>
      </c>
      <c r="D6999" s="8">
        <v>390.83</v>
      </c>
    </row>
    <row r="7000" spans="1:4" ht="12.75" customHeight="1">
      <c r="A7000" s="6" t="s">
        <v>14019</v>
      </c>
      <c r="B7000" s="7" t="s">
        <v>14020</v>
      </c>
      <c r="C7000" s="7" t="s">
        <v>801</v>
      </c>
      <c r="D7000" s="8">
        <v>466.49</v>
      </c>
    </row>
    <row r="7001" spans="1:4" ht="12.75" customHeight="1">
      <c r="A7001" s="6" t="s">
        <v>14021</v>
      </c>
      <c r="B7001" s="7" t="s">
        <v>14022</v>
      </c>
      <c r="C7001" s="7" t="s">
        <v>801</v>
      </c>
      <c r="D7001" s="8">
        <v>191.08</v>
      </c>
    </row>
    <row r="7002" spans="1:4" ht="12.75" customHeight="1">
      <c r="A7002" s="6" t="s">
        <v>14023</v>
      </c>
      <c r="B7002" s="7" t="s">
        <v>14024</v>
      </c>
      <c r="C7002" s="7" t="s">
        <v>801</v>
      </c>
      <c r="D7002" s="8">
        <v>306.35000000000002</v>
      </c>
    </row>
    <row r="7003" spans="1:4" ht="12.75" customHeight="1">
      <c r="A7003" s="6" t="s">
        <v>14025</v>
      </c>
      <c r="B7003" s="7" t="s">
        <v>14026</v>
      </c>
      <c r="C7003" s="7" t="s">
        <v>801</v>
      </c>
      <c r="D7003" s="8">
        <v>328.85</v>
      </c>
    </row>
    <row r="7004" spans="1:4" ht="12.75" customHeight="1">
      <c r="A7004" s="6" t="s">
        <v>14027</v>
      </c>
      <c r="B7004" s="7" t="s">
        <v>14028</v>
      </c>
      <c r="C7004" s="7" t="s">
        <v>801</v>
      </c>
      <c r="D7004" s="8">
        <v>388.84</v>
      </c>
    </row>
    <row r="7005" spans="1:4" ht="12.75" customHeight="1">
      <c r="A7005" s="6" t="s">
        <v>14029</v>
      </c>
      <c r="B7005" s="7" t="s">
        <v>14030</v>
      </c>
      <c r="C7005" s="7" t="s">
        <v>801</v>
      </c>
      <c r="D7005" s="8">
        <v>331</v>
      </c>
    </row>
    <row r="7006" spans="1:4" ht="12.75" customHeight="1">
      <c r="A7006" s="6" t="s">
        <v>14031</v>
      </c>
      <c r="B7006" s="7" t="s">
        <v>14032</v>
      </c>
      <c r="C7006" s="7" t="s">
        <v>801</v>
      </c>
      <c r="D7006" s="8">
        <v>380.07</v>
      </c>
    </row>
    <row r="7007" spans="1:4" ht="12.75" customHeight="1">
      <c r="A7007" s="6" t="s">
        <v>14033</v>
      </c>
      <c r="B7007" s="7" t="s">
        <v>14034</v>
      </c>
      <c r="C7007" s="7" t="s">
        <v>801</v>
      </c>
      <c r="D7007" s="8">
        <v>348.45</v>
      </c>
    </row>
    <row r="7008" spans="1:4" ht="12.75" customHeight="1">
      <c r="A7008" s="6" t="s">
        <v>14035</v>
      </c>
      <c r="B7008" s="7" t="s">
        <v>14036</v>
      </c>
      <c r="C7008" s="7" t="s">
        <v>801</v>
      </c>
      <c r="D7008" s="8">
        <v>453.45</v>
      </c>
    </row>
    <row r="7009" spans="1:4" ht="12.75" customHeight="1">
      <c r="A7009" s="6" t="s">
        <v>14037</v>
      </c>
      <c r="B7009" s="7" t="s">
        <v>14038</v>
      </c>
      <c r="C7009" s="7" t="s">
        <v>801</v>
      </c>
      <c r="D7009" s="8">
        <v>441.3</v>
      </c>
    </row>
    <row r="7010" spans="1:4" ht="12.75" customHeight="1">
      <c r="A7010" s="6" t="s">
        <v>14039</v>
      </c>
      <c r="B7010" s="7" t="s">
        <v>14040</v>
      </c>
      <c r="C7010" s="7" t="s">
        <v>801</v>
      </c>
      <c r="D7010" s="8">
        <v>510.42</v>
      </c>
    </row>
    <row r="7011" spans="1:4" ht="12.75" customHeight="1">
      <c r="A7011" s="6" t="s">
        <v>14041</v>
      </c>
      <c r="B7011" s="7" t="s">
        <v>14042</v>
      </c>
      <c r="C7011" s="7" t="s">
        <v>801</v>
      </c>
      <c r="D7011" s="8">
        <v>298.83999999999997</v>
      </c>
    </row>
    <row r="7012" spans="1:4" ht="12.75" customHeight="1">
      <c r="A7012" s="6" t="s">
        <v>14043</v>
      </c>
      <c r="B7012" s="7" t="s">
        <v>14044</v>
      </c>
      <c r="C7012" s="7" t="s">
        <v>801</v>
      </c>
      <c r="D7012" s="8">
        <v>571</v>
      </c>
    </row>
    <row r="7013" spans="1:4" ht="12.75" customHeight="1">
      <c r="A7013" s="6" t="s">
        <v>14045</v>
      </c>
      <c r="B7013" s="7" t="s">
        <v>14046</v>
      </c>
      <c r="C7013" s="7" t="s">
        <v>801</v>
      </c>
      <c r="D7013" s="8">
        <v>558.44000000000005</v>
      </c>
    </row>
    <row r="7014" spans="1:4" ht="12.75" customHeight="1">
      <c r="A7014" s="6" t="s">
        <v>14047</v>
      </c>
      <c r="B7014" s="7" t="s">
        <v>14048</v>
      </c>
      <c r="C7014" s="7" t="s">
        <v>801</v>
      </c>
      <c r="D7014" s="8">
        <v>1022.31</v>
      </c>
    </row>
    <row r="7015" spans="1:4" ht="12.75" customHeight="1">
      <c r="A7015" s="6" t="s">
        <v>14049</v>
      </c>
      <c r="B7015" s="7" t="s">
        <v>14050</v>
      </c>
      <c r="C7015" s="7" t="s">
        <v>801</v>
      </c>
      <c r="D7015" s="8">
        <v>2092.54</v>
      </c>
    </row>
    <row r="7016" spans="1:4" ht="12.75" customHeight="1">
      <c r="A7016" s="6" t="s">
        <v>14051</v>
      </c>
      <c r="B7016" s="7" t="s">
        <v>14052</v>
      </c>
      <c r="C7016" s="7" t="s">
        <v>801</v>
      </c>
      <c r="D7016" s="8">
        <v>2408.66</v>
      </c>
    </row>
    <row r="7017" spans="1:4" ht="12.75" customHeight="1">
      <c r="A7017" s="6" t="s">
        <v>14053</v>
      </c>
      <c r="B7017" s="7" t="s">
        <v>14054</v>
      </c>
      <c r="C7017" s="7" t="s">
        <v>801</v>
      </c>
      <c r="D7017" s="8">
        <v>382.76</v>
      </c>
    </row>
    <row r="7018" spans="1:4" ht="12.75" customHeight="1">
      <c r="A7018" s="6" t="s">
        <v>14055</v>
      </c>
      <c r="B7018" s="7" t="s">
        <v>14056</v>
      </c>
      <c r="C7018" s="7" t="s">
        <v>801</v>
      </c>
      <c r="D7018" s="8">
        <v>452.04</v>
      </c>
    </row>
    <row r="7019" spans="1:4" ht="12.75" customHeight="1">
      <c r="A7019" s="6" t="s">
        <v>14057</v>
      </c>
      <c r="B7019" s="7" t="s">
        <v>14058</v>
      </c>
      <c r="C7019" s="7" t="s">
        <v>801</v>
      </c>
      <c r="D7019" s="8">
        <v>544.29999999999995</v>
      </c>
    </row>
    <row r="7020" spans="1:4" ht="12.75" customHeight="1">
      <c r="A7020" s="6" t="s">
        <v>14059</v>
      </c>
      <c r="B7020" s="7" t="s">
        <v>14060</v>
      </c>
      <c r="C7020" s="7" t="s">
        <v>2</v>
      </c>
      <c r="D7020" s="8">
        <v>1153.3399999999999</v>
      </c>
    </row>
    <row r="7021" spans="1:4" ht="12.75" customHeight="1">
      <c r="A7021" s="6" t="s">
        <v>14061</v>
      </c>
      <c r="B7021" s="7" t="s">
        <v>14062</v>
      </c>
      <c r="C7021" s="7" t="s">
        <v>2</v>
      </c>
      <c r="D7021" s="8">
        <v>2317.7600000000002</v>
      </c>
    </row>
    <row r="7022" spans="1:4" ht="12.75" customHeight="1">
      <c r="A7022" s="6" t="s">
        <v>14063</v>
      </c>
      <c r="B7022" s="7" t="s">
        <v>14064</v>
      </c>
      <c r="C7022" s="7" t="s">
        <v>2</v>
      </c>
      <c r="D7022" s="8">
        <v>2122.73</v>
      </c>
    </row>
    <row r="7023" spans="1:4" ht="12.75" customHeight="1">
      <c r="A7023" s="6" t="s">
        <v>14065</v>
      </c>
      <c r="B7023" s="7" t="s">
        <v>14066</v>
      </c>
      <c r="C7023" s="7" t="s">
        <v>2</v>
      </c>
      <c r="D7023" s="8">
        <v>4256.2299999999996</v>
      </c>
    </row>
    <row r="7024" spans="1:4" ht="12.75" customHeight="1">
      <c r="A7024" s="6" t="s">
        <v>14067</v>
      </c>
      <c r="B7024" s="7" t="s">
        <v>14068</v>
      </c>
      <c r="C7024" s="7" t="s">
        <v>801</v>
      </c>
      <c r="D7024" s="8">
        <v>17.010000000000002</v>
      </c>
    </row>
    <row r="7025" spans="1:4" ht="12.75" customHeight="1">
      <c r="A7025" s="6" t="s">
        <v>14069</v>
      </c>
      <c r="B7025" s="7" t="s">
        <v>14070</v>
      </c>
      <c r="C7025" s="7" t="s">
        <v>801</v>
      </c>
      <c r="D7025" s="8">
        <v>20.68</v>
      </c>
    </row>
    <row r="7026" spans="1:4" ht="12.75" customHeight="1">
      <c r="A7026" s="6" t="s">
        <v>14071</v>
      </c>
      <c r="B7026" s="7" t="s">
        <v>14072</v>
      </c>
      <c r="C7026" s="7" t="s">
        <v>801</v>
      </c>
      <c r="D7026" s="8">
        <v>14.75</v>
      </c>
    </row>
    <row r="7027" spans="1:4" ht="12.75" customHeight="1">
      <c r="A7027" s="6" t="s">
        <v>14073</v>
      </c>
      <c r="B7027" s="7" t="s">
        <v>14074</v>
      </c>
      <c r="C7027" s="7" t="s">
        <v>801</v>
      </c>
      <c r="D7027" s="8">
        <v>660.42</v>
      </c>
    </row>
    <row r="7028" spans="1:4" ht="12.75" customHeight="1">
      <c r="A7028" s="6" t="s">
        <v>14075</v>
      </c>
      <c r="B7028" s="7" t="s">
        <v>14076</v>
      </c>
      <c r="C7028" s="7" t="s">
        <v>801</v>
      </c>
      <c r="D7028" s="8">
        <v>342.09</v>
      </c>
    </row>
    <row r="7029" spans="1:4" ht="12.75" customHeight="1">
      <c r="A7029" s="6" t="s">
        <v>14077</v>
      </c>
      <c r="B7029" s="7" t="s">
        <v>14078</v>
      </c>
      <c r="C7029" s="7" t="s">
        <v>801</v>
      </c>
      <c r="D7029" s="8">
        <v>487.2</v>
      </c>
    </row>
    <row r="7030" spans="1:4" ht="12.75" customHeight="1">
      <c r="A7030" s="6" t="s">
        <v>14079</v>
      </c>
      <c r="B7030" s="7" t="s">
        <v>14080</v>
      </c>
      <c r="C7030" s="7" t="s">
        <v>801</v>
      </c>
      <c r="D7030" s="8">
        <v>396.14</v>
      </c>
    </row>
    <row r="7031" spans="1:4" ht="12.75" customHeight="1">
      <c r="A7031" s="6" t="s">
        <v>14081</v>
      </c>
      <c r="B7031" s="7" t="s">
        <v>14082</v>
      </c>
      <c r="C7031" s="7" t="s">
        <v>801</v>
      </c>
      <c r="D7031" s="8">
        <v>542.83000000000004</v>
      </c>
    </row>
    <row r="7032" spans="1:4" ht="12.75" customHeight="1">
      <c r="A7032" s="6" t="s">
        <v>14083</v>
      </c>
      <c r="B7032" s="7" t="s">
        <v>14084</v>
      </c>
      <c r="C7032" s="7" t="s">
        <v>89</v>
      </c>
      <c r="D7032" s="8">
        <v>20.96</v>
      </c>
    </row>
    <row r="7033" spans="1:4" ht="12.75" customHeight="1">
      <c r="A7033" s="6" t="s">
        <v>14085</v>
      </c>
      <c r="B7033" s="7" t="s">
        <v>14086</v>
      </c>
      <c r="C7033" s="7" t="s">
        <v>89</v>
      </c>
      <c r="D7033" s="8">
        <v>17.649999999999999</v>
      </c>
    </row>
    <row r="7034" spans="1:4" ht="12.75" customHeight="1">
      <c r="A7034" s="6" t="s">
        <v>14087</v>
      </c>
      <c r="B7034" s="7" t="s">
        <v>14088</v>
      </c>
      <c r="C7034" s="7" t="s">
        <v>801</v>
      </c>
      <c r="D7034" s="8">
        <v>711.69</v>
      </c>
    </row>
    <row r="7035" spans="1:4" ht="12.75" customHeight="1">
      <c r="A7035" s="6" t="s">
        <v>14089</v>
      </c>
      <c r="B7035" s="7" t="s">
        <v>14090</v>
      </c>
      <c r="C7035" s="7" t="s">
        <v>290</v>
      </c>
      <c r="D7035" s="8">
        <v>1338.74</v>
      </c>
    </row>
    <row r="7036" spans="1:4" ht="12.75" customHeight="1">
      <c r="A7036" s="6" t="s">
        <v>14091</v>
      </c>
      <c r="B7036" s="7" t="s">
        <v>14092</v>
      </c>
      <c r="C7036" s="7" t="s">
        <v>290</v>
      </c>
      <c r="D7036" s="8">
        <v>1275.8</v>
      </c>
    </row>
    <row r="7037" spans="1:4" ht="12.75" customHeight="1">
      <c r="A7037" s="6" t="s">
        <v>14093</v>
      </c>
      <c r="B7037" s="7" t="s">
        <v>14094</v>
      </c>
      <c r="C7037" s="7" t="s">
        <v>290</v>
      </c>
      <c r="D7037" s="8">
        <v>1197.6099999999999</v>
      </c>
    </row>
    <row r="7038" spans="1:4" ht="12.75" customHeight="1">
      <c r="A7038" s="6" t="s">
        <v>14095</v>
      </c>
      <c r="B7038" s="7" t="s">
        <v>14096</v>
      </c>
      <c r="C7038" s="7" t="s">
        <v>290</v>
      </c>
      <c r="D7038" s="8">
        <v>1103.77</v>
      </c>
    </row>
    <row r="7039" spans="1:4" ht="12.75" customHeight="1">
      <c r="A7039" s="6" t="s">
        <v>14097</v>
      </c>
      <c r="B7039" s="7" t="s">
        <v>14098</v>
      </c>
      <c r="C7039" s="7" t="s">
        <v>290</v>
      </c>
      <c r="D7039" s="8">
        <v>1046.73</v>
      </c>
    </row>
    <row r="7040" spans="1:4" ht="12.75" customHeight="1">
      <c r="A7040" s="6" t="s">
        <v>14099</v>
      </c>
      <c r="B7040" s="7" t="s">
        <v>14100</v>
      </c>
      <c r="C7040" s="7" t="s">
        <v>290</v>
      </c>
      <c r="D7040" s="8">
        <v>1024.33</v>
      </c>
    </row>
    <row r="7041" spans="1:4" ht="12.75" customHeight="1">
      <c r="A7041" s="6" t="s">
        <v>14101</v>
      </c>
      <c r="B7041" s="7" t="s">
        <v>14102</v>
      </c>
      <c r="C7041" s="7" t="s">
        <v>290</v>
      </c>
      <c r="D7041" s="8">
        <v>1002.15</v>
      </c>
    </row>
    <row r="7042" spans="1:4" ht="12.75" customHeight="1">
      <c r="A7042" s="6" t="s">
        <v>14103</v>
      </c>
      <c r="B7042" s="7" t="s">
        <v>14104</v>
      </c>
      <c r="C7042" s="7" t="s">
        <v>290</v>
      </c>
      <c r="D7042" s="8">
        <v>944.67</v>
      </c>
    </row>
    <row r="7043" spans="1:4" ht="12.75" customHeight="1">
      <c r="A7043" s="6" t="s">
        <v>14105</v>
      </c>
      <c r="B7043" s="7" t="s">
        <v>14106</v>
      </c>
      <c r="C7043" s="7" t="s">
        <v>290</v>
      </c>
      <c r="D7043" s="8">
        <v>1527.28</v>
      </c>
    </row>
    <row r="7044" spans="1:4" ht="12.75" customHeight="1">
      <c r="A7044" s="6" t="s">
        <v>14107</v>
      </c>
      <c r="B7044" s="7" t="s">
        <v>14108</v>
      </c>
      <c r="C7044" s="7" t="s">
        <v>290</v>
      </c>
      <c r="D7044" s="8">
        <v>1461.45</v>
      </c>
    </row>
    <row r="7045" spans="1:4" ht="12.75" customHeight="1">
      <c r="A7045" s="6" t="s">
        <v>14109</v>
      </c>
      <c r="B7045" s="7" t="s">
        <v>14110</v>
      </c>
      <c r="C7045" s="7" t="s">
        <v>290</v>
      </c>
      <c r="D7045" s="8">
        <v>1379.35</v>
      </c>
    </row>
    <row r="7046" spans="1:4" ht="12.75" customHeight="1">
      <c r="A7046" s="6" t="s">
        <v>14111</v>
      </c>
      <c r="B7046" s="7" t="s">
        <v>14112</v>
      </c>
      <c r="C7046" s="7" t="s">
        <v>290</v>
      </c>
      <c r="D7046" s="8">
        <v>1279.71</v>
      </c>
    </row>
    <row r="7047" spans="1:4" ht="12.75" customHeight="1">
      <c r="A7047" s="6" t="s">
        <v>14113</v>
      </c>
      <c r="B7047" s="7" t="s">
        <v>14114</v>
      </c>
      <c r="C7047" s="7" t="s">
        <v>290</v>
      </c>
      <c r="D7047" s="8">
        <v>1229.95</v>
      </c>
    </row>
    <row r="7048" spans="1:4" ht="12.75" customHeight="1">
      <c r="A7048" s="6" t="s">
        <v>14115</v>
      </c>
      <c r="B7048" s="7" t="s">
        <v>14116</v>
      </c>
      <c r="C7048" s="7" t="s">
        <v>290</v>
      </c>
      <c r="D7048" s="8">
        <v>1204.93</v>
      </c>
    </row>
    <row r="7049" spans="1:4" ht="12.75" customHeight="1">
      <c r="A7049" s="6" t="s">
        <v>14117</v>
      </c>
      <c r="B7049" s="7" t="s">
        <v>14118</v>
      </c>
      <c r="C7049" s="7" t="s">
        <v>290</v>
      </c>
      <c r="D7049" s="8">
        <v>1179.45</v>
      </c>
    </row>
    <row r="7050" spans="1:4" ht="12.75" customHeight="1">
      <c r="A7050" s="6" t="s">
        <v>14119</v>
      </c>
      <c r="B7050" s="7" t="s">
        <v>14120</v>
      </c>
      <c r="C7050" s="7" t="s">
        <v>290</v>
      </c>
      <c r="D7050" s="8">
        <v>1116.78</v>
      </c>
    </row>
    <row r="7051" spans="1:4" ht="12.75" customHeight="1">
      <c r="A7051" s="6" t="s">
        <v>14121</v>
      </c>
      <c r="B7051" s="7" t="s">
        <v>14122</v>
      </c>
      <c r="C7051" s="7" t="s">
        <v>290</v>
      </c>
      <c r="D7051" s="8">
        <v>978.73</v>
      </c>
    </row>
    <row r="7052" spans="1:4" ht="12.75" customHeight="1">
      <c r="A7052" s="6" t="s">
        <v>14123</v>
      </c>
      <c r="B7052" s="7" t="s">
        <v>14124</v>
      </c>
      <c r="C7052" s="7" t="s">
        <v>290</v>
      </c>
      <c r="D7052" s="8">
        <v>1174.67</v>
      </c>
    </row>
    <row r="7053" spans="1:4" ht="12.75" customHeight="1">
      <c r="A7053" s="6" t="s">
        <v>14125</v>
      </c>
      <c r="B7053" s="7" t="s">
        <v>14126</v>
      </c>
      <c r="C7053" s="7" t="s">
        <v>2</v>
      </c>
      <c r="D7053" s="8">
        <v>15.04</v>
      </c>
    </row>
    <row r="7054" spans="1:4" ht="12.75" customHeight="1">
      <c r="A7054" s="6" t="s">
        <v>14127</v>
      </c>
      <c r="B7054" s="7" t="s">
        <v>14128</v>
      </c>
      <c r="C7054" s="7" t="s">
        <v>2</v>
      </c>
      <c r="D7054" s="8">
        <v>24.1</v>
      </c>
    </row>
    <row r="7055" spans="1:4" ht="12.75" customHeight="1">
      <c r="A7055" s="6" t="s">
        <v>14129</v>
      </c>
      <c r="B7055" s="7" t="s">
        <v>14130</v>
      </c>
      <c r="C7055" s="7" t="s">
        <v>2</v>
      </c>
      <c r="D7055" s="8">
        <v>41.1</v>
      </c>
    </row>
    <row r="7056" spans="1:4" ht="12.75" customHeight="1">
      <c r="A7056" s="6" t="s">
        <v>14131</v>
      </c>
      <c r="B7056" s="7" t="s">
        <v>14132</v>
      </c>
      <c r="C7056" s="7" t="s">
        <v>2</v>
      </c>
      <c r="D7056" s="8">
        <v>63.78</v>
      </c>
    </row>
    <row r="7057" spans="1:4" ht="12.75" customHeight="1">
      <c r="A7057" s="6" t="s">
        <v>14133</v>
      </c>
      <c r="B7057" s="7" t="s">
        <v>14134</v>
      </c>
      <c r="C7057" s="7" t="s">
        <v>2</v>
      </c>
      <c r="D7057" s="8">
        <v>117.13</v>
      </c>
    </row>
    <row r="7058" spans="1:4" ht="12.75" customHeight="1">
      <c r="A7058" s="6" t="s">
        <v>14135</v>
      </c>
      <c r="B7058" s="7" t="s">
        <v>14136</v>
      </c>
      <c r="C7058" s="7" t="s">
        <v>2</v>
      </c>
      <c r="D7058" s="8">
        <v>26.17</v>
      </c>
    </row>
    <row r="7059" spans="1:4" ht="12.75" customHeight="1">
      <c r="A7059" s="6" t="s">
        <v>14137</v>
      </c>
      <c r="B7059" s="7" t="s">
        <v>14138</v>
      </c>
      <c r="C7059" s="7" t="s">
        <v>2</v>
      </c>
      <c r="D7059" s="8">
        <v>37.96</v>
      </c>
    </row>
    <row r="7060" spans="1:4" ht="12.75" customHeight="1">
      <c r="A7060" s="6" t="s">
        <v>14139</v>
      </c>
      <c r="B7060" s="7" t="s">
        <v>14140</v>
      </c>
      <c r="C7060" s="7" t="s">
        <v>2</v>
      </c>
      <c r="D7060" s="8">
        <v>48.13</v>
      </c>
    </row>
    <row r="7061" spans="1:4" ht="12.75" customHeight="1">
      <c r="A7061" s="6" t="s">
        <v>14141</v>
      </c>
      <c r="B7061" s="7" t="s">
        <v>14142</v>
      </c>
      <c r="C7061" s="7" t="s">
        <v>89</v>
      </c>
      <c r="D7061" s="8">
        <v>168.89</v>
      </c>
    </row>
    <row r="7062" spans="1:4" ht="12.75" customHeight="1">
      <c r="A7062" s="6" t="s">
        <v>14143</v>
      </c>
      <c r="B7062" s="7" t="s">
        <v>14144</v>
      </c>
      <c r="C7062" s="7" t="s">
        <v>89</v>
      </c>
      <c r="D7062" s="8">
        <v>337.86</v>
      </c>
    </row>
    <row r="7063" spans="1:4" ht="12.75" customHeight="1">
      <c r="A7063" s="6" t="s">
        <v>14145</v>
      </c>
      <c r="B7063" s="7" t="s">
        <v>14146</v>
      </c>
      <c r="C7063" s="7" t="s">
        <v>89</v>
      </c>
      <c r="D7063" s="8">
        <v>574.01</v>
      </c>
    </row>
    <row r="7064" spans="1:4" ht="12.75" customHeight="1">
      <c r="A7064" s="6" t="s">
        <v>14147</v>
      </c>
      <c r="B7064" s="7" t="s">
        <v>14148</v>
      </c>
      <c r="C7064" s="7" t="s">
        <v>89</v>
      </c>
      <c r="D7064" s="8">
        <v>767.81</v>
      </c>
    </row>
    <row r="7065" spans="1:4" ht="12.75" customHeight="1">
      <c r="A7065" s="6" t="s">
        <v>14149</v>
      </c>
      <c r="B7065" s="7" t="s">
        <v>14150</v>
      </c>
      <c r="C7065" s="7" t="s">
        <v>89</v>
      </c>
      <c r="D7065" s="8">
        <v>899.25</v>
      </c>
    </row>
    <row r="7066" spans="1:4" ht="12.75" customHeight="1">
      <c r="A7066" s="6" t="s">
        <v>14151</v>
      </c>
      <c r="B7066" s="7" t="s">
        <v>14152</v>
      </c>
      <c r="C7066" s="7" t="s">
        <v>89</v>
      </c>
      <c r="D7066" s="8">
        <v>110.34</v>
      </c>
    </row>
    <row r="7067" spans="1:4" ht="12.75" customHeight="1">
      <c r="A7067" s="6" t="s">
        <v>14153</v>
      </c>
      <c r="B7067" s="7" t="s">
        <v>14154</v>
      </c>
      <c r="C7067" s="7" t="s">
        <v>89</v>
      </c>
      <c r="D7067" s="8">
        <v>142.91999999999999</v>
      </c>
    </row>
    <row r="7068" spans="1:4" ht="12.75" customHeight="1">
      <c r="A7068" s="6" t="s">
        <v>14155</v>
      </c>
      <c r="B7068" s="7" t="s">
        <v>14156</v>
      </c>
      <c r="C7068" s="7" t="s">
        <v>89</v>
      </c>
      <c r="D7068" s="8">
        <v>332.3</v>
      </c>
    </row>
    <row r="7069" spans="1:4" ht="12.75" customHeight="1">
      <c r="A7069" s="6" t="s">
        <v>14157</v>
      </c>
      <c r="B7069" s="7" t="s">
        <v>14158</v>
      </c>
      <c r="C7069" s="7" t="s">
        <v>96</v>
      </c>
      <c r="D7069" s="8">
        <v>11.9</v>
      </c>
    </row>
    <row r="7070" spans="1:4" ht="12.75" customHeight="1">
      <c r="A7070" s="6" t="s">
        <v>14159</v>
      </c>
      <c r="B7070" s="7" t="s">
        <v>14160</v>
      </c>
      <c r="C7070" s="7" t="s">
        <v>96</v>
      </c>
      <c r="D7070" s="8">
        <v>11.75</v>
      </c>
    </row>
    <row r="7071" spans="1:4" ht="12.75" customHeight="1">
      <c r="A7071" s="6" t="s">
        <v>14161</v>
      </c>
      <c r="B7071" s="7" t="s">
        <v>14162</v>
      </c>
      <c r="C7071" s="7" t="s">
        <v>96</v>
      </c>
      <c r="D7071" s="8">
        <v>12.31</v>
      </c>
    </row>
    <row r="7072" spans="1:4" ht="12.75" customHeight="1">
      <c r="A7072" s="6" t="s">
        <v>14163</v>
      </c>
      <c r="B7072" s="7" t="s">
        <v>14164</v>
      </c>
      <c r="C7072" s="7" t="s">
        <v>96</v>
      </c>
      <c r="D7072" s="8">
        <v>12.14</v>
      </c>
    </row>
    <row r="7073" spans="1:4" ht="12.75" customHeight="1">
      <c r="A7073" s="6" t="s">
        <v>14165</v>
      </c>
      <c r="B7073" s="7" t="s">
        <v>14166</v>
      </c>
      <c r="C7073" s="7" t="s">
        <v>96</v>
      </c>
      <c r="D7073" s="8">
        <v>12.03</v>
      </c>
    </row>
    <row r="7074" spans="1:4" ht="12.75" customHeight="1">
      <c r="A7074" s="6" t="s">
        <v>14167</v>
      </c>
      <c r="B7074" s="7" t="s">
        <v>14168</v>
      </c>
      <c r="C7074" s="7" t="s">
        <v>89</v>
      </c>
      <c r="D7074" s="8">
        <v>74.63</v>
      </c>
    </row>
    <row r="7075" spans="1:4" ht="12.75" customHeight="1">
      <c r="A7075" s="6" t="s">
        <v>14169</v>
      </c>
      <c r="B7075" s="7" t="s">
        <v>14170</v>
      </c>
      <c r="C7075" s="7" t="s">
        <v>89</v>
      </c>
      <c r="D7075" s="8">
        <v>152.65</v>
      </c>
    </row>
    <row r="7076" spans="1:4" ht="12.75" customHeight="1">
      <c r="A7076" s="6" t="s">
        <v>14171</v>
      </c>
      <c r="B7076" s="7" t="s">
        <v>14172</v>
      </c>
      <c r="C7076" s="7" t="s">
        <v>89</v>
      </c>
      <c r="D7076" s="8">
        <v>304.33999999999997</v>
      </c>
    </row>
    <row r="7077" spans="1:4" ht="12.75" customHeight="1">
      <c r="A7077" s="6" t="s">
        <v>14173</v>
      </c>
      <c r="B7077" s="7" t="s">
        <v>14174</v>
      </c>
      <c r="C7077" s="7" t="s">
        <v>89</v>
      </c>
      <c r="D7077" s="8">
        <v>97.01</v>
      </c>
    </row>
    <row r="7078" spans="1:4" ht="12.75" customHeight="1">
      <c r="A7078" s="6" t="s">
        <v>14175</v>
      </c>
      <c r="B7078" s="7" t="s">
        <v>14176</v>
      </c>
      <c r="C7078" s="7" t="s">
        <v>89</v>
      </c>
      <c r="D7078" s="8">
        <v>350.95</v>
      </c>
    </row>
    <row r="7079" spans="1:4" ht="12.75" customHeight="1">
      <c r="A7079" s="6" t="s">
        <v>14177</v>
      </c>
      <c r="B7079" s="7" t="s">
        <v>14178</v>
      </c>
      <c r="C7079" s="7" t="s">
        <v>89</v>
      </c>
      <c r="D7079" s="8">
        <v>64.239999999999995</v>
      </c>
    </row>
    <row r="7080" spans="1:4" ht="12.75" customHeight="1">
      <c r="A7080" s="6" t="s">
        <v>14179</v>
      </c>
      <c r="B7080" s="7" t="s">
        <v>14180</v>
      </c>
      <c r="C7080" s="7" t="s">
        <v>89</v>
      </c>
      <c r="D7080" s="8">
        <v>89.1</v>
      </c>
    </row>
    <row r="7081" spans="1:4" ht="12.75" customHeight="1">
      <c r="A7081" s="6" t="s">
        <v>14181</v>
      </c>
      <c r="B7081" s="7" t="s">
        <v>14182</v>
      </c>
      <c r="C7081" s="7" t="s">
        <v>89</v>
      </c>
      <c r="D7081" s="8">
        <v>121.8</v>
      </c>
    </row>
    <row r="7082" spans="1:4" ht="12.75" customHeight="1">
      <c r="A7082" s="6" t="s">
        <v>14183</v>
      </c>
      <c r="B7082" s="7" t="s">
        <v>14184</v>
      </c>
      <c r="C7082" s="7" t="s">
        <v>89</v>
      </c>
      <c r="D7082" s="8">
        <v>153.57</v>
      </c>
    </row>
    <row r="7083" spans="1:4" ht="12.75" customHeight="1">
      <c r="A7083" s="6" t="s">
        <v>14185</v>
      </c>
      <c r="B7083" s="7" t="s">
        <v>14186</v>
      </c>
      <c r="C7083" s="7" t="s">
        <v>2</v>
      </c>
      <c r="D7083" s="8">
        <v>96.62</v>
      </c>
    </row>
    <row r="7084" spans="1:4" ht="12.75" customHeight="1">
      <c r="A7084" s="6" t="s">
        <v>14187</v>
      </c>
      <c r="B7084" s="7" t="s">
        <v>14188</v>
      </c>
      <c r="C7084" s="7" t="s">
        <v>2</v>
      </c>
      <c r="D7084" s="8">
        <v>141.75</v>
      </c>
    </row>
    <row r="7085" spans="1:4" ht="12.75" customHeight="1">
      <c r="A7085" s="6" t="s">
        <v>14189</v>
      </c>
      <c r="B7085" s="7" t="s">
        <v>14190</v>
      </c>
      <c r="C7085" s="7" t="s">
        <v>2</v>
      </c>
      <c r="D7085" s="8">
        <v>186.89</v>
      </c>
    </row>
    <row r="7086" spans="1:4" ht="12.75" customHeight="1">
      <c r="A7086" s="6" t="s">
        <v>14191</v>
      </c>
      <c r="B7086" s="7" t="s">
        <v>14192</v>
      </c>
      <c r="C7086" s="7" t="s">
        <v>801</v>
      </c>
      <c r="D7086" s="8">
        <v>20.53</v>
      </c>
    </row>
    <row r="7087" spans="1:4" ht="12.75" customHeight="1">
      <c r="A7087" s="6" t="s">
        <v>14193</v>
      </c>
      <c r="B7087" s="7" t="s">
        <v>14194</v>
      </c>
      <c r="C7087" s="7" t="s">
        <v>801</v>
      </c>
      <c r="D7087" s="8">
        <v>39.85</v>
      </c>
    </row>
    <row r="7088" spans="1:4" ht="12.75" customHeight="1">
      <c r="A7088" s="6" t="s">
        <v>14195</v>
      </c>
      <c r="B7088" s="7" t="s">
        <v>14196</v>
      </c>
      <c r="C7088" s="7" t="s">
        <v>290</v>
      </c>
      <c r="D7088" s="8">
        <v>853.28</v>
      </c>
    </row>
    <row r="7089" spans="1:4" ht="12.75" customHeight="1">
      <c r="A7089" s="6" t="s">
        <v>14197</v>
      </c>
      <c r="B7089" s="7" t="s">
        <v>14198</v>
      </c>
      <c r="C7089" s="7" t="s">
        <v>801</v>
      </c>
      <c r="D7089" s="8">
        <v>21.26</v>
      </c>
    </row>
    <row r="7090" spans="1:4" ht="12.75" customHeight="1">
      <c r="A7090" s="6" t="s">
        <v>14199</v>
      </c>
      <c r="B7090" s="7" t="s">
        <v>14200</v>
      </c>
      <c r="C7090" s="7" t="s">
        <v>801</v>
      </c>
      <c r="D7090" s="8">
        <v>42.65</v>
      </c>
    </row>
    <row r="7091" spans="1:4" ht="12.75" customHeight="1">
      <c r="A7091" s="6" t="s">
        <v>14201</v>
      </c>
      <c r="B7091" s="7" t="s">
        <v>14202</v>
      </c>
      <c r="C7091" s="7" t="s">
        <v>290</v>
      </c>
      <c r="D7091" s="8">
        <v>797.28</v>
      </c>
    </row>
    <row r="7092" spans="1:4" ht="12.75" customHeight="1">
      <c r="A7092" s="6" t="s">
        <v>14203</v>
      </c>
      <c r="B7092" s="7" t="s">
        <v>14204</v>
      </c>
      <c r="C7092" s="7" t="s">
        <v>290</v>
      </c>
      <c r="D7092" s="8">
        <v>286.10000000000002</v>
      </c>
    </row>
    <row r="7093" spans="1:4" ht="12.75" customHeight="1">
      <c r="A7093" s="6" t="s">
        <v>14205</v>
      </c>
      <c r="B7093" s="7" t="s">
        <v>14206</v>
      </c>
      <c r="C7093" s="7" t="s">
        <v>290</v>
      </c>
      <c r="D7093" s="8">
        <v>272.61</v>
      </c>
    </row>
    <row r="7094" spans="1:4" ht="12.75" customHeight="1">
      <c r="A7094" s="6" t="s">
        <v>14207</v>
      </c>
      <c r="B7094" s="7" t="s">
        <v>14208</v>
      </c>
      <c r="C7094" s="7" t="s">
        <v>290</v>
      </c>
      <c r="D7094" s="8">
        <v>245.64</v>
      </c>
    </row>
    <row r="7095" spans="1:4" ht="12.75" customHeight="1">
      <c r="A7095" s="6" t="s">
        <v>14209</v>
      </c>
      <c r="B7095" s="7" t="s">
        <v>14210</v>
      </c>
      <c r="C7095" s="7" t="s">
        <v>290</v>
      </c>
      <c r="D7095" s="8">
        <v>232.15</v>
      </c>
    </row>
    <row r="7096" spans="1:4" ht="12.75" customHeight="1">
      <c r="A7096" s="6" t="s">
        <v>14211</v>
      </c>
      <c r="B7096" s="7" t="s">
        <v>14212</v>
      </c>
      <c r="C7096" s="7" t="s">
        <v>290</v>
      </c>
      <c r="D7096" s="8">
        <v>59</v>
      </c>
    </row>
    <row r="7097" spans="1:4" ht="12.75" customHeight="1">
      <c r="A7097" s="6" t="s">
        <v>14213</v>
      </c>
      <c r="B7097" s="7" t="s">
        <v>14214</v>
      </c>
      <c r="C7097" s="7" t="s">
        <v>801</v>
      </c>
      <c r="D7097" s="8">
        <v>3.13</v>
      </c>
    </row>
    <row r="7098" spans="1:4" ht="12.75" customHeight="1">
      <c r="A7098" s="6" t="s">
        <v>14215</v>
      </c>
      <c r="B7098" s="7" t="s">
        <v>14216</v>
      </c>
      <c r="C7098" s="7" t="s">
        <v>801</v>
      </c>
      <c r="D7098" s="8">
        <v>0.65</v>
      </c>
    </row>
    <row r="7099" spans="1:4" ht="12.75" customHeight="1">
      <c r="A7099" s="6" t="s">
        <v>14217</v>
      </c>
      <c r="B7099" s="7" t="s">
        <v>14218</v>
      </c>
      <c r="C7099" s="7" t="s">
        <v>801</v>
      </c>
      <c r="D7099" s="8">
        <v>121.06</v>
      </c>
    </row>
    <row r="7100" spans="1:4" ht="12.75" customHeight="1">
      <c r="A7100" s="6" t="s">
        <v>14219</v>
      </c>
      <c r="B7100" s="7" t="s">
        <v>14220</v>
      </c>
      <c r="C7100" s="7" t="s">
        <v>801</v>
      </c>
      <c r="D7100" s="8">
        <v>2.13</v>
      </c>
    </row>
    <row r="7101" spans="1:4" ht="12.75" customHeight="1">
      <c r="A7101" s="6" t="s">
        <v>14221</v>
      </c>
      <c r="B7101" s="7" t="s">
        <v>14222</v>
      </c>
      <c r="C7101" s="7" t="s">
        <v>96</v>
      </c>
      <c r="D7101" s="8">
        <v>18.63</v>
      </c>
    </row>
    <row r="7102" spans="1:4" ht="12.75" customHeight="1">
      <c r="A7102" s="6" t="s">
        <v>14223</v>
      </c>
      <c r="B7102" s="7" t="s">
        <v>14224</v>
      </c>
      <c r="C7102" s="7" t="s">
        <v>96</v>
      </c>
      <c r="D7102" s="8">
        <v>17.03</v>
      </c>
    </row>
    <row r="7103" spans="1:4" ht="12.75" customHeight="1">
      <c r="A7103" s="6" t="s">
        <v>14225</v>
      </c>
      <c r="B7103" s="7" t="s">
        <v>14226</v>
      </c>
      <c r="C7103" s="7" t="s">
        <v>96</v>
      </c>
      <c r="D7103" s="8">
        <v>16.72</v>
      </c>
    </row>
    <row r="7104" spans="1:4" ht="12.75" customHeight="1">
      <c r="A7104" s="6" t="s">
        <v>14227</v>
      </c>
      <c r="B7104" s="7" t="s">
        <v>14228</v>
      </c>
      <c r="C7104" s="7" t="s">
        <v>96</v>
      </c>
      <c r="D7104" s="8">
        <v>16.21</v>
      </c>
    </row>
    <row r="7105" spans="1:4" ht="12.75" customHeight="1">
      <c r="A7105" s="6" t="s">
        <v>14229</v>
      </c>
      <c r="B7105" s="7" t="s">
        <v>14230</v>
      </c>
      <c r="C7105" s="7" t="s">
        <v>96</v>
      </c>
      <c r="D7105" s="8">
        <v>15.69</v>
      </c>
    </row>
    <row r="7106" spans="1:4" ht="12.75" customHeight="1">
      <c r="A7106" s="6" t="s">
        <v>14231</v>
      </c>
      <c r="B7106" s="7" t="s">
        <v>14232</v>
      </c>
      <c r="C7106" s="7" t="s">
        <v>96</v>
      </c>
      <c r="D7106" s="8">
        <v>14.72</v>
      </c>
    </row>
    <row r="7107" spans="1:4" ht="12.75" customHeight="1">
      <c r="A7107" s="6" t="s">
        <v>14233</v>
      </c>
      <c r="B7107" s="7" t="s">
        <v>14234</v>
      </c>
      <c r="C7107" s="7" t="s">
        <v>290</v>
      </c>
      <c r="D7107" s="8">
        <v>864.78</v>
      </c>
    </row>
    <row r="7108" spans="1:4" ht="12.75" customHeight="1">
      <c r="A7108" s="6" t="s">
        <v>14235</v>
      </c>
      <c r="B7108" s="7" t="s">
        <v>14236</v>
      </c>
      <c r="C7108" s="7" t="s">
        <v>801</v>
      </c>
      <c r="D7108" s="8">
        <v>38.11</v>
      </c>
    </row>
    <row r="7109" spans="1:4" ht="12.75" customHeight="1">
      <c r="A7109" s="6" t="s">
        <v>14237</v>
      </c>
      <c r="B7109" s="7" t="s">
        <v>14238</v>
      </c>
      <c r="C7109" s="7" t="s">
        <v>801</v>
      </c>
      <c r="D7109" s="8">
        <v>218.76</v>
      </c>
    </row>
    <row r="7110" spans="1:4" ht="12.75" customHeight="1">
      <c r="A7110" s="6" t="s">
        <v>14239</v>
      </c>
      <c r="B7110" s="7" t="s">
        <v>14240</v>
      </c>
      <c r="C7110" s="7" t="s">
        <v>801</v>
      </c>
      <c r="D7110" s="8">
        <v>276.68</v>
      </c>
    </row>
    <row r="7111" spans="1:4" ht="12.75" customHeight="1">
      <c r="A7111" s="6" t="s">
        <v>14241</v>
      </c>
      <c r="B7111" s="7" t="s">
        <v>14242</v>
      </c>
      <c r="C7111" s="7" t="s">
        <v>801</v>
      </c>
      <c r="D7111" s="8">
        <v>330.47</v>
      </c>
    </row>
    <row r="7112" spans="1:4" ht="12.75" customHeight="1">
      <c r="A7112" s="6" t="s">
        <v>14243</v>
      </c>
      <c r="B7112" s="7" t="s">
        <v>14244</v>
      </c>
      <c r="C7112" s="7" t="s">
        <v>290</v>
      </c>
      <c r="D7112" s="8">
        <v>221.38</v>
      </c>
    </row>
    <row r="7113" spans="1:4" ht="12.75" customHeight="1">
      <c r="A7113" s="6" t="s">
        <v>14245</v>
      </c>
      <c r="B7113" s="7" t="s">
        <v>14246</v>
      </c>
      <c r="C7113" s="7" t="s">
        <v>290</v>
      </c>
      <c r="D7113" s="8">
        <v>226.2</v>
      </c>
    </row>
    <row r="7114" spans="1:4" ht="12.75" customHeight="1">
      <c r="A7114" s="6" t="s">
        <v>14247</v>
      </c>
      <c r="B7114" s="7" t="s">
        <v>14248</v>
      </c>
      <c r="C7114" s="7" t="s">
        <v>290</v>
      </c>
      <c r="D7114" s="8">
        <v>231.67</v>
      </c>
    </row>
    <row r="7115" spans="1:4" ht="12.75" customHeight="1">
      <c r="A7115" s="6" t="s">
        <v>14249</v>
      </c>
      <c r="B7115" s="7" t="s">
        <v>14250</v>
      </c>
      <c r="C7115" s="7" t="s">
        <v>801</v>
      </c>
      <c r="D7115" s="8">
        <v>392.03</v>
      </c>
    </row>
    <row r="7116" spans="1:4" ht="12.75" customHeight="1">
      <c r="A7116" s="6" t="s">
        <v>14251</v>
      </c>
      <c r="B7116" s="7" t="s">
        <v>14252</v>
      </c>
      <c r="C7116" s="7" t="s">
        <v>801</v>
      </c>
      <c r="D7116" s="8">
        <v>471.99</v>
      </c>
    </row>
    <row r="7117" spans="1:4" ht="12.75" customHeight="1">
      <c r="A7117" s="6" t="s">
        <v>14253</v>
      </c>
      <c r="B7117" s="7" t="s">
        <v>14254</v>
      </c>
      <c r="C7117" s="7" t="s">
        <v>801</v>
      </c>
      <c r="D7117" s="8">
        <v>219.07</v>
      </c>
    </row>
    <row r="7118" spans="1:4" ht="12.75" customHeight="1">
      <c r="A7118" s="6" t="s">
        <v>14255</v>
      </c>
      <c r="B7118" s="7" t="s">
        <v>14256</v>
      </c>
      <c r="C7118" s="7" t="s">
        <v>801</v>
      </c>
      <c r="D7118" s="8">
        <v>257.18</v>
      </c>
    </row>
    <row r="7119" spans="1:4" ht="12.75" customHeight="1">
      <c r="A7119" s="6" t="s">
        <v>14257</v>
      </c>
      <c r="B7119" s="7" t="s">
        <v>14258</v>
      </c>
      <c r="C7119" s="7" t="s">
        <v>801</v>
      </c>
      <c r="D7119" s="8">
        <v>185.92</v>
      </c>
    </row>
    <row r="7120" spans="1:4" ht="12.75" customHeight="1">
      <c r="A7120" s="6" t="s">
        <v>14259</v>
      </c>
      <c r="B7120" s="7" t="s">
        <v>14260</v>
      </c>
      <c r="C7120" s="7" t="s">
        <v>801</v>
      </c>
      <c r="D7120" s="8">
        <v>243.84</v>
      </c>
    </row>
    <row r="7121" spans="1:4" ht="12.75" customHeight="1">
      <c r="A7121" s="6" t="s">
        <v>14261</v>
      </c>
      <c r="B7121" s="7" t="s">
        <v>14262</v>
      </c>
      <c r="C7121" s="7" t="s">
        <v>801</v>
      </c>
      <c r="D7121" s="8">
        <v>297.63</v>
      </c>
    </row>
    <row r="7122" spans="1:4" ht="12.75" customHeight="1">
      <c r="A7122" s="6" t="s">
        <v>14263</v>
      </c>
      <c r="B7122" s="7" t="s">
        <v>14264</v>
      </c>
      <c r="C7122" s="7" t="s">
        <v>801</v>
      </c>
      <c r="D7122" s="8">
        <v>359.19</v>
      </c>
    </row>
    <row r="7123" spans="1:4" ht="12.75" customHeight="1">
      <c r="A7123" s="6" t="s">
        <v>14265</v>
      </c>
      <c r="B7123" s="7" t="s">
        <v>14266</v>
      </c>
      <c r="C7123" s="7" t="s">
        <v>801</v>
      </c>
      <c r="D7123" s="8">
        <v>439.15</v>
      </c>
    </row>
    <row r="7124" spans="1:4" ht="12.75" customHeight="1">
      <c r="A7124" s="6" t="s">
        <v>14267</v>
      </c>
      <c r="B7124" s="7" t="s">
        <v>14268</v>
      </c>
      <c r="C7124" s="7" t="s">
        <v>801</v>
      </c>
      <c r="D7124" s="8">
        <v>193.01</v>
      </c>
    </row>
    <row r="7125" spans="1:4" ht="12.75" customHeight="1">
      <c r="A7125" s="6" t="s">
        <v>14269</v>
      </c>
      <c r="B7125" s="7" t="s">
        <v>14270</v>
      </c>
      <c r="C7125" s="7" t="s">
        <v>801</v>
      </c>
      <c r="D7125" s="8">
        <v>251.95</v>
      </c>
    </row>
    <row r="7126" spans="1:4" ht="12.75" customHeight="1">
      <c r="A7126" s="6" t="s">
        <v>14271</v>
      </c>
      <c r="B7126" s="7" t="s">
        <v>14272</v>
      </c>
      <c r="C7126" s="7" t="s">
        <v>801</v>
      </c>
      <c r="D7126" s="8">
        <v>138.56</v>
      </c>
    </row>
    <row r="7127" spans="1:4" ht="12.75" customHeight="1">
      <c r="A7127" s="6" t="s">
        <v>14273</v>
      </c>
      <c r="B7127" s="7" t="s">
        <v>14274</v>
      </c>
      <c r="C7127" s="7" t="s">
        <v>801</v>
      </c>
      <c r="D7127" s="8">
        <v>189.12</v>
      </c>
    </row>
    <row r="7128" spans="1:4" ht="12.75" customHeight="1">
      <c r="A7128" s="6" t="s">
        <v>14275</v>
      </c>
      <c r="B7128" s="7" t="s">
        <v>14276</v>
      </c>
      <c r="C7128" s="7" t="s">
        <v>801</v>
      </c>
      <c r="D7128" s="8">
        <v>67.599999999999994</v>
      </c>
    </row>
    <row r="7129" spans="1:4" ht="12.75" customHeight="1">
      <c r="A7129" s="6" t="s">
        <v>14277</v>
      </c>
      <c r="B7129" s="7" t="s">
        <v>14278</v>
      </c>
      <c r="C7129" s="7" t="s">
        <v>801</v>
      </c>
      <c r="D7129" s="8">
        <v>113.92</v>
      </c>
    </row>
    <row r="7130" spans="1:4" ht="12.75" customHeight="1">
      <c r="A7130" s="6" t="s">
        <v>14279</v>
      </c>
      <c r="B7130" s="7" t="s">
        <v>14280</v>
      </c>
      <c r="C7130" s="7" t="s">
        <v>801</v>
      </c>
      <c r="D7130" s="8">
        <v>164.14</v>
      </c>
    </row>
    <row r="7131" spans="1:4" ht="12.75" customHeight="1">
      <c r="A7131" s="6" t="s">
        <v>14281</v>
      </c>
      <c r="B7131" s="7" t="s">
        <v>14282</v>
      </c>
      <c r="C7131" s="7" t="s">
        <v>801</v>
      </c>
      <c r="D7131" s="8">
        <v>156.69999999999999</v>
      </c>
    </row>
    <row r="7132" spans="1:4" ht="12.75" customHeight="1">
      <c r="A7132" s="6" t="s">
        <v>14283</v>
      </c>
      <c r="B7132" s="7" t="s">
        <v>14284</v>
      </c>
      <c r="C7132" s="7" t="s">
        <v>801</v>
      </c>
      <c r="D7132" s="8">
        <v>93.82</v>
      </c>
    </row>
    <row r="7133" spans="1:4" ht="12.75" customHeight="1">
      <c r="A7133" s="6" t="s">
        <v>14285</v>
      </c>
      <c r="B7133" s="7" t="s">
        <v>14286</v>
      </c>
      <c r="C7133" s="7" t="s">
        <v>89</v>
      </c>
      <c r="D7133" s="8">
        <v>46.29</v>
      </c>
    </row>
    <row r="7134" spans="1:4" ht="12.75" customHeight="1">
      <c r="A7134" s="6" t="s">
        <v>14287</v>
      </c>
      <c r="B7134" s="7" t="s">
        <v>14288</v>
      </c>
      <c r="C7134" s="7" t="s">
        <v>89</v>
      </c>
      <c r="D7134" s="8">
        <v>18.63</v>
      </c>
    </row>
    <row r="7135" spans="1:4" ht="12.75" customHeight="1">
      <c r="A7135" s="6" t="s">
        <v>14289</v>
      </c>
      <c r="B7135" s="7" t="s">
        <v>14290</v>
      </c>
      <c r="C7135" s="7" t="s">
        <v>801</v>
      </c>
      <c r="D7135" s="8">
        <v>256.36</v>
      </c>
    </row>
    <row r="7136" spans="1:4" ht="12.75" customHeight="1">
      <c r="A7136" s="6" t="s">
        <v>14291</v>
      </c>
      <c r="B7136" s="7" t="s">
        <v>14292</v>
      </c>
      <c r="C7136" s="7" t="s">
        <v>801</v>
      </c>
      <c r="D7136" s="8">
        <v>165.57</v>
      </c>
    </row>
    <row r="7137" spans="1:4" ht="12.75" customHeight="1">
      <c r="A7137" s="6" t="s">
        <v>14293</v>
      </c>
      <c r="B7137" s="7" t="s">
        <v>14294</v>
      </c>
      <c r="C7137" s="7" t="s">
        <v>801</v>
      </c>
      <c r="D7137" s="8">
        <v>105.73</v>
      </c>
    </row>
    <row r="7138" spans="1:4" ht="12.75" customHeight="1">
      <c r="A7138" s="6" t="s">
        <v>14295</v>
      </c>
      <c r="B7138" s="7" t="s">
        <v>14296</v>
      </c>
      <c r="C7138" s="7" t="s">
        <v>801</v>
      </c>
      <c r="D7138" s="8">
        <v>155.49</v>
      </c>
    </row>
    <row r="7139" spans="1:4" ht="12.75" customHeight="1">
      <c r="A7139" s="6" t="s">
        <v>14297</v>
      </c>
      <c r="B7139" s="7" t="s">
        <v>14298</v>
      </c>
      <c r="C7139" s="7" t="s">
        <v>801</v>
      </c>
      <c r="D7139" s="8">
        <v>176.73</v>
      </c>
    </row>
    <row r="7140" spans="1:4" ht="12.75" customHeight="1">
      <c r="A7140" s="6" t="s">
        <v>14299</v>
      </c>
      <c r="B7140" s="7" t="s">
        <v>14300</v>
      </c>
      <c r="C7140" s="7" t="s">
        <v>801</v>
      </c>
      <c r="D7140" s="8">
        <v>97.37</v>
      </c>
    </row>
    <row r="7141" spans="1:4" ht="12.75" customHeight="1">
      <c r="A7141" s="6" t="s">
        <v>14301</v>
      </c>
      <c r="B7141" s="7" t="s">
        <v>14302</v>
      </c>
      <c r="C7141" s="7" t="s">
        <v>801</v>
      </c>
      <c r="D7141" s="8">
        <v>113.66</v>
      </c>
    </row>
    <row r="7142" spans="1:4" ht="12.75" customHeight="1">
      <c r="A7142" s="6" t="s">
        <v>14303</v>
      </c>
      <c r="B7142" s="7" t="s">
        <v>14304</v>
      </c>
      <c r="C7142" s="7" t="s">
        <v>801</v>
      </c>
      <c r="D7142" s="8">
        <v>79.56</v>
      </c>
    </row>
    <row r="7143" spans="1:4" ht="12.75" customHeight="1">
      <c r="A7143" s="6" t="s">
        <v>14305</v>
      </c>
      <c r="B7143" s="7" t="s">
        <v>14306</v>
      </c>
      <c r="C7143" s="7" t="s">
        <v>801</v>
      </c>
      <c r="D7143" s="8">
        <v>93.72</v>
      </c>
    </row>
    <row r="7144" spans="1:4" ht="12.75" customHeight="1">
      <c r="A7144" s="6" t="s">
        <v>14307</v>
      </c>
      <c r="B7144" s="7" t="s">
        <v>14308</v>
      </c>
      <c r="C7144" s="7" t="s">
        <v>801</v>
      </c>
      <c r="D7144" s="8">
        <v>70.56</v>
      </c>
    </row>
    <row r="7145" spans="1:4" ht="12.75" customHeight="1">
      <c r="A7145" s="6" t="s">
        <v>14309</v>
      </c>
      <c r="B7145" s="7" t="s">
        <v>14310</v>
      </c>
      <c r="C7145" s="7" t="s">
        <v>801</v>
      </c>
      <c r="D7145" s="8">
        <v>83.67</v>
      </c>
    </row>
    <row r="7146" spans="1:4" ht="12.75" customHeight="1">
      <c r="A7146" s="6" t="s">
        <v>14311</v>
      </c>
      <c r="B7146" s="7" t="s">
        <v>14312</v>
      </c>
      <c r="C7146" s="7" t="s">
        <v>801</v>
      </c>
      <c r="D7146" s="8">
        <v>67.03</v>
      </c>
    </row>
    <row r="7147" spans="1:4" ht="12.75" customHeight="1">
      <c r="A7147" s="6" t="s">
        <v>14313</v>
      </c>
      <c r="B7147" s="7" t="s">
        <v>14314</v>
      </c>
      <c r="C7147" s="7" t="s">
        <v>801</v>
      </c>
      <c r="D7147" s="8">
        <v>79.489999999999995</v>
      </c>
    </row>
    <row r="7148" spans="1:4" ht="12.75" customHeight="1">
      <c r="A7148" s="6" t="s">
        <v>14315</v>
      </c>
      <c r="B7148" s="7" t="s">
        <v>14316</v>
      </c>
      <c r="C7148" s="7" t="s">
        <v>801</v>
      </c>
      <c r="D7148" s="8">
        <v>63.59</v>
      </c>
    </row>
    <row r="7149" spans="1:4" ht="12.75" customHeight="1">
      <c r="A7149" s="6" t="s">
        <v>14317</v>
      </c>
      <c r="B7149" s="7" t="s">
        <v>14318</v>
      </c>
      <c r="C7149" s="7" t="s">
        <v>801</v>
      </c>
      <c r="D7149" s="8">
        <v>75.63</v>
      </c>
    </row>
    <row r="7150" spans="1:4" ht="12.75" customHeight="1">
      <c r="A7150" s="6" t="s">
        <v>14319</v>
      </c>
      <c r="B7150" s="7" t="s">
        <v>14320</v>
      </c>
      <c r="C7150" s="7" t="s">
        <v>801</v>
      </c>
      <c r="D7150" s="8">
        <v>61.11</v>
      </c>
    </row>
    <row r="7151" spans="1:4" ht="12.75" customHeight="1">
      <c r="A7151" s="6" t="s">
        <v>14321</v>
      </c>
      <c r="B7151" s="7" t="s">
        <v>14322</v>
      </c>
      <c r="C7151" s="7" t="s">
        <v>801</v>
      </c>
      <c r="D7151" s="8">
        <v>72.84</v>
      </c>
    </row>
    <row r="7152" spans="1:4" ht="12.75" customHeight="1">
      <c r="A7152" s="6" t="s">
        <v>14323</v>
      </c>
      <c r="B7152" s="7" t="s">
        <v>14324</v>
      </c>
      <c r="C7152" s="7" t="s">
        <v>801</v>
      </c>
      <c r="D7152" s="8">
        <v>55.68</v>
      </c>
    </row>
    <row r="7153" spans="1:4" ht="12.75" customHeight="1">
      <c r="A7153" s="6" t="s">
        <v>14325</v>
      </c>
      <c r="B7153" s="7" t="s">
        <v>14326</v>
      </c>
      <c r="C7153" s="7" t="s">
        <v>801</v>
      </c>
      <c r="D7153" s="8">
        <v>67</v>
      </c>
    </row>
    <row r="7154" spans="1:4" ht="12.75" customHeight="1">
      <c r="A7154" s="6" t="s">
        <v>14327</v>
      </c>
      <c r="B7154" s="7" t="s">
        <v>14328</v>
      </c>
      <c r="C7154" s="7" t="s">
        <v>801</v>
      </c>
      <c r="D7154" s="8">
        <v>280.3</v>
      </c>
    </row>
    <row r="7155" spans="1:4" ht="12.75" customHeight="1">
      <c r="A7155" s="6" t="s">
        <v>14329</v>
      </c>
      <c r="B7155" s="7" t="s">
        <v>14330</v>
      </c>
      <c r="C7155" s="7" t="s">
        <v>801</v>
      </c>
      <c r="D7155" s="8">
        <v>196.66</v>
      </c>
    </row>
    <row r="7156" spans="1:4" ht="12.75" customHeight="1">
      <c r="A7156" s="6" t="s">
        <v>14331</v>
      </c>
      <c r="B7156" s="7" t="s">
        <v>14332</v>
      </c>
      <c r="C7156" s="7" t="s">
        <v>801</v>
      </c>
      <c r="D7156" s="8">
        <v>156.88</v>
      </c>
    </row>
    <row r="7157" spans="1:4" ht="12.75" customHeight="1">
      <c r="A7157" s="6" t="s">
        <v>14333</v>
      </c>
      <c r="B7157" s="7" t="s">
        <v>14334</v>
      </c>
      <c r="C7157" s="7" t="s">
        <v>801</v>
      </c>
      <c r="D7157" s="8">
        <v>315.93</v>
      </c>
    </row>
    <row r="7158" spans="1:4" ht="12.75" customHeight="1">
      <c r="A7158" s="6" t="s">
        <v>14335</v>
      </c>
      <c r="B7158" s="7" t="s">
        <v>14336</v>
      </c>
      <c r="C7158" s="7" t="s">
        <v>801</v>
      </c>
      <c r="D7158" s="8">
        <v>350.73</v>
      </c>
    </row>
    <row r="7159" spans="1:4" ht="12.75" customHeight="1">
      <c r="A7159" s="6" t="s">
        <v>14337</v>
      </c>
      <c r="B7159" s="7" t="s">
        <v>14338</v>
      </c>
      <c r="C7159" s="7" t="s">
        <v>801</v>
      </c>
      <c r="D7159" s="8">
        <v>212.49</v>
      </c>
    </row>
    <row r="7160" spans="1:4" ht="12.75" customHeight="1">
      <c r="A7160" s="6" t="s">
        <v>14339</v>
      </c>
      <c r="B7160" s="7" t="s">
        <v>14340</v>
      </c>
      <c r="C7160" s="7" t="s">
        <v>801</v>
      </c>
      <c r="D7160" s="8">
        <v>201.12</v>
      </c>
    </row>
    <row r="7161" spans="1:4" ht="12.75" customHeight="1">
      <c r="A7161" s="6" t="s">
        <v>14341</v>
      </c>
      <c r="B7161" s="7" t="s">
        <v>14342</v>
      </c>
      <c r="C7161" s="7" t="s">
        <v>801</v>
      </c>
      <c r="D7161" s="8">
        <v>271.32</v>
      </c>
    </row>
    <row r="7162" spans="1:4" ht="12.75" customHeight="1">
      <c r="A7162" s="6" t="s">
        <v>14343</v>
      </c>
      <c r="B7162" s="7" t="s">
        <v>14344</v>
      </c>
      <c r="C7162" s="7" t="s">
        <v>801</v>
      </c>
      <c r="D7162" s="8">
        <v>316.18</v>
      </c>
    </row>
    <row r="7163" spans="1:4" ht="12.75" customHeight="1">
      <c r="A7163" s="6" t="s">
        <v>14345</v>
      </c>
      <c r="B7163" s="7" t="s">
        <v>14346</v>
      </c>
      <c r="C7163" s="7" t="s">
        <v>801</v>
      </c>
      <c r="D7163" s="8">
        <v>174.19</v>
      </c>
    </row>
    <row r="7164" spans="1:4" ht="12.75" customHeight="1">
      <c r="A7164" s="6" t="s">
        <v>14347</v>
      </c>
      <c r="B7164" s="7" t="s">
        <v>14348</v>
      </c>
      <c r="C7164" s="7" t="s">
        <v>801</v>
      </c>
      <c r="D7164" s="8">
        <v>165.53</v>
      </c>
    </row>
    <row r="7165" spans="1:4" ht="12.75" customHeight="1">
      <c r="A7165" s="6" t="s">
        <v>14349</v>
      </c>
      <c r="B7165" s="7" t="s">
        <v>14350</v>
      </c>
      <c r="C7165" s="7" t="s">
        <v>801</v>
      </c>
      <c r="D7165" s="8">
        <v>235.23</v>
      </c>
    </row>
    <row r="7166" spans="1:4" ht="12.75" customHeight="1">
      <c r="A7166" s="6" t="s">
        <v>14351</v>
      </c>
      <c r="B7166" s="7" t="s">
        <v>14352</v>
      </c>
      <c r="C7166" s="7" t="s">
        <v>801</v>
      </c>
      <c r="D7166" s="8">
        <v>295.14</v>
      </c>
    </row>
    <row r="7167" spans="1:4" ht="12.75" customHeight="1">
      <c r="A7167" s="6" t="s">
        <v>14353</v>
      </c>
      <c r="B7167" s="7" t="s">
        <v>14354</v>
      </c>
      <c r="C7167" s="7" t="s">
        <v>801</v>
      </c>
      <c r="D7167" s="8">
        <v>147.44999999999999</v>
      </c>
    </row>
    <row r="7168" spans="1:4" ht="12.75" customHeight="1">
      <c r="A7168" s="6" t="s">
        <v>14355</v>
      </c>
      <c r="B7168" s="7" t="s">
        <v>14356</v>
      </c>
      <c r="C7168" s="7" t="s">
        <v>801</v>
      </c>
      <c r="D7168" s="8">
        <v>137.66999999999999</v>
      </c>
    </row>
    <row r="7169" spans="1:4" ht="12.75" customHeight="1">
      <c r="A7169" s="6" t="s">
        <v>14357</v>
      </c>
      <c r="B7169" s="7" t="s">
        <v>14358</v>
      </c>
      <c r="C7169" s="7" t="s">
        <v>801</v>
      </c>
      <c r="D7169" s="8">
        <v>217.29</v>
      </c>
    </row>
    <row r="7170" spans="1:4" ht="12.75" customHeight="1">
      <c r="A7170" s="6" t="s">
        <v>14359</v>
      </c>
      <c r="B7170" s="7" t="s">
        <v>14360</v>
      </c>
      <c r="C7170" s="7" t="s">
        <v>801</v>
      </c>
      <c r="D7170" s="8">
        <v>282.22000000000003</v>
      </c>
    </row>
    <row r="7171" spans="1:4" ht="12.75" customHeight="1">
      <c r="A7171" s="6" t="s">
        <v>14361</v>
      </c>
      <c r="B7171" s="7" t="s">
        <v>14362</v>
      </c>
      <c r="C7171" s="7" t="s">
        <v>801</v>
      </c>
      <c r="D7171" s="8">
        <v>133.69</v>
      </c>
    </row>
    <row r="7172" spans="1:4" ht="12.75" customHeight="1">
      <c r="A7172" s="6" t="s">
        <v>14363</v>
      </c>
      <c r="B7172" s="7" t="s">
        <v>14364</v>
      </c>
      <c r="C7172" s="7" t="s">
        <v>801</v>
      </c>
      <c r="D7172" s="8">
        <v>131.41</v>
      </c>
    </row>
    <row r="7173" spans="1:4" ht="12.75" customHeight="1">
      <c r="A7173" s="6" t="s">
        <v>14365</v>
      </c>
      <c r="B7173" s="7" t="s">
        <v>14366</v>
      </c>
      <c r="C7173" s="7" t="s">
        <v>801</v>
      </c>
      <c r="D7173" s="8">
        <v>171.7</v>
      </c>
    </row>
    <row r="7174" spans="1:4" ht="12.75" customHeight="1">
      <c r="A7174" s="6" t="s">
        <v>14367</v>
      </c>
      <c r="B7174" s="7" t="s">
        <v>14368</v>
      </c>
      <c r="C7174" s="7" t="s">
        <v>801</v>
      </c>
      <c r="D7174" s="8">
        <v>276.58</v>
      </c>
    </row>
    <row r="7175" spans="1:4" ht="12.75" customHeight="1">
      <c r="A7175" s="6" t="s">
        <v>14369</v>
      </c>
      <c r="B7175" s="7" t="s">
        <v>14370</v>
      </c>
      <c r="C7175" s="7" t="s">
        <v>801</v>
      </c>
      <c r="D7175" s="8">
        <v>109.64</v>
      </c>
    </row>
    <row r="7176" spans="1:4" ht="12.75" customHeight="1">
      <c r="A7176" s="6" t="s">
        <v>14371</v>
      </c>
      <c r="B7176" s="7" t="s">
        <v>14372</v>
      </c>
      <c r="C7176" s="7" t="s">
        <v>801</v>
      </c>
      <c r="D7176" s="8">
        <v>125.8</v>
      </c>
    </row>
    <row r="7177" spans="1:4" ht="12.75" customHeight="1">
      <c r="A7177" s="6" t="s">
        <v>14373</v>
      </c>
      <c r="B7177" s="7" t="s">
        <v>14374</v>
      </c>
      <c r="C7177" s="7" t="s">
        <v>801</v>
      </c>
      <c r="D7177" s="8">
        <v>155.88999999999999</v>
      </c>
    </row>
    <row r="7178" spans="1:4" ht="12.75" customHeight="1">
      <c r="A7178" s="6" t="s">
        <v>14375</v>
      </c>
      <c r="B7178" s="7" t="s">
        <v>14376</v>
      </c>
      <c r="C7178" s="7" t="s">
        <v>801</v>
      </c>
      <c r="D7178" s="8">
        <v>269.57</v>
      </c>
    </row>
    <row r="7179" spans="1:4" ht="12.75" customHeight="1">
      <c r="A7179" s="6" t="s">
        <v>14377</v>
      </c>
      <c r="B7179" s="7" t="s">
        <v>14378</v>
      </c>
      <c r="C7179" s="7" t="s">
        <v>801</v>
      </c>
      <c r="D7179" s="8">
        <v>99.67</v>
      </c>
    </row>
    <row r="7180" spans="1:4" ht="12.75" customHeight="1">
      <c r="A7180" s="6" t="s">
        <v>14379</v>
      </c>
      <c r="B7180" s="7" t="s">
        <v>14380</v>
      </c>
      <c r="C7180" s="7" t="s">
        <v>801</v>
      </c>
      <c r="D7180" s="8">
        <v>119.48</v>
      </c>
    </row>
    <row r="7181" spans="1:4" ht="12.75" customHeight="1">
      <c r="A7181" s="6" t="s">
        <v>14381</v>
      </c>
      <c r="B7181" s="7" t="s">
        <v>14382</v>
      </c>
      <c r="C7181" s="7" t="s">
        <v>801</v>
      </c>
      <c r="D7181" s="8">
        <v>143.21</v>
      </c>
    </row>
    <row r="7182" spans="1:4" ht="12.75" customHeight="1">
      <c r="A7182" s="6" t="s">
        <v>14383</v>
      </c>
      <c r="B7182" s="7" t="s">
        <v>14384</v>
      </c>
      <c r="C7182" s="7" t="s">
        <v>801</v>
      </c>
      <c r="D7182" s="8">
        <v>263.62</v>
      </c>
    </row>
    <row r="7183" spans="1:4" ht="12.75" customHeight="1">
      <c r="A7183" s="6" t="s">
        <v>14385</v>
      </c>
      <c r="B7183" s="7" t="s">
        <v>14386</v>
      </c>
      <c r="C7183" s="7" t="s">
        <v>801</v>
      </c>
      <c r="D7183" s="8">
        <v>91.66</v>
      </c>
    </row>
    <row r="7184" spans="1:4" ht="12.75" customHeight="1">
      <c r="A7184" s="6" t="s">
        <v>14387</v>
      </c>
      <c r="B7184" s="7" t="s">
        <v>14388</v>
      </c>
      <c r="C7184" s="7" t="s">
        <v>801</v>
      </c>
      <c r="D7184" s="8">
        <v>114.2</v>
      </c>
    </row>
    <row r="7185" spans="1:4" ht="12.75" customHeight="1">
      <c r="A7185" s="6" t="s">
        <v>14389</v>
      </c>
      <c r="B7185" s="7" t="s">
        <v>14390</v>
      </c>
      <c r="C7185" s="7" t="s">
        <v>801</v>
      </c>
      <c r="D7185" s="8">
        <v>115.77</v>
      </c>
    </row>
    <row r="7186" spans="1:4" ht="12.75" customHeight="1">
      <c r="A7186" s="6" t="s">
        <v>14391</v>
      </c>
      <c r="B7186" s="7" t="s">
        <v>14392</v>
      </c>
      <c r="C7186" s="7" t="s">
        <v>801</v>
      </c>
      <c r="D7186" s="8">
        <v>251.65</v>
      </c>
    </row>
    <row r="7187" spans="1:4" ht="12.75" customHeight="1">
      <c r="A7187" s="6" t="s">
        <v>14393</v>
      </c>
      <c r="B7187" s="7" t="s">
        <v>14394</v>
      </c>
      <c r="C7187" s="7" t="s">
        <v>801</v>
      </c>
      <c r="D7187" s="8">
        <v>74.290000000000006</v>
      </c>
    </row>
    <row r="7188" spans="1:4" ht="12.75" customHeight="1">
      <c r="A7188" s="6" t="s">
        <v>14395</v>
      </c>
      <c r="B7188" s="7" t="s">
        <v>14396</v>
      </c>
      <c r="C7188" s="7" t="s">
        <v>801</v>
      </c>
      <c r="D7188" s="8">
        <v>103.41</v>
      </c>
    </row>
    <row r="7189" spans="1:4" ht="12.75" customHeight="1">
      <c r="A7189" s="6" t="s">
        <v>14397</v>
      </c>
      <c r="B7189" s="7" t="s">
        <v>14398</v>
      </c>
      <c r="C7189" s="7" t="s">
        <v>801</v>
      </c>
      <c r="D7189" s="8">
        <v>302.38</v>
      </c>
    </row>
    <row r="7190" spans="1:4" ht="12.75" customHeight="1">
      <c r="A7190" s="6" t="s">
        <v>14399</v>
      </c>
      <c r="B7190" s="7" t="s">
        <v>14400</v>
      </c>
      <c r="C7190" s="7" t="s">
        <v>801</v>
      </c>
      <c r="D7190" s="8">
        <v>211.45</v>
      </c>
    </row>
    <row r="7191" spans="1:4" ht="12.75" customHeight="1">
      <c r="A7191" s="6" t="s">
        <v>14401</v>
      </c>
      <c r="B7191" s="7" t="s">
        <v>14402</v>
      </c>
      <c r="C7191" s="7" t="s">
        <v>801</v>
      </c>
      <c r="D7191" s="8">
        <v>152.85</v>
      </c>
    </row>
    <row r="7192" spans="1:4" ht="12.75" customHeight="1">
      <c r="A7192" s="6" t="s">
        <v>14403</v>
      </c>
      <c r="B7192" s="7" t="s">
        <v>14404</v>
      </c>
      <c r="C7192" s="7" t="s">
        <v>801</v>
      </c>
      <c r="D7192" s="8">
        <v>114.54</v>
      </c>
    </row>
    <row r="7193" spans="1:4" ht="12.75" customHeight="1">
      <c r="A7193" s="6" t="s">
        <v>14405</v>
      </c>
      <c r="B7193" s="7" t="s">
        <v>14406</v>
      </c>
      <c r="C7193" s="7" t="s">
        <v>801</v>
      </c>
      <c r="D7193" s="8">
        <v>74.72</v>
      </c>
    </row>
    <row r="7194" spans="1:4" ht="12.75" customHeight="1">
      <c r="A7194" s="6" t="s">
        <v>14407</v>
      </c>
      <c r="B7194" s="7" t="s">
        <v>14408</v>
      </c>
      <c r="C7194" s="7" t="s">
        <v>801</v>
      </c>
      <c r="D7194" s="8">
        <v>108.67</v>
      </c>
    </row>
    <row r="7195" spans="1:4" ht="12.75" customHeight="1">
      <c r="A7195" s="6" t="s">
        <v>14409</v>
      </c>
      <c r="B7195" s="7" t="s">
        <v>14410</v>
      </c>
      <c r="C7195" s="7" t="s">
        <v>801</v>
      </c>
      <c r="D7195" s="8">
        <v>69.86</v>
      </c>
    </row>
    <row r="7196" spans="1:4" ht="12.75" customHeight="1">
      <c r="A7196" s="6" t="s">
        <v>14411</v>
      </c>
      <c r="B7196" s="7" t="s">
        <v>14412</v>
      </c>
      <c r="C7196" s="7" t="s">
        <v>801</v>
      </c>
      <c r="D7196" s="8">
        <v>103.87</v>
      </c>
    </row>
    <row r="7197" spans="1:4" ht="12.75" customHeight="1">
      <c r="A7197" s="6" t="s">
        <v>14413</v>
      </c>
      <c r="B7197" s="7" t="s">
        <v>14414</v>
      </c>
      <c r="C7197" s="7" t="s">
        <v>801</v>
      </c>
      <c r="D7197" s="8">
        <v>65.92</v>
      </c>
    </row>
    <row r="7198" spans="1:4" ht="12.75" customHeight="1">
      <c r="A7198" s="6" t="s">
        <v>14415</v>
      </c>
      <c r="B7198" s="7" t="s">
        <v>14416</v>
      </c>
      <c r="C7198" s="7" t="s">
        <v>801</v>
      </c>
      <c r="D7198" s="8">
        <v>100.19</v>
      </c>
    </row>
    <row r="7199" spans="1:4" ht="12.75" customHeight="1">
      <c r="A7199" s="6" t="s">
        <v>14417</v>
      </c>
      <c r="B7199" s="7" t="s">
        <v>14418</v>
      </c>
      <c r="C7199" s="7" t="s">
        <v>801</v>
      </c>
      <c r="D7199" s="8">
        <v>63.09</v>
      </c>
    </row>
    <row r="7200" spans="1:4" ht="12.75" customHeight="1">
      <c r="A7200" s="6" t="s">
        <v>14419</v>
      </c>
      <c r="B7200" s="7" t="s">
        <v>14420</v>
      </c>
      <c r="C7200" s="7" t="s">
        <v>801</v>
      </c>
      <c r="D7200" s="8">
        <v>93.42</v>
      </c>
    </row>
    <row r="7201" spans="1:4" ht="12.75" customHeight="1">
      <c r="A7201" s="6" t="s">
        <v>14421</v>
      </c>
      <c r="B7201" s="7" t="s">
        <v>14422</v>
      </c>
      <c r="C7201" s="7" t="s">
        <v>801</v>
      </c>
      <c r="D7201" s="8">
        <v>57.77</v>
      </c>
    </row>
    <row r="7202" spans="1:4" ht="12.75" customHeight="1">
      <c r="A7202" s="6" t="s">
        <v>14423</v>
      </c>
      <c r="B7202" s="7" t="s">
        <v>14424</v>
      </c>
      <c r="C7202" s="7" t="s">
        <v>801</v>
      </c>
      <c r="D7202" s="8">
        <v>116</v>
      </c>
    </row>
    <row r="7203" spans="1:4" ht="12.75" customHeight="1">
      <c r="A7203" s="6" t="s">
        <v>14425</v>
      </c>
      <c r="B7203" s="7" t="s">
        <v>14426</v>
      </c>
      <c r="C7203" s="7" t="s">
        <v>801</v>
      </c>
      <c r="D7203" s="8">
        <v>74.44</v>
      </c>
    </row>
    <row r="7204" spans="1:4" ht="12.75" customHeight="1">
      <c r="A7204" s="6" t="s">
        <v>14427</v>
      </c>
      <c r="B7204" s="7" t="s">
        <v>14428</v>
      </c>
      <c r="C7204" s="7" t="s">
        <v>801</v>
      </c>
      <c r="D7204" s="8">
        <v>97.45</v>
      </c>
    </row>
    <row r="7205" spans="1:4" ht="12.75" customHeight="1">
      <c r="A7205" s="6" t="s">
        <v>14429</v>
      </c>
      <c r="B7205" s="7" t="s">
        <v>14430</v>
      </c>
      <c r="C7205" s="7" t="s">
        <v>801</v>
      </c>
      <c r="D7205" s="8">
        <v>56.97</v>
      </c>
    </row>
    <row r="7206" spans="1:4" ht="12.75" customHeight="1">
      <c r="A7206" s="6" t="s">
        <v>14431</v>
      </c>
      <c r="B7206" s="7" t="s">
        <v>14432</v>
      </c>
      <c r="C7206" s="7" t="s">
        <v>801</v>
      </c>
      <c r="D7206" s="8">
        <v>88.54</v>
      </c>
    </row>
    <row r="7207" spans="1:4" ht="12.75" customHeight="1">
      <c r="A7207" s="6" t="s">
        <v>14433</v>
      </c>
      <c r="B7207" s="7" t="s">
        <v>14434</v>
      </c>
      <c r="C7207" s="7" t="s">
        <v>801</v>
      </c>
      <c r="D7207" s="8">
        <v>49.09</v>
      </c>
    </row>
    <row r="7208" spans="1:4" ht="12.75" customHeight="1">
      <c r="A7208" s="6" t="s">
        <v>14435</v>
      </c>
      <c r="B7208" s="7" t="s">
        <v>14436</v>
      </c>
      <c r="C7208" s="7" t="s">
        <v>801</v>
      </c>
      <c r="D7208" s="8">
        <v>82.91</v>
      </c>
    </row>
    <row r="7209" spans="1:4" ht="12.75" customHeight="1">
      <c r="A7209" s="6" t="s">
        <v>14437</v>
      </c>
      <c r="B7209" s="7" t="s">
        <v>14438</v>
      </c>
      <c r="C7209" s="7" t="s">
        <v>801</v>
      </c>
      <c r="D7209" s="8">
        <v>44.41</v>
      </c>
    </row>
    <row r="7210" spans="1:4" ht="12.75" customHeight="1">
      <c r="A7210" s="6" t="s">
        <v>14439</v>
      </c>
      <c r="B7210" s="7" t="s">
        <v>14440</v>
      </c>
      <c r="C7210" s="7" t="s">
        <v>801</v>
      </c>
      <c r="D7210" s="8">
        <v>83.11</v>
      </c>
    </row>
    <row r="7211" spans="1:4" ht="12.75" customHeight="1">
      <c r="A7211" s="6" t="s">
        <v>14441</v>
      </c>
      <c r="B7211" s="7" t="s">
        <v>14442</v>
      </c>
      <c r="C7211" s="7" t="s">
        <v>801</v>
      </c>
      <c r="D7211" s="8">
        <v>45.5</v>
      </c>
    </row>
    <row r="7212" spans="1:4" ht="12.75" customHeight="1">
      <c r="A7212" s="6" t="s">
        <v>14443</v>
      </c>
      <c r="B7212" s="7" t="s">
        <v>14444</v>
      </c>
      <c r="C7212" s="7" t="s">
        <v>801</v>
      </c>
      <c r="D7212" s="8">
        <v>79.58</v>
      </c>
    </row>
    <row r="7213" spans="1:4" ht="12.75" customHeight="1">
      <c r="A7213" s="6" t="s">
        <v>14445</v>
      </c>
      <c r="B7213" s="7" t="s">
        <v>14446</v>
      </c>
      <c r="C7213" s="7" t="s">
        <v>801</v>
      </c>
      <c r="D7213" s="8">
        <v>42.79</v>
      </c>
    </row>
    <row r="7214" spans="1:4" ht="12.75" customHeight="1">
      <c r="A7214" s="6" t="s">
        <v>14447</v>
      </c>
      <c r="B7214" s="7" t="s">
        <v>14448</v>
      </c>
      <c r="C7214" s="7" t="s">
        <v>801</v>
      </c>
      <c r="D7214" s="8">
        <v>76.59</v>
      </c>
    </row>
    <row r="7215" spans="1:4" ht="12.75" customHeight="1">
      <c r="A7215" s="6" t="s">
        <v>14449</v>
      </c>
      <c r="B7215" s="7" t="s">
        <v>14450</v>
      </c>
      <c r="C7215" s="7" t="s">
        <v>801</v>
      </c>
      <c r="D7215" s="8">
        <v>40.520000000000003</v>
      </c>
    </row>
    <row r="7216" spans="1:4" ht="12.75" customHeight="1">
      <c r="A7216" s="6" t="s">
        <v>14451</v>
      </c>
      <c r="B7216" s="7" t="s">
        <v>14452</v>
      </c>
      <c r="C7216" s="7" t="s">
        <v>801</v>
      </c>
      <c r="D7216" s="8">
        <v>70.7</v>
      </c>
    </row>
    <row r="7217" spans="1:4" ht="12.75" customHeight="1">
      <c r="A7217" s="6" t="s">
        <v>14453</v>
      </c>
      <c r="B7217" s="7" t="s">
        <v>14454</v>
      </c>
      <c r="C7217" s="7" t="s">
        <v>801</v>
      </c>
      <c r="D7217" s="8">
        <v>35.94</v>
      </c>
    </row>
    <row r="7218" spans="1:4" ht="12.75" customHeight="1">
      <c r="A7218" s="6" t="s">
        <v>14455</v>
      </c>
      <c r="B7218" s="7" t="s">
        <v>14456</v>
      </c>
      <c r="C7218" s="7" t="s">
        <v>801</v>
      </c>
      <c r="D7218" s="8">
        <v>275.35000000000002</v>
      </c>
    </row>
    <row r="7219" spans="1:4" ht="12.75" customHeight="1">
      <c r="A7219" s="6" t="s">
        <v>14457</v>
      </c>
      <c r="B7219" s="7" t="s">
        <v>14458</v>
      </c>
      <c r="C7219" s="7" t="s">
        <v>801</v>
      </c>
      <c r="D7219" s="8">
        <v>215.78</v>
      </c>
    </row>
    <row r="7220" spans="1:4" ht="12.75" customHeight="1">
      <c r="A7220" s="6" t="s">
        <v>14459</v>
      </c>
      <c r="B7220" s="7" t="s">
        <v>14460</v>
      </c>
      <c r="C7220" s="7" t="s">
        <v>801</v>
      </c>
      <c r="D7220" s="8">
        <v>202.94</v>
      </c>
    </row>
    <row r="7221" spans="1:4" ht="12.75" customHeight="1">
      <c r="A7221" s="6" t="s">
        <v>14461</v>
      </c>
      <c r="B7221" s="7" t="s">
        <v>14462</v>
      </c>
      <c r="C7221" s="7" t="s">
        <v>801</v>
      </c>
      <c r="D7221" s="8">
        <v>236.48</v>
      </c>
    </row>
    <row r="7222" spans="1:4" ht="12.75" customHeight="1">
      <c r="A7222" s="6" t="s">
        <v>14463</v>
      </c>
      <c r="B7222" s="7" t="s">
        <v>14464</v>
      </c>
      <c r="C7222" s="7" t="s">
        <v>801</v>
      </c>
      <c r="D7222" s="8">
        <v>274.45999999999998</v>
      </c>
    </row>
    <row r="7223" spans="1:4" ht="12.75" customHeight="1">
      <c r="A7223" s="6" t="s">
        <v>14465</v>
      </c>
      <c r="B7223" s="7" t="s">
        <v>14466</v>
      </c>
      <c r="C7223" s="7" t="s">
        <v>801</v>
      </c>
      <c r="D7223" s="8">
        <v>165.78</v>
      </c>
    </row>
    <row r="7224" spans="1:4" ht="12.75" customHeight="1">
      <c r="A7224" s="6" t="s">
        <v>14467</v>
      </c>
      <c r="B7224" s="7" t="s">
        <v>14468</v>
      </c>
      <c r="C7224" s="7" t="s">
        <v>801</v>
      </c>
      <c r="D7224" s="8">
        <v>115.47</v>
      </c>
    </row>
    <row r="7225" spans="1:4" ht="12.75" customHeight="1">
      <c r="A7225" s="6" t="s">
        <v>14469</v>
      </c>
      <c r="B7225" s="7" t="s">
        <v>14470</v>
      </c>
      <c r="C7225" s="7" t="s">
        <v>801</v>
      </c>
      <c r="D7225" s="8">
        <v>179.6</v>
      </c>
    </row>
    <row r="7226" spans="1:4" ht="12.75" customHeight="1">
      <c r="A7226" s="6" t="s">
        <v>14471</v>
      </c>
      <c r="B7226" s="7" t="s">
        <v>14472</v>
      </c>
      <c r="C7226" s="7" t="s">
        <v>801</v>
      </c>
      <c r="D7226" s="8">
        <v>103.37</v>
      </c>
    </row>
    <row r="7227" spans="1:4" ht="12.75" customHeight="1">
      <c r="A7227" s="6" t="s">
        <v>14473</v>
      </c>
      <c r="B7227" s="7" t="s">
        <v>14474</v>
      </c>
      <c r="C7227" s="7" t="s">
        <v>801</v>
      </c>
      <c r="D7227" s="8">
        <v>81.09</v>
      </c>
    </row>
    <row r="7228" spans="1:4" ht="12.75" customHeight="1">
      <c r="A7228" s="6" t="s">
        <v>14475</v>
      </c>
      <c r="B7228" s="7" t="s">
        <v>14476</v>
      </c>
      <c r="C7228" s="7" t="s">
        <v>801</v>
      </c>
      <c r="D7228" s="8">
        <v>130.25</v>
      </c>
    </row>
    <row r="7229" spans="1:4" ht="12.75" customHeight="1">
      <c r="A7229" s="6" t="s">
        <v>14477</v>
      </c>
      <c r="B7229" s="7" t="s">
        <v>14478</v>
      </c>
      <c r="C7229" s="7" t="s">
        <v>801</v>
      </c>
      <c r="D7229" s="8">
        <v>70.88</v>
      </c>
    </row>
    <row r="7230" spans="1:4" ht="12.75" customHeight="1">
      <c r="A7230" s="6" t="s">
        <v>14479</v>
      </c>
      <c r="B7230" s="7" t="s">
        <v>14480</v>
      </c>
      <c r="C7230" s="7" t="s">
        <v>801</v>
      </c>
      <c r="D7230" s="8">
        <v>197.92</v>
      </c>
    </row>
    <row r="7231" spans="1:4" ht="12.75" customHeight="1">
      <c r="A7231" s="6" t="s">
        <v>14481</v>
      </c>
      <c r="B7231" s="7" t="s">
        <v>14482</v>
      </c>
      <c r="C7231" s="7" t="s">
        <v>801</v>
      </c>
      <c r="D7231" s="8">
        <v>248.33</v>
      </c>
    </row>
    <row r="7232" spans="1:4" ht="12.75" customHeight="1">
      <c r="A7232" s="6" t="s">
        <v>14483</v>
      </c>
      <c r="B7232" s="7" t="s">
        <v>14484</v>
      </c>
      <c r="C7232" s="7" t="s">
        <v>801</v>
      </c>
      <c r="D7232" s="8">
        <v>137.41</v>
      </c>
    </row>
    <row r="7233" spans="1:4" ht="12.75" customHeight="1">
      <c r="A7233" s="6" t="s">
        <v>14485</v>
      </c>
      <c r="B7233" s="7" t="s">
        <v>14486</v>
      </c>
      <c r="C7233" s="7" t="s">
        <v>801</v>
      </c>
      <c r="D7233" s="8">
        <v>134.19</v>
      </c>
    </row>
    <row r="7234" spans="1:4" ht="12.75" customHeight="1">
      <c r="A7234" s="6" t="s">
        <v>14487</v>
      </c>
      <c r="B7234" s="7" t="s">
        <v>14488</v>
      </c>
      <c r="C7234" s="7" t="s">
        <v>801</v>
      </c>
      <c r="D7234" s="8">
        <v>177.11</v>
      </c>
    </row>
    <row r="7235" spans="1:4" ht="12.75" customHeight="1">
      <c r="A7235" s="6" t="s">
        <v>14489</v>
      </c>
      <c r="B7235" s="7" t="s">
        <v>14490</v>
      </c>
      <c r="C7235" s="7" t="s">
        <v>801</v>
      </c>
      <c r="D7235" s="8">
        <v>97.79</v>
      </c>
    </row>
    <row r="7236" spans="1:4" ht="12.75" customHeight="1">
      <c r="A7236" s="6" t="s">
        <v>14491</v>
      </c>
      <c r="B7236" s="7" t="s">
        <v>14492</v>
      </c>
      <c r="C7236" s="7" t="s">
        <v>96</v>
      </c>
      <c r="D7236" s="8">
        <v>21.03</v>
      </c>
    </row>
    <row r="7237" spans="1:4" ht="12.75" customHeight="1">
      <c r="A7237" s="6" t="s">
        <v>14493</v>
      </c>
      <c r="B7237" s="7" t="s">
        <v>14494</v>
      </c>
      <c r="C7237" s="7" t="s">
        <v>801</v>
      </c>
      <c r="D7237" s="8">
        <v>221.17</v>
      </c>
    </row>
    <row r="7238" spans="1:4" ht="12.75" customHeight="1">
      <c r="A7238" s="6" t="s">
        <v>14495</v>
      </c>
      <c r="B7238" s="7" t="s">
        <v>14496</v>
      </c>
      <c r="C7238" s="7" t="s">
        <v>89</v>
      </c>
      <c r="D7238" s="8">
        <v>34.24</v>
      </c>
    </row>
    <row r="7239" spans="1:4" ht="12.75" customHeight="1">
      <c r="A7239" s="6" t="s">
        <v>14497</v>
      </c>
      <c r="B7239" s="7" t="s">
        <v>14498</v>
      </c>
      <c r="C7239" s="7" t="s">
        <v>290</v>
      </c>
      <c r="D7239" s="8">
        <v>17.88</v>
      </c>
    </row>
    <row r="7240" spans="1:4" ht="12.75" customHeight="1">
      <c r="A7240" s="6" t="s">
        <v>14499</v>
      </c>
      <c r="B7240" s="7" t="s">
        <v>14500</v>
      </c>
      <c r="C7240" s="7" t="s">
        <v>290</v>
      </c>
      <c r="D7240" s="8">
        <v>29.2</v>
      </c>
    </row>
    <row r="7241" spans="1:4" ht="12.75" customHeight="1">
      <c r="A7241" s="6" t="s">
        <v>14501</v>
      </c>
      <c r="B7241" s="7" t="s">
        <v>14502</v>
      </c>
      <c r="C7241" s="7" t="s">
        <v>801</v>
      </c>
      <c r="D7241" s="8">
        <v>236.23</v>
      </c>
    </row>
    <row r="7242" spans="1:4" ht="12.75" customHeight="1">
      <c r="A7242" s="6" t="s">
        <v>14503</v>
      </c>
      <c r="B7242" s="7" t="s">
        <v>14504</v>
      </c>
      <c r="C7242" s="7" t="s">
        <v>801</v>
      </c>
      <c r="D7242" s="8">
        <v>183.37</v>
      </c>
    </row>
    <row r="7243" spans="1:4" ht="12.75" customHeight="1">
      <c r="A7243" s="6" t="s">
        <v>14505</v>
      </c>
      <c r="B7243" s="7" t="s">
        <v>14506</v>
      </c>
      <c r="C7243" s="7" t="s">
        <v>801</v>
      </c>
      <c r="D7243" s="8">
        <v>193.36</v>
      </c>
    </row>
    <row r="7244" spans="1:4" ht="12.75" customHeight="1">
      <c r="A7244" s="6" t="s">
        <v>14507</v>
      </c>
      <c r="B7244" s="7" t="s">
        <v>14508</v>
      </c>
      <c r="C7244" s="7" t="s">
        <v>801</v>
      </c>
      <c r="D7244" s="8">
        <v>467.54</v>
      </c>
    </row>
    <row r="7245" spans="1:4" ht="12.75" customHeight="1">
      <c r="A7245" s="6" t="s">
        <v>14509</v>
      </c>
      <c r="B7245" s="7" t="s">
        <v>14510</v>
      </c>
      <c r="C7245" s="7" t="s">
        <v>801</v>
      </c>
      <c r="D7245" s="8">
        <v>398.35</v>
      </c>
    </row>
    <row r="7246" spans="1:4" ht="12.75" customHeight="1">
      <c r="A7246" s="6" t="s">
        <v>14511</v>
      </c>
      <c r="B7246" s="7" t="s">
        <v>14512</v>
      </c>
      <c r="C7246" s="7" t="s">
        <v>801</v>
      </c>
      <c r="D7246" s="8">
        <v>334.17</v>
      </c>
    </row>
    <row r="7247" spans="1:4" ht="12.75" customHeight="1">
      <c r="A7247" s="6" t="s">
        <v>14513</v>
      </c>
      <c r="B7247" s="7" t="s">
        <v>14514</v>
      </c>
      <c r="C7247" s="7" t="s">
        <v>801</v>
      </c>
      <c r="D7247" s="8">
        <v>316.82</v>
      </c>
    </row>
    <row r="7248" spans="1:4" ht="12.75" customHeight="1">
      <c r="A7248" s="6" t="s">
        <v>14515</v>
      </c>
      <c r="B7248" s="7" t="s">
        <v>14516</v>
      </c>
      <c r="C7248" s="7" t="s">
        <v>801</v>
      </c>
      <c r="D7248" s="8">
        <v>273.89999999999998</v>
      </c>
    </row>
    <row r="7249" spans="1:4" ht="12.75" customHeight="1">
      <c r="A7249" s="6" t="s">
        <v>14517</v>
      </c>
      <c r="B7249" s="7" t="s">
        <v>14518</v>
      </c>
      <c r="C7249" s="7" t="s">
        <v>801</v>
      </c>
      <c r="D7249" s="8">
        <v>242.86</v>
      </c>
    </row>
    <row r="7250" spans="1:4" ht="12.75" customHeight="1">
      <c r="A7250" s="6" t="s">
        <v>14519</v>
      </c>
      <c r="B7250" s="7" t="s">
        <v>14520</v>
      </c>
      <c r="C7250" s="7" t="s">
        <v>801</v>
      </c>
      <c r="D7250" s="8">
        <v>223.27</v>
      </c>
    </row>
    <row r="7251" spans="1:4" ht="12.75" customHeight="1">
      <c r="A7251" s="6" t="s">
        <v>14521</v>
      </c>
      <c r="B7251" s="7" t="s">
        <v>14522</v>
      </c>
      <c r="C7251" s="7" t="s">
        <v>801</v>
      </c>
      <c r="D7251" s="8">
        <v>243.21</v>
      </c>
    </row>
    <row r="7252" spans="1:4" ht="12.75" customHeight="1">
      <c r="A7252" s="6" t="s">
        <v>14523</v>
      </c>
      <c r="B7252" s="7" t="s">
        <v>14524</v>
      </c>
      <c r="C7252" s="7" t="s">
        <v>801</v>
      </c>
      <c r="D7252" s="8">
        <v>176.01</v>
      </c>
    </row>
    <row r="7253" spans="1:4" ht="12.75" customHeight="1">
      <c r="A7253" s="6" t="s">
        <v>14525</v>
      </c>
      <c r="B7253" s="7" t="s">
        <v>14526</v>
      </c>
      <c r="C7253" s="7" t="s">
        <v>801</v>
      </c>
      <c r="D7253" s="8">
        <v>222.15</v>
      </c>
    </row>
    <row r="7254" spans="1:4" ht="12.75" customHeight="1">
      <c r="A7254" s="6" t="s">
        <v>14527</v>
      </c>
      <c r="B7254" s="7" t="s">
        <v>14528</v>
      </c>
      <c r="C7254" s="7" t="s">
        <v>801</v>
      </c>
      <c r="D7254" s="8">
        <v>243.81</v>
      </c>
    </row>
    <row r="7255" spans="1:4" ht="12.75" customHeight="1">
      <c r="A7255" s="6" t="s">
        <v>14529</v>
      </c>
      <c r="B7255" s="7" t="s">
        <v>14530</v>
      </c>
      <c r="C7255" s="7" t="s">
        <v>801</v>
      </c>
      <c r="D7255" s="8">
        <v>191.62</v>
      </c>
    </row>
    <row r="7256" spans="1:4" ht="12.75" customHeight="1">
      <c r="A7256" s="6" t="s">
        <v>14531</v>
      </c>
      <c r="B7256" s="7" t="s">
        <v>14532</v>
      </c>
      <c r="C7256" s="7" t="s">
        <v>801</v>
      </c>
      <c r="D7256" s="8">
        <v>207.77</v>
      </c>
    </row>
    <row r="7257" spans="1:4" ht="12.75" customHeight="1">
      <c r="A7257" s="6" t="s">
        <v>14533</v>
      </c>
      <c r="B7257" s="7" t="s">
        <v>14534</v>
      </c>
      <c r="C7257" s="7" t="s">
        <v>801</v>
      </c>
      <c r="D7257" s="8">
        <v>241.92</v>
      </c>
    </row>
    <row r="7258" spans="1:4" ht="12.75" customHeight="1">
      <c r="A7258" s="6" t="s">
        <v>14535</v>
      </c>
      <c r="B7258" s="7" t="s">
        <v>14536</v>
      </c>
      <c r="C7258" s="7" t="s">
        <v>801</v>
      </c>
      <c r="D7258" s="8">
        <v>177.68</v>
      </c>
    </row>
    <row r="7259" spans="1:4" ht="12.75" customHeight="1">
      <c r="A7259" s="6" t="s">
        <v>14537</v>
      </c>
      <c r="B7259" s="7" t="s">
        <v>14538</v>
      </c>
      <c r="C7259" s="7" t="s">
        <v>801</v>
      </c>
      <c r="D7259" s="8">
        <v>259.22000000000003</v>
      </c>
    </row>
    <row r="7260" spans="1:4" ht="12.75" customHeight="1">
      <c r="A7260" s="6" t="s">
        <v>14539</v>
      </c>
      <c r="B7260" s="7" t="s">
        <v>14540</v>
      </c>
      <c r="C7260" s="7" t="s">
        <v>801</v>
      </c>
      <c r="D7260" s="8">
        <v>260.08</v>
      </c>
    </row>
    <row r="7261" spans="1:4" ht="12.75" customHeight="1">
      <c r="A7261" s="6" t="s">
        <v>14541</v>
      </c>
      <c r="B7261" s="7" t="s">
        <v>14542</v>
      </c>
      <c r="C7261" s="7" t="s">
        <v>801</v>
      </c>
      <c r="D7261" s="8">
        <v>201.49</v>
      </c>
    </row>
    <row r="7262" spans="1:4" ht="12.75" customHeight="1">
      <c r="A7262" s="6" t="s">
        <v>14543</v>
      </c>
      <c r="B7262" s="7" t="s">
        <v>14544</v>
      </c>
      <c r="C7262" s="7" t="s">
        <v>801</v>
      </c>
      <c r="D7262" s="8">
        <v>222.66</v>
      </c>
    </row>
    <row r="7263" spans="1:4" ht="12.75" customHeight="1">
      <c r="A7263" s="6" t="s">
        <v>14545</v>
      </c>
      <c r="B7263" s="7" t="s">
        <v>14546</v>
      </c>
      <c r="C7263" s="7" t="s">
        <v>801</v>
      </c>
      <c r="D7263" s="8">
        <v>241.43</v>
      </c>
    </row>
    <row r="7264" spans="1:4" ht="12.75" customHeight="1">
      <c r="A7264" s="6" t="s">
        <v>14547</v>
      </c>
      <c r="B7264" s="7" t="s">
        <v>14548</v>
      </c>
      <c r="C7264" s="7" t="s">
        <v>801</v>
      </c>
      <c r="D7264" s="8">
        <v>175.74</v>
      </c>
    </row>
    <row r="7265" spans="1:4" ht="12.75" customHeight="1">
      <c r="A7265" s="6" t="s">
        <v>14549</v>
      </c>
      <c r="B7265" s="7" t="s">
        <v>14550</v>
      </c>
      <c r="C7265" s="7" t="s">
        <v>801</v>
      </c>
      <c r="D7265" s="8">
        <v>277.04000000000002</v>
      </c>
    </row>
    <row r="7266" spans="1:4" ht="12.75" customHeight="1">
      <c r="A7266" s="6" t="s">
        <v>14551</v>
      </c>
      <c r="B7266" s="7" t="s">
        <v>14552</v>
      </c>
      <c r="C7266" s="7" t="s">
        <v>801</v>
      </c>
      <c r="D7266" s="8">
        <v>463.17</v>
      </c>
    </row>
    <row r="7267" spans="1:4" ht="12.75" customHeight="1">
      <c r="A7267" s="6" t="s">
        <v>14553</v>
      </c>
      <c r="B7267" s="7" t="s">
        <v>14554</v>
      </c>
      <c r="C7267" s="7" t="s">
        <v>801</v>
      </c>
      <c r="D7267" s="8">
        <v>398.64</v>
      </c>
    </row>
    <row r="7268" spans="1:4" ht="12.75" customHeight="1">
      <c r="A7268" s="6" t="s">
        <v>14555</v>
      </c>
      <c r="B7268" s="7" t="s">
        <v>14556</v>
      </c>
      <c r="C7268" s="7" t="s">
        <v>801</v>
      </c>
      <c r="D7268" s="8">
        <v>319.47000000000003</v>
      </c>
    </row>
    <row r="7269" spans="1:4" ht="12.75" customHeight="1">
      <c r="A7269" s="6" t="s">
        <v>14557</v>
      </c>
      <c r="B7269" s="7" t="s">
        <v>14558</v>
      </c>
      <c r="C7269" s="7" t="s">
        <v>801</v>
      </c>
      <c r="D7269" s="8">
        <v>300.64999999999998</v>
      </c>
    </row>
    <row r="7270" spans="1:4" ht="12.75" customHeight="1">
      <c r="A7270" s="6" t="s">
        <v>14559</v>
      </c>
      <c r="B7270" s="7" t="s">
        <v>14560</v>
      </c>
      <c r="C7270" s="7" t="s">
        <v>801</v>
      </c>
      <c r="D7270" s="8">
        <v>266.10000000000002</v>
      </c>
    </row>
    <row r="7271" spans="1:4" ht="12.75" customHeight="1">
      <c r="A7271" s="6" t="s">
        <v>14561</v>
      </c>
      <c r="B7271" s="7" t="s">
        <v>14562</v>
      </c>
      <c r="C7271" s="7" t="s">
        <v>801</v>
      </c>
      <c r="D7271" s="8">
        <v>234.28</v>
      </c>
    </row>
    <row r="7272" spans="1:4" ht="12.75" customHeight="1">
      <c r="A7272" s="6" t="s">
        <v>14563</v>
      </c>
      <c r="B7272" s="7" t="s">
        <v>14564</v>
      </c>
      <c r="C7272" s="7" t="s">
        <v>801</v>
      </c>
      <c r="D7272" s="8">
        <v>214.21</v>
      </c>
    </row>
    <row r="7273" spans="1:4" ht="12.75" customHeight="1">
      <c r="A7273" s="6" t="s">
        <v>14565</v>
      </c>
      <c r="B7273" s="7" t="s">
        <v>14566</v>
      </c>
      <c r="C7273" s="7" t="s">
        <v>801</v>
      </c>
      <c r="D7273" s="8">
        <v>458.2</v>
      </c>
    </row>
    <row r="7274" spans="1:4" ht="12.75" customHeight="1">
      <c r="A7274" s="6" t="s">
        <v>14567</v>
      </c>
      <c r="B7274" s="7" t="s">
        <v>14568</v>
      </c>
      <c r="C7274" s="7" t="s">
        <v>801</v>
      </c>
      <c r="D7274" s="8">
        <v>383.54</v>
      </c>
    </row>
    <row r="7275" spans="1:4" ht="12.75" customHeight="1">
      <c r="A7275" s="6" t="s">
        <v>14569</v>
      </c>
      <c r="B7275" s="7" t="s">
        <v>14570</v>
      </c>
      <c r="C7275" s="7" t="s">
        <v>801</v>
      </c>
      <c r="D7275" s="8">
        <v>334.46</v>
      </c>
    </row>
    <row r="7276" spans="1:4" ht="12.75" customHeight="1">
      <c r="A7276" s="6" t="s">
        <v>14571</v>
      </c>
      <c r="B7276" s="7" t="s">
        <v>14572</v>
      </c>
      <c r="C7276" s="7" t="s">
        <v>801</v>
      </c>
      <c r="D7276" s="8">
        <v>313.55</v>
      </c>
    </row>
    <row r="7277" spans="1:4" ht="12.75" customHeight="1">
      <c r="A7277" s="6" t="s">
        <v>14573</v>
      </c>
      <c r="B7277" s="7" t="s">
        <v>14574</v>
      </c>
      <c r="C7277" s="7" t="s">
        <v>801</v>
      </c>
      <c r="D7277" s="8">
        <v>268.33</v>
      </c>
    </row>
    <row r="7278" spans="1:4" ht="12.75" customHeight="1">
      <c r="A7278" s="6" t="s">
        <v>14575</v>
      </c>
      <c r="B7278" s="7" t="s">
        <v>14576</v>
      </c>
      <c r="C7278" s="7" t="s">
        <v>801</v>
      </c>
      <c r="D7278" s="8">
        <v>236.45</v>
      </c>
    </row>
    <row r="7279" spans="1:4" ht="12.75" customHeight="1">
      <c r="A7279" s="6" t="s">
        <v>14577</v>
      </c>
      <c r="B7279" s="7" t="s">
        <v>14578</v>
      </c>
      <c r="C7279" s="7" t="s">
        <v>801</v>
      </c>
      <c r="D7279" s="8">
        <v>218.77</v>
      </c>
    </row>
    <row r="7280" spans="1:4" ht="12.75" customHeight="1">
      <c r="A7280" s="6" t="s">
        <v>14579</v>
      </c>
      <c r="B7280" s="7" t="s">
        <v>14580</v>
      </c>
      <c r="C7280" s="7" t="s">
        <v>801</v>
      </c>
      <c r="D7280" s="8">
        <v>499.76</v>
      </c>
    </row>
    <row r="7281" spans="1:4" ht="12.75" customHeight="1">
      <c r="A7281" s="6" t="s">
        <v>14581</v>
      </c>
      <c r="B7281" s="7" t="s">
        <v>14582</v>
      </c>
      <c r="C7281" s="7" t="s">
        <v>801</v>
      </c>
      <c r="D7281" s="8">
        <v>419.14</v>
      </c>
    </row>
    <row r="7282" spans="1:4" ht="12.75" customHeight="1">
      <c r="A7282" s="6" t="s">
        <v>14583</v>
      </c>
      <c r="B7282" s="7" t="s">
        <v>14584</v>
      </c>
      <c r="C7282" s="7" t="s">
        <v>801</v>
      </c>
      <c r="D7282" s="8">
        <v>315.64999999999998</v>
      </c>
    </row>
    <row r="7283" spans="1:4" ht="12.75" customHeight="1">
      <c r="A7283" s="6" t="s">
        <v>14585</v>
      </c>
      <c r="B7283" s="7" t="s">
        <v>14586</v>
      </c>
      <c r="C7283" s="7" t="s">
        <v>801</v>
      </c>
      <c r="D7283" s="8">
        <v>294.22000000000003</v>
      </c>
    </row>
    <row r="7284" spans="1:4" ht="12.75" customHeight="1">
      <c r="A7284" s="6" t="s">
        <v>14587</v>
      </c>
      <c r="B7284" s="7" t="s">
        <v>14588</v>
      </c>
      <c r="C7284" s="7" t="s">
        <v>801</v>
      </c>
      <c r="D7284" s="8">
        <v>257.83999999999997</v>
      </c>
    </row>
    <row r="7285" spans="1:4" ht="12.75" customHeight="1">
      <c r="A7285" s="6" t="s">
        <v>14589</v>
      </c>
      <c r="B7285" s="7" t="s">
        <v>14590</v>
      </c>
      <c r="C7285" s="7" t="s">
        <v>801</v>
      </c>
      <c r="D7285" s="8">
        <v>226.17</v>
      </c>
    </row>
    <row r="7286" spans="1:4" ht="12.75" customHeight="1">
      <c r="A7286" s="6" t="s">
        <v>14591</v>
      </c>
      <c r="B7286" s="7" t="s">
        <v>14592</v>
      </c>
      <c r="C7286" s="7" t="s">
        <v>801</v>
      </c>
      <c r="D7286" s="8">
        <v>208.6</v>
      </c>
    </row>
    <row r="7287" spans="1:4" ht="12.75" customHeight="1">
      <c r="A7287" s="6" t="s">
        <v>14593</v>
      </c>
      <c r="B7287" s="7" t="s">
        <v>14594</v>
      </c>
      <c r="C7287" s="7" t="s">
        <v>801</v>
      </c>
      <c r="D7287" s="8">
        <v>477.57</v>
      </c>
    </row>
    <row r="7288" spans="1:4" ht="12.75" customHeight="1">
      <c r="A7288" s="6" t="s">
        <v>14595</v>
      </c>
      <c r="B7288" s="7" t="s">
        <v>14596</v>
      </c>
      <c r="C7288" s="7" t="s">
        <v>801</v>
      </c>
      <c r="D7288" s="8">
        <v>398.56</v>
      </c>
    </row>
    <row r="7289" spans="1:4" ht="12.75" customHeight="1">
      <c r="A7289" s="6" t="s">
        <v>14597</v>
      </c>
      <c r="B7289" s="7" t="s">
        <v>14598</v>
      </c>
      <c r="C7289" s="7" t="s">
        <v>801</v>
      </c>
      <c r="D7289" s="8">
        <v>336</v>
      </c>
    </row>
    <row r="7290" spans="1:4" ht="12.75" customHeight="1">
      <c r="A7290" s="6" t="s">
        <v>14599</v>
      </c>
      <c r="B7290" s="7" t="s">
        <v>14600</v>
      </c>
      <c r="C7290" s="7" t="s">
        <v>801</v>
      </c>
      <c r="D7290" s="8">
        <v>311.41000000000003</v>
      </c>
    </row>
    <row r="7291" spans="1:4" ht="12.75" customHeight="1">
      <c r="A7291" s="6" t="s">
        <v>14601</v>
      </c>
      <c r="B7291" s="7" t="s">
        <v>14602</v>
      </c>
      <c r="C7291" s="7" t="s">
        <v>801</v>
      </c>
      <c r="D7291" s="8">
        <v>267.23</v>
      </c>
    </row>
    <row r="7292" spans="1:4" ht="12.75" customHeight="1">
      <c r="A7292" s="6" t="s">
        <v>14603</v>
      </c>
      <c r="B7292" s="7" t="s">
        <v>14604</v>
      </c>
      <c r="C7292" s="7" t="s">
        <v>801</v>
      </c>
      <c r="D7292" s="8">
        <v>236.16</v>
      </c>
    </row>
    <row r="7293" spans="1:4" ht="12.75" customHeight="1">
      <c r="A7293" s="6" t="s">
        <v>14605</v>
      </c>
      <c r="B7293" s="7" t="s">
        <v>14606</v>
      </c>
      <c r="C7293" s="7" t="s">
        <v>801</v>
      </c>
      <c r="D7293" s="8">
        <v>217.5</v>
      </c>
    </row>
    <row r="7294" spans="1:4" ht="12.75" customHeight="1">
      <c r="A7294" s="6" t="s">
        <v>14607</v>
      </c>
      <c r="B7294" s="7" t="s">
        <v>14608</v>
      </c>
      <c r="C7294" s="7" t="s">
        <v>801</v>
      </c>
      <c r="D7294" s="8">
        <v>505.37</v>
      </c>
    </row>
    <row r="7295" spans="1:4" ht="12.75" customHeight="1">
      <c r="A7295" s="6" t="s">
        <v>14609</v>
      </c>
      <c r="B7295" s="7" t="s">
        <v>14610</v>
      </c>
      <c r="C7295" s="7" t="s">
        <v>801</v>
      </c>
      <c r="D7295" s="8">
        <v>430.69</v>
      </c>
    </row>
    <row r="7296" spans="1:4" ht="12.75" customHeight="1">
      <c r="A7296" s="6" t="s">
        <v>14611</v>
      </c>
      <c r="B7296" s="7" t="s">
        <v>14612</v>
      </c>
      <c r="C7296" s="7" t="s">
        <v>801</v>
      </c>
      <c r="D7296" s="8">
        <v>305.72000000000003</v>
      </c>
    </row>
    <row r="7297" spans="1:4" ht="12.75" customHeight="1">
      <c r="A7297" s="6" t="s">
        <v>14613</v>
      </c>
      <c r="B7297" s="7" t="s">
        <v>14614</v>
      </c>
      <c r="C7297" s="7" t="s">
        <v>801</v>
      </c>
      <c r="D7297" s="8">
        <v>279.66000000000003</v>
      </c>
    </row>
    <row r="7298" spans="1:4" ht="12.75" customHeight="1">
      <c r="A7298" s="6" t="s">
        <v>14615</v>
      </c>
      <c r="B7298" s="7" t="s">
        <v>14616</v>
      </c>
      <c r="C7298" s="7" t="s">
        <v>801</v>
      </c>
      <c r="D7298" s="8">
        <v>245.87</v>
      </c>
    </row>
    <row r="7299" spans="1:4" ht="12.75" customHeight="1">
      <c r="A7299" s="6" t="s">
        <v>14617</v>
      </c>
      <c r="B7299" s="7" t="s">
        <v>14618</v>
      </c>
      <c r="C7299" s="7" t="s">
        <v>801</v>
      </c>
      <c r="D7299" s="8">
        <v>214.25</v>
      </c>
    </row>
    <row r="7300" spans="1:4" ht="12.75" customHeight="1">
      <c r="A7300" s="6" t="s">
        <v>14619</v>
      </c>
      <c r="B7300" s="7" t="s">
        <v>14620</v>
      </c>
      <c r="C7300" s="7" t="s">
        <v>801</v>
      </c>
      <c r="D7300" s="8">
        <v>196.72</v>
      </c>
    </row>
    <row r="7301" spans="1:4" ht="12.75" customHeight="1">
      <c r="A7301" s="6" t="s">
        <v>14621</v>
      </c>
      <c r="B7301" s="7" t="s">
        <v>14622</v>
      </c>
      <c r="C7301" s="7" t="s">
        <v>801</v>
      </c>
      <c r="D7301" s="8">
        <v>447.3</v>
      </c>
    </row>
    <row r="7302" spans="1:4" ht="12.75" customHeight="1">
      <c r="A7302" s="6" t="s">
        <v>14623</v>
      </c>
      <c r="B7302" s="7" t="s">
        <v>14624</v>
      </c>
      <c r="C7302" s="7" t="s">
        <v>801</v>
      </c>
      <c r="D7302" s="8">
        <v>376.6</v>
      </c>
    </row>
    <row r="7303" spans="1:4" ht="12.75" customHeight="1">
      <c r="A7303" s="6" t="s">
        <v>14625</v>
      </c>
      <c r="B7303" s="7" t="s">
        <v>14626</v>
      </c>
      <c r="C7303" s="7" t="s">
        <v>801</v>
      </c>
      <c r="D7303" s="8">
        <v>315.58</v>
      </c>
    </row>
    <row r="7304" spans="1:4" ht="12.75" customHeight="1">
      <c r="A7304" s="6" t="s">
        <v>14627</v>
      </c>
      <c r="B7304" s="7" t="s">
        <v>14628</v>
      </c>
      <c r="C7304" s="7" t="s">
        <v>801</v>
      </c>
      <c r="D7304" s="8">
        <v>299.58</v>
      </c>
    </row>
    <row r="7305" spans="1:4" ht="12.75" customHeight="1">
      <c r="A7305" s="6" t="s">
        <v>14629</v>
      </c>
      <c r="B7305" s="7" t="s">
        <v>14630</v>
      </c>
      <c r="C7305" s="7" t="s">
        <v>801</v>
      </c>
      <c r="D7305" s="8">
        <v>256.55</v>
      </c>
    </row>
    <row r="7306" spans="1:4" ht="12.75" customHeight="1">
      <c r="A7306" s="6" t="s">
        <v>14631</v>
      </c>
      <c r="B7306" s="7" t="s">
        <v>14632</v>
      </c>
      <c r="C7306" s="7" t="s">
        <v>801</v>
      </c>
      <c r="D7306" s="8">
        <v>224.91</v>
      </c>
    </row>
    <row r="7307" spans="1:4" ht="12.75" customHeight="1">
      <c r="A7307" s="6" t="s">
        <v>14633</v>
      </c>
      <c r="B7307" s="7" t="s">
        <v>14634</v>
      </c>
      <c r="C7307" s="7" t="s">
        <v>801</v>
      </c>
      <c r="D7307" s="8">
        <v>207.42</v>
      </c>
    </row>
    <row r="7308" spans="1:4" ht="12.75" customHeight="1">
      <c r="A7308" s="6" t="s">
        <v>14635</v>
      </c>
      <c r="B7308" s="7" t="s">
        <v>14636</v>
      </c>
      <c r="C7308" s="7" t="s">
        <v>801</v>
      </c>
      <c r="D7308" s="8">
        <v>454.78</v>
      </c>
    </row>
    <row r="7309" spans="1:4" ht="12.75" customHeight="1">
      <c r="A7309" s="6" t="s">
        <v>14637</v>
      </c>
      <c r="B7309" s="7" t="s">
        <v>14638</v>
      </c>
      <c r="C7309" s="7" t="s">
        <v>801</v>
      </c>
      <c r="D7309" s="8">
        <v>389.47</v>
      </c>
    </row>
    <row r="7310" spans="1:4" ht="12.75" customHeight="1">
      <c r="A7310" s="6" t="s">
        <v>14639</v>
      </c>
      <c r="B7310" s="7" t="s">
        <v>14640</v>
      </c>
      <c r="C7310" s="7" t="s">
        <v>801</v>
      </c>
      <c r="D7310" s="8">
        <v>285.41000000000003</v>
      </c>
    </row>
    <row r="7311" spans="1:4" ht="12.75" customHeight="1">
      <c r="A7311" s="6" t="s">
        <v>14641</v>
      </c>
      <c r="B7311" s="7" t="s">
        <v>14642</v>
      </c>
      <c r="C7311" s="7" t="s">
        <v>801</v>
      </c>
      <c r="D7311" s="8">
        <v>268.93</v>
      </c>
    </row>
    <row r="7312" spans="1:4" ht="12.75" customHeight="1">
      <c r="A7312" s="6" t="s">
        <v>14643</v>
      </c>
      <c r="B7312" s="7" t="s">
        <v>14644</v>
      </c>
      <c r="C7312" s="7" t="s">
        <v>801</v>
      </c>
      <c r="D7312" s="8">
        <v>236.5</v>
      </c>
    </row>
    <row r="7313" spans="1:4" ht="12.75" customHeight="1">
      <c r="A7313" s="6" t="s">
        <v>14645</v>
      </c>
      <c r="B7313" s="7" t="s">
        <v>14646</v>
      </c>
      <c r="C7313" s="7" t="s">
        <v>801</v>
      </c>
      <c r="D7313" s="8">
        <v>206.96</v>
      </c>
    </row>
    <row r="7314" spans="1:4" ht="12.75" customHeight="1">
      <c r="A7314" s="6" t="s">
        <v>14647</v>
      </c>
      <c r="B7314" s="7" t="s">
        <v>14648</v>
      </c>
      <c r="C7314" s="7" t="s">
        <v>801</v>
      </c>
      <c r="D7314" s="8">
        <v>197.83</v>
      </c>
    </row>
    <row r="7315" spans="1:4" ht="12.75" customHeight="1">
      <c r="A7315" s="6" t="s">
        <v>14649</v>
      </c>
      <c r="B7315" s="7" t="s">
        <v>14650</v>
      </c>
      <c r="C7315" s="7" t="s">
        <v>290</v>
      </c>
      <c r="D7315" s="8">
        <v>4261.57</v>
      </c>
    </row>
    <row r="7316" spans="1:4" ht="12.75" customHeight="1">
      <c r="A7316" s="6" t="s">
        <v>14651</v>
      </c>
      <c r="B7316" s="7" t="s">
        <v>14652</v>
      </c>
      <c r="C7316" s="7" t="s">
        <v>290</v>
      </c>
      <c r="D7316" s="8">
        <v>5084.91</v>
      </c>
    </row>
    <row r="7317" spans="1:4" ht="12.75" customHeight="1">
      <c r="A7317" s="6" t="s">
        <v>14653</v>
      </c>
      <c r="B7317" s="7" t="s">
        <v>14654</v>
      </c>
      <c r="C7317" s="7" t="s">
        <v>290</v>
      </c>
      <c r="D7317" s="8">
        <v>5264.72</v>
      </c>
    </row>
    <row r="7318" spans="1:4" ht="12.75" customHeight="1">
      <c r="A7318" s="6" t="s">
        <v>14655</v>
      </c>
      <c r="B7318" s="7" t="s">
        <v>14656</v>
      </c>
      <c r="C7318" s="7" t="s">
        <v>290</v>
      </c>
      <c r="D7318" s="8">
        <v>5437.58</v>
      </c>
    </row>
    <row r="7319" spans="1:4" ht="12.75" customHeight="1">
      <c r="A7319" s="6" t="s">
        <v>14657</v>
      </c>
      <c r="B7319" s="7" t="s">
        <v>14658</v>
      </c>
      <c r="C7319" s="7" t="s">
        <v>290</v>
      </c>
      <c r="D7319" s="8">
        <v>5753.92</v>
      </c>
    </row>
    <row r="7320" spans="1:4" ht="12.75" customHeight="1">
      <c r="A7320" s="6" t="s">
        <v>14659</v>
      </c>
      <c r="B7320" s="7" t="s">
        <v>14660</v>
      </c>
      <c r="C7320" s="7" t="s">
        <v>290</v>
      </c>
      <c r="D7320" s="8">
        <v>5935.74</v>
      </c>
    </row>
    <row r="7321" spans="1:4" ht="12.75" customHeight="1">
      <c r="A7321" s="6" t="s">
        <v>14661</v>
      </c>
      <c r="B7321" s="7" t="s">
        <v>14662</v>
      </c>
      <c r="C7321" s="7" t="s">
        <v>290</v>
      </c>
      <c r="D7321" s="8">
        <v>5680.68</v>
      </c>
    </row>
    <row r="7322" spans="1:4" ht="12.75" customHeight="1">
      <c r="A7322" s="6" t="s">
        <v>14663</v>
      </c>
      <c r="B7322" s="7" t="s">
        <v>14664</v>
      </c>
      <c r="C7322" s="7" t="s">
        <v>290</v>
      </c>
      <c r="D7322" s="8">
        <v>5027.88</v>
      </c>
    </row>
    <row r="7323" spans="1:4" ht="12.75" customHeight="1">
      <c r="A7323" s="6" t="s">
        <v>14665</v>
      </c>
      <c r="B7323" s="7" t="s">
        <v>14666</v>
      </c>
      <c r="C7323" s="7" t="s">
        <v>801</v>
      </c>
      <c r="D7323" s="8">
        <v>249.03</v>
      </c>
    </row>
    <row r="7324" spans="1:4" ht="12.75" customHeight="1">
      <c r="A7324" s="6" t="s">
        <v>14667</v>
      </c>
      <c r="B7324" s="7" t="s">
        <v>14668</v>
      </c>
      <c r="C7324" s="7" t="s">
        <v>801</v>
      </c>
      <c r="D7324" s="8">
        <v>194.23</v>
      </c>
    </row>
    <row r="7325" spans="1:4" ht="12.75" customHeight="1">
      <c r="A7325" s="6" t="s">
        <v>14669</v>
      </c>
      <c r="B7325" s="7" t="s">
        <v>14670</v>
      </c>
      <c r="C7325" s="7" t="s">
        <v>801</v>
      </c>
      <c r="D7325" s="8">
        <v>208.01</v>
      </c>
    </row>
    <row r="7326" spans="1:4" ht="12.75" customHeight="1">
      <c r="A7326" s="6" t="s">
        <v>14671</v>
      </c>
      <c r="B7326" s="7" t="s">
        <v>14672</v>
      </c>
      <c r="C7326" s="7" t="s">
        <v>801</v>
      </c>
      <c r="D7326" s="8">
        <v>229.94</v>
      </c>
    </row>
    <row r="7327" spans="1:4" ht="12.75" customHeight="1">
      <c r="A7327" s="6" t="s">
        <v>14673</v>
      </c>
      <c r="B7327" s="7" t="s">
        <v>14674</v>
      </c>
      <c r="C7327" s="7" t="s">
        <v>801</v>
      </c>
      <c r="D7327" s="8">
        <v>167.77</v>
      </c>
    </row>
    <row r="7328" spans="1:4" ht="12.75" customHeight="1">
      <c r="A7328" s="6" t="s">
        <v>14675</v>
      </c>
      <c r="B7328" s="7" t="s">
        <v>14676</v>
      </c>
      <c r="C7328" s="7" t="s">
        <v>801</v>
      </c>
      <c r="D7328" s="8">
        <v>236.02</v>
      </c>
    </row>
    <row r="7329" spans="1:4" ht="12.75" customHeight="1">
      <c r="A7329" s="6" t="s">
        <v>14677</v>
      </c>
      <c r="B7329" s="7" t="s">
        <v>14678</v>
      </c>
      <c r="C7329" s="7" t="s">
        <v>801</v>
      </c>
      <c r="D7329" s="8">
        <v>120.68</v>
      </c>
    </row>
    <row r="7330" spans="1:4" ht="12.75" customHeight="1">
      <c r="A7330" s="6" t="s">
        <v>14679</v>
      </c>
      <c r="B7330" s="7" t="s">
        <v>14680</v>
      </c>
      <c r="C7330" s="7" t="s">
        <v>801</v>
      </c>
      <c r="D7330" s="8">
        <v>82.76</v>
      </c>
    </row>
    <row r="7331" spans="1:4" ht="12.75" customHeight="1">
      <c r="A7331" s="6" t="s">
        <v>14681</v>
      </c>
      <c r="B7331" s="7" t="s">
        <v>14682</v>
      </c>
      <c r="C7331" s="7" t="s">
        <v>801</v>
      </c>
      <c r="D7331" s="8">
        <v>70.040000000000006</v>
      </c>
    </row>
    <row r="7332" spans="1:4" ht="12.75" customHeight="1">
      <c r="A7332" s="6" t="s">
        <v>14683</v>
      </c>
      <c r="B7332" s="7" t="s">
        <v>14684</v>
      </c>
      <c r="C7332" s="7" t="s">
        <v>801</v>
      </c>
      <c r="D7332" s="8">
        <v>61.69</v>
      </c>
    </row>
    <row r="7333" spans="1:4" ht="12.75" customHeight="1">
      <c r="A7333" s="6" t="s">
        <v>14685</v>
      </c>
      <c r="B7333" s="7" t="s">
        <v>14686</v>
      </c>
      <c r="C7333" s="7" t="s">
        <v>801</v>
      </c>
      <c r="D7333" s="8">
        <v>186.9</v>
      </c>
    </row>
    <row r="7334" spans="1:4" ht="12.75" customHeight="1">
      <c r="A7334" s="6" t="s">
        <v>14687</v>
      </c>
      <c r="B7334" s="7" t="s">
        <v>14688</v>
      </c>
      <c r="C7334" s="7" t="s">
        <v>801</v>
      </c>
      <c r="D7334" s="8">
        <v>114.67</v>
      </c>
    </row>
    <row r="7335" spans="1:4" ht="12.75" customHeight="1">
      <c r="A7335" s="6" t="s">
        <v>14689</v>
      </c>
      <c r="B7335" s="7" t="s">
        <v>14690</v>
      </c>
      <c r="C7335" s="7" t="s">
        <v>801</v>
      </c>
      <c r="D7335" s="8">
        <v>77.11</v>
      </c>
    </row>
    <row r="7336" spans="1:4" ht="12.75" customHeight="1">
      <c r="A7336" s="6" t="s">
        <v>14691</v>
      </c>
      <c r="B7336" s="7" t="s">
        <v>14692</v>
      </c>
      <c r="C7336" s="7" t="s">
        <v>801</v>
      </c>
      <c r="D7336" s="8">
        <v>155.80000000000001</v>
      </c>
    </row>
    <row r="7337" spans="1:4" ht="12.75" customHeight="1">
      <c r="A7337" s="6" t="s">
        <v>14693</v>
      </c>
      <c r="B7337" s="7" t="s">
        <v>14694</v>
      </c>
      <c r="C7337" s="7" t="s">
        <v>801</v>
      </c>
      <c r="D7337" s="8">
        <v>93.46</v>
      </c>
    </row>
    <row r="7338" spans="1:4" ht="12.75" customHeight="1">
      <c r="A7338" s="6" t="s">
        <v>14695</v>
      </c>
      <c r="B7338" s="7" t="s">
        <v>14696</v>
      </c>
      <c r="C7338" s="7" t="s">
        <v>96</v>
      </c>
      <c r="D7338" s="8">
        <v>12.32</v>
      </c>
    </row>
    <row r="7339" spans="1:4" ht="12.75" customHeight="1">
      <c r="A7339" s="6" t="s">
        <v>14697</v>
      </c>
      <c r="B7339" s="7" t="s">
        <v>14698</v>
      </c>
      <c r="C7339" s="7" t="s">
        <v>96</v>
      </c>
      <c r="D7339" s="8">
        <v>10.119999999999999</v>
      </c>
    </row>
    <row r="7340" spans="1:4" ht="12.75" customHeight="1">
      <c r="A7340" s="6" t="s">
        <v>14699</v>
      </c>
      <c r="B7340" s="7" t="s">
        <v>14700</v>
      </c>
      <c r="C7340" s="7" t="s">
        <v>96</v>
      </c>
      <c r="D7340" s="8">
        <v>11.8</v>
      </c>
    </row>
    <row r="7341" spans="1:4" ht="12.75" customHeight="1">
      <c r="A7341" s="6" t="s">
        <v>14701</v>
      </c>
      <c r="B7341" s="7" t="s">
        <v>14702</v>
      </c>
      <c r="C7341" s="7" t="s">
        <v>96</v>
      </c>
      <c r="D7341" s="8">
        <v>17.59</v>
      </c>
    </row>
    <row r="7342" spans="1:4" ht="12.75" customHeight="1">
      <c r="A7342" s="6" t="s">
        <v>14703</v>
      </c>
      <c r="B7342" s="7" t="s">
        <v>14704</v>
      </c>
      <c r="C7342" s="7" t="s">
        <v>96</v>
      </c>
      <c r="D7342" s="8">
        <v>14.43</v>
      </c>
    </row>
    <row r="7343" spans="1:4" ht="12.75" customHeight="1">
      <c r="A7343" s="6" t="s">
        <v>14705</v>
      </c>
      <c r="B7343" s="7" t="s">
        <v>14706</v>
      </c>
      <c r="C7343" s="7" t="s">
        <v>96</v>
      </c>
      <c r="D7343" s="8">
        <v>11.72</v>
      </c>
    </row>
    <row r="7344" spans="1:4" ht="12.75" customHeight="1">
      <c r="A7344" s="6" t="s">
        <v>14707</v>
      </c>
      <c r="B7344" s="7" t="s">
        <v>14708</v>
      </c>
      <c r="C7344" s="7" t="s">
        <v>96</v>
      </c>
      <c r="D7344" s="8">
        <v>12.14</v>
      </c>
    </row>
    <row r="7345" spans="1:4" ht="12.75" customHeight="1">
      <c r="A7345" s="6" t="s">
        <v>14709</v>
      </c>
      <c r="B7345" s="7" t="s">
        <v>14710</v>
      </c>
      <c r="C7345" s="7" t="s">
        <v>96</v>
      </c>
      <c r="D7345" s="8">
        <v>12.81</v>
      </c>
    </row>
    <row r="7346" spans="1:4" ht="12.75" customHeight="1">
      <c r="A7346" s="6" t="s">
        <v>14711</v>
      </c>
      <c r="B7346" s="7" t="s">
        <v>14712</v>
      </c>
      <c r="C7346" s="7" t="s">
        <v>96</v>
      </c>
      <c r="D7346" s="8">
        <v>12.02</v>
      </c>
    </row>
    <row r="7347" spans="1:4" ht="12.75" customHeight="1">
      <c r="A7347" s="6" t="s">
        <v>14713</v>
      </c>
      <c r="B7347" s="7" t="s">
        <v>14714</v>
      </c>
      <c r="C7347" s="7" t="s">
        <v>96</v>
      </c>
      <c r="D7347" s="8">
        <v>8.5299999999999994</v>
      </c>
    </row>
    <row r="7348" spans="1:4" ht="12.75" customHeight="1">
      <c r="A7348" s="6" t="s">
        <v>14715</v>
      </c>
      <c r="B7348" s="7" t="s">
        <v>14716</v>
      </c>
      <c r="C7348" s="7" t="s">
        <v>96</v>
      </c>
      <c r="D7348" s="8">
        <v>11.8</v>
      </c>
    </row>
    <row r="7349" spans="1:4" ht="12.75" customHeight="1">
      <c r="A7349" s="6" t="s">
        <v>14717</v>
      </c>
      <c r="B7349" s="7" t="s">
        <v>14718</v>
      </c>
      <c r="C7349" s="7" t="s">
        <v>96</v>
      </c>
      <c r="D7349" s="8">
        <v>8.9</v>
      </c>
    </row>
    <row r="7350" spans="1:4" ht="12.75" customHeight="1">
      <c r="A7350" s="6" t="s">
        <v>14719</v>
      </c>
      <c r="B7350" s="7" t="s">
        <v>14720</v>
      </c>
      <c r="C7350" s="7" t="s">
        <v>96</v>
      </c>
      <c r="D7350" s="8">
        <v>14.5</v>
      </c>
    </row>
    <row r="7351" spans="1:4" ht="12.75" customHeight="1">
      <c r="A7351" s="6" t="s">
        <v>14721</v>
      </c>
      <c r="B7351" s="7" t="s">
        <v>14722</v>
      </c>
      <c r="C7351" s="7" t="s">
        <v>96</v>
      </c>
      <c r="D7351" s="8">
        <v>14.32</v>
      </c>
    </row>
    <row r="7352" spans="1:4" ht="12.75" customHeight="1">
      <c r="A7352" s="6" t="s">
        <v>14723</v>
      </c>
      <c r="B7352" s="7" t="s">
        <v>14724</v>
      </c>
      <c r="C7352" s="7" t="s">
        <v>96</v>
      </c>
      <c r="D7352" s="8">
        <v>13.4</v>
      </c>
    </row>
    <row r="7353" spans="1:4" ht="12.75" customHeight="1">
      <c r="A7353" s="6" t="s">
        <v>14725</v>
      </c>
      <c r="B7353" s="7" t="s">
        <v>14726</v>
      </c>
      <c r="C7353" s="7" t="s">
        <v>96</v>
      </c>
      <c r="D7353" s="8">
        <v>12.65</v>
      </c>
    </row>
    <row r="7354" spans="1:4" ht="12.75" customHeight="1">
      <c r="A7354" s="6" t="s">
        <v>14727</v>
      </c>
      <c r="B7354" s="7" t="s">
        <v>14728</v>
      </c>
      <c r="C7354" s="7" t="s">
        <v>96</v>
      </c>
      <c r="D7354" s="8">
        <v>15.64</v>
      </c>
    </row>
    <row r="7355" spans="1:4" ht="12.75" customHeight="1">
      <c r="A7355" s="6" t="s">
        <v>14729</v>
      </c>
      <c r="B7355" s="7" t="s">
        <v>14730</v>
      </c>
      <c r="C7355" s="7" t="s">
        <v>96</v>
      </c>
      <c r="D7355" s="8">
        <v>15.13</v>
      </c>
    </row>
    <row r="7356" spans="1:4" ht="12.75" customHeight="1">
      <c r="A7356" s="6" t="s">
        <v>14731</v>
      </c>
      <c r="B7356" s="7" t="s">
        <v>14732</v>
      </c>
      <c r="C7356" s="7" t="s">
        <v>96</v>
      </c>
      <c r="D7356" s="8">
        <v>14.49</v>
      </c>
    </row>
    <row r="7357" spans="1:4" ht="12.75" customHeight="1">
      <c r="A7357" s="6" t="s">
        <v>14733</v>
      </c>
      <c r="B7357" s="7" t="s">
        <v>14734</v>
      </c>
      <c r="C7357" s="7" t="s">
        <v>96</v>
      </c>
      <c r="D7357" s="8">
        <v>13.07</v>
      </c>
    </row>
    <row r="7358" spans="1:4" ht="12.75" customHeight="1">
      <c r="A7358" s="6" t="s">
        <v>14735</v>
      </c>
      <c r="B7358" s="7" t="s">
        <v>14736</v>
      </c>
      <c r="C7358" s="7" t="s">
        <v>96</v>
      </c>
      <c r="D7358" s="8">
        <v>11.08</v>
      </c>
    </row>
    <row r="7359" spans="1:4" ht="12.75" customHeight="1">
      <c r="A7359" s="6" t="s">
        <v>14737</v>
      </c>
      <c r="B7359" s="7" t="s">
        <v>14738</v>
      </c>
      <c r="C7359" s="7" t="s">
        <v>96</v>
      </c>
      <c r="D7359" s="8">
        <v>10.78</v>
      </c>
    </row>
    <row r="7360" spans="1:4" ht="12.75" customHeight="1">
      <c r="A7360" s="6" t="s">
        <v>14739</v>
      </c>
      <c r="B7360" s="7" t="s">
        <v>14740</v>
      </c>
      <c r="C7360" s="7" t="s">
        <v>96</v>
      </c>
      <c r="D7360" s="8">
        <v>12.36</v>
      </c>
    </row>
    <row r="7361" spans="1:4" ht="12.75" customHeight="1">
      <c r="A7361" s="6" t="s">
        <v>14741</v>
      </c>
      <c r="B7361" s="7" t="s">
        <v>14742</v>
      </c>
      <c r="C7361" s="7" t="s">
        <v>96</v>
      </c>
      <c r="D7361" s="8">
        <v>12.25</v>
      </c>
    </row>
    <row r="7362" spans="1:4" ht="12.75" customHeight="1">
      <c r="A7362" s="6" t="s">
        <v>14743</v>
      </c>
      <c r="B7362" s="7" t="s">
        <v>14744</v>
      </c>
      <c r="C7362" s="7" t="s">
        <v>96</v>
      </c>
      <c r="D7362" s="8">
        <v>16.95</v>
      </c>
    </row>
    <row r="7363" spans="1:4" ht="12.75" customHeight="1">
      <c r="A7363" s="6" t="s">
        <v>14745</v>
      </c>
      <c r="B7363" s="7" t="s">
        <v>14746</v>
      </c>
      <c r="C7363" s="7" t="s">
        <v>96</v>
      </c>
      <c r="D7363" s="8">
        <v>15.17</v>
      </c>
    </row>
    <row r="7364" spans="1:4" ht="12.75" customHeight="1">
      <c r="A7364" s="6" t="s">
        <v>14747</v>
      </c>
      <c r="B7364" s="7" t="s">
        <v>14748</v>
      </c>
      <c r="C7364" s="7" t="s">
        <v>96</v>
      </c>
      <c r="D7364" s="8">
        <v>14.66</v>
      </c>
    </row>
    <row r="7365" spans="1:4" ht="12.75" customHeight="1">
      <c r="A7365" s="6" t="s">
        <v>14749</v>
      </c>
      <c r="B7365" s="7" t="s">
        <v>14750</v>
      </c>
      <c r="C7365" s="7" t="s">
        <v>96</v>
      </c>
      <c r="D7365" s="8">
        <v>14.04</v>
      </c>
    </row>
    <row r="7366" spans="1:4" ht="12.75" customHeight="1">
      <c r="A7366" s="6" t="s">
        <v>14751</v>
      </c>
      <c r="B7366" s="7" t="s">
        <v>14752</v>
      </c>
      <c r="C7366" s="7" t="s">
        <v>96</v>
      </c>
      <c r="D7366" s="8">
        <v>12.65</v>
      </c>
    </row>
    <row r="7367" spans="1:4" ht="12.75" customHeight="1">
      <c r="A7367" s="6" t="s">
        <v>14753</v>
      </c>
      <c r="B7367" s="7" t="s">
        <v>14754</v>
      </c>
      <c r="C7367" s="7" t="s">
        <v>96</v>
      </c>
      <c r="D7367" s="8">
        <v>10.69</v>
      </c>
    </row>
    <row r="7368" spans="1:4" ht="12.75" customHeight="1">
      <c r="A7368" s="6" t="s">
        <v>14755</v>
      </c>
      <c r="B7368" s="7" t="s">
        <v>14756</v>
      </c>
      <c r="C7368" s="7" t="s">
        <v>96</v>
      </c>
      <c r="D7368" s="8">
        <v>10.53</v>
      </c>
    </row>
    <row r="7369" spans="1:4" ht="12.75" customHeight="1">
      <c r="A7369" s="6" t="s">
        <v>14757</v>
      </c>
      <c r="B7369" s="7" t="s">
        <v>14758</v>
      </c>
      <c r="C7369" s="7" t="s">
        <v>96</v>
      </c>
      <c r="D7369" s="8">
        <v>12.21</v>
      </c>
    </row>
    <row r="7370" spans="1:4" ht="12.75" customHeight="1">
      <c r="A7370" s="6" t="s">
        <v>14759</v>
      </c>
      <c r="B7370" s="7" t="s">
        <v>14760</v>
      </c>
      <c r="C7370" s="7" t="s">
        <v>96</v>
      </c>
      <c r="D7370" s="8">
        <v>11.27</v>
      </c>
    </row>
    <row r="7371" spans="1:4" ht="12.75" customHeight="1">
      <c r="A7371" s="6" t="s">
        <v>14761</v>
      </c>
      <c r="B7371" s="7" t="s">
        <v>14762</v>
      </c>
      <c r="C7371" s="7" t="s">
        <v>96</v>
      </c>
      <c r="D7371" s="8">
        <v>12.68</v>
      </c>
    </row>
    <row r="7372" spans="1:4" ht="12.75" customHeight="1">
      <c r="A7372" s="6" t="s">
        <v>14763</v>
      </c>
      <c r="B7372" s="7" t="s">
        <v>14764</v>
      </c>
      <c r="C7372" s="7" t="s">
        <v>96</v>
      </c>
      <c r="D7372" s="8">
        <v>11.67</v>
      </c>
    </row>
    <row r="7373" spans="1:4" ht="12.75" customHeight="1">
      <c r="A7373" s="6" t="s">
        <v>14765</v>
      </c>
      <c r="B7373" s="7" t="s">
        <v>14766</v>
      </c>
      <c r="C7373" s="7" t="s">
        <v>96</v>
      </c>
      <c r="D7373" s="8">
        <v>12.02</v>
      </c>
    </row>
    <row r="7374" spans="1:4" ht="12.75" customHeight="1">
      <c r="A7374" s="6" t="s">
        <v>14767</v>
      </c>
      <c r="B7374" s="7" t="s">
        <v>14768</v>
      </c>
      <c r="C7374" s="7" t="s">
        <v>96</v>
      </c>
      <c r="D7374" s="8">
        <v>12.09</v>
      </c>
    </row>
    <row r="7375" spans="1:4" ht="12.75" customHeight="1">
      <c r="A7375" s="6" t="s">
        <v>14769</v>
      </c>
      <c r="B7375" s="7" t="s">
        <v>14770</v>
      </c>
      <c r="C7375" s="7" t="s">
        <v>96</v>
      </c>
      <c r="D7375" s="8">
        <v>11.21</v>
      </c>
    </row>
    <row r="7376" spans="1:4" ht="12.75" customHeight="1">
      <c r="A7376" s="6" t="s">
        <v>14771</v>
      </c>
      <c r="B7376" s="7" t="s">
        <v>14772</v>
      </c>
      <c r="C7376" s="7" t="s">
        <v>96</v>
      </c>
      <c r="D7376" s="8">
        <v>9.6300000000000008</v>
      </c>
    </row>
    <row r="7377" spans="1:4" ht="12.75" customHeight="1">
      <c r="A7377" s="6" t="s">
        <v>14773</v>
      </c>
      <c r="B7377" s="7" t="s">
        <v>14774</v>
      </c>
      <c r="C7377" s="7" t="s">
        <v>96</v>
      </c>
      <c r="D7377" s="8">
        <v>9.56</v>
      </c>
    </row>
    <row r="7378" spans="1:4" ht="12.75" customHeight="1">
      <c r="A7378" s="6" t="s">
        <v>14775</v>
      </c>
      <c r="B7378" s="7" t="s">
        <v>14776</v>
      </c>
      <c r="C7378" s="7" t="s">
        <v>96</v>
      </c>
      <c r="D7378" s="8">
        <v>11.28</v>
      </c>
    </row>
    <row r="7379" spans="1:4" ht="12.75" customHeight="1">
      <c r="A7379" s="6" t="s">
        <v>14777</v>
      </c>
      <c r="B7379" s="7" t="s">
        <v>14778</v>
      </c>
      <c r="C7379" s="7" t="s">
        <v>96</v>
      </c>
      <c r="D7379" s="8">
        <v>11.32</v>
      </c>
    </row>
    <row r="7380" spans="1:4" ht="12.75" customHeight="1">
      <c r="A7380" s="6" t="s">
        <v>14779</v>
      </c>
      <c r="B7380" s="7" t="s">
        <v>14780</v>
      </c>
      <c r="C7380" s="7" t="s">
        <v>96</v>
      </c>
      <c r="D7380" s="8">
        <v>11.14</v>
      </c>
    </row>
    <row r="7381" spans="1:4" ht="12.75" customHeight="1">
      <c r="A7381" s="6" t="s">
        <v>14781</v>
      </c>
      <c r="B7381" s="7" t="s">
        <v>14782</v>
      </c>
      <c r="C7381" s="7" t="s">
        <v>96</v>
      </c>
      <c r="D7381" s="8">
        <v>12.12</v>
      </c>
    </row>
    <row r="7382" spans="1:4" ht="12.75" customHeight="1">
      <c r="A7382" s="6" t="s">
        <v>14783</v>
      </c>
      <c r="B7382" s="7" t="s">
        <v>14784</v>
      </c>
      <c r="C7382" s="7" t="s">
        <v>96</v>
      </c>
      <c r="D7382" s="8">
        <v>11.97</v>
      </c>
    </row>
    <row r="7383" spans="1:4" ht="12.75" customHeight="1">
      <c r="A7383" s="6" t="s">
        <v>14785</v>
      </c>
      <c r="B7383" s="7" t="s">
        <v>14786</v>
      </c>
      <c r="C7383" s="7" t="s">
        <v>96</v>
      </c>
      <c r="D7383" s="8">
        <v>11.87</v>
      </c>
    </row>
    <row r="7384" spans="1:4" ht="12.75" customHeight="1">
      <c r="A7384" s="6" t="s">
        <v>14787</v>
      </c>
      <c r="B7384" s="7" t="s">
        <v>14788</v>
      </c>
      <c r="C7384" s="7" t="s">
        <v>96</v>
      </c>
      <c r="D7384" s="8">
        <v>12.15</v>
      </c>
    </row>
    <row r="7385" spans="1:4" ht="12.75" customHeight="1">
      <c r="A7385" s="6" t="s">
        <v>14789</v>
      </c>
      <c r="B7385" s="7" t="s">
        <v>14790</v>
      </c>
      <c r="C7385" s="7" t="s">
        <v>96</v>
      </c>
      <c r="D7385" s="8">
        <v>12.12</v>
      </c>
    </row>
    <row r="7386" spans="1:4" ht="12.75" customHeight="1">
      <c r="A7386" s="6" t="s">
        <v>14791</v>
      </c>
      <c r="B7386" s="7" t="s">
        <v>14792</v>
      </c>
      <c r="C7386" s="7" t="s">
        <v>96</v>
      </c>
      <c r="D7386" s="8">
        <v>14.89</v>
      </c>
    </row>
    <row r="7387" spans="1:4" ht="12.75" customHeight="1">
      <c r="A7387" s="6" t="s">
        <v>14793</v>
      </c>
      <c r="B7387" s="7" t="s">
        <v>14794</v>
      </c>
      <c r="C7387" s="7" t="s">
        <v>96</v>
      </c>
      <c r="D7387" s="8">
        <v>13.96</v>
      </c>
    </row>
    <row r="7388" spans="1:4" ht="12.75" customHeight="1">
      <c r="A7388" s="6" t="s">
        <v>14795</v>
      </c>
      <c r="B7388" s="7" t="s">
        <v>14796</v>
      </c>
      <c r="C7388" s="7" t="s">
        <v>96</v>
      </c>
      <c r="D7388" s="8">
        <v>14.38</v>
      </c>
    </row>
    <row r="7389" spans="1:4" ht="12.75" customHeight="1">
      <c r="A7389" s="6" t="s">
        <v>14797</v>
      </c>
      <c r="B7389" s="7" t="s">
        <v>14798</v>
      </c>
      <c r="C7389" s="7" t="s">
        <v>96</v>
      </c>
      <c r="D7389" s="8">
        <v>13.79</v>
      </c>
    </row>
    <row r="7390" spans="1:4" ht="12.75" customHeight="1">
      <c r="A7390" s="6" t="s">
        <v>14799</v>
      </c>
      <c r="B7390" s="7" t="s">
        <v>14800</v>
      </c>
      <c r="C7390" s="7" t="s">
        <v>96</v>
      </c>
      <c r="D7390" s="8">
        <v>13.29</v>
      </c>
    </row>
    <row r="7391" spans="1:4" ht="12.75" customHeight="1">
      <c r="A7391" s="6" t="s">
        <v>14801</v>
      </c>
      <c r="B7391" s="7" t="s">
        <v>14802</v>
      </c>
      <c r="C7391" s="7" t="s">
        <v>96</v>
      </c>
      <c r="D7391" s="8">
        <v>13.29</v>
      </c>
    </row>
    <row r="7392" spans="1:4" ht="12.75" customHeight="1">
      <c r="A7392" s="6" t="s">
        <v>14803</v>
      </c>
      <c r="B7392" s="7" t="s">
        <v>14804</v>
      </c>
      <c r="C7392" s="7" t="s">
        <v>96</v>
      </c>
      <c r="D7392" s="8">
        <v>13.03</v>
      </c>
    </row>
    <row r="7393" spans="1:4" ht="12.75" customHeight="1">
      <c r="A7393" s="6" t="s">
        <v>14805</v>
      </c>
      <c r="B7393" s="7" t="s">
        <v>14806</v>
      </c>
      <c r="C7393" s="7" t="s">
        <v>96</v>
      </c>
      <c r="D7393" s="8">
        <v>18.13</v>
      </c>
    </row>
    <row r="7394" spans="1:4" ht="12.75" customHeight="1">
      <c r="A7394" s="6" t="s">
        <v>14807</v>
      </c>
      <c r="B7394" s="7" t="s">
        <v>14808</v>
      </c>
      <c r="C7394" s="7" t="s">
        <v>96</v>
      </c>
      <c r="D7394" s="8">
        <v>16.98</v>
      </c>
    </row>
    <row r="7395" spans="1:4" ht="12.75" customHeight="1">
      <c r="A7395" s="6" t="s">
        <v>14809</v>
      </c>
      <c r="B7395" s="7" t="s">
        <v>14810</v>
      </c>
      <c r="C7395" s="7" t="s">
        <v>96</v>
      </c>
      <c r="D7395" s="8">
        <v>15.8</v>
      </c>
    </row>
    <row r="7396" spans="1:4" ht="12.75" customHeight="1">
      <c r="A7396" s="6" t="s">
        <v>14811</v>
      </c>
      <c r="B7396" s="7" t="s">
        <v>14812</v>
      </c>
      <c r="C7396" s="7" t="s">
        <v>96</v>
      </c>
      <c r="D7396" s="8">
        <v>13.99</v>
      </c>
    </row>
    <row r="7397" spans="1:4" ht="12.75" customHeight="1">
      <c r="A7397" s="6" t="s">
        <v>14813</v>
      </c>
      <c r="B7397" s="7" t="s">
        <v>14814</v>
      </c>
      <c r="C7397" s="7" t="s">
        <v>96</v>
      </c>
      <c r="D7397" s="8">
        <v>11.67</v>
      </c>
    </row>
    <row r="7398" spans="1:4" ht="12.75" customHeight="1">
      <c r="A7398" s="6" t="s">
        <v>14815</v>
      </c>
      <c r="B7398" s="7" t="s">
        <v>14816</v>
      </c>
      <c r="C7398" s="7" t="s">
        <v>96</v>
      </c>
      <c r="D7398" s="8">
        <v>11.24</v>
      </c>
    </row>
    <row r="7399" spans="1:4" ht="12.75" customHeight="1">
      <c r="A7399" s="6" t="s">
        <v>14817</v>
      </c>
      <c r="B7399" s="7" t="s">
        <v>14818</v>
      </c>
      <c r="C7399" s="7" t="s">
        <v>96</v>
      </c>
      <c r="D7399" s="8">
        <v>12.71</v>
      </c>
    </row>
    <row r="7400" spans="1:4" ht="12.75" customHeight="1">
      <c r="A7400" s="6" t="s">
        <v>14819</v>
      </c>
      <c r="B7400" s="7" t="s">
        <v>14820</v>
      </c>
      <c r="C7400" s="7" t="s">
        <v>96</v>
      </c>
      <c r="D7400" s="8">
        <v>12.52</v>
      </c>
    </row>
    <row r="7401" spans="1:4" ht="12.75" customHeight="1">
      <c r="A7401" s="6" t="s">
        <v>14821</v>
      </c>
      <c r="B7401" s="7" t="s">
        <v>14822</v>
      </c>
      <c r="C7401" s="7" t="s">
        <v>96</v>
      </c>
      <c r="D7401" s="8">
        <v>12.37</v>
      </c>
    </row>
    <row r="7402" spans="1:4" ht="12.75" customHeight="1">
      <c r="A7402" s="6" t="s">
        <v>14823</v>
      </c>
      <c r="B7402" s="7" t="s">
        <v>14824</v>
      </c>
      <c r="C7402" s="7" t="s">
        <v>96</v>
      </c>
      <c r="D7402" s="8">
        <v>14.66</v>
      </c>
    </row>
    <row r="7403" spans="1:4" ht="12.75" customHeight="1">
      <c r="A7403" s="6" t="s">
        <v>14825</v>
      </c>
      <c r="B7403" s="7" t="s">
        <v>14826</v>
      </c>
      <c r="C7403" s="7" t="s">
        <v>96</v>
      </c>
      <c r="D7403" s="8">
        <v>12.73</v>
      </c>
    </row>
    <row r="7404" spans="1:4" ht="12.75" customHeight="1">
      <c r="A7404" s="6" t="s">
        <v>14827</v>
      </c>
      <c r="B7404" s="7" t="s">
        <v>14828</v>
      </c>
      <c r="C7404" s="7" t="s">
        <v>96</v>
      </c>
      <c r="D7404" s="8">
        <v>10.71</v>
      </c>
    </row>
    <row r="7405" spans="1:4" ht="12.75" customHeight="1">
      <c r="A7405" s="6" t="s">
        <v>14829</v>
      </c>
      <c r="B7405" s="7" t="s">
        <v>14830</v>
      </c>
      <c r="C7405" s="7" t="s">
        <v>96</v>
      </c>
      <c r="D7405" s="8">
        <v>10.41</v>
      </c>
    </row>
    <row r="7406" spans="1:4" ht="12.75" customHeight="1">
      <c r="A7406" s="6" t="s">
        <v>14831</v>
      </c>
      <c r="B7406" s="7" t="s">
        <v>14832</v>
      </c>
      <c r="C7406" s="7" t="s">
        <v>96</v>
      </c>
      <c r="D7406" s="8">
        <v>12.05</v>
      </c>
    </row>
    <row r="7407" spans="1:4" ht="12.75" customHeight="1">
      <c r="A7407" s="6" t="s">
        <v>14833</v>
      </c>
      <c r="B7407" s="7" t="s">
        <v>14834</v>
      </c>
      <c r="C7407" s="7" t="s">
        <v>96</v>
      </c>
      <c r="D7407" s="8">
        <v>12.01</v>
      </c>
    </row>
    <row r="7408" spans="1:4" ht="12.75" customHeight="1">
      <c r="A7408" s="6" t="s">
        <v>14835</v>
      </c>
      <c r="B7408" s="7" t="s">
        <v>14836</v>
      </c>
      <c r="C7408" s="7" t="s">
        <v>96</v>
      </c>
      <c r="D7408" s="8">
        <v>13.09</v>
      </c>
    </row>
    <row r="7409" spans="1:4" ht="12.75" customHeight="1">
      <c r="A7409" s="6" t="s">
        <v>14837</v>
      </c>
      <c r="B7409" s="7" t="s">
        <v>14838</v>
      </c>
      <c r="C7409" s="7" t="s">
        <v>96</v>
      </c>
      <c r="D7409" s="8">
        <v>17.329999999999998</v>
      </c>
    </row>
    <row r="7410" spans="1:4" ht="12.75" customHeight="1">
      <c r="A7410" s="6" t="s">
        <v>14839</v>
      </c>
      <c r="B7410" s="7" t="s">
        <v>14840</v>
      </c>
      <c r="C7410" s="7" t="s">
        <v>96</v>
      </c>
      <c r="D7410" s="8">
        <v>15.82</v>
      </c>
    </row>
    <row r="7411" spans="1:4" ht="12.75" customHeight="1">
      <c r="A7411" s="6" t="s">
        <v>14841</v>
      </c>
      <c r="B7411" s="7" t="s">
        <v>14842</v>
      </c>
      <c r="C7411" s="7" t="s">
        <v>96</v>
      </c>
      <c r="D7411" s="8">
        <v>17.329999999999998</v>
      </c>
    </row>
    <row r="7412" spans="1:4" ht="12.75" customHeight="1">
      <c r="A7412" s="6" t="s">
        <v>14843</v>
      </c>
      <c r="B7412" s="7" t="s">
        <v>14844</v>
      </c>
      <c r="C7412" s="7" t="s">
        <v>96</v>
      </c>
      <c r="D7412" s="8">
        <v>15.82</v>
      </c>
    </row>
    <row r="7413" spans="1:4" ht="12.75" customHeight="1">
      <c r="A7413" s="6" t="s">
        <v>14845</v>
      </c>
      <c r="B7413" s="7" t="s">
        <v>14846</v>
      </c>
      <c r="C7413" s="7" t="s">
        <v>96</v>
      </c>
      <c r="D7413" s="8">
        <v>23.05</v>
      </c>
    </row>
    <row r="7414" spans="1:4" ht="12.75" customHeight="1">
      <c r="A7414" s="6" t="s">
        <v>14847</v>
      </c>
      <c r="B7414" s="7" t="s">
        <v>14848</v>
      </c>
      <c r="C7414" s="7" t="s">
        <v>96</v>
      </c>
      <c r="D7414" s="8">
        <v>21.38</v>
      </c>
    </row>
    <row r="7415" spans="1:4" ht="12.75" customHeight="1">
      <c r="A7415" s="6" t="s">
        <v>14849</v>
      </c>
      <c r="B7415" s="7" t="s">
        <v>14850</v>
      </c>
      <c r="C7415" s="7" t="s">
        <v>96</v>
      </c>
      <c r="D7415" s="8">
        <v>17.89</v>
      </c>
    </row>
    <row r="7416" spans="1:4" ht="12.75" customHeight="1">
      <c r="A7416" s="6" t="s">
        <v>14851</v>
      </c>
      <c r="B7416" s="7" t="s">
        <v>14852</v>
      </c>
      <c r="C7416" s="7" t="s">
        <v>96</v>
      </c>
      <c r="D7416" s="8">
        <v>14.63</v>
      </c>
    </row>
    <row r="7417" spans="1:4" ht="12.75" customHeight="1">
      <c r="A7417" s="6" t="s">
        <v>14853</v>
      </c>
      <c r="B7417" s="7" t="s">
        <v>14854</v>
      </c>
      <c r="C7417" s="7" t="s">
        <v>96</v>
      </c>
      <c r="D7417" s="8">
        <v>11.53</v>
      </c>
    </row>
    <row r="7418" spans="1:4" ht="12.75" customHeight="1">
      <c r="A7418" s="6" t="s">
        <v>14855</v>
      </c>
      <c r="B7418" s="7" t="s">
        <v>14856</v>
      </c>
      <c r="C7418" s="7" t="s">
        <v>96</v>
      </c>
      <c r="D7418" s="8">
        <v>10.41</v>
      </c>
    </row>
    <row r="7419" spans="1:4" ht="12.75" customHeight="1">
      <c r="A7419" s="6" t="s">
        <v>14857</v>
      </c>
      <c r="B7419" s="7" t="s">
        <v>14858</v>
      </c>
      <c r="C7419" s="7" t="s">
        <v>96</v>
      </c>
      <c r="D7419" s="8">
        <v>19.41</v>
      </c>
    </row>
    <row r="7420" spans="1:4" ht="12.75" customHeight="1">
      <c r="A7420" s="6" t="s">
        <v>14859</v>
      </c>
      <c r="B7420" s="7" t="s">
        <v>14860</v>
      </c>
      <c r="C7420" s="7" t="s">
        <v>96</v>
      </c>
      <c r="D7420" s="8">
        <v>17.88</v>
      </c>
    </row>
    <row r="7421" spans="1:4" ht="12.75" customHeight="1">
      <c r="A7421" s="6" t="s">
        <v>14861</v>
      </c>
      <c r="B7421" s="7" t="s">
        <v>14862</v>
      </c>
      <c r="C7421" s="7" t="s">
        <v>96</v>
      </c>
      <c r="D7421" s="8">
        <v>15.82</v>
      </c>
    </row>
    <row r="7422" spans="1:4" ht="12.75" customHeight="1">
      <c r="A7422" s="6" t="s">
        <v>14863</v>
      </c>
      <c r="B7422" s="7" t="s">
        <v>14864</v>
      </c>
      <c r="C7422" s="7" t="s">
        <v>96</v>
      </c>
      <c r="D7422" s="8">
        <v>11.99</v>
      </c>
    </row>
    <row r="7423" spans="1:4" ht="12.75" customHeight="1">
      <c r="A7423" s="6" t="s">
        <v>14865</v>
      </c>
      <c r="B7423" s="7" t="s">
        <v>14866</v>
      </c>
      <c r="C7423" s="7" t="s">
        <v>96</v>
      </c>
      <c r="D7423" s="8">
        <v>11.92</v>
      </c>
    </row>
    <row r="7424" spans="1:4" ht="12.75" customHeight="1">
      <c r="A7424" s="6" t="s">
        <v>14867</v>
      </c>
      <c r="B7424" s="7" t="s">
        <v>14868</v>
      </c>
      <c r="C7424" s="7" t="s">
        <v>96</v>
      </c>
      <c r="D7424" s="8">
        <v>13.75</v>
      </c>
    </row>
    <row r="7425" spans="1:4" ht="12.75" customHeight="1">
      <c r="A7425" s="6" t="s">
        <v>14869</v>
      </c>
      <c r="B7425" s="7" t="s">
        <v>14870</v>
      </c>
      <c r="C7425" s="7" t="s">
        <v>96</v>
      </c>
      <c r="D7425" s="8">
        <v>10.86</v>
      </c>
    </row>
    <row r="7426" spans="1:4" ht="12.75" customHeight="1">
      <c r="A7426" s="6" t="s">
        <v>14871</v>
      </c>
      <c r="B7426" s="7" t="s">
        <v>14872</v>
      </c>
      <c r="C7426" s="7" t="s">
        <v>96</v>
      </c>
      <c r="D7426" s="8">
        <v>9.7899999999999991</v>
      </c>
    </row>
    <row r="7427" spans="1:4" ht="12.75" customHeight="1">
      <c r="A7427" s="6" t="s">
        <v>14873</v>
      </c>
      <c r="B7427" s="7" t="s">
        <v>14874</v>
      </c>
      <c r="C7427" s="7" t="s">
        <v>96</v>
      </c>
      <c r="D7427" s="8">
        <v>9.51</v>
      </c>
    </row>
    <row r="7428" spans="1:4" ht="12.75" customHeight="1">
      <c r="A7428" s="6" t="s">
        <v>14875</v>
      </c>
      <c r="B7428" s="7" t="s">
        <v>14876</v>
      </c>
      <c r="C7428" s="7" t="s">
        <v>96</v>
      </c>
      <c r="D7428" s="8">
        <v>10.34</v>
      </c>
    </row>
    <row r="7429" spans="1:4" ht="12.75" customHeight="1">
      <c r="A7429" s="6" t="s">
        <v>14877</v>
      </c>
      <c r="B7429" s="7" t="s">
        <v>14878</v>
      </c>
      <c r="C7429" s="7" t="s">
        <v>96</v>
      </c>
      <c r="D7429" s="8">
        <v>9.31</v>
      </c>
    </row>
    <row r="7430" spans="1:4" ht="12.75" customHeight="1">
      <c r="A7430" s="6" t="s">
        <v>14879</v>
      </c>
      <c r="B7430" s="7" t="s">
        <v>14880</v>
      </c>
      <c r="C7430" s="7" t="s">
        <v>96</v>
      </c>
      <c r="D7430" s="8">
        <v>11.47</v>
      </c>
    </row>
    <row r="7431" spans="1:4" ht="12.75" customHeight="1">
      <c r="A7431" s="6" t="s">
        <v>14881</v>
      </c>
      <c r="B7431" s="7" t="s">
        <v>14882</v>
      </c>
      <c r="C7431" s="7" t="s">
        <v>96</v>
      </c>
      <c r="D7431" s="8">
        <v>13.25</v>
      </c>
    </row>
    <row r="7432" spans="1:4" ht="12.75" customHeight="1">
      <c r="A7432" s="6" t="s">
        <v>14883</v>
      </c>
      <c r="B7432" s="7" t="s">
        <v>14884</v>
      </c>
      <c r="C7432" s="7" t="s">
        <v>96</v>
      </c>
      <c r="D7432" s="8">
        <v>13.26</v>
      </c>
    </row>
    <row r="7433" spans="1:4" ht="12.75" customHeight="1">
      <c r="A7433" s="6" t="s">
        <v>14885</v>
      </c>
      <c r="B7433" s="7" t="s">
        <v>14886</v>
      </c>
      <c r="C7433" s="7" t="s">
        <v>96</v>
      </c>
      <c r="D7433" s="8">
        <v>11.84</v>
      </c>
    </row>
    <row r="7434" spans="1:4" ht="12.75" customHeight="1">
      <c r="A7434" s="6" t="s">
        <v>14887</v>
      </c>
      <c r="B7434" s="7" t="s">
        <v>14888</v>
      </c>
      <c r="C7434" s="7" t="s">
        <v>96</v>
      </c>
      <c r="D7434" s="8">
        <v>12.48</v>
      </c>
    </row>
    <row r="7435" spans="1:4" ht="12.75" customHeight="1">
      <c r="A7435" s="6" t="s">
        <v>14889</v>
      </c>
      <c r="B7435" s="7" t="s">
        <v>14890</v>
      </c>
      <c r="C7435" s="7" t="s">
        <v>96</v>
      </c>
      <c r="D7435" s="8">
        <v>14.7</v>
      </c>
    </row>
    <row r="7436" spans="1:4" ht="12.75" customHeight="1">
      <c r="A7436" s="6" t="s">
        <v>14891</v>
      </c>
      <c r="B7436" s="7" t="s">
        <v>14892</v>
      </c>
      <c r="C7436" s="7" t="s">
        <v>96</v>
      </c>
      <c r="D7436" s="8">
        <v>17.559999999999999</v>
      </c>
    </row>
    <row r="7437" spans="1:4" ht="12.75" customHeight="1">
      <c r="A7437" s="6" t="s">
        <v>14893</v>
      </c>
      <c r="B7437" s="7" t="s">
        <v>14894</v>
      </c>
      <c r="C7437" s="7" t="s">
        <v>96</v>
      </c>
      <c r="D7437" s="8">
        <v>19.46</v>
      </c>
    </row>
    <row r="7438" spans="1:4" ht="12.75" customHeight="1">
      <c r="A7438" s="6" t="s">
        <v>14895</v>
      </c>
      <c r="B7438" s="7" t="s">
        <v>14896</v>
      </c>
      <c r="C7438" s="7" t="s">
        <v>96</v>
      </c>
      <c r="D7438" s="8">
        <v>21.49</v>
      </c>
    </row>
    <row r="7439" spans="1:4" ht="12.75" customHeight="1">
      <c r="A7439" s="6" t="s">
        <v>14897</v>
      </c>
      <c r="B7439" s="7" t="s">
        <v>14898</v>
      </c>
      <c r="C7439" s="7" t="s">
        <v>96</v>
      </c>
      <c r="D7439" s="8">
        <v>12.31</v>
      </c>
    </row>
    <row r="7440" spans="1:4" ht="12.75" customHeight="1">
      <c r="A7440" s="6" t="s">
        <v>14899</v>
      </c>
      <c r="B7440" s="7" t="s">
        <v>14900</v>
      </c>
      <c r="C7440" s="7" t="s">
        <v>96</v>
      </c>
      <c r="D7440" s="8">
        <v>17.18</v>
      </c>
    </row>
    <row r="7441" spans="1:4" ht="12.75" customHeight="1">
      <c r="A7441" s="6" t="s">
        <v>14901</v>
      </c>
      <c r="B7441" s="7" t="s">
        <v>14902</v>
      </c>
      <c r="C7441" s="7" t="s">
        <v>96</v>
      </c>
      <c r="D7441" s="8">
        <v>16.25</v>
      </c>
    </row>
    <row r="7442" spans="1:4" ht="12.75" customHeight="1">
      <c r="A7442" s="6" t="s">
        <v>14903</v>
      </c>
      <c r="B7442" s="7" t="s">
        <v>14904</v>
      </c>
      <c r="C7442" s="7" t="s">
        <v>96</v>
      </c>
      <c r="D7442" s="8">
        <v>14.63</v>
      </c>
    </row>
    <row r="7443" spans="1:4" ht="12.75" customHeight="1">
      <c r="A7443" s="6" t="s">
        <v>14905</v>
      </c>
      <c r="B7443" s="7" t="s">
        <v>14906</v>
      </c>
      <c r="C7443" s="7" t="s">
        <v>96</v>
      </c>
      <c r="D7443" s="8">
        <v>12.47</v>
      </c>
    </row>
    <row r="7444" spans="1:4" ht="12.75" customHeight="1">
      <c r="A7444" s="6" t="s">
        <v>14907</v>
      </c>
      <c r="B7444" s="7" t="s">
        <v>14908</v>
      </c>
      <c r="C7444" s="7" t="s">
        <v>96</v>
      </c>
      <c r="D7444" s="8">
        <v>11.88</v>
      </c>
    </row>
    <row r="7445" spans="1:4" ht="12.75" customHeight="1">
      <c r="A7445" s="6" t="s">
        <v>14909</v>
      </c>
      <c r="B7445" s="7" t="s">
        <v>14910</v>
      </c>
      <c r="C7445" s="7" t="s">
        <v>96</v>
      </c>
      <c r="D7445" s="8">
        <v>13.26</v>
      </c>
    </row>
    <row r="7446" spans="1:4" ht="12.75" customHeight="1">
      <c r="A7446" s="6" t="s">
        <v>14911</v>
      </c>
      <c r="B7446" s="7" t="s">
        <v>14912</v>
      </c>
      <c r="C7446" s="7" t="s">
        <v>290</v>
      </c>
      <c r="D7446" s="8">
        <v>1094.01</v>
      </c>
    </row>
    <row r="7447" spans="1:4" ht="12.75" customHeight="1">
      <c r="A7447" s="6" t="s">
        <v>14913</v>
      </c>
      <c r="B7447" s="7" t="s">
        <v>14914</v>
      </c>
      <c r="C7447" s="7" t="s">
        <v>290</v>
      </c>
      <c r="D7447" s="8">
        <v>958.87</v>
      </c>
    </row>
    <row r="7448" spans="1:4" ht="12.75" customHeight="1">
      <c r="A7448" s="6" t="s">
        <v>14915</v>
      </c>
      <c r="B7448" s="7" t="s">
        <v>14916</v>
      </c>
      <c r="C7448" s="7" t="s">
        <v>290</v>
      </c>
      <c r="D7448" s="8">
        <v>1059.44</v>
      </c>
    </row>
    <row r="7449" spans="1:4" ht="12.75" customHeight="1">
      <c r="A7449" s="6" t="s">
        <v>14917</v>
      </c>
      <c r="B7449" s="7" t="s">
        <v>14918</v>
      </c>
      <c r="C7449" s="7" t="s">
        <v>290</v>
      </c>
      <c r="D7449" s="8">
        <v>585.13</v>
      </c>
    </row>
    <row r="7450" spans="1:4" ht="12.75" customHeight="1">
      <c r="A7450" s="6" t="s">
        <v>14919</v>
      </c>
      <c r="B7450" s="7" t="s">
        <v>14920</v>
      </c>
      <c r="C7450" s="7" t="s">
        <v>290</v>
      </c>
      <c r="D7450" s="8">
        <v>639.27</v>
      </c>
    </row>
    <row r="7451" spans="1:4" ht="12.75" customHeight="1">
      <c r="A7451" s="6" t="s">
        <v>14921</v>
      </c>
      <c r="B7451" s="7" t="s">
        <v>14922</v>
      </c>
      <c r="C7451" s="7" t="s">
        <v>290</v>
      </c>
      <c r="D7451" s="8">
        <v>703.57</v>
      </c>
    </row>
    <row r="7452" spans="1:4" ht="12.75" customHeight="1">
      <c r="A7452" s="6" t="s">
        <v>14923</v>
      </c>
      <c r="B7452" s="7" t="s">
        <v>14924</v>
      </c>
      <c r="C7452" s="7" t="s">
        <v>290</v>
      </c>
      <c r="D7452" s="8">
        <v>809.65</v>
      </c>
    </row>
    <row r="7453" spans="1:4" ht="12.75" customHeight="1">
      <c r="A7453" s="6" t="s">
        <v>14925</v>
      </c>
      <c r="B7453" s="7" t="s">
        <v>14926</v>
      </c>
      <c r="C7453" s="7" t="s">
        <v>290</v>
      </c>
      <c r="D7453" s="8">
        <v>575.84</v>
      </c>
    </row>
    <row r="7454" spans="1:4" ht="12.75" customHeight="1">
      <c r="A7454" s="6" t="s">
        <v>14927</v>
      </c>
      <c r="B7454" s="7" t="s">
        <v>14928</v>
      </c>
      <c r="C7454" s="7" t="s">
        <v>290</v>
      </c>
      <c r="D7454" s="8">
        <v>630.34</v>
      </c>
    </row>
    <row r="7455" spans="1:4" ht="12.75" customHeight="1">
      <c r="A7455" s="6" t="s">
        <v>14929</v>
      </c>
      <c r="B7455" s="7" t="s">
        <v>14930</v>
      </c>
      <c r="C7455" s="7" t="s">
        <v>290</v>
      </c>
      <c r="D7455" s="8">
        <v>698.57</v>
      </c>
    </row>
    <row r="7456" spans="1:4" ht="12.75" customHeight="1">
      <c r="A7456" s="6" t="s">
        <v>14931</v>
      </c>
      <c r="B7456" s="7" t="s">
        <v>14932</v>
      </c>
      <c r="C7456" s="7" t="s">
        <v>290</v>
      </c>
      <c r="D7456" s="8">
        <v>810.97</v>
      </c>
    </row>
    <row r="7457" spans="1:4" ht="12.75" customHeight="1">
      <c r="A7457" s="6" t="s">
        <v>14933</v>
      </c>
      <c r="B7457" s="7" t="s">
        <v>14934</v>
      </c>
      <c r="C7457" s="7" t="s">
        <v>290</v>
      </c>
      <c r="D7457" s="8">
        <v>458.47</v>
      </c>
    </row>
    <row r="7458" spans="1:4" ht="12.75" customHeight="1">
      <c r="A7458" s="6" t="s">
        <v>14935</v>
      </c>
      <c r="B7458" s="7" t="s">
        <v>14936</v>
      </c>
      <c r="C7458" s="7" t="s">
        <v>290</v>
      </c>
      <c r="D7458" s="8">
        <v>504.89</v>
      </c>
    </row>
    <row r="7459" spans="1:4" ht="12.75" customHeight="1">
      <c r="A7459" s="6" t="s">
        <v>14937</v>
      </c>
      <c r="B7459" s="7" t="s">
        <v>14938</v>
      </c>
      <c r="C7459" s="7" t="s">
        <v>290</v>
      </c>
      <c r="D7459" s="8">
        <v>546.92999999999995</v>
      </c>
    </row>
    <row r="7460" spans="1:4" ht="12.75" customHeight="1">
      <c r="A7460" s="6" t="s">
        <v>14939</v>
      </c>
      <c r="B7460" s="7" t="s">
        <v>14940</v>
      </c>
      <c r="C7460" s="7" t="s">
        <v>290</v>
      </c>
      <c r="D7460" s="8">
        <v>568.17999999999995</v>
      </c>
    </row>
    <row r="7461" spans="1:4" ht="12.75" customHeight="1">
      <c r="A7461" s="6" t="s">
        <v>14941</v>
      </c>
      <c r="B7461" s="7" t="s">
        <v>14942</v>
      </c>
      <c r="C7461" s="7" t="s">
        <v>290</v>
      </c>
      <c r="D7461" s="8">
        <v>586.25</v>
      </c>
    </row>
    <row r="7462" spans="1:4" ht="12.75" customHeight="1">
      <c r="A7462" s="6" t="s">
        <v>14943</v>
      </c>
      <c r="B7462" s="7" t="s">
        <v>14944</v>
      </c>
      <c r="C7462" s="7" t="s">
        <v>290</v>
      </c>
      <c r="D7462" s="8">
        <v>662.37</v>
      </c>
    </row>
    <row r="7463" spans="1:4" ht="12.75" customHeight="1">
      <c r="A7463" s="6" t="s">
        <v>14945</v>
      </c>
      <c r="B7463" s="7" t="s">
        <v>14946</v>
      </c>
      <c r="C7463" s="7" t="s">
        <v>290</v>
      </c>
      <c r="D7463" s="8">
        <v>456.32</v>
      </c>
    </row>
    <row r="7464" spans="1:4" ht="12.75" customHeight="1">
      <c r="A7464" s="6" t="s">
        <v>14947</v>
      </c>
      <c r="B7464" s="7" t="s">
        <v>14948</v>
      </c>
      <c r="C7464" s="7" t="s">
        <v>290</v>
      </c>
      <c r="D7464" s="8">
        <v>499.55</v>
      </c>
    </row>
    <row r="7465" spans="1:4" ht="12.75" customHeight="1">
      <c r="A7465" s="6" t="s">
        <v>14949</v>
      </c>
      <c r="B7465" s="7" t="s">
        <v>14950</v>
      </c>
      <c r="C7465" s="7" t="s">
        <v>290</v>
      </c>
      <c r="D7465" s="8">
        <v>536.03</v>
      </c>
    </row>
    <row r="7466" spans="1:4" ht="12.75" customHeight="1">
      <c r="A7466" s="6" t="s">
        <v>14951</v>
      </c>
      <c r="B7466" s="7" t="s">
        <v>14952</v>
      </c>
      <c r="C7466" s="7" t="s">
        <v>290</v>
      </c>
      <c r="D7466" s="8">
        <v>563.11</v>
      </c>
    </row>
    <row r="7467" spans="1:4" ht="12.75" customHeight="1">
      <c r="A7467" s="6" t="s">
        <v>14953</v>
      </c>
      <c r="B7467" s="7" t="s">
        <v>14954</v>
      </c>
      <c r="C7467" s="7" t="s">
        <v>290</v>
      </c>
      <c r="D7467" s="8">
        <v>581.12</v>
      </c>
    </row>
    <row r="7468" spans="1:4" ht="12.75" customHeight="1">
      <c r="A7468" s="6" t="s">
        <v>14955</v>
      </c>
      <c r="B7468" s="7" t="s">
        <v>14956</v>
      </c>
      <c r="C7468" s="7" t="s">
        <v>290</v>
      </c>
      <c r="D7468" s="8">
        <v>655.8</v>
      </c>
    </row>
    <row r="7469" spans="1:4" ht="12.75" customHeight="1">
      <c r="A7469" s="6" t="s">
        <v>14957</v>
      </c>
      <c r="B7469" s="7" t="s">
        <v>14958</v>
      </c>
      <c r="C7469" s="7" t="s">
        <v>290</v>
      </c>
      <c r="D7469" s="8">
        <v>520.13</v>
      </c>
    </row>
    <row r="7470" spans="1:4" ht="12.75" customHeight="1">
      <c r="A7470" s="6" t="s">
        <v>14959</v>
      </c>
      <c r="B7470" s="7" t="s">
        <v>14960</v>
      </c>
      <c r="C7470" s="7" t="s">
        <v>290</v>
      </c>
      <c r="D7470" s="8">
        <v>560.6</v>
      </c>
    </row>
    <row r="7471" spans="1:4" ht="12.75" customHeight="1">
      <c r="A7471" s="6" t="s">
        <v>14961</v>
      </c>
      <c r="B7471" s="7" t="s">
        <v>14962</v>
      </c>
      <c r="C7471" s="7" t="s">
        <v>290</v>
      </c>
      <c r="D7471" s="8">
        <v>795.76</v>
      </c>
    </row>
    <row r="7472" spans="1:4" ht="12.75" customHeight="1">
      <c r="A7472" s="6" t="s">
        <v>14963</v>
      </c>
      <c r="B7472" s="7" t="s">
        <v>14964</v>
      </c>
      <c r="C7472" s="7" t="s">
        <v>290</v>
      </c>
      <c r="D7472" s="8">
        <v>939.74</v>
      </c>
    </row>
    <row r="7473" spans="1:4" ht="12.75" customHeight="1">
      <c r="A7473" s="6" t="s">
        <v>14965</v>
      </c>
      <c r="B7473" s="7" t="s">
        <v>14966</v>
      </c>
      <c r="C7473" s="7" t="s">
        <v>290</v>
      </c>
      <c r="D7473" s="8">
        <v>1000.35</v>
      </c>
    </row>
    <row r="7474" spans="1:4" ht="12.75" customHeight="1">
      <c r="A7474" s="6" t="s">
        <v>14967</v>
      </c>
      <c r="B7474" s="7" t="s">
        <v>14968</v>
      </c>
      <c r="C7474" s="7" t="s">
        <v>290</v>
      </c>
      <c r="D7474" s="8">
        <v>1038.6099999999999</v>
      </c>
    </row>
    <row r="7475" spans="1:4" ht="12.75" customHeight="1">
      <c r="A7475" s="6" t="s">
        <v>14969</v>
      </c>
      <c r="B7475" s="7" t="s">
        <v>14970</v>
      </c>
      <c r="C7475" s="7" t="s">
        <v>290</v>
      </c>
      <c r="D7475" s="8">
        <v>911.49</v>
      </c>
    </row>
    <row r="7476" spans="1:4" ht="12.75" customHeight="1">
      <c r="A7476" s="6" t="s">
        <v>14971</v>
      </c>
      <c r="B7476" s="7" t="s">
        <v>14972</v>
      </c>
      <c r="C7476" s="7" t="s">
        <v>290</v>
      </c>
      <c r="D7476" s="8">
        <v>938.4</v>
      </c>
    </row>
    <row r="7477" spans="1:4" ht="12.75" customHeight="1">
      <c r="A7477" s="6" t="s">
        <v>14973</v>
      </c>
      <c r="B7477" s="7" t="s">
        <v>14974</v>
      </c>
      <c r="C7477" s="7" t="s">
        <v>290</v>
      </c>
      <c r="D7477" s="8">
        <v>911.8</v>
      </c>
    </row>
    <row r="7478" spans="1:4" ht="12.75" customHeight="1">
      <c r="A7478" s="6" t="s">
        <v>14975</v>
      </c>
      <c r="B7478" s="7" t="s">
        <v>14976</v>
      </c>
      <c r="C7478" s="7" t="s">
        <v>290</v>
      </c>
      <c r="D7478" s="8">
        <v>983.25</v>
      </c>
    </row>
    <row r="7479" spans="1:4" ht="12.75" customHeight="1">
      <c r="A7479" s="6" t="s">
        <v>14977</v>
      </c>
      <c r="B7479" s="7" t="s">
        <v>14978</v>
      </c>
      <c r="C7479" s="7" t="s">
        <v>290</v>
      </c>
      <c r="D7479" s="8">
        <v>942.36</v>
      </c>
    </row>
    <row r="7480" spans="1:4" ht="12.75" customHeight="1">
      <c r="A7480" s="6" t="s">
        <v>14979</v>
      </c>
      <c r="B7480" s="7" t="s">
        <v>14980</v>
      </c>
      <c r="C7480" s="7" t="s">
        <v>290</v>
      </c>
      <c r="D7480" s="8">
        <v>914.51</v>
      </c>
    </row>
    <row r="7481" spans="1:4" ht="12.75" customHeight="1">
      <c r="A7481" s="6" t="s">
        <v>14981</v>
      </c>
      <c r="B7481" s="7" t="s">
        <v>14982</v>
      </c>
      <c r="C7481" s="7" t="s">
        <v>290</v>
      </c>
      <c r="D7481" s="8">
        <v>1003.9</v>
      </c>
    </row>
    <row r="7482" spans="1:4" ht="12.75" customHeight="1">
      <c r="A7482" s="6" t="s">
        <v>14983</v>
      </c>
      <c r="B7482" s="7" t="s">
        <v>14984</v>
      </c>
      <c r="C7482" s="7" t="s">
        <v>290</v>
      </c>
      <c r="D7482" s="8">
        <v>965</v>
      </c>
    </row>
    <row r="7483" spans="1:4" ht="12.75" customHeight="1">
      <c r="A7483" s="6" t="s">
        <v>14985</v>
      </c>
      <c r="B7483" s="7" t="s">
        <v>14986</v>
      </c>
      <c r="C7483" s="7" t="s">
        <v>290</v>
      </c>
      <c r="D7483" s="8">
        <v>970.68</v>
      </c>
    </row>
    <row r="7484" spans="1:4" ht="12.75" customHeight="1">
      <c r="A7484" s="6" t="s">
        <v>14987</v>
      </c>
      <c r="B7484" s="7" t="s">
        <v>14988</v>
      </c>
      <c r="C7484" s="7" t="s">
        <v>290</v>
      </c>
      <c r="D7484" s="8">
        <v>923.1</v>
      </c>
    </row>
    <row r="7485" spans="1:4" ht="12.75" customHeight="1">
      <c r="A7485" s="6" t="s">
        <v>14989</v>
      </c>
      <c r="B7485" s="7" t="s">
        <v>14990</v>
      </c>
      <c r="C7485" s="7" t="s">
        <v>290</v>
      </c>
      <c r="D7485" s="8">
        <v>672.72</v>
      </c>
    </row>
    <row r="7486" spans="1:4" ht="12.75" customHeight="1">
      <c r="A7486" s="6" t="s">
        <v>14991</v>
      </c>
      <c r="B7486" s="7" t="s">
        <v>14992</v>
      </c>
      <c r="C7486" s="7" t="s">
        <v>290</v>
      </c>
      <c r="D7486" s="8">
        <v>713.77</v>
      </c>
    </row>
    <row r="7487" spans="1:4" ht="12.75" customHeight="1">
      <c r="A7487" s="6" t="s">
        <v>14993</v>
      </c>
      <c r="B7487" s="7" t="s">
        <v>14994</v>
      </c>
      <c r="C7487" s="7" t="s">
        <v>290</v>
      </c>
      <c r="D7487" s="8">
        <v>761.69</v>
      </c>
    </row>
    <row r="7488" spans="1:4" ht="12.75" customHeight="1">
      <c r="A7488" s="6" t="s">
        <v>14995</v>
      </c>
      <c r="B7488" s="7" t="s">
        <v>14996</v>
      </c>
      <c r="C7488" s="7" t="s">
        <v>290</v>
      </c>
      <c r="D7488" s="8">
        <v>782.7</v>
      </c>
    </row>
    <row r="7489" spans="1:4" ht="12.75" customHeight="1">
      <c r="A7489" s="6" t="s">
        <v>14997</v>
      </c>
      <c r="B7489" s="7" t="s">
        <v>14998</v>
      </c>
      <c r="C7489" s="7" t="s">
        <v>290</v>
      </c>
      <c r="D7489" s="8">
        <v>820.39</v>
      </c>
    </row>
    <row r="7490" spans="1:4" ht="12.75" customHeight="1">
      <c r="A7490" s="6" t="s">
        <v>14999</v>
      </c>
      <c r="B7490" s="7" t="s">
        <v>15000</v>
      </c>
      <c r="C7490" s="7" t="s">
        <v>290</v>
      </c>
      <c r="D7490" s="8">
        <v>874.92</v>
      </c>
    </row>
    <row r="7491" spans="1:4" ht="12.75" customHeight="1">
      <c r="A7491" s="6" t="s">
        <v>15001</v>
      </c>
      <c r="B7491" s="7" t="s">
        <v>15002</v>
      </c>
      <c r="C7491" s="7" t="s">
        <v>290</v>
      </c>
      <c r="D7491" s="8">
        <v>671.67</v>
      </c>
    </row>
    <row r="7492" spans="1:4" ht="12.75" customHeight="1">
      <c r="A7492" s="6" t="s">
        <v>15003</v>
      </c>
      <c r="B7492" s="7" t="s">
        <v>15004</v>
      </c>
      <c r="C7492" s="7" t="s">
        <v>290</v>
      </c>
      <c r="D7492" s="8">
        <v>709.21</v>
      </c>
    </row>
    <row r="7493" spans="1:4" ht="12.75" customHeight="1">
      <c r="A7493" s="6" t="s">
        <v>15005</v>
      </c>
      <c r="B7493" s="7" t="s">
        <v>15006</v>
      </c>
      <c r="C7493" s="7" t="s">
        <v>290</v>
      </c>
      <c r="D7493" s="8">
        <v>751.79</v>
      </c>
    </row>
    <row r="7494" spans="1:4" ht="12.75" customHeight="1">
      <c r="A7494" s="6" t="s">
        <v>15007</v>
      </c>
      <c r="B7494" s="7" t="s">
        <v>15008</v>
      </c>
      <c r="C7494" s="7" t="s">
        <v>290</v>
      </c>
      <c r="D7494" s="8">
        <v>781.96</v>
      </c>
    </row>
    <row r="7495" spans="1:4" ht="12.75" customHeight="1">
      <c r="A7495" s="6" t="s">
        <v>15009</v>
      </c>
      <c r="B7495" s="7" t="s">
        <v>15010</v>
      </c>
      <c r="C7495" s="7" t="s">
        <v>290</v>
      </c>
      <c r="D7495" s="8">
        <v>816.24</v>
      </c>
    </row>
    <row r="7496" spans="1:4" ht="12.75" customHeight="1">
      <c r="A7496" s="6" t="s">
        <v>15011</v>
      </c>
      <c r="B7496" s="7" t="s">
        <v>15012</v>
      </c>
      <c r="C7496" s="7" t="s">
        <v>290</v>
      </c>
      <c r="D7496" s="8">
        <v>875.59</v>
      </c>
    </row>
    <row r="7497" spans="1:4" ht="12.75" customHeight="1">
      <c r="A7497" s="6" t="s">
        <v>15013</v>
      </c>
      <c r="B7497" s="7" t="s">
        <v>15014</v>
      </c>
      <c r="C7497" s="7" t="s">
        <v>290</v>
      </c>
      <c r="D7497" s="8">
        <v>739.72</v>
      </c>
    </row>
    <row r="7498" spans="1:4" ht="12.75" customHeight="1">
      <c r="A7498" s="6" t="s">
        <v>15015</v>
      </c>
      <c r="B7498" s="7" t="s">
        <v>15016</v>
      </c>
      <c r="C7498" s="7" t="s">
        <v>290</v>
      </c>
      <c r="D7498" s="8">
        <v>771.76</v>
      </c>
    </row>
    <row r="7499" spans="1:4" ht="12.75" customHeight="1">
      <c r="A7499" s="6" t="s">
        <v>15017</v>
      </c>
      <c r="B7499" s="7" t="s">
        <v>15018</v>
      </c>
      <c r="C7499" s="7" t="s">
        <v>290</v>
      </c>
      <c r="D7499" s="8">
        <v>644.96</v>
      </c>
    </row>
    <row r="7500" spans="1:4" ht="12.75" customHeight="1">
      <c r="A7500" s="6" t="s">
        <v>15019</v>
      </c>
      <c r="B7500" s="7" t="s">
        <v>15020</v>
      </c>
      <c r="C7500" s="7" t="s">
        <v>290</v>
      </c>
      <c r="D7500" s="8">
        <v>962.13</v>
      </c>
    </row>
    <row r="7501" spans="1:4" ht="12.75" customHeight="1">
      <c r="A7501" s="6" t="s">
        <v>15021</v>
      </c>
      <c r="B7501" s="7" t="s">
        <v>15022</v>
      </c>
      <c r="C7501" s="7" t="s">
        <v>290</v>
      </c>
      <c r="D7501" s="8">
        <v>922.97</v>
      </c>
    </row>
    <row r="7502" spans="1:4" ht="12.75" customHeight="1">
      <c r="A7502" s="6" t="s">
        <v>15023</v>
      </c>
      <c r="B7502" s="7" t="s">
        <v>15024</v>
      </c>
      <c r="C7502" s="7" t="s">
        <v>290</v>
      </c>
      <c r="D7502" s="8">
        <v>1183.1199999999999</v>
      </c>
    </row>
    <row r="7503" spans="1:4" ht="12.75" customHeight="1">
      <c r="A7503" s="6" t="s">
        <v>15025</v>
      </c>
      <c r="B7503" s="7" t="s">
        <v>15026</v>
      </c>
      <c r="C7503" s="7" t="s">
        <v>290</v>
      </c>
      <c r="D7503" s="8">
        <v>277.10000000000002</v>
      </c>
    </row>
    <row r="7504" spans="1:4" ht="12.75" customHeight="1">
      <c r="A7504" s="6" t="s">
        <v>15027</v>
      </c>
      <c r="B7504" s="7" t="s">
        <v>15028</v>
      </c>
      <c r="C7504" s="7" t="s">
        <v>290</v>
      </c>
      <c r="D7504" s="8">
        <v>950.94</v>
      </c>
    </row>
    <row r="7505" spans="1:4" ht="12.75" customHeight="1">
      <c r="A7505" s="6" t="s">
        <v>15029</v>
      </c>
      <c r="B7505" s="7" t="s">
        <v>15030</v>
      </c>
      <c r="C7505" s="7" t="s">
        <v>290</v>
      </c>
      <c r="D7505" s="8">
        <v>892.76</v>
      </c>
    </row>
    <row r="7506" spans="1:4" ht="12.75" customHeight="1">
      <c r="A7506" s="6" t="s">
        <v>15031</v>
      </c>
      <c r="B7506" s="7" t="s">
        <v>15032</v>
      </c>
      <c r="C7506" s="7" t="s">
        <v>290</v>
      </c>
      <c r="D7506" s="8">
        <v>38.89</v>
      </c>
    </row>
    <row r="7507" spans="1:4" ht="12.75" customHeight="1">
      <c r="A7507" s="6" t="s">
        <v>15033</v>
      </c>
      <c r="B7507" s="7" t="s">
        <v>15034</v>
      </c>
      <c r="C7507" s="7" t="s">
        <v>290</v>
      </c>
      <c r="D7507" s="8">
        <v>911.78</v>
      </c>
    </row>
    <row r="7508" spans="1:4" ht="12.75" customHeight="1">
      <c r="A7508" s="6" t="s">
        <v>15035</v>
      </c>
      <c r="B7508" s="7" t="s">
        <v>15036</v>
      </c>
      <c r="C7508" s="7" t="s">
        <v>290</v>
      </c>
      <c r="D7508" s="8">
        <v>893.31</v>
      </c>
    </row>
    <row r="7509" spans="1:4" ht="12.75" customHeight="1">
      <c r="A7509" s="6" t="s">
        <v>15037</v>
      </c>
      <c r="B7509" s="7" t="s">
        <v>15038</v>
      </c>
      <c r="C7509" s="7" t="s">
        <v>290</v>
      </c>
      <c r="D7509" s="8">
        <v>1235.6300000000001</v>
      </c>
    </row>
    <row r="7510" spans="1:4" ht="12.75" customHeight="1">
      <c r="A7510" s="6" t="s">
        <v>15039</v>
      </c>
      <c r="B7510" s="7" t="s">
        <v>15040</v>
      </c>
      <c r="C7510" s="7" t="s">
        <v>290</v>
      </c>
      <c r="D7510" s="8">
        <v>1076.8699999999999</v>
      </c>
    </row>
    <row r="7511" spans="1:4" ht="12.75" customHeight="1">
      <c r="A7511" s="6" t="s">
        <v>15041</v>
      </c>
      <c r="B7511" s="7" t="s">
        <v>15042</v>
      </c>
      <c r="C7511" s="7" t="s">
        <v>290</v>
      </c>
      <c r="D7511" s="8">
        <v>1146.8599999999999</v>
      </c>
    </row>
    <row r="7512" spans="1:4" ht="12.75" customHeight="1">
      <c r="A7512" s="6" t="s">
        <v>15043</v>
      </c>
      <c r="B7512" s="7" t="s">
        <v>15044</v>
      </c>
      <c r="C7512" s="7" t="s">
        <v>290</v>
      </c>
      <c r="D7512" s="8">
        <v>1037.47</v>
      </c>
    </row>
    <row r="7513" spans="1:4" ht="12.75" customHeight="1">
      <c r="A7513" s="6" t="s">
        <v>15045</v>
      </c>
      <c r="B7513" s="7" t="s">
        <v>15046</v>
      </c>
      <c r="C7513" s="7" t="s">
        <v>290</v>
      </c>
      <c r="D7513" s="8">
        <v>1081.79</v>
      </c>
    </row>
    <row r="7514" spans="1:4" ht="12.75" customHeight="1">
      <c r="A7514" s="6" t="s">
        <v>15047</v>
      </c>
      <c r="B7514" s="7" t="s">
        <v>15048</v>
      </c>
      <c r="C7514" s="7" t="s">
        <v>290</v>
      </c>
      <c r="D7514" s="8">
        <v>975.21</v>
      </c>
    </row>
    <row r="7515" spans="1:4" ht="12.75" customHeight="1">
      <c r="A7515" s="6" t="s">
        <v>15049</v>
      </c>
      <c r="B7515" s="7" t="s">
        <v>15050</v>
      </c>
      <c r="C7515" s="7" t="s">
        <v>290</v>
      </c>
      <c r="D7515" s="8">
        <v>1199.78</v>
      </c>
    </row>
    <row r="7516" spans="1:4" ht="12.75" customHeight="1">
      <c r="A7516" s="6" t="s">
        <v>15051</v>
      </c>
      <c r="B7516" s="7" t="s">
        <v>15052</v>
      </c>
      <c r="C7516" s="7" t="s">
        <v>290</v>
      </c>
      <c r="D7516" s="8">
        <v>1468.73</v>
      </c>
    </row>
    <row r="7517" spans="1:4" ht="12.75" customHeight="1">
      <c r="A7517" s="6" t="s">
        <v>15053</v>
      </c>
      <c r="B7517" s="7" t="s">
        <v>15054</v>
      </c>
      <c r="C7517" s="7" t="s">
        <v>290</v>
      </c>
      <c r="D7517" s="8">
        <v>909.28</v>
      </c>
    </row>
    <row r="7518" spans="1:4" ht="12.75" customHeight="1">
      <c r="A7518" s="6" t="s">
        <v>15055</v>
      </c>
      <c r="B7518" s="7" t="s">
        <v>15056</v>
      </c>
      <c r="C7518" s="7" t="s">
        <v>290</v>
      </c>
      <c r="D7518" s="8">
        <v>897.56</v>
      </c>
    </row>
    <row r="7519" spans="1:4" ht="12.75" customHeight="1">
      <c r="A7519" s="6" t="s">
        <v>15057</v>
      </c>
      <c r="B7519" s="7" t="s">
        <v>15058</v>
      </c>
      <c r="C7519" s="7" t="s">
        <v>290</v>
      </c>
      <c r="D7519" s="8">
        <v>953.63</v>
      </c>
    </row>
    <row r="7520" spans="1:4" ht="12.75" customHeight="1">
      <c r="A7520" s="6" t="s">
        <v>15059</v>
      </c>
      <c r="B7520" s="7" t="s">
        <v>15060</v>
      </c>
      <c r="C7520" s="7" t="s">
        <v>290</v>
      </c>
      <c r="D7520" s="8">
        <v>1298.23</v>
      </c>
    </row>
    <row r="7521" spans="1:4" ht="12.75" customHeight="1">
      <c r="A7521" s="6" t="s">
        <v>15061</v>
      </c>
      <c r="B7521" s="7" t="s">
        <v>15062</v>
      </c>
      <c r="C7521" s="7" t="s">
        <v>290</v>
      </c>
      <c r="D7521" s="8">
        <v>1070.82</v>
      </c>
    </row>
    <row r="7522" spans="1:4" ht="12.75" customHeight="1">
      <c r="A7522" s="6" t="s">
        <v>15063</v>
      </c>
      <c r="B7522" s="7" t="s">
        <v>15064</v>
      </c>
      <c r="C7522" s="7" t="s">
        <v>96</v>
      </c>
      <c r="D7522" s="8">
        <v>18.059999999999999</v>
      </c>
    </row>
    <row r="7523" spans="1:4" ht="12.75" customHeight="1">
      <c r="A7523" s="6" t="s">
        <v>15065</v>
      </c>
      <c r="B7523" s="7" t="s">
        <v>15066</v>
      </c>
      <c r="C7523" s="7" t="s">
        <v>290</v>
      </c>
      <c r="D7523" s="8">
        <v>850.15</v>
      </c>
    </row>
    <row r="7524" spans="1:4" ht="12.75" customHeight="1">
      <c r="A7524" s="6" t="s">
        <v>15067</v>
      </c>
      <c r="B7524" s="7" t="s">
        <v>15068</v>
      </c>
      <c r="C7524" s="7" t="s">
        <v>290</v>
      </c>
      <c r="D7524" s="8">
        <v>1030.29</v>
      </c>
    </row>
    <row r="7525" spans="1:4" ht="12.75" customHeight="1">
      <c r="A7525" s="6" t="s">
        <v>15069</v>
      </c>
      <c r="B7525" s="7" t="s">
        <v>15070</v>
      </c>
      <c r="C7525" s="7" t="s">
        <v>801</v>
      </c>
      <c r="D7525" s="8">
        <v>198.49</v>
      </c>
    </row>
    <row r="7526" spans="1:4" ht="12.75" customHeight="1">
      <c r="A7526" s="6" t="s">
        <v>15071</v>
      </c>
      <c r="B7526" s="7" t="s">
        <v>15072</v>
      </c>
      <c r="C7526" s="7" t="s">
        <v>801</v>
      </c>
      <c r="D7526" s="8">
        <v>183.45</v>
      </c>
    </row>
    <row r="7527" spans="1:4" ht="12.75" customHeight="1">
      <c r="A7527" s="6" t="s">
        <v>15073</v>
      </c>
      <c r="B7527" s="7" t="s">
        <v>15074</v>
      </c>
      <c r="C7527" s="7" t="s">
        <v>290</v>
      </c>
      <c r="D7527" s="8">
        <v>984.92</v>
      </c>
    </row>
    <row r="7528" spans="1:4" ht="12.75" customHeight="1">
      <c r="A7528" s="6" t="s">
        <v>15075</v>
      </c>
      <c r="B7528" s="7" t="s">
        <v>15076</v>
      </c>
      <c r="C7528" s="7" t="s">
        <v>290</v>
      </c>
      <c r="D7528" s="8">
        <v>729.18</v>
      </c>
    </row>
    <row r="7529" spans="1:4" ht="12.75" customHeight="1">
      <c r="A7529" s="6" t="s">
        <v>15077</v>
      </c>
      <c r="B7529" s="7" t="s">
        <v>15078</v>
      </c>
      <c r="C7529" s="7" t="s">
        <v>89</v>
      </c>
      <c r="D7529" s="8">
        <v>66.02</v>
      </c>
    </row>
    <row r="7530" spans="1:4" ht="12.75" customHeight="1">
      <c r="A7530" s="6" t="s">
        <v>15079</v>
      </c>
      <c r="B7530" s="7" t="s">
        <v>15080</v>
      </c>
      <c r="C7530" s="7" t="s">
        <v>89</v>
      </c>
      <c r="D7530" s="8">
        <v>27.18</v>
      </c>
    </row>
    <row r="7531" spans="1:4" ht="12.75" customHeight="1">
      <c r="A7531" s="6" t="s">
        <v>15081</v>
      </c>
      <c r="B7531" s="7" t="s">
        <v>15082</v>
      </c>
      <c r="C7531" s="7" t="s">
        <v>89</v>
      </c>
      <c r="D7531" s="8">
        <v>43.88</v>
      </c>
    </row>
    <row r="7532" spans="1:4" ht="12.75" customHeight="1">
      <c r="A7532" s="6" t="s">
        <v>15083</v>
      </c>
      <c r="B7532" s="7" t="s">
        <v>15084</v>
      </c>
      <c r="C7532" s="7" t="s">
        <v>89</v>
      </c>
      <c r="D7532" s="8">
        <v>48.81</v>
      </c>
    </row>
    <row r="7533" spans="1:4" ht="12.75" customHeight="1">
      <c r="A7533" s="6" t="s">
        <v>15085</v>
      </c>
      <c r="B7533" s="7" t="s">
        <v>15086</v>
      </c>
      <c r="C7533" s="7" t="s">
        <v>89</v>
      </c>
      <c r="D7533" s="8">
        <v>62.5</v>
      </c>
    </row>
    <row r="7534" spans="1:4" ht="12.75" customHeight="1">
      <c r="A7534" s="6" t="s">
        <v>15087</v>
      </c>
      <c r="B7534" s="7" t="s">
        <v>15088</v>
      </c>
      <c r="C7534" s="7" t="s">
        <v>89</v>
      </c>
      <c r="D7534" s="8">
        <v>36.130000000000003</v>
      </c>
    </row>
    <row r="7535" spans="1:4" ht="12.75" customHeight="1">
      <c r="A7535" s="6" t="s">
        <v>15089</v>
      </c>
      <c r="B7535" s="7" t="s">
        <v>15090</v>
      </c>
      <c r="C7535" s="7" t="s">
        <v>89</v>
      </c>
      <c r="D7535" s="8">
        <v>61.6</v>
      </c>
    </row>
    <row r="7536" spans="1:4" ht="12.75" customHeight="1">
      <c r="A7536" s="6" t="s">
        <v>15091</v>
      </c>
      <c r="B7536" s="7" t="s">
        <v>15092</v>
      </c>
      <c r="C7536" s="7" t="s">
        <v>89</v>
      </c>
      <c r="D7536" s="8">
        <v>89.11</v>
      </c>
    </row>
    <row r="7537" spans="1:4" ht="12.75" customHeight="1">
      <c r="A7537" s="6" t="s">
        <v>15093</v>
      </c>
      <c r="B7537" s="7" t="s">
        <v>15094</v>
      </c>
      <c r="C7537" s="7" t="s">
        <v>89</v>
      </c>
      <c r="D7537" s="8">
        <v>101.78</v>
      </c>
    </row>
    <row r="7538" spans="1:4" ht="12.75" customHeight="1">
      <c r="A7538" s="6" t="s">
        <v>15095</v>
      </c>
      <c r="B7538" s="7" t="s">
        <v>15096</v>
      </c>
      <c r="C7538" s="7" t="s">
        <v>89</v>
      </c>
      <c r="D7538" s="8">
        <v>85.86</v>
      </c>
    </row>
    <row r="7539" spans="1:4" ht="12.75" customHeight="1">
      <c r="A7539" s="6" t="s">
        <v>15097</v>
      </c>
      <c r="B7539" s="7" t="s">
        <v>15098</v>
      </c>
      <c r="C7539" s="7" t="s">
        <v>89</v>
      </c>
      <c r="D7539" s="8">
        <v>103.2</v>
      </c>
    </row>
    <row r="7540" spans="1:4" ht="12.75" customHeight="1">
      <c r="A7540" s="6" t="s">
        <v>15099</v>
      </c>
      <c r="B7540" s="7" t="s">
        <v>15100</v>
      </c>
      <c r="C7540" s="7" t="s">
        <v>89</v>
      </c>
      <c r="D7540" s="8">
        <v>51.64</v>
      </c>
    </row>
    <row r="7541" spans="1:4" ht="12.75" customHeight="1">
      <c r="A7541" s="6" t="s">
        <v>15101</v>
      </c>
      <c r="B7541" s="7" t="s">
        <v>15102</v>
      </c>
      <c r="C7541" s="7" t="s">
        <v>89</v>
      </c>
      <c r="D7541" s="8">
        <v>53.37</v>
      </c>
    </row>
    <row r="7542" spans="1:4" ht="12.75" customHeight="1">
      <c r="A7542" s="6" t="s">
        <v>15103</v>
      </c>
      <c r="B7542" s="7" t="s">
        <v>15104</v>
      </c>
      <c r="C7542" s="7" t="s">
        <v>89</v>
      </c>
      <c r="D7542" s="8">
        <v>59.35</v>
      </c>
    </row>
    <row r="7543" spans="1:4" ht="12.75" customHeight="1">
      <c r="A7543" s="6" t="s">
        <v>15105</v>
      </c>
      <c r="B7543" s="7" t="s">
        <v>15106</v>
      </c>
      <c r="C7543" s="7" t="s">
        <v>89</v>
      </c>
      <c r="D7543" s="8">
        <v>54.9</v>
      </c>
    </row>
    <row r="7544" spans="1:4" ht="12.75" customHeight="1">
      <c r="A7544" s="6" t="s">
        <v>15107</v>
      </c>
      <c r="B7544" s="7" t="s">
        <v>15108</v>
      </c>
      <c r="C7544" s="7" t="s">
        <v>89</v>
      </c>
      <c r="D7544" s="8">
        <v>47.87</v>
      </c>
    </row>
    <row r="7545" spans="1:4" ht="12.75" customHeight="1">
      <c r="A7545" s="6" t="s">
        <v>15109</v>
      </c>
      <c r="B7545" s="7" t="s">
        <v>15110</v>
      </c>
      <c r="C7545" s="7" t="s">
        <v>89</v>
      </c>
      <c r="D7545" s="8">
        <v>58.2</v>
      </c>
    </row>
    <row r="7546" spans="1:4" ht="12.75" customHeight="1">
      <c r="A7546" s="6" t="s">
        <v>15111</v>
      </c>
      <c r="B7546" s="7" t="s">
        <v>15112</v>
      </c>
      <c r="C7546" s="7" t="s">
        <v>89</v>
      </c>
      <c r="D7546" s="8">
        <v>85.17</v>
      </c>
    </row>
    <row r="7547" spans="1:4" ht="12.75" customHeight="1">
      <c r="A7547" s="6" t="s">
        <v>15113</v>
      </c>
      <c r="B7547" s="7" t="s">
        <v>15114</v>
      </c>
      <c r="C7547" s="7" t="s">
        <v>89</v>
      </c>
      <c r="D7547" s="8">
        <v>95.65</v>
      </c>
    </row>
    <row r="7548" spans="1:4" ht="12.75" customHeight="1">
      <c r="A7548" s="6" t="s">
        <v>15115</v>
      </c>
      <c r="B7548" s="7" t="s">
        <v>15116</v>
      </c>
      <c r="C7548" s="7" t="s">
        <v>89</v>
      </c>
      <c r="D7548" s="8">
        <v>44.78</v>
      </c>
    </row>
    <row r="7549" spans="1:4" ht="12.75" customHeight="1">
      <c r="A7549" s="6" t="s">
        <v>15117</v>
      </c>
      <c r="B7549" s="7" t="s">
        <v>15118</v>
      </c>
      <c r="C7549" s="7" t="s">
        <v>89</v>
      </c>
      <c r="D7549" s="8">
        <v>44.21</v>
      </c>
    </row>
    <row r="7550" spans="1:4" ht="12.75" customHeight="1">
      <c r="A7550" s="6" t="s">
        <v>15119</v>
      </c>
      <c r="B7550" s="7" t="s">
        <v>15120</v>
      </c>
      <c r="C7550" s="7" t="s">
        <v>89</v>
      </c>
      <c r="D7550" s="8">
        <v>3.27</v>
      </c>
    </row>
    <row r="7551" spans="1:4" ht="12.75" customHeight="1">
      <c r="A7551" s="6" t="s">
        <v>15121</v>
      </c>
      <c r="B7551" s="7" t="s">
        <v>15122</v>
      </c>
      <c r="C7551" s="7" t="s">
        <v>89</v>
      </c>
      <c r="D7551" s="8">
        <v>6.43</v>
      </c>
    </row>
    <row r="7552" spans="1:4" ht="12.75" customHeight="1">
      <c r="A7552" s="6" t="s">
        <v>15123</v>
      </c>
      <c r="B7552" s="7" t="s">
        <v>15124</v>
      </c>
      <c r="C7552" s="7" t="s">
        <v>89</v>
      </c>
      <c r="D7552" s="8">
        <v>28.51</v>
      </c>
    </row>
    <row r="7553" spans="1:4" ht="12.75" customHeight="1">
      <c r="A7553" s="6" t="s">
        <v>15125</v>
      </c>
      <c r="B7553" s="7" t="s">
        <v>15126</v>
      </c>
      <c r="C7553" s="7" t="s">
        <v>89</v>
      </c>
      <c r="D7553" s="8">
        <v>18.91</v>
      </c>
    </row>
    <row r="7554" spans="1:4" ht="12.75" customHeight="1">
      <c r="A7554" s="6" t="s">
        <v>15127</v>
      </c>
      <c r="B7554" s="7" t="s">
        <v>15128</v>
      </c>
      <c r="C7554" s="7" t="s">
        <v>89</v>
      </c>
      <c r="D7554" s="8">
        <v>63.35</v>
      </c>
    </row>
    <row r="7555" spans="1:4" ht="12.75" customHeight="1">
      <c r="A7555" s="6" t="s">
        <v>15129</v>
      </c>
      <c r="B7555" s="7" t="s">
        <v>15130</v>
      </c>
      <c r="C7555" s="7" t="s">
        <v>89</v>
      </c>
      <c r="D7555" s="8">
        <v>42.73</v>
      </c>
    </row>
    <row r="7556" spans="1:4" ht="12.75" customHeight="1">
      <c r="A7556" s="6" t="s">
        <v>15131</v>
      </c>
      <c r="B7556" s="7" t="s">
        <v>15132</v>
      </c>
      <c r="C7556" s="7" t="s">
        <v>290</v>
      </c>
      <c r="D7556" s="8">
        <v>3397.48</v>
      </c>
    </row>
    <row r="7557" spans="1:4" ht="12.75" customHeight="1">
      <c r="A7557" s="6" t="s">
        <v>15133</v>
      </c>
      <c r="B7557" s="7" t="s">
        <v>15134</v>
      </c>
      <c r="C7557" s="7" t="s">
        <v>290</v>
      </c>
      <c r="D7557" s="8">
        <v>2966.91</v>
      </c>
    </row>
    <row r="7558" spans="1:4" ht="12.75" customHeight="1">
      <c r="A7558" s="6" t="s">
        <v>15135</v>
      </c>
      <c r="B7558" s="7" t="s">
        <v>15136</v>
      </c>
      <c r="C7558" s="7" t="s">
        <v>290</v>
      </c>
      <c r="D7558" s="8">
        <v>2479.91</v>
      </c>
    </row>
    <row r="7559" spans="1:4" ht="12.75" customHeight="1">
      <c r="A7559" s="6" t="s">
        <v>15137</v>
      </c>
      <c r="B7559" s="7" t="s">
        <v>15138</v>
      </c>
      <c r="C7559" s="7" t="s">
        <v>290</v>
      </c>
      <c r="D7559" s="8">
        <v>1634.94</v>
      </c>
    </row>
    <row r="7560" spans="1:4" ht="12.75" customHeight="1">
      <c r="A7560" s="6" t="s">
        <v>15139</v>
      </c>
      <c r="B7560" s="7" t="s">
        <v>15140</v>
      </c>
      <c r="C7560" s="7" t="s">
        <v>290</v>
      </c>
      <c r="D7560" s="8">
        <v>3326.56</v>
      </c>
    </row>
    <row r="7561" spans="1:4" ht="12.75" customHeight="1">
      <c r="A7561" s="6" t="s">
        <v>15141</v>
      </c>
      <c r="B7561" s="7" t="s">
        <v>15142</v>
      </c>
      <c r="C7561" s="7" t="s">
        <v>290</v>
      </c>
      <c r="D7561" s="8">
        <v>5497.3</v>
      </c>
    </row>
    <row r="7562" spans="1:4" ht="12.75" customHeight="1">
      <c r="A7562" s="6" t="s">
        <v>15143</v>
      </c>
      <c r="B7562" s="7" t="s">
        <v>15144</v>
      </c>
      <c r="C7562" s="7" t="s">
        <v>290</v>
      </c>
      <c r="D7562" s="8">
        <v>3018.87</v>
      </c>
    </row>
    <row r="7563" spans="1:4" ht="12.75" customHeight="1">
      <c r="A7563" s="6" t="s">
        <v>15145</v>
      </c>
      <c r="B7563" s="7" t="s">
        <v>15146</v>
      </c>
      <c r="C7563" s="7" t="s">
        <v>290</v>
      </c>
      <c r="D7563" s="8">
        <v>2284.17</v>
      </c>
    </row>
    <row r="7564" spans="1:4" ht="12.75" customHeight="1">
      <c r="A7564" s="6" t="s">
        <v>15147</v>
      </c>
      <c r="B7564" s="7" t="s">
        <v>15148</v>
      </c>
      <c r="C7564" s="7" t="s">
        <v>801</v>
      </c>
      <c r="D7564" s="8">
        <v>179.41</v>
      </c>
    </row>
    <row r="7565" spans="1:4" ht="12.75" customHeight="1">
      <c r="A7565" s="6" t="s">
        <v>15149</v>
      </c>
      <c r="B7565" s="7" t="s">
        <v>15150</v>
      </c>
      <c r="C7565" s="7" t="s">
        <v>801</v>
      </c>
      <c r="D7565" s="8">
        <v>146.52000000000001</v>
      </c>
    </row>
    <row r="7566" spans="1:4" ht="12.75" customHeight="1">
      <c r="A7566" s="6" t="s">
        <v>15151</v>
      </c>
      <c r="B7566" s="7" t="s">
        <v>15152</v>
      </c>
      <c r="C7566" s="7" t="s">
        <v>801</v>
      </c>
      <c r="D7566" s="8">
        <v>137.63999999999999</v>
      </c>
    </row>
    <row r="7567" spans="1:4" ht="12.75" customHeight="1">
      <c r="A7567" s="6" t="s">
        <v>15153</v>
      </c>
      <c r="B7567" s="7" t="s">
        <v>15154</v>
      </c>
      <c r="C7567" s="7" t="s">
        <v>801</v>
      </c>
      <c r="D7567" s="8">
        <v>187.84</v>
      </c>
    </row>
    <row r="7568" spans="1:4" ht="12.75" customHeight="1">
      <c r="A7568" s="6" t="s">
        <v>15155</v>
      </c>
      <c r="B7568" s="7" t="s">
        <v>15156</v>
      </c>
      <c r="C7568" s="7" t="s">
        <v>801</v>
      </c>
      <c r="D7568" s="8">
        <v>174.34</v>
      </c>
    </row>
    <row r="7569" spans="1:4" ht="12.75" customHeight="1">
      <c r="A7569" s="6" t="s">
        <v>15157</v>
      </c>
      <c r="B7569" s="7" t="s">
        <v>15158</v>
      </c>
      <c r="C7569" s="7" t="s">
        <v>801</v>
      </c>
      <c r="D7569" s="8">
        <v>167.53</v>
      </c>
    </row>
    <row r="7570" spans="1:4" ht="12.75" customHeight="1">
      <c r="A7570" s="6" t="s">
        <v>15159</v>
      </c>
      <c r="B7570" s="7" t="s">
        <v>15160</v>
      </c>
      <c r="C7570" s="7" t="s">
        <v>801</v>
      </c>
      <c r="D7570" s="8">
        <v>217.31</v>
      </c>
    </row>
    <row r="7571" spans="1:4" ht="12.75" customHeight="1">
      <c r="A7571" s="6" t="s">
        <v>15161</v>
      </c>
      <c r="B7571" s="7" t="s">
        <v>15162</v>
      </c>
      <c r="C7571" s="7" t="s">
        <v>801</v>
      </c>
      <c r="D7571" s="8">
        <v>206.43</v>
      </c>
    </row>
    <row r="7572" spans="1:4" ht="12.75" customHeight="1">
      <c r="A7572" s="6" t="s">
        <v>15163</v>
      </c>
      <c r="B7572" s="7" t="s">
        <v>15164</v>
      </c>
      <c r="C7572" s="7" t="s">
        <v>801</v>
      </c>
      <c r="D7572" s="8">
        <v>200.87</v>
      </c>
    </row>
    <row r="7573" spans="1:4" ht="12.75" customHeight="1">
      <c r="A7573" s="6" t="s">
        <v>15165</v>
      </c>
      <c r="B7573" s="7" t="s">
        <v>15166</v>
      </c>
      <c r="C7573" s="7" t="s">
        <v>801</v>
      </c>
      <c r="D7573" s="8">
        <v>248.57</v>
      </c>
    </row>
    <row r="7574" spans="1:4" ht="12.75" customHeight="1">
      <c r="A7574" s="6" t="s">
        <v>15167</v>
      </c>
      <c r="B7574" s="7" t="s">
        <v>15168</v>
      </c>
      <c r="C7574" s="7" t="s">
        <v>801</v>
      </c>
      <c r="D7574" s="8">
        <v>239.35</v>
      </c>
    </row>
    <row r="7575" spans="1:4" ht="12.75" customHeight="1">
      <c r="A7575" s="6" t="s">
        <v>15169</v>
      </c>
      <c r="B7575" s="7" t="s">
        <v>15170</v>
      </c>
      <c r="C7575" s="7" t="s">
        <v>801</v>
      </c>
      <c r="D7575" s="8">
        <v>234.53</v>
      </c>
    </row>
    <row r="7576" spans="1:4" ht="12.75" customHeight="1">
      <c r="A7576" s="6" t="s">
        <v>15171</v>
      </c>
      <c r="B7576" s="7" t="s">
        <v>15172</v>
      </c>
      <c r="C7576" s="7" t="s">
        <v>89</v>
      </c>
      <c r="D7576" s="8">
        <v>738.8</v>
      </c>
    </row>
    <row r="7577" spans="1:4" ht="12.75" customHeight="1">
      <c r="A7577" s="6" t="s">
        <v>15173</v>
      </c>
      <c r="B7577" s="7" t="s">
        <v>15174</v>
      </c>
      <c r="C7577" s="7" t="s">
        <v>89</v>
      </c>
      <c r="D7577" s="8">
        <v>751.02</v>
      </c>
    </row>
    <row r="7578" spans="1:4" ht="12.75" customHeight="1">
      <c r="A7578" s="6" t="s">
        <v>15175</v>
      </c>
      <c r="B7578" s="7" t="s">
        <v>15176</v>
      </c>
      <c r="C7578" s="7" t="s">
        <v>89</v>
      </c>
      <c r="D7578" s="8">
        <v>763.25</v>
      </c>
    </row>
    <row r="7579" spans="1:4" ht="12.75" customHeight="1">
      <c r="A7579" s="6" t="s">
        <v>15177</v>
      </c>
      <c r="B7579" s="7" t="s">
        <v>15178</v>
      </c>
      <c r="C7579" s="7" t="s">
        <v>89</v>
      </c>
      <c r="D7579" s="8">
        <v>775.46</v>
      </c>
    </row>
    <row r="7580" spans="1:4" ht="12.75" customHeight="1">
      <c r="A7580" s="6" t="s">
        <v>15179</v>
      </c>
      <c r="B7580" s="7" t="s">
        <v>15180</v>
      </c>
      <c r="C7580" s="7" t="s">
        <v>89</v>
      </c>
      <c r="D7580" s="8">
        <v>799.91</v>
      </c>
    </row>
    <row r="7581" spans="1:4" ht="12.75" customHeight="1">
      <c r="A7581" s="6" t="s">
        <v>15181</v>
      </c>
      <c r="B7581" s="7" t="s">
        <v>15182</v>
      </c>
      <c r="C7581" s="7" t="s">
        <v>89</v>
      </c>
      <c r="D7581" s="8">
        <v>62.33</v>
      </c>
    </row>
    <row r="7582" spans="1:4" ht="12.75" customHeight="1">
      <c r="A7582" s="6" t="s">
        <v>15183</v>
      </c>
      <c r="B7582" s="7" t="s">
        <v>15184</v>
      </c>
      <c r="C7582" s="7" t="s">
        <v>89</v>
      </c>
      <c r="D7582" s="8">
        <v>74.69</v>
      </c>
    </row>
    <row r="7583" spans="1:4" ht="12.75" customHeight="1">
      <c r="A7583" s="6" t="s">
        <v>15185</v>
      </c>
      <c r="B7583" s="7" t="s">
        <v>15186</v>
      </c>
      <c r="C7583" s="7" t="s">
        <v>89</v>
      </c>
      <c r="D7583" s="8">
        <v>89.67</v>
      </c>
    </row>
    <row r="7584" spans="1:4" ht="12.75" customHeight="1">
      <c r="A7584" s="6" t="s">
        <v>15187</v>
      </c>
      <c r="B7584" s="7" t="s">
        <v>15188</v>
      </c>
      <c r="C7584" s="7" t="s">
        <v>89</v>
      </c>
      <c r="D7584" s="8">
        <v>128.78</v>
      </c>
    </row>
    <row r="7585" spans="1:4" ht="12.75" customHeight="1">
      <c r="A7585" s="6" t="s">
        <v>15189</v>
      </c>
      <c r="B7585" s="7" t="s">
        <v>15190</v>
      </c>
      <c r="C7585" s="7" t="s">
        <v>89</v>
      </c>
      <c r="D7585" s="8">
        <v>175.9</v>
      </c>
    </row>
    <row r="7586" spans="1:4" ht="12.75" customHeight="1">
      <c r="A7586" s="6" t="s">
        <v>15191</v>
      </c>
      <c r="B7586" s="7" t="s">
        <v>15192</v>
      </c>
      <c r="C7586" s="7" t="s">
        <v>89</v>
      </c>
      <c r="D7586" s="8">
        <v>234.52</v>
      </c>
    </row>
    <row r="7587" spans="1:4" ht="12.75" customHeight="1">
      <c r="A7587" s="6" t="s">
        <v>15193</v>
      </c>
      <c r="B7587" s="7" t="s">
        <v>15194</v>
      </c>
      <c r="C7587" s="7" t="s">
        <v>96</v>
      </c>
      <c r="D7587" s="8">
        <v>15.59</v>
      </c>
    </row>
    <row r="7588" spans="1:4" ht="12.75" customHeight="1">
      <c r="A7588" s="6" t="s">
        <v>15195</v>
      </c>
      <c r="B7588" s="7" t="s">
        <v>15196</v>
      </c>
      <c r="C7588" s="7" t="s">
        <v>96</v>
      </c>
      <c r="D7588" s="8">
        <v>15.31</v>
      </c>
    </row>
    <row r="7589" spans="1:4" ht="12.75" customHeight="1">
      <c r="A7589" s="6" t="s">
        <v>15197</v>
      </c>
      <c r="B7589" s="7" t="s">
        <v>15198</v>
      </c>
      <c r="C7589" s="7" t="s">
        <v>96</v>
      </c>
      <c r="D7589" s="8">
        <v>13.96</v>
      </c>
    </row>
    <row r="7590" spans="1:4" ht="12.75" customHeight="1">
      <c r="A7590" s="6" t="s">
        <v>15199</v>
      </c>
      <c r="B7590" s="7" t="s">
        <v>15200</v>
      </c>
      <c r="C7590" s="7" t="s">
        <v>96</v>
      </c>
      <c r="D7590" s="8">
        <v>14.07</v>
      </c>
    </row>
    <row r="7591" spans="1:4" ht="12.75" customHeight="1">
      <c r="A7591" s="6" t="s">
        <v>15201</v>
      </c>
      <c r="B7591" s="7" t="s">
        <v>15202</v>
      </c>
      <c r="C7591" s="7" t="s">
        <v>96</v>
      </c>
      <c r="D7591" s="8">
        <v>16.260000000000002</v>
      </c>
    </row>
    <row r="7592" spans="1:4" ht="12.75" customHeight="1">
      <c r="A7592" s="6" t="s">
        <v>15203</v>
      </c>
      <c r="B7592" s="7" t="s">
        <v>15204</v>
      </c>
      <c r="C7592" s="7" t="s">
        <v>96</v>
      </c>
      <c r="D7592" s="8">
        <v>15.39</v>
      </c>
    </row>
    <row r="7593" spans="1:4" ht="12.75" customHeight="1">
      <c r="A7593" s="6" t="s">
        <v>15205</v>
      </c>
      <c r="B7593" s="7" t="s">
        <v>15206</v>
      </c>
      <c r="C7593" s="7" t="s">
        <v>96</v>
      </c>
      <c r="D7593" s="8">
        <v>22.13</v>
      </c>
    </row>
    <row r="7594" spans="1:4" ht="12.75" customHeight="1">
      <c r="A7594" s="6" t="s">
        <v>15207</v>
      </c>
      <c r="B7594" s="7" t="s">
        <v>15208</v>
      </c>
      <c r="C7594" s="7" t="s">
        <v>96</v>
      </c>
      <c r="D7594" s="8">
        <v>21.04</v>
      </c>
    </row>
    <row r="7595" spans="1:4" ht="12.75" customHeight="1">
      <c r="A7595" s="6" t="s">
        <v>15209</v>
      </c>
      <c r="B7595" s="7" t="s">
        <v>15210</v>
      </c>
      <c r="C7595" s="7" t="s">
        <v>96</v>
      </c>
      <c r="D7595" s="8">
        <v>16.510000000000002</v>
      </c>
    </row>
    <row r="7596" spans="1:4" ht="12.75" customHeight="1">
      <c r="A7596" s="6" t="s">
        <v>15211</v>
      </c>
      <c r="B7596" s="7" t="s">
        <v>15212</v>
      </c>
      <c r="C7596" s="7" t="s">
        <v>96</v>
      </c>
      <c r="D7596" s="8">
        <v>15.53</v>
      </c>
    </row>
    <row r="7597" spans="1:4" ht="12.75" customHeight="1">
      <c r="A7597" s="6" t="s">
        <v>15213</v>
      </c>
      <c r="B7597" s="7" t="s">
        <v>15214</v>
      </c>
      <c r="C7597" s="7" t="s">
        <v>96</v>
      </c>
      <c r="D7597" s="8">
        <v>18.91</v>
      </c>
    </row>
    <row r="7598" spans="1:4" ht="12.75" customHeight="1">
      <c r="A7598" s="6" t="s">
        <v>15215</v>
      </c>
      <c r="B7598" s="7" t="s">
        <v>15216</v>
      </c>
      <c r="C7598" s="7" t="s">
        <v>96</v>
      </c>
      <c r="D7598" s="8">
        <v>11.32</v>
      </c>
    </row>
    <row r="7599" spans="1:4" ht="12.75" customHeight="1">
      <c r="A7599" s="6" t="s">
        <v>15217</v>
      </c>
      <c r="B7599" s="7" t="s">
        <v>15218</v>
      </c>
      <c r="C7599" s="7" t="s">
        <v>96</v>
      </c>
      <c r="D7599" s="8">
        <v>13.24</v>
      </c>
    </row>
    <row r="7600" spans="1:4" ht="12.75" customHeight="1">
      <c r="A7600" s="6" t="s">
        <v>15219</v>
      </c>
      <c r="B7600" s="7" t="s">
        <v>15220</v>
      </c>
      <c r="C7600" s="7" t="s">
        <v>96</v>
      </c>
      <c r="D7600" s="8">
        <v>19.09</v>
      </c>
    </row>
    <row r="7601" spans="1:4" ht="12.75" customHeight="1">
      <c r="A7601" s="6" t="s">
        <v>15221</v>
      </c>
      <c r="B7601" s="7" t="s">
        <v>15222</v>
      </c>
      <c r="C7601" s="7" t="s">
        <v>96</v>
      </c>
      <c r="D7601" s="8">
        <v>13.69</v>
      </c>
    </row>
    <row r="7602" spans="1:4" ht="12.75" customHeight="1">
      <c r="A7602" s="6" t="s">
        <v>15223</v>
      </c>
      <c r="B7602" s="7" t="s">
        <v>15224</v>
      </c>
      <c r="C7602" s="7" t="s">
        <v>96</v>
      </c>
      <c r="D7602" s="8">
        <v>10.130000000000001</v>
      </c>
    </row>
    <row r="7603" spans="1:4" ht="12.75" customHeight="1">
      <c r="A7603" s="6" t="s">
        <v>15225</v>
      </c>
      <c r="B7603" s="7" t="s">
        <v>15226</v>
      </c>
      <c r="C7603" s="7" t="s">
        <v>801</v>
      </c>
      <c r="D7603" s="8">
        <v>90.48</v>
      </c>
    </row>
    <row r="7604" spans="1:4" ht="12.75" customHeight="1">
      <c r="A7604" s="6" t="s">
        <v>15227</v>
      </c>
      <c r="B7604" s="7" t="s">
        <v>15228</v>
      </c>
      <c r="C7604" s="7" t="s">
        <v>801</v>
      </c>
      <c r="D7604" s="8">
        <v>70.14</v>
      </c>
    </row>
    <row r="7605" spans="1:4" ht="12.75" customHeight="1">
      <c r="A7605" s="6" t="s">
        <v>15229</v>
      </c>
      <c r="B7605" s="7" t="s">
        <v>15230</v>
      </c>
      <c r="C7605" s="7" t="s">
        <v>96</v>
      </c>
      <c r="D7605" s="8">
        <v>17.579999999999998</v>
      </c>
    </row>
    <row r="7606" spans="1:4" ht="12.75" customHeight="1">
      <c r="A7606" s="6" t="s">
        <v>15231</v>
      </c>
      <c r="B7606" s="7" t="s">
        <v>15232</v>
      </c>
      <c r="C7606" s="7" t="s">
        <v>290</v>
      </c>
      <c r="D7606" s="8">
        <v>886.97</v>
      </c>
    </row>
    <row r="7607" spans="1:4" ht="12.75" customHeight="1">
      <c r="A7607" s="6" t="s">
        <v>15233</v>
      </c>
      <c r="B7607" s="7" t="s">
        <v>15234</v>
      </c>
      <c r="C7607" s="7" t="s">
        <v>290</v>
      </c>
      <c r="D7607" s="8">
        <v>483.71</v>
      </c>
    </row>
    <row r="7608" spans="1:4" ht="12.75" customHeight="1">
      <c r="A7608" s="6" t="s">
        <v>15235</v>
      </c>
      <c r="B7608" s="7" t="s">
        <v>15236</v>
      </c>
      <c r="C7608" s="7" t="s">
        <v>290</v>
      </c>
      <c r="D7608" s="8">
        <v>567.22</v>
      </c>
    </row>
    <row r="7609" spans="1:4" ht="12.75" customHeight="1">
      <c r="A7609" s="6" t="s">
        <v>15237</v>
      </c>
      <c r="B7609" s="7" t="s">
        <v>15238</v>
      </c>
      <c r="C7609" s="7" t="s">
        <v>290</v>
      </c>
      <c r="D7609" s="8">
        <v>714.26</v>
      </c>
    </row>
    <row r="7610" spans="1:4" ht="12.75" customHeight="1">
      <c r="A7610" s="6" t="s">
        <v>15239</v>
      </c>
      <c r="B7610" s="7" t="s">
        <v>15240</v>
      </c>
      <c r="C7610" s="7" t="s">
        <v>290</v>
      </c>
      <c r="D7610" s="8">
        <v>2004.83</v>
      </c>
    </row>
    <row r="7611" spans="1:4" ht="12.75" customHeight="1">
      <c r="A7611" s="6" t="s">
        <v>15241</v>
      </c>
      <c r="B7611" s="7" t="s">
        <v>15242</v>
      </c>
      <c r="C7611" s="7" t="s">
        <v>290</v>
      </c>
      <c r="D7611" s="8">
        <v>1657.63</v>
      </c>
    </row>
    <row r="7612" spans="1:4" ht="12.75" customHeight="1">
      <c r="A7612" s="6" t="s">
        <v>15243</v>
      </c>
      <c r="B7612" s="7" t="s">
        <v>15244</v>
      </c>
      <c r="C7612" s="7" t="s">
        <v>290</v>
      </c>
      <c r="D7612" s="8">
        <v>567.22</v>
      </c>
    </row>
    <row r="7613" spans="1:4" ht="12.75" customHeight="1">
      <c r="A7613" s="6" t="s">
        <v>15245</v>
      </c>
      <c r="B7613" s="7" t="s">
        <v>15246</v>
      </c>
      <c r="C7613" s="7" t="s">
        <v>290</v>
      </c>
      <c r="D7613" s="8">
        <v>1415.73</v>
      </c>
    </row>
    <row r="7614" spans="1:4" ht="12.75" customHeight="1">
      <c r="A7614" s="6" t="s">
        <v>15247</v>
      </c>
      <c r="B7614" s="7" t="s">
        <v>15248</v>
      </c>
      <c r="C7614" s="7" t="s">
        <v>290</v>
      </c>
      <c r="D7614" s="8">
        <v>879.27</v>
      </c>
    </row>
    <row r="7615" spans="1:4" ht="12.75" customHeight="1">
      <c r="A7615" s="6" t="s">
        <v>15249</v>
      </c>
      <c r="B7615" s="7" t="s">
        <v>15250</v>
      </c>
      <c r="C7615" s="7" t="s">
        <v>290</v>
      </c>
      <c r="D7615" s="8">
        <v>644.79999999999995</v>
      </c>
    </row>
    <row r="7616" spans="1:4" ht="12.75" customHeight="1">
      <c r="A7616" s="6" t="s">
        <v>15251</v>
      </c>
      <c r="B7616" s="7" t="s">
        <v>15252</v>
      </c>
      <c r="C7616" s="7" t="s">
        <v>290</v>
      </c>
      <c r="D7616" s="8">
        <v>610.45000000000005</v>
      </c>
    </row>
    <row r="7617" spans="1:4" ht="12.75" customHeight="1">
      <c r="A7617" s="6" t="s">
        <v>15253</v>
      </c>
      <c r="B7617" s="7" t="s">
        <v>15254</v>
      </c>
      <c r="C7617" s="7" t="s">
        <v>290</v>
      </c>
      <c r="D7617" s="8">
        <v>1892.33</v>
      </c>
    </row>
    <row r="7618" spans="1:4" ht="12.75" customHeight="1">
      <c r="A7618" s="6" t="s">
        <v>15255</v>
      </c>
      <c r="B7618" s="7" t="s">
        <v>15256</v>
      </c>
      <c r="C7618" s="7" t="s">
        <v>96</v>
      </c>
      <c r="D7618" s="8">
        <v>26.67</v>
      </c>
    </row>
    <row r="7619" spans="1:4" ht="12.75" customHeight="1">
      <c r="A7619" s="6" t="s">
        <v>15257</v>
      </c>
      <c r="B7619" s="7" t="s">
        <v>15258</v>
      </c>
      <c r="C7619" s="7" t="s">
        <v>96</v>
      </c>
      <c r="D7619" s="8">
        <v>37.5</v>
      </c>
    </row>
    <row r="7620" spans="1:4" ht="12.75" customHeight="1">
      <c r="A7620" s="6" t="s">
        <v>15259</v>
      </c>
      <c r="B7620" s="7" t="s">
        <v>15260</v>
      </c>
      <c r="C7620" s="7" t="s">
        <v>96</v>
      </c>
      <c r="D7620" s="8">
        <v>49.68</v>
      </c>
    </row>
    <row r="7621" spans="1:4" ht="12.75" customHeight="1">
      <c r="A7621" s="6" t="s">
        <v>15261</v>
      </c>
      <c r="B7621" s="7" t="s">
        <v>15262</v>
      </c>
      <c r="C7621" s="7" t="s">
        <v>96</v>
      </c>
      <c r="D7621" s="8">
        <v>51.28</v>
      </c>
    </row>
    <row r="7622" spans="1:4" ht="12.75" customHeight="1">
      <c r="A7622" s="6" t="s">
        <v>15263</v>
      </c>
      <c r="B7622" s="7" t="s">
        <v>15264</v>
      </c>
      <c r="C7622" s="7" t="s">
        <v>96</v>
      </c>
      <c r="D7622" s="8">
        <v>28.74</v>
      </c>
    </row>
    <row r="7623" spans="1:4" ht="12.75" customHeight="1">
      <c r="A7623" s="6" t="s">
        <v>15265</v>
      </c>
      <c r="B7623" s="7" t="s">
        <v>15266</v>
      </c>
      <c r="C7623" s="7" t="s">
        <v>96</v>
      </c>
      <c r="D7623" s="8">
        <v>25.73</v>
      </c>
    </row>
    <row r="7624" spans="1:4" ht="12.75" customHeight="1">
      <c r="A7624" s="6" t="s">
        <v>15267</v>
      </c>
      <c r="B7624" s="7" t="s">
        <v>15268</v>
      </c>
      <c r="C7624" s="7" t="s">
        <v>96</v>
      </c>
      <c r="D7624" s="8">
        <v>38.700000000000003</v>
      </c>
    </row>
    <row r="7625" spans="1:4" ht="12.75" customHeight="1">
      <c r="A7625" s="6" t="s">
        <v>15269</v>
      </c>
      <c r="B7625" s="7" t="s">
        <v>15270</v>
      </c>
      <c r="C7625" s="7" t="s">
        <v>290</v>
      </c>
      <c r="D7625" s="8">
        <v>2669.9</v>
      </c>
    </row>
    <row r="7626" spans="1:4" ht="12.75" customHeight="1">
      <c r="A7626" s="6" t="s">
        <v>15271</v>
      </c>
      <c r="B7626" s="7" t="s">
        <v>15272</v>
      </c>
      <c r="C7626" s="7" t="s">
        <v>290</v>
      </c>
      <c r="D7626" s="8">
        <v>4325.01</v>
      </c>
    </row>
    <row r="7627" spans="1:4" ht="12.75" customHeight="1">
      <c r="A7627" s="6" t="s">
        <v>15273</v>
      </c>
      <c r="B7627" s="7" t="s">
        <v>15274</v>
      </c>
      <c r="C7627" s="7" t="s">
        <v>290</v>
      </c>
      <c r="D7627" s="8">
        <v>3472.88</v>
      </c>
    </row>
    <row r="7628" spans="1:4" ht="12.75" customHeight="1">
      <c r="A7628" s="6" t="s">
        <v>15275</v>
      </c>
      <c r="B7628" s="7" t="s">
        <v>15276</v>
      </c>
      <c r="C7628" s="7" t="s">
        <v>290</v>
      </c>
      <c r="D7628" s="8">
        <v>3700.65</v>
      </c>
    </row>
    <row r="7629" spans="1:4" ht="12.75" customHeight="1">
      <c r="A7629" s="6" t="s">
        <v>15277</v>
      </c>
      <c r="B7629" s="7" t="s">
        <v>15278</v>
      </c>
      <c r="C7629" s="7" t="s">
        <v>290</v>
      </c>
      <c r="D7629" s="8">
        <v>3045.82</v>
      </c>
    </row>
    <row r="7630" spans="1:4" ht="12.75" customHeight="1">
      <c r="A7630" s="6" t="s">
        <v>15279</v>
      </c>
      <c r="B7630" s="7" t="s">
        <v>15280</v>
      </c>
      <c r="C7630" s="7" t="s">
        <v>290</v>
      </c>
      <c r="D7630" s="8">
        <v>2987</v>
      </c>
    </row>
    <row r="7631" spans="1:4" ht="12.75" customHeight="1">
      <c r="A7631" s="6" t="s">
        <v>15281</v>
      </c>
      <c r="B7631" s="7" t="s">
        <v>15282</v>
      </c>
      <c r="C7631" s="7" t="s">
        <v>290</v>
      </c>
      <c r="D7631" s="8">
        <v>4595.6000000000004</v>
      </c>
    </row>
    <row r="7632" spans="1:4" ht="12.75" customHeight="1">
      <c r="A7632" s="6" t="s">
        <v>15283</v>
      </c>
      <c r="B7632" s="7" t="s">
        <v>15284</v>
      </c>
      <c r="C7632" s="7" t="s">
        <v>290</v>
      </c>
      <c r="D7632" s="8">
        <v>2881.83</v>
      </c>
    </row>
    <row r="7633" spans="1:4" ht="12.75" customHeight="1">
      <c r="A7633" s="6" t="s">
        <v>15285</v>
      </c>
      <c r="B7633" s="7" t="s">
        <v>15286</v>
      </c>
      <c r="C7633" s="7" t="s">
        <v>801</v>
      </c>
      <c r="D7633" s="8">
        <v>47.97</v>
      </c>
    </row>
    <row r="7634" spans="1:4" ht="12.75" customHeight="1">
      <c r="A7634" s="6" t="s">
        <v>15287</v>
      </c>
      <c r="B7634" s="7" t="s">
        <v>15288</v>
      </c>
      <c r="C7634" s="7" t="s">
        <v>801</v>
      </c>
      <c r="D7634" s="8">
        <v>28.37</v>
      </c>
    </row>
    <row r="7635" spans="1:4" ht="12.75" customHeight="1">
      <c r="A7635" s="6" t="s">
        <v>15289</v>
      </c>
      <c r="B7635" s="7" t="s">
        <v>15290</v>
      </c>
      <c r="C7635" s="7" t="s">
        <v>801</v>
      </c>
      <c r="D7635" s="8">
        <v>53.72</v>
      </c>
    </row>
    <row r="7636" spans="1:4" ht="12.75" customHeight="1">
      <c r="A7636" s="6" t="s">
        <v>15291</v>
      </c>
      <c r="B7636" s="7" t="s">
        <v>15292</v>
      </c>
      <c r="C7636" s="7" t="s">
        <v>2</v>
      </c>
      <c r="D7636" s="8">
        <v>9.08</v>
      </c>
    </row>
    <row r="7637" spans="1:4" ht="12.75" customHeight="1">
      <c r="A7637" s="6" t="s">
        <v>15293</v>
      </c>
      <c r="B7637" s="7" t="s">
        <v>15294</v>
      </c>
      <c r="C7637" s="7" t="s">
        <v>89</v>
      </c>
      <c r="D7637" s="8">
        <v>4.9000000000000004</v>
      </c>
    </row>
    <row r="7638" spans="1:4" ht="12.75" customHeight="1">
      <c r="A7638" s="6" t="s">
        <v>15295</v>
      </c>
      <c r="B7638" s="7" t="s">
        <v>15296</v>
      </c>
      <c r="C7638" s="7" t="s">
        <v>801</v>
      </c>
      <c r="D7638" s="8">
        <v>132.06</v>
      </c>
    </row>
    <row r="7639" spans="1:4" ht="12.75" customHeight="1">
      <c r="A7639" s="6" t="s">
        <v>15297</v>
      </c>
      <c r="B7639" s="7" t="s">
        <v>15298</v>
      </c>
      <c r="C7639" s="7" t="s">
        <v>801</v>
      </c>
      <c r="D7639" s="8">
        <v>218.76</v>
      </c>
    </row>
    <row r="7640" spans="1:4" ht="12.75" customHeight="1">
      <c r="A7640" s="6" t="s">
        <v>15299</v>
      </c>
      <c r="B7640" s="7" t="s">
        <v>15300</v>
      </c>
      <c r="C7640" s="7" t="s">
        <v>801</v>
      </c>
      <c r="D7640" s="8">
        <v>166.55</v>
      </c>
    </row>
    <row r="7641" spans="1:4" ht="12.75" customHeight="1">
      <c r="A7641" s="6" t="s">
        <v>15301</v>
      </c>
      <c r="B7641" s="7" t="s">
        <v>15302</v>
      </c>
      <c r="C7641" s="7" t="s">
        <v>801</v>
      </c>
      <c r="D7641" s="8">
        <v>44.01</v>
      </c>
    </row>
    <row r="7642" spans="1:4" ht="12.75" customHeight="1">
      <c r="A7642" s="6" t="s">
        <v>15303</v>
      </c>
      <c r="B7642" s="7" t="s">
        <v>15304</v>
      </c>
      <c r="C7642" s="7" t="s">
        <v>801</v>
      </c>
      <c r="D7642" s="8">
        <v>46.92</v>
      </c>
    </row>
    <row r="7643" spans="1:4" ht="12.75" customHeight="1">
      <c r="A7643" s="6" t="s">
        <v>15305</v>
      </c>
      <c r="B7643" s="7" t="s">
        <v>15306</v>
      </c>
      <c r="C7643" s="7" t="s">
        <v>801</v>
      </c>
      <c r="D7643" s="8">
        <v>38.159999999999997</v>
      </c>
    </row>
    <row r="7644" spans="1:4" ht="12.75" customHeight="1">
      <c r="A7644" s="6" t="s">
        <v>15307</v>
      </c>
      <c r="B7644" s="7" t="s">
        <v>15308</v>
      </c>
      <c r="C7644" s="7" t="s">
        <v>801</v>
      </c>
      <c r="D7644" s="8">
        <v>51.11</v>
      </c>
    </row>
    <row r="7645" spans="1:4" ht="12.75" customHeight="1">
      <c r="A7645" s="6" t="s">
        <v>15309</v>
      </c>
      <c r="B7645" s="7" t="s">
        <v>15310</v>
      </c>
      <c r="C7645" s="7" t="s">
        <v>801</v>
      </c>
      <c r="D7645" s="8">
        <v>54.11</v>
      </c>
    </row>
    <row r="7646" spans="1:4" ht="12.75" customHeight="1">
      <c r="A7646" s="6" t="s">
        <v>15311</v>
      </c>
      <c r="B7646" s="7" t="s">
        <v>15312</v>
      </c>
      <c r="C7646" s="7" t="s">
        <v>801</v>
      </c>
      <c r="D7646" s="8">
        <v>67.06</v>
      </c>
    </row>
    <row r="7647" spans="1:4" ht="12.75" customHeight="1">
      <c r="A7647" s="6" t="s">
        <v>15313</v>
      </c>
      <c r="B7647" s="7" t="s">
        <v>15314</v>
      </c>
      <c r="C7647" s="7" t="s">
        <v>801</v>
      </c>
      <c r="D7647" s="8">
        <v>69.2</v>
      </c>
    </row>
    <row r="7648" spans="1:4" ht="12.75" customHeight="1">
      <c r="A7648" s="6" t="s">
        <v>15315</v>
      </c>
      <c r="B7648" s="7" t="s">
        <v>15316</v>
      </c>
      <c r="C7648" s="7" t="s">
        <v>801</v>
      </c>
      <c r="D7648" s="8">
        <v>82.15</v>
      </c>
    </row>
    <row r="7649" spans="1:4" ht="12.75" customHeight="1">
      <c r="A7649" s="6" t="s">
        <v>15317</v>
      </c>
      <c r="B7649" s="7" t="s">
        <v>15318</v>
      </c>
      <c r="C7649" s="7" t="s">
        <v>801</v>
      </c>
      <c r="D7649" s="8">
        <v>85.16</v>
      </c>
    </row>
    <row r="7650" spans="1:4" ht="12.75" customHeight="1">
      <c r="A7650" s="6" t="s">
        <v>15319</v>
      </c>
      <c r="B7650" s="7" t="s">
        <v>15320</v>
      </c>
      <c r="C7650" s="7" t="s">
        <v>801</v>
      </c>
      <c r="D7650" s="8">
        <v>98.11</v>
      </c>
    </row>
    <row r="7651" spans="1:4" ht="12.75" customHeight="1">
      <c r="A7651" s="6" t="s">
        <v>15321</v>
      </c>
      <c r="B7651" s="7" t="s">
        <v>15322</v>
      </c>
      <c r="C7651" s="7" t="s">
        <v>801</v>
      </c>
      <c r="D7651" s="8">
        <v>51.9</v>
      </c>
    </row>
    <row r="7652" spans="1:4" ht="12.75" customHeight="1">
      <c r="A7652" s="6" t="s">
        <v>15323</v>
      </c>
      <c r="B7652" s="7" t="s">
        <v>15324</v>
      </c>
      <c r="C7652" s="7" t="s">
        <v>801</v>
      </c>
      <c r="D7652" s="8">
        <v>63.59</v>
      </c>
    </row>
    <row r="7653" spans="1:4" ht="12.75" customHeight="1">
      <c r="A7653" s="6" t="s">
        <v>15325</v>
      </c>
      <c r="B7653" s="7" t="s">
        <v>15326</v>
      </c>
      <c r="C7653" s="7" t="s">
        <v>801</v>
      </c>
      <c r="D7653" s="8">
        <v>76.010000000000005</v>
      </c>
    </row>
    <row r="7654" spans="1:4" ht="12.75" customHeight="1">
      <c r="A7654" s="6" t="s">
        <v>15327</v>
      </c>
      <c r="B7654" s="7" t="s">
        <v>15328</v>
      </c>
      <c r="C7654" s="7" t="s">
        <v>89</v>
      </c>
      <c r="D7654" s="8">
        <v>16.82</v>
      </c>
    </row>
    <row r="7655" spans="1:4" ht="12.75" customHeight="1">
      <c r="A7655" s="6" t="s">
        <v>15329</v>
      </c>
      <c r="B7655" s="7" t="s">
        <v>15330</v>
      </c>
      <c r="C7655" s="7" t="s">
        <v>89</v>
      </c>
      <c r="D7655" s="8">
        <v>17.45</v>
      </c>
    </row>
    <row r="7656" spans="1:4" ht="12.75" customHeight="1">
      <c r="A7656" s="6" t="s">
        <v>15331</v>
      </c>
      <c r="B7656" s="7" t="s">
        <v>15332</v>
      </c>
      <c r="C7656" s="7" t="s">
        <v>89</v>
      </c>
      <c r="D7656" s="8">
        <v>17.59</v>
      </c>
    </row>
    <row r="7657" spans="1:4" ht="12.75" customHeight="1">
      <c r="A7657" s="6" t="s">
        <v>15333</v>
      </c>
      <c r="B7657" s="7" t="s">
        <v>15334</v>
      </c>
      <c r="C7657" s="7" t="s">
        <v>89</v>
      </c>
      <c r="D7657" s="8">
        <v>19.22</v>
      </c>
    </row>
    <row r="7658" spans="1:4" ht="12.75" customHeight="1">
      <c r="A7658" s="6" t="s">
        <v>15335</v>
      </c>
      <c r="B7658" s="7" t="s">
        <v>15336</v>
      </c>
      <c r="C7658" s="7" t="s">
        <v>89</v>
      </c>
      <c r="D7658" s="8">
        <v>20.49</v>
      </c>
    </row>
    <row r="7659" spans="1:4" ht="12.75" customHeight="1">
      <c r="A7659" s="6" t="s">
        <v>15337</v>
      </c>
      <c r="B7659" s="7" t="s">
        <v>15338</v>
      </c>
      <c r="C7659" s="7" t="s">
        <v>89</v>
      </c>
      <c r="D7659" s="8">
        <v>24.28</v>
      </c>
    </row>
    <row r="7660" spans="1:4" ht="12.75" customHeight="1">
      <c r="A7660" s="6" t="s">
        <v>15339</v>
      </c>
      <c r="B7660" s="7" t="s">
        <v>15340</v>
      </c>
      <c r="C7660" s="7" t="s">
        <v>89</v>
      </c>
      <c r="D7660" s="8">
        <v>17.809999999999999</v>
      </c>
    </row>
    <row r="7661" spans="1:4" ht="12.75" customHeight="1">
      <c r="A7661" s="6" t="s">
        <v>15341</v>
      </c>
      <c r="B7661" s="7" t="s">
        <v>15342</v>
      </c>
      <c r="C7661" s="7" t="s">
        <v>89</v>
      </c>
      <c r="D7661" s="8">
        <v>20.05</v>
      </c>
    </row>
    <row r="7662" spans="1:4" ht="12.75" customHeight="1">
      <c r="A7662" s="6" t="s">
        <v>15343</v>
      </c>
      <c r="B7662" s="7" t="s">
        <v>15344</v>
      </c>
      <c r="C7662" s="7" t="s">
        <v>89</v>
      </c>
      <c r="D7662" s="8">
        <v>19.43</v>
      </c>
    </row>
    <row r="7663" spans="1:4" ht="12.75" customHeight="1">
      <c r="A7663" s="6" t="s">
        <v>15345</v>
      </c>
      <c r="B7663" s="7" t="s">
        <v>15346</v>
      </c>
      <c r="C7663" s="7" t="s">
        <v>89</v>
      </c>
      <c r="D7663" s="8">
        <v>5.86</v>
      </c>
    </row>
    <row r="7664" spans="1:4" ht="12.75" customHeight="1">
      <c r="A7664" s="6" t="s">
        <v>15347</v>
      </c>
      <c r="B7664" s="7" t="s">
        <v>15348</v>
      </c>
      <c r="C7664" s="7" t="s">
        <v>89</v>
      </c>
      <c r="D7664" s="8">
        <v>6.49</v>
      </c>
    </row>
    <row r="7665" spans="1:4" ht="12.75" customHeight="1">
      <c r="A7665" s="6" t="s">
        <v>15349</v>
      </c>
      <c r="B7665" s="7" t="s">
        <v>15350</v>
      </c>
      <c r="C7665" s="7" t="s">
        <v>89</v>
      </c>
      <c r="D7665" s="8">
        <v>6.59</v>
      </c>
    </row>
    <row r="7666" spans="1:4" ht="12.75" customHeight="1">
      <c r="A7666" s="6" t="s">
        <v>15351</v>
      </c>
      <c r="B7666" s="7" t="s">
        <v>15352</v>
      </c>
      <c r="C7666" s="7" t="s">
        <v>89</v>
      </c>
      <c r="D7666" s="8">
        <v>8.2200000000000006</v>
      </c>
    </row>
    <row r="7667" spans="1:4" ht="12.75" customHeight="1">
      <c r="A7667" s="6" t="s">
        <v>15353</v>
      </c>
      <c r="B7667" s="7" t="s">
        <v>15354</v>
      </c>
      <c r="C7667" s="7" t="s">
        <v>89</v>
      </c>
      <c r="D7667" s="8">
        <v>9.5399999999999991</v>
      </c>
    </row>
    <row r="7668" spans="1:4" ht="12.75" customHeight="1">
      <c r="A7668" s="6" t="s">
        <v>15355</v>
      </c>
      <c r="B7668" s="7" t="s">
        <v>15356</v>
      </c>
      <c r="C7668" s="7" t="s">
        <v>89</v>
      </c>
      <c r="D7668" s="8">
        <v>13.33</v>
      </c>
    </row>
    <row r="7669" spans="1:4" ht="12.75" customHeight="1">
      <c r="A7669" s="6" t="s">
        <v>15357</v>
      </c>
      <c r="B7669" s="7" t="s">
        <v>15358</v>
      </c>
      <c r="C7669" s="7" t="s">
        <v>89</v>
      </c>
      <c r="D7669" s="8">
        <v>6.86</v>
      </c>
    </row>
    <row r="7670" spans="1:4" ht="12.75" customHeight="1">
      <c r="A7670" s="6" t="s">
        <v>15359</v>
      </c>
      <c r="B7670" s="7" t="s">
        <v>15360</v>
      </c>
      <c r="C7670" s="7" t="s">
        <v>89</v>
      </c>
      <c r="D7670" s="8">
        <v>9.0500000000000007</v>
      </c>
    </row>
    <row r="7671" spans="1:4" ht="12.75" customHeight="1">
      <c r="A7671" s="6" t="s">
        <v>15361</v>
      </c>
      <c r="B7671" s="7" t="s">
        <v>15362</v>
      </c>
      <c r="C7671" s="7" t="s">
        <v>89</v>
      </c>
      <c r="D7671" s="8">
        <v>8.43</v>
      </c>
    </row>
    <row r="7672" spans="1:4" ht="12.75" customHeight="1">
      <c r="A7672" s="6" t="s">
        <v>15363</v>
      </c>
      <c r="B7672" s="7" t="s">
        <v>15364</v>
      </c>
      <c r="C7672" s="7" t="s">
        <v>89</v>
      </c>
      <c r="D7672" s="8">
        <v>8.67</v>
      </c>
    </row>
    <row r="7673" spans="1:4" ht="12.75" customHeight="1">
      <c r="A7673" s="6" t="s">
        <v>15365</v>
      </c>
      <c r="B7673" s="7" t="s">
        <v>15366</v>
      </c>
      <c r="C7673" s="7" t="s">
        <v>89</v>
      </c>
      <c r="D7673" s="8">
        <v>9.26</v>
      </c>
    </row>
    <row r="7674" spans="1:4" ht="12.75" customHeight="1">
      <c r="A7674" s="6" t="s">
        <v>15367</v>
      </c>
      <c r="B7674" s="7" t="s">
        <v>15368</v>
      </c>
      <c r="C7674" s="7" t="s">
        <v>89</v>
      </c>
      <c r="D7674" s="8">
        <v>9.3800000000000008</v>
      </c>
    </row>
    <row r="7675" spans="1:4" ht="12.75" customHeight="1">
      <c r="A7675" s="6" t="s">
        <v>15369</v>
      </c>
      <c r="B7675" s="7" t="s">
        <v>15370</v>
      </c>
      <c r="C7675" s="7" t="s">
        <v>89</v>
      </c>
      <c r="D7675" s="8">
        <v>10.89</v>
      </c>
    </row>
    <row r="7676" spans="1:4" ht="12.75" customHeight="1">
      <c r="A7676" s="6" t="s">
        <v>15371</v>
      </c>
      <c r="B7676" s="7" t="s">
        <v>15372</v>
      </c>
      <c r="C7676" s="7" t="s">
        <v>89</v>
      </c>
      <c r="D7676" s="8">
        <v>12.16</v>
      </c>
    </row>
    <row r="7677" spans="1:4" ht="12.75" customHeight="1">
      <c r="A7677" s="6" t="s">
        <v>15373</v>
      </c>
      <c r="B7677" s="7" t="s">
        <v>15374</v>
      </c>
      <c r="C7677" s="7" t="s">
        <v>89</v>
      </c>
      <c r="D7677" s="8">
        <v>15.67</v>
      </c>
    </row>
    <row r="7678" spans="1:4" ht="12.75" customHeight="1">
      <c r="A7678" s="6" t="s">
        <v>15375</v>
      </c>
      <c r="B7678" s="7" t="s">
        <v>15376</v>
      </c>
      <c r="C7678" s="7" t="s">
        <v>89</v>
      </c>
      <c r="D7678" s="8">
        <v>9.68</v>
      </c>
    </row>
    <row r="7679" spans="1:4" ht="12.75" customHeight="1">
      <c r="A7679" s="6" t="s">
        <v>15377</v>
      </c>
      <c r="B7679" s="7" t="s">
        <v>15378</v>
      </c>
      <c r="C7679" s="7" t="s">
        <v>89</v>
      </c>
      <c r="D7679" s="8">
        <v>11.76</v>
      </c>
    </row>
    <row r="7680" spans="1:4" ht="12.75" customHeight="1">
      <c r="A7680" s="6" t="s">
        <v>15379</v>
      </c>
      <c r="B7680" s="7" t="s">
        <v>15380</v>
      </c>
      <c r="C7680" s="7" t="s">
        <v>89</v>
      </c>
      <c r="D7680" s="8">
        <v>11.19</v>
      </c>
    </row>
    <row r="7681" spans="1:4" ht="12.75" customHeight="1">
      <c r="A7681" s="6" t="s">
        <v>15381</v>
      </c>
      <c r="B7681" s="7" t="s">
        <v>15382</v>
      </c>
      <c r="C7681" s="7" t="s">
        <v>89</v>
      </c>
      <c r="D7681" s="8">
        <v>9.49</v>
      </c>
    </row>
    <row r="7682" spans="1:4" ht="12.75" customHeight="1">
      <c r="A7682" s="6" t="s">
        <v>15383</v>
      </c>
      <c r="B7682" s="7" t="s">
        <v>15384</v>
      </c>
      <c r="C7682" s="7" t="s">
        <v>89</v>
      </c>
      <c r="D7682" s="8">
        <v>11.25</v>
      </c>
    </row>
    <row r="7683" spans="1:4" ht="12.75" customHeight="1">
      <c r="A7683" s="6" t="s">
        <v>15385</v>
      </c>
      <c r="B7683" s="7" t="s">
        <v>15386</v>
      </c>
      <c r="C7683" s="7" t="s">
        <v>89</v>
      </c>
      <c r="D7683" s="8">
        <v>15.29</v>
      </c>
    </row>
    <row r="7684" spans="1:4" ht="12.75" customHeight="1">
      <c r="A7684" s="6" t="s">
        <v>15387</v>
      </c>
      <c r="B7684" s="7" t="s">
        <v>15388</v>
      </c>
      <c r="C7684" s="7" t="s">
        <v>89</v>
      </c>
      <c r="D7684" s="8">
        <v>19.25</v>
      </c>
    </row>
    <row r="7685" spans="1:4" ht="12.75" customHeight="1">
      <c r="A7685" s="6" t="s">
        <v>15389</v>
      </c>
      <c r="B7685" s="7" t="s">
        <v>15390</v>
      </c>
      <c r="C7685" s="7" t="s">
        <v>89</v>
      </c>
      <c r="D7685" s="8">
        <v>8.31</v>
      </c>
    </row>
    <row r="7686" spans="1:4" ht="12.75" customHeight="1">
      <c r="A7686" s="6" t="s">
        <v>15391</v>
      </c>
      <c r="B7686" s="7" t="s">
        <v>15392</v>
      </c>
      <c r="C7686" s="7" t="s">
        <v>89</v>
      </c>
      <c r="D7686" s="8">
        <v>10.07</v>
      </c>
    </row>
    <row r="7687" spans="1:4" ht="12.75" customHeight="1">
      <c r="A7687" s="6" t="s">
        <v>15393</v>
      </c>
      <c r="B7687" s="7" t="s">
        <v>15394</v>
      </c>
      <c r="C7687" s="7" t="s">
        <v>89</v>
      </c>
      <c r="D7687" s="8">
        <v>14.13</v>
      </c>
    </row>
    <row r="7688" spans="1:4" ht="12.75" customHeight="1">
      <c r="A7688" s="6" t="s">
        <v>15395</v>
      </c>
      <c r="B7688" s="7" t="s">
        <v>15396</v>
      </c>
      <c r="C7688" s="7" t="s">
        <v>89</v>
      </c>
      <c r="D7688" s="8">
        <v>18.03</v>
      </c>
    </row>
    <row r="7689" spans="1:4" ht="12.75" customHeight="1">
      <c r="A7689" s="6" t="s">
        <v>15397</v>
      </c>
      <c r="B7689" s="7" t="s">
        <v>15398</v>
      </c>
      <c r="C7689" s="7" t="s">
        <v>89</v>
      </c>
      <c r="D7689" s="8">
        <v>12.3</v>
      </c>
    </row>
    <row r="7690" spans="1:4" ht="12.75" customHeight="1">
      <c r="A7690" s="6" t="s">
        <v>15399</v>
      </c>
      <c r="B7690" s="7" t="s">
        <v>15400</v>
      </c>
      <c r="C7690" s="7" t="s">
        <v>89</v>
      </c>
      <c r="D7690" s="8">
        <v>14.07</v>
      </c>
    </row>
    <row r="7691" spans="1:4" ht="12.75" customHeight="1">
      <c r="A7691" s="6" t="s">
        <v>15401</v>
      </c>
      <c r="B7691" s="7" t="s">
        <v>15402</v>
      </c>
      <c r="C7691" s="7" t="s">
        <v>89</v>
      </c>
      <c r="D7691" s="8">
        <v>18.11</v>
      </c>
    </row>
    <row r="7692" spans="1:4" ht="12.75" customHeight="1">
      <c r="A7692" s="6" t="s">
        <v>15403</v>
      </c>
      <c r="B7692" s="7" t="s">
        <v>15404</v>
      </c>
      <c r="C7692" s="7" t="s">
        <v>89</v>
      </c>
      <c r="D7692" s="8">
        <v>22.02</v>
      </c>
    </row>
    <row r="7693" spans="1:4" ht="12.75" customHeight="1">
      <c r="A7693" s="6" t="s">
        <v>15405</v>
      </c>
      <c r="B7693" s="7" t="s">
        <v>15406</v>
      </c>
      <c r="C7693" s="7" t="s">
        <v>89</v>
      </c>
      <c r="D7693" s="8">
        <v>18.98</v>
      </c>
    </row>
    <row r="7694" spans="1:4" ht="12.75" customHeight="1">
      <c r="A7694" s="6" t="s">
        <v>15407</v>
      </c>
      <c r="B7694" s="7" t="s">
        <v>15408</v>
      </c>
      <c r="C7694" s="7" t="s">
        <v>89</v>
      </c>
      <c r="D7694" s="8">
        <v>28.38</v>
      </c>
    </row>
    <row r="7695" spans="1:4" ht="12.75" customHeight="1">
      <c r="A7695" s="6" t="s">
        <v>15409</v>
      </c>
      <c r="B7695" s="7" t="s">
        <v>15410</v>
      </c>
      <c r="C7695" s="7" t="s">
        <v>89</v>
      </c>
      <c r="D7695" s="8">
        <v>39.75</v>
      </c>
    </row>
    <row r="7696" spans="1:4" ht="12.75" customHeight="1">
      <c r="A7696" s="6" t="s">
        <v>15411</v>
      </c>
      <c r="B7696" s="7" t="s">
        <v>15412</v>
      </c>
      <c r="C7696" s="7" t="s">
        <v>89</v>
      </c>
      <c r="D7696" s="8">
        <v>48.76</v>
      </c>
    </row>
    <row r="7697" spans="1:4" ht="12.75" customHeight="1">
      <c r="A7697" s="6" t="s">
        <v>15413</v>
      </c>
      <c r="B7697" s="7" t="s">
        <v>15414</v>
      </c>
      <c r="C7697" s="7" t="s">
        <v>89</v>
      </c>
      <c r="D7697" s="8">
        <v>74.09</v>
      </c>
    </row>
    <row r="7698" spans="1:4" ht="12.75" customHeight="1">
      <c r="A7698" s="6" t="s">
        <v>15415</v>
      </c>
      <c r="B7698" s="7" t="s">
        <v>15416</v>
      </c>
      <c r="C7698" s="7" t="s">
        <v>89</v>
      </c>
      <c r="D7698" s="8">
        <v>15.81</v>
      </c>
    </row>
    <row r="7699" spans="1:4" ht="12.75" customHeight="1">
      <c r="A7699" s="6" t="s">
        <v>15417</v>
      </c>
      <c r="B7699" s="7" t="s">
        <v>15418</v>
      </c>
      <c r="C7699" s="7" t="s">
        <v>89</v>
      </c>
      <c r="D7699" s="8">
        <v>19.29</v>
      </c>
    </row>
    <row r="7700" spans="1:4" ht="12.75" customHeight="1">
      <c r="A7700" s="6" t="s">
        <v>15419</v>
      </c>
      <c r="B7700" s="7" t="s">
        <v>15420</v>
      </c>
      <c r="C7700" s="7" t="s">
        <v>89</v>
      </c>
      <c r="D7700" s="8">
        <v>25.04</v>
      </c>
    </row>
    <row r="7701" spans="1:4" ht="12.75" customHeight="1">
      <c r="A7701" s="6" t="s">
        <v>15421</v>
      </c>
      <c r="B7701" s="7" t="s">
        <v>15422</v>
      </c>
      <c r="C7701" s="7" t="s">
        <v>89</v>
      </c>
      <c r="D7701" s="8">
        <v>7.85</v>
      </c>
    </row>
    <row r="7702" spans="1:4" ht="12.75" customHeight="1">
      <c r="A7702" s="6" t="s">
        <v>15423</v>
      </c>
      <c r="B7702" s="7" t="s">
        <v>15424</v>
      </c>
      <c r="C7702" s="7" t="s">
        <v>89</v>
      </c>
      <c r="D7702" s="8">
        <v>11.19</v>
      </c>
    </row>
    <row r="7703" spans="1:4" ht="12.75" customHeight="1">
      <c r="A7703" s="6" t="s">
        <v>15425</v>
      </c>
      <c r="B7703" s="7" t="s">
        <v>15426</v>
      </c>
      <c r="C7703" s="7" t="s">
        <v>89</v>
      </c>
      <c r="D7703" s="8">
        <v>16.579999999999998</v>
      </c>
    </row>
    <row r="7704" spans="1:4" ht="12.75" customHeight="1">
      <c r="A7704" s="6" t="s">
        <v>15427</v>
      </c>
      <c r="B7704" s="7" t="s">
        <v>15428</v>
      </c>
      <c r="C7704" s="7" t="s">
        <v>89</v>
      </c>
      <c r="D7704" s="8">
        <v>21.24</v>
      </c>
    </row>
    <row r="7705" spans="1:4" ht="12.75" customHeight="1">
      <c r="A7705" s="6" t="s">
        <v>15429</v>
      </c>
      <c r="B7705" s="7" t="s">
        <v>15430</v>
      </c>
      <c r="C7705" s="7" t="s">
        <v>2</v>
      </c>
      <c r="D7705" s="8">
        <v>6.81</v>
      </c>
    </row>
    <row r="7706" spans="1:4" ht="12.75" customHeight="1">
      <c r="A7706" s="6" t="s">
        <v>15431</v>
      </c>
      <c r="B7706" s="7" t="s">
        <v>15432</v>
      </c>
      <c r="C7706" s="7" t="s">
        <v>2</v>
      </c>
      <c r="D7706" s="8">
        <v>8.0399999999999991</v>
      </c>
    </row>
    <row r="7707" spans="1:4" ht="12.75" customHeight="1">
      <c r="A7707" s="6" t="s">
        <v>15433</v>
      </c>
      <c r="B7707" s="7" t="s">
        <v>15434</v>
      </c>
      <c r="C7707" s="7" t="s">
        <v>2</v>
      </c>
      <c r="D7707" s="8">
        <v>9.7100000000000009</v>
      </c>
    </row>
    <row r="7708" spans="1:4" ht="12.75" customHeight="1">
      <c r="A7708" s="6" t="s">
        <v>15435</v>
      </c>
      <c r="B7708" s="7" t="s">
        <v>15436</v>
      </c>
      <c r="C7708" s="7" t="s">
        <v>2</v>
      </c>
      <c r="D7708" s="8">
        <v>12.05</v>
      </c>
    </row>
    <row r="7709" spans="1:4" ht="12.75" customHeight="1">
      <c r="A7709" s="6" t="s">
        <v>15437</v>
      </c>
      <c r="B7709" s="7" t="s">
        <v>15438</v>
      </c>
      <c r="C7709" s="7" t="s">
        <v>2</v>
      </c>
      <c r="D7709" s="8">
        <v>5.41</v>
      </c>
    </row>
    <row r="7710" spans="1:4" ht="12.75" customHeight="1">
      <c r="A7710" s="6" t="s">
        <v>15439</v>
      </c>
      <c r="B7710" s="7" t="s">
        <v>15440</v>
      </c>
      <c r="C7710" s="7" t="s">
        <v>2</v>
      </c>
      <c r="D7710" s="8">
        <v>6.64</v>
      </c>
    </row>
    <row r="7711" spans="1:4" ht="12.75" customHeight="1">
      <c r="A7711" s="6" t="s">
        <v>15441</v>
      </c>
      <c r="B7711" s="7" t="s">
        <v>15442</v>
      </c>
      <c r="C7711" s="7" t="s">
        <v>2</v>
      </c>
      <c r="D7711" s="8">
        <v>8.3000000000000007</v>
      </c>
    </row>
    <row r="7712" spans="1:4" ht="12.75" customHeight="1">
      <c r="A7712" s="6" t="s">
        <v>15443</v>
      </c>
      <c r="B7712" s="7" t="s">
        <v>15444</v>
      </c>
      <c r="C7712" s="7" t="s">
        <v>2</v>
      </c>
      <c r="D7712" s="8">
        <v>10.63</v>
      </c>
    </row>
    <row r="7713" spans="1:4" ht="12.75" customHeight="1">
      <c r="A7713" s="6" t="s">
        <v>15445</v>
      </c>
      <c r="B7713" s="7" t="s">
        <v>15446</v>
      </c>
      <c r="C7713" s="7" t="s">
        <v>2</v>
      </c>
      <c r="D7713" s="8">
        <v>9.73</v>
      </c>
    </row>
    <row r="7714" spans="1:4" ht="12.75" customHeight="1">
      <c r="A7714" s="6" t="s">
        <v>15447</v>
      </c>
      <c r="B7714" s="7" t="s">
        <v>15448</v>
      </c>
      <c r="C7714" s="7" t="s">
        <v>2</v>
      </c>
      <c r="D7714" s="8">
        <v>10.96</v>
      </c>
    </row>
    <row r="7715" spans="1:4" ht="12.75" customHeight="1">
      <c r="A7715" s="6" t="s">
        <v>15449</v>
      </c>
      <c r="B7715" s="7" t="s">
        <v>15450</v>
      </c>
      <c r="C7715" s="7" t="s">
        <v>2</v>
      </c>
      <c r="D7715" s="8">
        <v>12.58</v>
      </c>
    </row>
    <row r="7716" spans="1:4" ht="12.75" customHeight="1">
      <c r="A7716" s="6" t="s">
        <v>15451</v>
      </c>
      <c r="B7716" s="7" t="s">
        <v>15452</v>
      </c>
      <c r="C7716" s="7" t="s">
        <v>2</v>
      </c>
      <c r="D7716" s="8">
        <v>14.86</v>
      </c>
    </row>
    <row r="7717" spans="1:4" ht="12.75" customHeight="1">
      <c r="A7717" s="6" t="s">
        <v>15453</v>
      </c>
      <c r="B7717" s="7" t="s">
        <v>15454</v>
      </c>
      <c r="C7717" s="7" t="s">
        <v>2</v>
      </c>
      <c r="D7717" s="8">
        <v>12</v>
      </c>
    </row>
    <row r="7718" spans="1:4" ht="12.75" customHeight="1">
      <c r="A7718" s="6" t="s">
        <v>15455</v>
      </c>
      <c r="B7718" s="7" t="s">
        <v>15456</v>
      </c>
      <c r="C7718" s="7" t="s">
        <v>2</v>
      </c>
      <c r="D7718" s="8">
        <v>11.66</v>
      </c>
    </row>
    <row r="7719" spans="1:4" ht="12.75" customHeight="1">
      <c r="A7719" s="6" t="s">
        <v>15457</v>
      </c>
      <c r="B7719" s="7" t="s">
        <v>15458</v>
      </c>
      <c r="C7719" s="7" t="s">
        <v>2</v>
      </c>
      <c r="D7719" s="8">
        <v>13.21</v>
      </c>
    </row>
    <row r="7720" spans="1:4" ht="12.75" customHeight="1">
      <c r="A7720" s="6" t="s">
        <v>15459</v>
      </c>
      <c r="B7720" s="7" t="s">
        <v>15460</v>
      </c>
      <c r="C7720" s="7" t="s">
        <v>2</v>
      </c>
      <c r="D7720" s="8">
        <v>15.5</v>
      </c>
    </row>
    <row r="7721" spans="1:4" ht="12.75" customHeight="1">
      <c r="A7721" s="6" t="s">
        <v>15461</v>
      </c>
      <c r="B7721" s="7" t="s">
        <v>15462</v>
      </c>
      <c r="C7721" s="7" t="s">
        <v>2</v>
      </c>
      <c r="D7721" s="8">
        <v>16.52</v>
      </c>
    </row>
    <row r="7722" spans="1:4" ht="12.75" customHeight="1">
      <c r="A7722" s="6" t="s">
        <v>15463</v>
      </c>
      <c r="B7722" s="7" t="s">
        <v>15464</v>
      </c>
      <c r="C7722" s="7" t="s">
        <v>2</v>
      </c>
      <c r="D7722" s="8">
        <v>18.850000000000001</v>
      </c>
    </row>
    <row r="7723" spans="1:4" ht="12.75" customHeight="1">
      <c r="A7723" s="6" t="s">
        <v>15465</v>
      </c>
      <c r="B7723" s="7" t="s">
        <v>15466</v>
      </c>
      <c r="C7723" s="7" t="s">
        <v>2</v>
      </c>
      <c r="D7723" s="8">
        <v>18.98</v>
      </c>
    </row>
    <row r="7724" spans="1:4" ht="12.75" customHeight="1">
      <c r="A7724" s="6" t="s">
        <v>15467</v>
      </c>
      <c r="B7724" s="7" t="s">
        <v>15468</v>
      </c>
      <c r="C7724" s="7" t="s">
        <v>2</v>
      </c>
      <c r="D7724" s="8">
        <v>21.47</v>
      </c>
    </row>
    <row r="7725" spans="1:4" ht="12.75" customHeight="1">
      <c r="A7725" s="6" t="s">
        <v>15469</v>
      </c>
      <c r="B7725" s="7" t="s">
        <v>15470</v>
      </c>
      <c r="C7725" s="7" t="s">
        <v>2</v>
      </c>
      <c r="D7725" s="8">
        <v>9.8699999999999992</v>
      </c>
    </row>
    <row r="7726" spans="1:4" ht="12.75" customHeight="1">
      <c r="A7726" s="6" t="s">
        <v>15471</v>
      </c>
      <c r="B7726" s="7" t="s">
        <v>15472</v>
      </c>
      <c r="C7726" s="7" t="s">
        <v>2</v>
      </c>
      <c r="D7726" s="8">
        <v>9.5299999999999994</v>
      </c>
    </row>
    <row r="7727" spans="1:4" ht="12.75" customHeight="1">
      <c r="A7727" s="6" t="s">
        <v>15473</v>
      </c>
      <c r="B7727" s="7" t="s">
        <v>15474</v>
      </c>
      <c r="C7727" s="7" t="s">
        <v>2</v>
      </c>
      <c r="D7727" s="8">
        <v>11.07</v>
      </c>
    </row>
    <row r="7728" spans="1:4" ht="12.75" customHeight="1">
      <c r="A7728" s="6" t="s">
        <v>15475</v>
      </c>
      <c r="B7728" s="7" t="s">
        <v>15476</v>
      </c>
      <c r="C7728" s="7" t="s">
        <v>2</v>
      </c>
      <c r="D7728" s="8">
        <v>13.36</v>
      </c>
    </row>
    <row r="7729" spans="1:4" ht="12.75" customHeight="1">
      <c r="A7729" s="6" t="s">
        <v>15477</v>
      </c>
      <c r="B7729" s="7" t="s">
        <v>15478</v>
      </c>
      <c r="C7729" s="7" t="s">
        <v>2</v>
      </c>
      <c r="D7729" s="8">
        <v>14.37</v>
      </c>
    </row>
    <row r="7730" spans="1:4" ht="12.75" customHeight="1">
      <c r="A7730" s="6" t="s">
        <v>15479</v>
      </c>
      <c r="B7730" s="7" t="s">
        <v>15480</v>
      </c>
      <c r="C7730" s="7" t="s">
        <v>2</v>
      </c>
      <c r="D7730" s="8">
        <v>16.7</v>
      </c>
    </row>
    <row r="7731" spans="1:4" ht="12.75" customHeight="1">
      <c r="A7731" s="6" t="s">
        <v>15481</v>
      </c>
      <c r="B7731" s="7" t="s">
        <v>15482</v>
      </c>
      <c r="C7731" s="7" t="s">
        <v>2</v>
      </c>
      <c r="D7731" s="8">
        <v>16.89</v>
      </c>
    </row>
    <row r="7732" spans="1:4" ht="12.75" customHeight="1">
      <c r="A7732" s="6" t="s">
        <v>15483</v>
      </c>
      <c r="B7732" s="7" t="s">
        <v>15484</v>
      </c>
      <c r="C7732" s="7" t="s">
        <v>2</v>
      </c>
      <c r="D7732" s="8">
        <v>19.38</v>
      </c>
    </row>
    <row r="7733" spans="1:4" ht="12.75" customHeight="1">
      <c r="A7733" s="6" t="s">
        <v>15485</v>
      </c>
      <c r="B7733" s="7" t="s">
        <v>15486</v>
      </c>
      <c r="C7733" s="7" t="s">
        <v>2</v>
      </c>
      <c r="D7733" s="8">
        <v>16.38</v>
      </c>
    </row>
    <row r="7734" spans="1:4" ht="12.75" customHeight="1">
      <c r="A7734" s="6" t="s">
        <v>15487</v>
      </c>
      <c r="B7734" s="7" t="s">
        <v>15488</v>
      </c>
      <c r="C7734" s="7" t="s">
        <v>2</v>
      </c>
      <c r="D7734" s="8">
        <v>16.04</v>
      </c>
    </row>
    <row r="7735" spans="1:4" ht="12.75" customHeight="1">
      <c r="A7735" s="6" t="s">
        <v>15489</v>
      </c>
      <c r="B7735" s="7" t="s">
        <v>15490</v>
      </c>
      <c r="C7735" s="7" t="s">
        <v>2</v>
      </c>
      <c r="D7735" s="8">
        <v>17.54</v>
      </c>
    </row>
    <row r="7736" spans="1:4" ht="12.75" customHeight="1">
      <c r="A7736" s="6" t="s">
        <v>15491</v>
      </c>
      <c r="B7736" s="7" t="s">
        <v>15492</v>
      </c>
      <c r="C7736" s="7" t="s">
        <v>2</v>
      </c>
      <c r="D7736" s="8">
        <v>19.829999999999998</v>
      </c>
    </row>
    <row r="7737" spans="1:4" ht="12.75" customHeight="1">
      <c r="A7737" s="6" t="s">
        <v>15493</v>
      </c>
      <c r="B7737" s="7" t="s">
        <v>15494</v>
      </c>
      <c r="C7737" s="7" t="s">
        <v>2</v>
      </c>
      <c r="D7737" s="8">
        <v>20.8</v>
      </c>
    </row>
    <row r="7738" spans="1:4" ht="12.75" customHeight="1">
      <c r="A7738" s="6" t="s">
        <v>15495</v>
      </c>
      <c r="B7738" s="7" t="s">
        <v>15496</v>
      </c>
      <c r="C7738" s="7" t="s">
        <v>2</v>
      </c>
      <c r="D7738" s="8">
        <v>23.13</v>
      </c>
    </row>
    <row r="7739" spans="1:4" ht="12.75" customHeight="1">
      <c r="A7739" s="6" t="s">
        <v>15497</v>
      </c>
      <c r="B7739" s="7" t="s">
        <v>15498</v>
      </c>
      <c r="C7739" s="7" t="s">
        <v>2</v>
      </c>
      <c r="D7739" s="8">
        <v>23.21</v>
      </c>
    </row>
    <row r="7740" spans="1:4" ht="12.75" customHeight="1">
      <c r="A7740" s="6" t="s">
        <v>15499</v>
      </c>
      <c r="B7740" s="7" t="s">
        <v>15500</v>
      </c>
      <c r="C7740" s="7" t="s">
        <v>2</v>
      </c>
      <c r="D7740" s="8">
        <v>25.7</v>
      </c>
    </row>
    <row r="7741" spans="1:4" ht="12.75" customHeight="1">
      <c r="A7741" s="6" t="s">
        <v>15501</v>
      </c>
      <c r="B7741" s="7" t="s">
        <v>15502</v>
      </c>
      <c r="C7741" s="7" t="s">
        <v>2</v>
      </c>
      <c r="D7741" s="8">
        <v>15.04</v>
      </c>
    </row>
    <row r="7742" spans="1:4" ht="12.75" customHeight="1">
      <c r="A7742" s="6" t="s">
        <v>15503</v>
      </c>
      <c r="B7742" s="7" t="s">
        <v>15504</v>
      </c>
      <c r="C7742" s="7" t="s">
        <v>2</v>
      </c>
      <c r="D7742" s="8">
        <v>18.53</v>
      </c>
    </row>
    <row r="7743" spans="1:4" ht="12.75" customHeight="1">
      <c r="A7743" s="6" t="s">
        <v>15505</v>
      </c>
      <c r="B7743" s="7" t="s">
        <v>15506</v>
      </c>
      <c r="C7743" s="7" t="s">
        <v>2</v>
      </c>
      <c r="D7743" s="8">
        <v>28.3</v>
      </c>
    </row>
    <row r="7744" spans="1:4" ht="12.75" customHeight="1">
      <c r="A7744" s="6" t="s">
        <v>15507</v>
      </c>
      <c r="B7744" s="7" t="s">
        <v>15508</v>
      </c>
      <c r="C7744" s="7" t="s">
        <v>2</v>
      </c>
      <c r="D7744" s="8">
        <v>34.5</v>
      </c>
    </row>
    <row r="7745" spans="1:4" ht="12.75" customHeight="1">
      <c r="A7745" s="6" t="s">
        <v>15509</v>
      </c>
      <c r="B7745" s="7" t="s">
        <v>15510</v>
      </c>
      <c r="C7745" s="7" t="s">
        <v>2</v>
      </c>
      <c r="D7745" s="8">
        <v>52.12</v>
      </c>
    </row>
    <row r="7746" spans="1:4" ht="12.75" customHeight="1">
      <c r="A7746" s="6" t="s">
        <v>15511</v>
      </c>
      <c r="B7746" s="7" t="s">
        <v>15512</v>
      </c>
      <c r="C7746" s="7" t="s">
        <v>2</v>
      </c>
      <c r="D7746" s="8">
        <v>22.98</v>
      </c>
    </row>
    <row r="7747" spans="1:4" ht="12.75" customHeight="1">
      <c r="A7747" s="6" t="s">
        <v>15513</v>
      </c>
      <c r="B7747" s="7" t="s">
        <v>15514</v>
      </c>
      <c r="C7747" s="7" t="s">
        <v>2</v>
      </c>
      <c r="D7747" s="8">
        <v>29.58</v>
      </c>
    </row>
    <row r="7748" spans="1:4" ht="12.75" customHeight="1">
      <c r="A7748" s="6" t="s">
        <v>15515</v>
      </c>
      <c r="B7748" s="7" t="s">
        <v>15516</v>
      </c>
      <c r="C7748" s="7" t="s">
        <v>2</v>
      </c>
      <c r="D7748" s="8">
        <v>49.95</v>
      </c>
    </row>
    <row r="7749" spans="1:4" ht="12.75" customHeight="1">
      <c r="A7749" s="6" t="s">
        <v>15517</v>
      </c>
      <c r="B7749" s="7" t="s">
        <v>15518</v>
      </c>
      <c r="C7749" s="7" t="s">
        <v>2</v>
      </c>
      <c r="D7749" s="8">
        <v>52.45</v>
      </c>
    </row>
    <row r="7750" spans="1:4" ht="12.75" customHeight="1">
      <c r="A7750" s="6" t="s">
        <v>15519</v>
      </c>
      <c r="B7750" s="7" t="s">
        <v>15520</v>
      </c>
      <c r="C7750" s="7" t="s">
        <v>2</v>
      </c>
      <c r="D7750" s="8">
        <v>86.34</v>
      </c>
    </row>
    <row r="7751" spans="1:4" ht="12.75" customHeight="1">
      <c r="A7751" s="6" t="s">
        <v>15521</v>
      </c>
      <c r="B7751" s="7" t="s">
        <v>15522</v>
      </c>
      <c r="C7751" s="7" t="s">
        <v>2</v>
      </c>
      <c r="D7751" s="8">
        <v>12.95</v>
      </c>
    </row>
    <row r="7752" spans="1:4" ht="12.75" customHeight="1">
      <c r="A7752" s="6" t="s">
        <v>15523</v>
      </c>
      <c r="B7752" s="7" t="s">
        <v>15524</v>
      </c>
      <c r="C7752" s="7" t="s">
        <v>2</v>
      </c>
      <c r="D7752" s="8">
        <v>10.81</v>
      </c>
    </row>
    <row r="7753" spans="1:4" ht="12.75" customHeight="1">
      <c r="A7753" s="6" t="s">
        <v>15525</v>
      </c>
      <c r="B7753" s="7" t="s">
        <v>15526</v>
      </c>
      <c r="C7753" s="7" t="s">
        <v>2</v>
      </c>
      <c r="D7753" s="8">
        <v>17.28</v>
      </c>
    </row>
    <row r="7754" spans="1:4" ht="12.75" customHeight="1">
      <c r="A7754" s="6" t="s">
        <v>15527</v>
      </c>
      <c r="B7754" s="7" t="s">
        <v>15528</v>
      </c>
      <c r="C7754" s="7" t="s">
        <v>2</v>
      </c>
      <c r="D7754" s="8">
        <v>21.92</v>
      </c>
    </row>
    <row r="7755" spans="1:4" ht="12.75" customHeight="1">
      <c r="A7755" s="6" t="s">
        <v>15529</v>
      </c>
      <c r="B7755" s="7" t="s">
        <v>15530</v>
      </c>
      <c r="C7755" s="7" t="s">
        <v>89</v>
      </c>
      <c r="D7755" s="8">
        <v>2.72</v>
      </c>
    </row>
    <row r="7756" spans="1:4" ht="12.75" customHeight="1">
      <c r="A7756" s="6" t="s">
        <v>15531</v>
      </c>
      <c r="B7756" s="7" t="s">
        <v>15532</v>
      </c>
      <c r="C7756" s="7" t="s">
        <v>89</v>
      </c>
      <c r="D7756" s="8">
        <v>3.28</v>
      </c>
    </row>
    <row r="7757" spans="1:4" ht="12.75" customHeight="1">
      <c r="A7757" s="6" t="s">
        <v>15533</v>
      </c>
      <c r="B7757" s="7" t="s">
        <v>15534</v>
      </c>
      <c r="C7757" s="7" t="s">
        <v>89</v>
      </c>
      <c r="D7757" s="8">
        <v>3.95</v>
      </c>
    </row>
    <row r="7758" spans="1:4" ht="12.75" customHeight="1">
      <c r="A7758" s="6" t="s">
        <v>15535</v>
      </c>
      <c r="B7758" s="7" t="s">
        <v>15536</v>
      </c>
      <c r="C7758" s="7" t="s">
        <v>89</v>
      </c>
      <c r="D7758" s="8">
        <v>4.42</v>
      </c>
    </row>
    <row r="7759" spans="1:4" ht="12.75" customHeight="1">
      <c r="A7759" s="6" t="s">
        <v>15537</v>
      </c>
      <c r="B7759" s="7" t="s">
        <v>15538</v>
      </c>
      <c r="C7759" s="7" t="s">
        <v>89</v>
      </c>
      <c r="D7759" s="8">
        <v>6.09</v>
      </c>
    </row>
    <row r="7760" spans="1:4" ht="12.75" customHeight="1">
      <c r="A7760" s="6" t="s">
        <v>15539</v>
      </c>
      <c r="B7760" s="7" t="s">
        <v>15540</v>
      </c>
      <c r="C7760" s="7" t="s">
        <v>89</v>
      </c>
      <c r="D7760" s="8">
        <v>6.5</v>
      </c>
    </row>
    <row r="7761" spans="1:4" ht="12.75" customHeight="1">
      <c r="A7761" s="6" t="s">
        <v>15541</v>
      </c>
      <c r="B7761" s="7" t="s">
        <v>15542</v>
      </c>
      <c r="C7761" s="7" t="s">
        <v>89</v>
      </c>
      <c r="D7761" s="8">
        <v>8.49</v>
      </c>
    </row>
    <row r="7762" spans="1:4" ht="12.75" customHeight="1">
      <c r="A7762" s="6" t="s">
        <v>15543</v>
      </c>
      <c r="B7762" s="7" t="s">
        <v>15544</v>
      </c>
      <c r="C7762" s="7" t="s">
        <v>89</v>
      </c>
      <c r="D7762" s="8">
        <v>9.16</v>
      </c>
    </row>
    <row r="7763" spans="1:4" ht="12.75" customHeight="1">
      <c r="A7763" s="6" t="s">
        <v>15545</v>
      </c>
      <c r="B7763" s="7" t="s">
        <v>15546</v>
      </c>
      <c r="C7763" s="7" t="s">
        <v>89</v>
      </c>
      <c r="D7763" s="8">
        <v>15.15</v>
      </c>
    </row>
    <row r="7764" spans="1:4" ht="12.75" customHeight="1">
      <c r="A7764" s="6" t="s">
        <v>15547</v>
      </c>
      <c r="B7764" s="7" t="s">
        <v>15548</v>
      </c>
      <c r="C7764" s="7" t="s">
        <v>89</v>
      </c>
      <c r="D7764" s="8">
        <v>14.62</v>
      </c>
    </row>
    <row r="7765" spans="1:4" ht="12.75" customHeight="1">
      <c r="A7765" s="6" t="s">
        <v>15549</v>
      </c>
      <c r="B7765" s="7" t="s">
        <v>15550</v>
      </c>
      <c r="C7765" s="7" t="s">
        <v>89</v>
      </c>
      <c r="D7765" s="8">
        <v>21.93</v>
      </c>
    </row>
    <row r="7766" spans="1:4" ht="12.75" customHeight="1">
      <c r="A7766" s="6" t="s">
        <v>15551</v>
      </c>
      <c r="B7766" s="7" t="s">
        <v>15552</v>
      </c>
      <c r="C7766" s="7" t="s">
        <v>89</v>
      </c>
      <c r="D7766" s="8">
        <v>22.95</v>
      </c>
    </row>
    <row r="7767" spans="1:4" ht="12.75" customHeight="1">
      <c r="A7767" s="6" t="s">
        <v>15553</v>
      </c>
      <c r="B7767" s="7" t="s">
        <v>15554</v>
      </c>
      <c r="C7767" s="7" t="s">
        <v>89</v>
      </c>
      <c r="D7767" s="8">
        <v>9.91</v>
      </c>
    </row>
    <row r="7768" spans="1:4" ht="12.75" customHeight="1">
      <c r="A7768" s="6" t="s">
        <v>15555</v>
      </c>
      <c r="B7768" s="7" t="s">
        <v>15556</v>
      </c>
      <c r="C7768" s="7" t="s">
        <v>89</v>
      </c>
      <c r="D7768" s="8">
        <v>9.4700000000000006</v>
      </c>
    </row>
    <row r="7769" spans="1:4" ht="12.75" customHeight="1">
      <c r="A7769" s="6" t="s">
        <v>15557</v>
      </c>
      <c r="B7769" s="7" t="s">
        <v>15558</v>
      </c>
      <c r="C7769" s="7" t="s">
        <v>89</v>
      </c>
      <c r="D7769" s="8">
        <v>14.16</v>
      </c>
    </row>
    <row r="7770" spans="1:4" ht="12.75" customHeight="1">
      <c r="A7770" s="6" t="s">
        <v>15559</v>
      </c>
      <c r="B7770" s="7" t="s">
        <v>15560</v>
      </c>
      <c r="C7770" s="7" t="s">
        <v>89</v>
      </c>
      <c r="D7770" s="8">
        <v>15</v>
      </c>
    </row>
    <row r="7771" spans="1:4" ht="12.75" customHeight="1">
      <c r="A7771" s="6" t="s">
        <v>15561</v>
      </c>
      <c r="B7771" s="7" t="s">
        <v>15562</v>
      </c>
      <c r="C7771" s="7" t="s">
        <v>89</v>
      </c>
      <c r="D7771" s="8">
        <v>24.98</v>
      </c>
    </row>
    <row r="7772" spans="1:4" ht="12.75" customHeight="1">
      <c r="A7772" s="6" t="s">
        <v>15563</v>
      </c>
      <c r="B7772" s="7" t="s">
        <v>15564</v>
      </c>
      <c r="C7772" s="7" t="s">
        <v>89</v>
      </c>
      <c r="D7772" s="8">
        <v>34.49</v>
      </c>
    </row>
    <row r="7773" spans="1:4" ht="12.75" customHeight="1">
      <c r="A7773" s="6" t="s">
        <v>15565</v>
      </c>
      <c r="B7773" s="7" t="s">
        <v>15566</v>
      </c>
      <c r="C7773" s="7" t="s">
        <v>89</v>
      </c>
      <c r="D7773" s="8">
        <v>50.02</v>
      </c>
    </row>
    <row r="7774" spans="1:4" ht="12.75" customHeight="1">
      <c r="A7774" s="6" t="s">
        <v>15567</v>
      </c>
      <c r="B7774" s="7" t="s">
        <v>15568</v>
      </c>
      <c r="C7774" s="7" t="s">
        <v>89</v>
      </c>
      <c r="D7774" s="8">
        <v>69.22</v>
      </c>
    </row>
    <row r="7775" spans="1:4" ht="12.75" customHeight="1">
      <c r="A7775" s="6" t="s">
        <v>15569</v>
      </c>
      <c r="B7775" s="7" t="s">
        <v>15570</v>
      </c>
      <c r="C7775" s="7" t="s">
        <v>89</v>
      </c>
      <c r="D7775" s="8">
        <v>89.47</v>
      </c>
    </row>
    <row r="7776" spans="1:4" ht="12.75" customHeight="1">
      <c r="A7776" s="6" t="s">
        <v>15571</v>
      </c>
      <c r="B7776" s="7" t="s">
        <v>15572</v>
      </c>
      <c r="C7776" s="7" t="s">
        <v>89</v>
      </c>
      <c r="D7776" s="8">
        <v>116.23</v>
      </c>
    </row>
    <row r="7777" spans="1:4" ht="12.75" customHeight="1">
      <c r="A7777" s="6" t="s">
        <v>15573</v>
      </c>
      <c r="B7777" s="7" t="s">
        <v>15574</v>
      </c>
      <c r="C7777" s="7" t="s">
        <v>89</v>
      </c>
      <c r="D7777" s="8">
        <v>140.61000000000001</v>
      </c>
    </row>
    <row r="7778" spans="1:4" ht="12.75" customHeight="1">
      <c r="A7778" s="6" t="s">
        <v>15575</v>
      </c>
      <c r="B7778" s="7" t="s">
        <v>15576</v>
      </c>
      <c r="C7778" s="7" t="s">
        <v>89</v>
      </c>
      <c r="D7778" s="8">
        <v>172.32</v>
      </c>
    </row>
    <row r="7779" spans="1:4" ht="12.75" customHeight="1">
      <c r="A7779" s="6" t="s">
        <v>15577</v>
      </c>
      <c r="B7779" s="7" t="s">
        <v>15578</v>
      </c>
      <c r="C7779" s="7" t="s">
        <v>89</v>
      </c>
      <c r="D7779" s="8">
        <v>228.11</v>
      </c>
    </row>
    <row r="7780" spans="1:4" ht="12.75" customHeight="1">
      <c r="A7780" s="6" t="s">
        <v>15579</v>
      </c>
      <c r="B7780" s="7" t="s">
        <v>15580</v>
      </c>
      <c r="C7780" s="7" t="s">
        <v>89</v>
      </c>
      <c r="D7780" s="8">
        <v>294.91000000000003</v>
      </c>
    </row>
    <row r="7781" spans="1:4" ht="12.75" customHeight="1">
      <c r="A7781" s="6" t="s">
        <v>15581</v>
      </c>
      <c r="B7781" s="7" t="s">
        <v>15582</v>
      </c>
      <c r="C7781" s="7" t="s">
        <v>89</v>
      </c>
      <c r="D7781" s="8">
        <v>9.66</v>
      </c>
    </row>
    <row r="7782" spans="1:4" ht="12.75" customHeight="1">
      <c r="A7782" s="6" t="s">
        <v>15583</v>
      </c>
      <c r="B7782" s="7" t="s">
        <v>15584</v>
      </c>
      <c r="C7782" s="7" t="s">
        <v>89</v>
      </c>
      <c r="D7782" s="8">
        <v>9.2200000000000006</v>
      </c>
    </row>
    <row r="7783" spans="1:4" ht="12.75" customHeight="1">
      <c r="A7783" s="6" t="s">
        <v>15585</v>
      </c>
      <c r="B7783" s="7" t="s">
        <v>15586</v>
      </c>
      <c r="C7783" s="7" t="s">
        <v>89</v>
      </c>
      <c r="D7783" s="8">
        <v>13.87</v>
      </c>
    </row>
    <row r="7784" spans="1:4" ht="12.75" customHeight="1">
      <c r="A7784" s="6" t="s">
        <v>15587</v>
      </c>
      <c r="B7784" s="7" t="s">
        <v>15588</v>
      </c>
      <c r="C7784" s="7" t="s">
        <v>89</v>
      </c>
      <c r="D7784" s="8">
        <v>14.71</v>
      </c>
    </row>
    <row r="7785" spans="1:4" ht="12.75" customHeight="1">
      <c r="A7785" s="6" t="s">
        <v>15589</v>
      </c>
      <c r="B7785" s="7" t="s">
        <v>15590</v>
      </c>
      <c r="C7785" s="7" t="s">
        <v>89</v>
      </c>
      <c r="D7785" s="8">
        <v>21.75</v>
      </c>
    </row>
    <row r="7786" spans="1:4" ht="12.75" customHeight="1">
      <c r="A7786" s="6" t="s">
        <v>15591</v>
      </c>
      <c r="B7786" s="7" t="s">
        <v>15592</v>
      </c>
      <c r="C7786" s="7" t="s">
        <v>89</v>
      </c>
      <c r="D7786" s="8">
        <v>22.86</v>
      </c>
    </row>
    <row r="7787" spans="1:4" ht="12.75" customHeight="1">
      <c r="A7787" s="6" t="s">
        <v>15593</v>
      </c>
      <c r="B7787" s="7" t="s">
        <v>15594</v>
      </c>
      <c r="C7787" s="7" t="s">
        <v>2</v>
      </c>
      <c r="D7787" s="8">
        <v>17.93</v>
      </c>
    </row>
    <row r="7788" spans="1:4" ht="12.75" customHeight="1">
      <c r="A7788" s="6" t="s">
        <v>15595</v>
      </c>
      <c r="B7788" s="7" t="s">
        <v>15596</v>
      </c>
      <c r="C7788" s="7" t="s">
        <v>2</v>
      </c>
      <c r="D7788" s="8">
        <v>15.73</v>
      </c>
    </row>
    <row r="7789" spans="1:4" ht="12.75" customHeight="1">
      <c r="A7789" s="6" t="s">
        <v>15597</v>
      </c>
      <c r="B7789" s="7" t="s">
        <v>15598</v>
      </c>
      <c r="C7789" s="7" t="s">
        <v>2</v>
      </c>
      <c r="D7789" s="8">
        <v>30.15</v>
      </c>
    </row>
    <row r="7790" spans="1:4" ht="12.75" customHeight="1">
      <c r="A7790" s="6" t="s">
        <v>15599</v>
      </c>
      <c r="B7790" s="7" t="s">
        <v>15600</v>
      </c>
      <c r="C7790" s="7" t="s">
        <v>2</v>
      </c>
      <c r="D7790" s="8">
        <v>17.559999999999999</v>
      </c>
    </row>
    <row r="7791" spans="1:4" ht="12.75" customHeight="1">
      <c r="A7791" s="6" t="s">
        <v>15601</v>
      </c>
      <c r="B7791" s="7" t="s">
        <v>15602</v>
      </c>
      <c r="C7791" s="7" t="s">
        <v>2</v>
      </c>
      <c r="D7791" s="8">
        <v>11.38</v>
      </c>
    </row>
    <row r="7792" spans="1:4" ht="12.75" customHeight="1">
      <c r="A7792" s="6" t="s">
        <v>15603</v>
      </c>
      <c r="B7792" s="7" t="s">
        <v>15604</v>
      </c>
      <c r="C7792" s="7" t="s">
        <v>2</v>
      </c>
      <c r="D7792" s="8">
        <v>34.03</v>
      </c>
    </row>
    <row r="7793" spans="1:4" ht="12.75" customHeight="1">
      <c r="A7793" s="6" t="s">
        <v>15605</v>
      </c>
      <c r="B7793" s="7" t="s">
        <v>15606</v>
      </c>
      <c r="C7793" s="7" t="s">
        <v>2</v>
      </c>
      <c r="D7793" s="8">
        <v>20.99</v>
      </c>
    </row>
    <row r="7794" spans="1:4" ht="12.75" customHeight="1">
      <c r="A7794" s="6" t="s">
        <v>15607</v>
      </c>
      <c r="B7794" s="7" t="s">
        <v>15608</v>
      </c>
      <c r="C7794" s="7" t="s">
        <v>2</v>
      </c>
      <c r="D7794" s="8">
        <v>14.57</v>
      </c>
    </row>
    <row r="7795" spans="1:4" ht="12.75" customHeight="1">
      <c r="A7795" s="6" t="s">
        <v>15609</v>
      </c>
      <c r="B7795" s="7" t="s">
        <v>15610</v>
      </c>
      <c r="C7795" s="7" t="s">
        <v>2</v>
      </c>
      <c r="D7795" s="8">
        <v>15.03</v>
      </c>
    </row>
    <row r="7796" spans="1:4" ht="12.75" customHeight="1">
      <c r="A7796" s="6" t="s">
        <v>15611</v>
      </c>
      <c r="B7796" s="7" t="s">
        <v>15612</v>
      </c>
      <c r="C7796" s="7" t="s">
        <v>2</v>
      </c>
      <c r="D7796" s="8">
        <v>12.73</v>
      </c>
    </row>
    <row r="7797" spans="1:4" ht="12.75" customHeight="1">
      <c r="A7797" s="6" t="s">
        <v>15613</v>
      </c>
      <c r="B7797" s="7" t="s">
        <v>15614</v>
      </c>
      <c r="C7797" s="7" t="s">
        <v>2</v>
      </c>
      <c r="D7797" s="8">
        <v>29.39</v>
      </c>
    </row>
    <row r="7798" spans="1:4" ht="12.75" customHeight="1">
      <c r="A7798" s="6" t="s">
        <v>15615</v>
      </c>
      <c r="B7798" s="7" t="s">
        <v>15616</v>
      </c>
      <c r="C7798" s="7" t="s">
        <v>2</v>
      </c>
      <c r="D7798" s="8">
        <v>16.8</v>
      </c>
    </row>
    <row r="7799" spans="1:4" ht="12.75" customHeight="1">
      <c r="A7799" s="6" t="s">
        <v>15617</v>
      </c>
      <c r="B7799" s="7" t="s">
        <v>15618</v>
      </c>
      <c r="C7799" s="7" t="s">
        <v>2</v>
      </c>
      <c r="D7799" s="8">
        <v>10.62</v>
      </c>
    </row>
    <row r="7800" spans="1:4" ht="12.75" customHeight="1">
      <c r="A7800" s="6" t="s">
        <v>15619</v>
      </c>
      <c r="B7800" s="7" t="s">
        <v>15620</v>
      </c>
      <c r="C7800" s="7" t="s">
        <v>2</v>
      </c>
      <c r="D7800" s="8">
        <v>32.78</v>
      </c>
    </row>
    <row r="7801" spans="1:4" ht="12.75" customHeight="1">
      <c r="A7801" s="6" t="s">
        <v>15621</v>
      </c>
      <c r="B7801" s="7" t="s">
        <v>15622</v>
      </c>
      <c r="C7801" s="7" t="s">
        <v>2</v>
      </c>
      <c r="D7801" s="8">
        <v>19.739999999999998</v>
      </c>
    </row>
    <row r="7802" spans="1:4" ht="12.75" customHeight="1">
      <c r="A7802" s="6" t="s">
        <v>15623</v>
      </c>
      <c r="B7802" s="7" t="s">
        <v>15624</v>
      </c>
      <c r="C7802" s="7" t="s">
        <v>2</v>
      </c>
      <c r="D7802" s="8">
        <v>13.32</v>
      </c>
    </row>
    <row r="7803" spans="1:4" ht="12.75" customHeight="1">
      <c r="A7803" s="6" t="s">
        <v>15625</v>
      </c>
      <c r="B7803" s="7" t="s">
        <v>15626</v>
      </c>
      <c r="C7803" s="7" t="s">
        <v>2</v>
      </c>
      <c r="D7803" s="8">
        <v>23.94</v>
      </c>
    </row>
    <row r="7804" spans="1:4" ht="12.75" customHeight="1">
      <c r="A7804" s="6" t="s">
        <v>15627</v>
      </c>
      <c r="B7804" s="7" t="s">
        <v>15628</v>
      </c>
      <c r="C7804" s="7" t="s">
        <v>2</v>
      </c>
      <c r="D7804" s="8">
        <v>26.75</v>
      </c>
    </row>
    <row r="7805" spans="1:4" ht="12.75" customHeight="1">
      <c r="A7805" s="6" t="s">
        <v>15629</v>
      </c>
      <c r="B7805" s="7" t="s">
        <v>15630</v>
      </c>
      <c r="C7805" s="7" t="s">
        <v>2</v>
      </c>
      <c r="D7805" s="8">
        <v>22.19</v>
      </c>
    </row>
    <row r="7806" spans="1:4" ht="12.75" customHeight="1">
      <c r="A7806" s="6" t="s">
        <v>15631</v>
      </c>
      <c r="B7806" s="7" t="s">
        <v>15632</v>
      </c>
      <c r="C7806" s="7" t="s">
        <v>2</v>
      </c>
      <c r="D7806" s="8">
        <v>28.62</v>
      </c>
    </row>
    <row r="7807" spans="1:4" ht="12.75" customHeight="1">
      <c r="A7807" s="6" t="s">
        <v>15633</v>
      </c>
      <c r="B7807" s="7" t="s">
        <v>15634</v>
      </c>
      <c r="C7807" s="7" t="s">
        <v>2</v>
      </c>
      <c r="D7807" s="8">
        <v>32.46</v>
      </c>
    </row>
    <row r="7808" spans="1:4" ht="12.75" customHeight="1">
      <c r="A7808" s="6" t="s">
        <v>15635</v>
      </c>
      <c r="B7808" s="7" t="s">
        <v>15636</v>
      </c>
      <c r="C7808" s="7" t="s">
        <v>2</v>
      </c>
      <c r="D7808" s="8">
        <v>30.61</v>
      </c>
    </row>
    <row r="7809" spans="1:4" ht="12.75" customHeight="1">
      <c r="A7809" s="6" t="s">
        <v>15637</v>
      </c>
      <c r="B7809" s="7" t="s">
        <v>15638</v>
      </c>
      <c r="C7809" s="7" t="s">
        <v>2</v>
      </c>
      <c r="D7809" s="8">
        <v>36.340000000000003</v>
      </c>
    </row>
    <row r="7810" spans="1:4" ht="12.75" customHeight="1">
      <c r="A7810" s="6" t="s">
        <v>15639</v>
      </c>
      <c r="B7810" s="7" t="s">
        <v>15640</v>
      </c>
      <c r="C7810" s="7" t="s">
        <v>2</v>
      </c>
      <c r="D7810" s="8">
        <v>26.69</v>
      </c>
    </row>
    <row r="7811" spans="1:4" ht="12.75" customHeight="1">
      <c r="A7811" s="6" t="s">
        <v>15641</v>
      </c>
      <c r="B7811" s="7" t="s">
        <v>15642</v>
      </c>
      <c r="C7811" s="7" t="s">
        <v>2</v>
      </c>
      <c r="D7811" s="8">
        <v>36.6</v>
      </c>
    </row>
    <row r="7812" spans="1:4" ht="12.75" customHeight="1">
      <c r="A7812" s="6" t="s">
        <v>15643</v>
      </c>
      <c r="B7812" s="7" t="s">
        <v>15644</v>
      </c>
      <c r="C7812" s="7" t="s">
        <v>2</v>
      </c>
      <c r="D7812" s="8">
        <v>51.14</v>
      </c>
    </row>
    <row r="7813" spans="1:4" ht="12.75" customHeight="1">
      <c r="A7813" s="6" t="s">
        <v>15645</v>
      </c>
      <c r="B7813" s="7" t="s">
        <v>15646</v>
      </c>
      <c r="C7813" s="7" t="s">
        <v>2</v>
      </c>
      <c r="D7813" s="8">
        <v>30.45</v>
      </c>
    </row>
    <row r="7814" spans="1:4" ht="12.75" customHeight="1">
      <c r="A7814" s="6" t="s">
        <v>15647</v>
      </c>
      <c r="B7814" s="7" t="s">
        <v>15648</v>
      </c>
      <c r="C7814" s="7" t="s">
        <v>2</v>
      </c>
      <c r="D7814" s="8">
        <v>43.02</v>
      </c>
    </row>
    <row r="7815" spans="1:4" ht="12.75" customHeight="1">
      <c r="A7815" s="6" t="s">
        <v>15649</v>
      </c>
      <c r="B7815" s="7" t="s">
        <v>15650</v>
      </c>
      <c r="C7815" s="7" t="s">
        <v>2</v>
      </c>
      <c r="D7815" s="8">
        <v>59.69</v>
      </c>
    </row>
    <row r="7816" spans="1:4" ht="12.75" customHeight="1">
      <c r="A7816" s="6" t="s">
        <v>15651</v>
      </c>
      <c r="B7816" s="7" t="s">
        <v>15652</v>
      </c>
      <c r="C7816" s="7" t="s">
        <v>2</v>
      </c>
      <c r="D7816" s="8">
        <v>36.58</v>
      </c>
    </row>
    <row r="7817" spans="1:4" ht="12.75" customHeight="1">
      <c r="A7817" s="6" t="s">
        <v>15653</v>
      </c>
      <c r="B7817" s="7" t="s">
        <v>15654</v>
      </c>
      <c r="C7817" s="7" t="s">
        <v>2</v>
      </c>
      <c r="D7817" s="8">
        <v>45.43</v>
      </c>
    </row>
    <row r="7818" spans="1:4" ht="12.75" customHeight="1">
      <c r="A7818" s="6" t="s">
        <v>15655</v>
      </c>
      <c r="B7818" s="7" t="s">
        <v>15656</v>
      </c>
      <c r="C7818" s="7" t="s">
        <v>2</v>
      </c>
      <c r="D7818" s="8">
        <v>66.42</v>
      </c>
    </row>
    <row r="7819" spans="1:4" ht="12.75" customHeight="1">
      <c r="A7819" s="6" t="s">
        <v>15657</v>
      </c>
      <c r="B7819" s="7" t="s">
        <v>15658</v>
      </c>
      <c r="C7819" s="7" t="s">
        <v>2</v>
      </c>
      <c r="D7819" s="8">
        <v>22.45</v>
      </c>
    </row>
    <row r="7820" spans="1:4" ht="12.75" customHeight="1">
      <c r="A7820" s="6" t="s">
        <v>15659</v>
      </c>
      <c r="B7820" s="7" t="s">
        <v>15660</v>
      </c>
      <c r="C7820" s="7" t="s">
        <v>2</v>
      </c>
      <c r="D7820" s="8">
        <v>23.66</v>
      </c>
    </row>
    <row r="7821" spans="1:4" ht="12.75" customHeight="1">
      <c r="A7821" s="6" t="s">
        <v>15661</v>
      </c>
      <c r="B7821" s="7" t="s">
        <v>15662</v>
      </c>
      <c r="C7821" s="7" t="s">
        <v>2</v>
      </c>
      <c r="D7821" s="8">
        <v>25.89</v>
      </c>
    </row>
    <row r="7822" spans="1:4" ht="12.75" customHeight="1">
      <c r="A7822" s="6" t="s">
        <v>15663</v>
      </c>
      <c r="B7822" s="7" t="s">
        <v>15664</v>
      </c>
      <c r="C7822" s="7" t="s">
        <v>2</v>
      </c>
      <c r="D7822" s="8">
        <v>26.3</v>
      </c>
    </row>
    <row r="7823" spans="1:4" ht="12.75" customHeight="1">
      <c r="A7823" s="6" t="s">
        <v>15665</v>
      </c>
      <c r="B7823" s="7" t="s">
        <v>15666</v>
      </c>
      <c r="C7823" s="7" t="s">
        <v>2</v>
      </c>
      <c r="D7823" s="8">
        <v>29.93</v>
      </c>
    </row>
    <row r="7824" spans="1:4" ht="12.75" customHeight="1">
      <c r="A7824" s="6" t="s">
        <v>15667</v>
      </c>
      <c r="B7824" s="7" t="s">
        <v>15668</v>
      </c>
      <c r="C7824" s="7" t="s">
        <v>2</v>
      </c>
      <c r="D7824" s="8">
        <v>37.119999999999997</v>
      </c>
    </row>
    <row r="7825" spans="1:4" ht="12.75" customHeight="1">
      <c r="A7825" s="6" t="s">
        <v>15669</v>
      </c>
      <c r="B7825" s="7" t="s">
        <v>15670</v>
      </c>
      <c r="C7825" s="7" t="s">
        <v>2</v>
      </c>
      <c r="D7825" s="8">
        <v>16.78</v>
      </c>
    </row>
    <row r="7826" spans="1:4" ht="12.75" customHeight="1">
      <c r="A7826" s="6" t="s">
        <v>15671</v>
      </c>
      <c r="B7826" s="7" t="s">
        <v>15672</v>
      </c>
      <c r="C7826" s="7" t="s">
        <v>2</v>
      </c>
      <c r="D7826" s="8">
        <v>20.41</v>
      </c>
    </row>
    <row r="7827" spans="1:4" ht="12.75" customHeight="1">
      <c r="A7827" s="6" t="s">
        <v>15673</v>
      </c>
      <c r="B7827" s="7" t="s">
        <v>15674</v>
      </c>
      <c r="C7827" s="7" t="s">
        <v>2</v>
      </c>
      <c r="D7827" s="8">
        <v>27.6</v>
      </c>
    </row>
    <row r="7828" spans="1:4" ht="12.75" customHeight="1">
      <c r="A7828" s="6" t="s">
        <v>15675</v>
      </c>
      <c r="B7828" s="7" t="s">
        <v>15676</v>
      </c>
      <c r="C7828" s="7" t="s">
        <v>2</v>
      </c>
      <c r="D7828" s="8">
        <v>19.43</v>
      </c>
    </row>
    <row r="7829" spans="1:4" ht="12.75" customHeight="1">
      <c r="A7829" s="6" t="s">
        <v>15677</v>
      </c>
      <c r="B7829" s="7" t="s">
        <v>15678</v>
      </c>
      <c r="C7829" s="7" t="s">
        <v>2</v>
      </c>
      <c r="D7829" s="8">
        <v>24.28</v>
      </c>
    </row>
    <row r="7830" spans="1:4" ht="12.75" customHeight="1">
      <c r="A7830" s="6" t="s">
        <v>15679</v>
      </c>
      <c r="B7830" s="7" t="s">
        <v>15680</v>
      </c>
      <c r="C7830" s="7" t="s">
        <v>2</v>
      </c>
      <c r="D7830" s="8">
        <v>35.56</v>
      </c>
    </row>
    <row r="7831" spans="1:4" ht="12.75" customHeight="1">
      <c r="A7831" s="6" t="s">
        <v>15681</v>
      </c>
      <c r="B7831" s="7" t="s">
        <v>15682</v>
      </c>
      <c r="C7831" s="7" t="s">
        <v>2</v>
      </c>
      <c r="D7831" s="8">
        <v>31.88</v>
      </c>
    </row>
    <row r="7832" spans="1:4" ht="12.75" customHeight="1">
      <c r="A7832" s="6" t="s">
        <v>15683</v>
      </c>
      <c r="B7832" s="7" t="s">
        <v>15684</v>
      </c>
      <c r="C7832" s="7" t="s">
        <v>2</v>
      </c>
      <c r="D7832" s="8">
        <v>37.42</v>
      </c>
    </row>
    <row r="7833" spans="1:4" ht="12.75" customHeight="1">
      <c r="A7833" s="6" t="s">
        <v>15685</v>
      </c>
      <c r="B7833" s="7" t="s">
        <v>15686</v>
      </c>
      <c r="C7833" s="7" t="s">
        <v>2</v>
      </c>
      <c r="D7833" s="8">
        <v>51.97</v>
      </c>
    </row>
    <row r="7834" spans="1:4" ht="12.75" customHeight="1">
      <c r="A7834" s="6" t="s">
        <v>15687</v>
      </c>
      <c r="B7834" s="7" t="s">
        <v>15688</v>
      </c>
      <c r="C7834" s="7" t="s">
        <v>2</v>
      </c>
      <c r="D7834" s="8">
        <v>142.29</v>
      </c>
    </row>
    <row r="7835" spans="1:4" ht="12.75" customHeight="1">
      <c r="A7835" s="6" t="s">
        <v>15689</v>
      </c>
      <c r="B7835" s="7" t="s">
        <v>15690</v>
      </c>
      <c r="C7835" s="7" t="s">
        <v>2</v>
      </c>
      <c r="D7835" s="8">
        <v>224.92</v>
      </c>
    </row>
    <row r="7836" spans="1:4" ht="12.75" customHeight="1">
      <c r="A7836" s="6" t="s">
        <v>15691</v>
      </c>
      <c r="B7836" s="7" t="s">
        <v>15692</v>
      </c>
      <c r="C7836" s="7" t="s">
        <v>2</v>
      </c>
      <c r="D7836" s="8">
        <v>434.77</v>
      </c>
    </row>
    <row r="7837" spans="1:4" ht="12.75" customHeight="1">
      <c r="A7837" s="6" t="s">
        <v>15693</v>
      </c>
      <c r="B7837" s="7" t="s">
        <v>15694</v>
      </c>
      <c r="C7837" s="7" t="s">
        <v>2</v>
      </c>
      <c r="D7837" s="8">
        <v>854.39</v>
      </c>
    </row>
    <row r="7838" spans="1:4" ht="12.75" customHeight="1">
      <c r="A7838" s="6" t="s">
        <v>15695</v>
      </c>
      <c r="B7838" s="7" t="s">
        <v>15696</v>
      </c>
      <c r="C7838" s="7" t="s">
        <v>2</v>
      </c>
      <c r="D7838" s="8">
        <v>1317.03</v>
      </c>
    </row>
    <row r="7839" spans="1:4" ht="12.75" customHeight="1">
      <c r="A7839" s="6" t="s">
        <v>15697</v>
      </c>
      <c r="B7839" s="7" t="s">
        <v>15698</v>
      </c>
      <c r="C7839" s="7" t="s">
        <v>2</v>
      </c>
      <c r="D7839" s="8">
        <v>174.22</v>
      </c>
    </row>
    <row r="7840" spans="1:4" ht="12.75" customHeight="1">
      <c r="A7840" s="6" t="s">
        <v>15699</v>
      </c>
      <c r="B7840" s="7" t="s">
        <v>15700</v>
      </c>
      <c r="C7840" s="7" t="s">
        <v>2</v>
      </c>
      <c r="D7840" s="8">
        <v>274.57</v>
      </c>
    </row>
    <row r="7841" spans="1:4" ht="12.75" customHeight="1">
      <c r="A7841" s="6" t="s">
        <v>15701</v>
      </c>
      <c r="B7841" s="7" t="s">
        <v>15702</v>
      </c>
      <c r="C7841" s="7" t="s">
        <v>2</v>
      </c>
      <c r="D7841" s="8">
        <v>532.96</v>
      </c>
    </row>
    <row r="7842" spans="1:4" ht="12.75" customHeight="1">
      <c r="A7842" s="6" t="s">
        <v>15703</v>
      </c>
      <c r="B7842" s="7" t="s">
        <v>15704</v>
      </c>
      <c r="C7842" s="7" t="s">
        <v>2</v>
      </c>
      <c r="D7842" s="8">
        <v>721.56</v>
      </c>
    </row>
    <row r="7843" spans="1:4" ht="12.75" customHeight="1">
      <c r="A7843" s="6" t="s">
        <v>15705</v>
      </c>
      <c r="B7843" s="7" t="s">
        <v>15706</v>
      </c>
      <c r="C7843" s="7" t="s">
        <v>2</v>
      </c>
      <c r="D7843" s="8">
        <v>834.03</v>
      </c>
    </row>
    <row r="7844" spans="1:4" ht="12.75" customHeight="1">
      <c r="A7844" s="6" t="s">
        <v>15707</v>
      </c>
      <c r="B7844" s="7" t="s">
        <v>15708</v>
      </c>
      <c r="C7844" s="7" t="s">
        <v>2</v>
      </c>
      <c r="D7844" s="8">
        <v>204.53</v>
      </c>
    </row>
    <row r="7845" spans="1:4" ht="12.75" customHeight="1">
      <c r="A7845" s="6" t="s">
        <v>15709</v>
      </c>
      <c r="B7845" s="7" t="s">
        <v>15710</v>
      </c>
      <c r="C7845" s="7" t="s">
        <v>2</v>
      </c>
      <c r="D7845" s="8">
        <v>384.92</v>
      </c>
    </row>
    <row r="7846" spans="1:4" ht="12.75" customHeight="1">
      <c r="A7846" s="6" t="s">
        <v>15711</v>
      </c>
      <c r="B7846" s="7" t="s">
        <v>15712</v>
      </c>
      <c r="C7846" s="7" t="s">
        <v>2</v>
      </c>
      <c r="D7846" s="8">
        <v>532.74</v>
      </c>
    </row>
    <row r="7847" spans="1:4" ht="12.75" customHeight="1">
      <c r="A7847" s="6" t="s">
        <v>15713</v>
      </c>
      <c r="B7847" s="7" t="s">
        <v>15714</v>
      </c>
      <c r="C7847" s="7" t="s">
        <v>2</v>
      </c>
      <c r="D7847" s="8">
        <v>605.23</v>
      </c>
    </row>
    <row r="7848" spans="1:4" ht="12.75" customHeight="1">
      <c r="A7848" s="6" t="s">
        <v>15715</v>
      </c>
      <c r="B7848" s="7" t="s">
        <v>15716</v>
      </c>
      <c r="C7848" s="7" t="s">
        <v>2</v>
      </c>
      <c r="D7848" s="8">
        <v>22.24</v>
      </c>
    </row>
    <row r="7849" spans="1:4" ht="12.75" customHeight="1">
      <c r="A7849" s="6" t="s">
        <v>15717</v>
      </c>
      <c r="B7849" s="7" t="s">
        <v>15718</v>
      </c>
      <c r="C7849" s="7" t="s">
        <v>2</v>
      </c>
      <c r="D7849" s="8">
        <v>26.57</v>
      </c>
    </row>
    <row r="7850" spans="1:4" ht="12.75" customHeight="1">
      <c r="A7850" s="6" t="s">
        <v>15719</v>
      </c>
      <c r="B7850" s="7" t="s">
        <v>15720</v>
      </c>
      <c r="C7850" s="7" t="s">
        <v>2</v>
      </c>
      <c r="D7850" s="8">
        <v>26.28</v>
      </c>
    </row>
    <row r="7851" spans="1:4" ht="12.75" customHeight="1">
      <c r="A7851" s="6" t="s">
        <v>15721</v>
      </c>
      <c r="B7851" s="7" t="s">
        <v>15722</v>
      </c>
      <c r="C7851" s="7" t="s">
        <v>2</v>
      </c>
      <c r="D7851" s="8">
        <v>28.5</v>
      </c>
    </row>
    <row r="7852" spans="1:4" ht="12.75" customHeight="1">
      <c r="A7852" s="6" t="s">
        <v>15723</v>
      </c>
      <c r="B7852" s="7" t="s">
        <v>15724</v>
      </c>
      <c r="C7852" s="7" t="s">
        <v>2</v>
      </c>
      <c r="D7852" s="8">
        <v>36.5</v>
      </c>
    </row>
    <row r="7853" spans="1:4" ht="12.75" customHeight="1">
      <c r="A7853" s="6" t="s">
        <v>15725</v>
      </c>
      <c r="B7853" s="7" t="s">
        <v>15726</v>
      </c>
      <c r="C7853" s="7" t="s">
        <v>2</v>
      </c>
      <c r="D7853" s="8">
        <v>24.94</v>
      </c>
    </row>
    <row r="7854" spans="1:4" ht="12.75" customHeight="1">
      <c r="A7854" s="6" t="s">
        <v>15727</v>
      </c>
      <c r="B7854" s="7" t="s">
        <v>15728</v>
      </c>
      <c r="C7854" s="7" t="s">
        <v>2</v>
      </c>
      <c r="D7854" s="8">
        <v>25.96</v>
      </c>
    </row>
    <row r="7855" spans="1:4" ht="12.75" customHeight="1">
      <c r="A7855" s="6" t="s">
        <v>15729</v>
      </c>
      <c r="B7855" s="7" t="s">
        <v>15730</v>
      </c>
      <c r="C7855" s="7" t="s">
        <v>2</v>
      </c>
      <c r="D7855" s="8">
        <v>32.26</v>
      </c>
    </row>
    <row r="7856" spans="1:4" ht="12.75" customHeight="1">
      <c r="A7856" s="6" t="s">
        <v>15731</v>
      </c>
      <c r="B7856" s="7" t="s">
        <v>15732</v>
      </c>
      <c r="C7856" s="7" t="s">
        <v>2</v>
      </c>
      <c r="D7856" s="8">
        <v>33.35</v>
      </c>
    </row>
    <row r="7857" spans="1:4" ht="12.75" customHeight="1">
      <c r="A7857" s="6" t="s">
        <v>15733</v>
      </c>
      <c r="B7857" s="7" t="s">
        <v>15734</v>
      </c>
      <c r="C7857" s="7" t="s">
        <v>2</v>
      </c>
      <c r="D7857" s="8">
        <v>45.08</v>
      </c>
    </row>
    <row r="7858" spans="1:4" ht="12.75" customHeight="1">
      <c r="A7858" s="6" t="s">
        <v>15735</v>
      </c>
      <c r="B7858" s="7" t="s">
        <v>15736</v>
      </c>
      <c r="C7858" s="7" t="s">
        <v>2</v>
      </c>
      <c r="D7858" s="8">
        <v>11</v>
      </c>
    </row>
    <row r="7859" spans="1:4" ht="12.75" customHeight="1">
      <c r="A7859" s="6" t="s">
        <v>15737</v>
      </c>
      <c r="B7859" s="7" t="s">
        <v>15738</v>
      </c>
      <c r="C7859" s="7" t="s">
        <v>2</v>
      </c>
      <c r="D7859" s="8">
        <v>11.6</v>
      </c>
    </row>
    <row r="7860" spans="1:4" ht="12.75" customHeight="1">
      <c r="A7860" s="6" t="s">
        <v>15739</v>
      </c>
      <c r="B7860" s="7" t="s">
        <v>15740</v>
      </c>
      <c r="C7860" s="7" t="s">
        <v>2</v>
      </c>
      <c r="D7860" s="8">
        <v>12.87</v>
      </c>
    </row>
    <row r="7861" spans="1:4" ht="12.75" customHeight="1">
      <c r="A7861" s="6" t="s">
        <v>15741</v>
      </c>
      <c r="B7861" s="7" t="s">
        <v>15742</v>
      </c>
      <c r="C7861" s="7" t="s">
        <v>2</v>
      </c>
      <c r="D7861" s="8">
        <v>12.87</v>
      </c>
    </row>
    <row r="7862" spans="1:4" ht="12.75" customHeight="1">
      <c r="A7862" s="6" t="s">
        <v>15743</v>
      </c>
      <c r="B7862" s="7" t="s">
        <v>15744</v>
      </c>
      <c r="C7862" s="7" t="s">
        <v>2</v>
      </c>
      <c r="D7862" s="8">
        <v>14.39</v>
      </c>
    </row>
    <row r="7863" spans="1:4" ht="12.75" customHeight="1">
      <c r="A7863" s="6" t="s">
        <v>15745</v>
      </c>
      <c r="B7863" s="7" t="s">
        <v>15746</v>
      </c>
      <c r="C7863" s="7" t="s">
        <v>2</v>
      </c>
      <c r="D7863" s="8">
        <v>20.58</v>
      </c>
    </row>
    <row r="7864" spans="1:4" ht="12.75" customHeight="1">
      <c r="A7864" s="6" t="s">
        <v>15747</v>
      </c>
      <c r="B7864" s="7" t="s">
        <v>15748</v>
      </c>
      <c r="C7864" s="7" t="s">
        <v>2</v>
      </c>
      <c r="D7864" s="8">
        <v>23.59</v>
      </c>
    </row>
    <row r="7865" spans="1:4" ht="12.75" customHeight="1">
      <c r="A7865" s="6" t="s">
        <v>15749</v>
      </c>
      <c r="B7865" s="7" t="s">
        <v>15750</v>
      </c>
      <c r="C7865" s="7" t="s">
        <v>2</v>
      </c>
      <c r="D7865" s="8">
        <v>52.23</v>
      </c>
    </row>
    <row r="7866" spans="1:4" ht="12.75" customHeight="1">
      <c r="A7866" s="6" t="s">
        <v>15751</v>
      </c>
      <c r="B7866" s="7" t="s">
        <v>15752</v>
      </c>
      <c r="C7866" s="7" t="s">
        <v>2</v>
      </c>
      <c r="D7866" s="8">
        <v>53.44</v>
      </c>
    </row>
    <row r="7867" spans="1:4" ht="12.75" customHeight="1">
      <c r="A7867" s="6" t="s">
        <v>15753</v>
      </c>
      <c r="B7867" s="7" t="s">
        <v>15754</v>
      </c>
      <c r="C7867" s="7" t="s">
        <v>2</v>
      </c>
      <c r="D7867" s="8">
        <v>55.97</v>
      </c>
    </row>
    <row r="7868" spans="1:4" ht="12.75" customHeight="1">
      <c r="A7868" s="6" t="s">
        <v>15755</v>
      </c>
      <c r="B7868" s="7" t="s">
        <v>15756</v>
      </c>
      <c r="C7868" s="7" t="s">
        <v>2</v>
      </c>
      <c r="D7868" s="8">
        <v>55.97</v>
      </c>
    </row>
    <row r="7869" spans="1:4" ht="12.75" customHeight="1">
      <c r="A7869" s="6" t="s">
        <v>15757</v>
      </c>
      <c r="B7869" s="7" t="s">
        <v>15758</v>
      </c>
      <c r="C7869" s="7" t="s">
        <v>2</v>
      </c>
      <c r="D7869" s="8">
        <v>59</v>
      </c>
    </row>
    <row r="7870" spans="1:4" ht="12.75" customHeight="1">
      <c r="A7870" s="6" t="s">
        <v>15759</v>
      </c>
      <c r="B7870" s="7" t="s">
        <v>15760</v>
      </c>
      <c r="C7870" s="7" t="s">
        <v>2</v>
      </c>
      <c r="D7870" s="8">
        <v>62.88</v>
      </c>
    </row>
    <row r="7871" spans="1:4" ht="12.75" customHeight="1">
      <c r="A7871" s="6" t="s">
        <v>15761</v>
      </c>
      <c r="B7871" s="7" t="s">
        <v>15762</v>
      </c>
      <c r="C7871" s="7" t="s">
        <v>2</v>
      </c>
      <c r="D7871" s="8">
        <v>68.88</v>
      </c>
    </row>
    <row r="7872" spans="1:4" ht="12.75" customHeight="1">
      <c r="A7872" s="6" t="s">
        <v>15763</v>
      </c>
      <c r="B7872" s="7" t="s">
        <v>15764</v>
      </c>
      <c r="C7872" s="7" t="s">
        <v>2</v>
      </c>
      <c r="D7872" s="8">
        <v>65.599999999999994</v>
      </c>
    </row>
    <row r="7873" spans="1:4" ht="12.75" customHeight="1">
      <c r="A7873" s="6" t="s">
        <v>15765</v>
      </c>
      <c r="B7873" s="7" t="s">
        <v>15766</v>
      </c>
      <c r="C7873" s="7" t="s">
        <v>2</v>
      </c>
      <c r="D7873" s="8">
        <v>67.41</v>
      </c>
    </row>
    <row r="7874" spans="1:4" ht="12.75" customHeight="1">
      <c r="A7874" s="6" t="s">
        <v>15767</v>
      </c>
      <c r="B7874" s="7" t="s">
        <v>15768</v>
      </c>
      <c r="C7874" s="7" t="s">
        <v>2</v>
      </c>
      <c r="D7874" s="8">
        <v>71.22</v>
      </c>
    </row>
    <row r="7875" spans="1:4" ht="12.75" customHeight="1">
      <c r="A7875" s="6" t="s">
        <v>15769</v>
      </c>
      <c r="B7875" s="7" t="s">
        <v>15770</v>
      </c>
      <c r="C7875" s="7" t="s">
        <v>2</v>
      </c>
      <c r="D7875" s="8">
        <v>71.22</v>
      </c>
    </row>
    <row r="7876" spans="1:4" ht="12.75" customHeight="1">
      <c r="A7876" s="6" t="s">
        <v>15771</v>
      </c>
      <c r="B7876" s="7" t="s">
        <v>15772</v>
      </c>
      <c r="C7876" s="7" t="s">
        <v>2</v>
      </c>
      <c r="D7876" s="8">
        <v>75.75</v>
      </c>
    </row>
    <row r="7877" spans="1:4" ht="12.75" customHeight="1">
      <c r="A7877" s="6" t="s">
        <v>15773</v>
      </c>
      <c r="B7877" s="7" t="s">
        <v>15774</v>
      </c>
      <c r="C7877" s="7" t="s">
        <v>2</v>
      </c>
      <c r="D7877" s="8">
        <v>82.63</v>
      </c>
    </row>
    <row r="7878" spans="1:4" ht="12.75" customHeight="1">
      <c r="A7878" s="6" t="s">
        <v>15775</v>
      </c>
      <c r="B7878" s="7" t="s">
        <v>15776</v>
      </c>
      <c r="C7878" s="7" t="s">
        <v>2</v>
      </c>
      <c r="D7878" s="8">
        <v>91.65</v>
      </c>
    </row>
    <row r="7879" spans="1:4" ht="12.75" customHeight="1">
      <c r="A7879" s="6" t="s">
        <v>15777</v>
      </c>
      <c r="B7879" s="7" t="s">
        <v>15778</v>
      </c>
      <c r="C7879" s="7" t="s">
        <v>2</v>
      </c>
      <c r="D7879" s="8">
        <v>3955.54</v>
      </c>
    </row>
    <row r="7880" spans="1:4" ht="12.75" customHeight="1">
      <c r="A7880" s="6" t="s">
        <v>15779</v>
      </c>
      <c r="B7880" s="7" t="s">
        <v>15780</v>
      </c>
      <c r="C7880" s="7" t="s">
        <v>2</v>
      </c>
      <c r="D7880" s="8">
        <v>7633.21</v>
      </c>
    </row>
    <row r="7881" spans="1:4" ht="12.75" customHeight="1">
      <c r="A7881" s="6" t="s">
        <v>15781</v>
      </c>
      <c r="B7881" s="7" t="s">
        <v>15782</v>
      </c>
      <c r="C7881" s="7" t="s">
        <v>2</v>
      </c>
      <c r="D7881" s="8">
        <v>10177.620000000001</v>
      </c>
    </row>
    <row r="7882" spans="1:4" ht="12.75" customHeight="1">
      <c r="A7882" s="6" t="s">
        <v>15783</v>
      </c>
      <c r="B7882" s="7" t="s">
        <v>15784</v>
      </c>
      <c r="C7882" s="7" t="s">
        <v>2</v>
      </c>
      <c r="D7882" s="8">
        <v>2282.54</v>
      </c>
    </row>
    <row r="7883" spans="1:4" ht="12.75" customHeight="1">
      <c r="A7883" s="6" t="s">
        <v>15785</v>
      </c>
      <c r="B7883" s="7" t="s">
        <v>15786</v>
      </c>
      <c r="C7883" s="7" t="s">
        <v>2</v>
      </c>
      <c r="D7883" s="8">
        <v>485.99</v>
      </c>
    </row>
    <row r="7884" spans="1:4" ht="12.75" customHeight="1">
      <c r="A7884" s="6" t="s">
        <v>15787</v>
      </c>
      <c r="B7884" s="7" t="s">
        <v>15788</v>
      </c>
      <c r="C7884" s="7" t="s">
        <v>2</v>
      </c>
      <c r="D7884" s="8">
        <v>87.38</v>
      </c>
    </row>
    <row r="7885" spans="1:4" ht="12.75" customHeight="1">
      <c r="A7885" s="6" t="s">
        <v>15789</v>
      </c>
      <c r="B7885" s="7" t="s">
        <v>15790</v>
      </c>
      <c r="C7885" s="7" t="s">
        <v>2</v>
      </c>
      <c r="D7885" s="8">
        <v>59.89</v>
      </c>
    </row>
    <row r="7886" spans="1:4" ht="12.75" customHeight="1">
      <c r="A7886" s="6" t="s">
        <v>15791</v>
      </c>
      <c r="B7886" s="7" t="s">
        <v>15792</v>
      </c>
      <c r="C7886" s="7" t="s">
        <v>2</v>
      </c>
      <c r="D7886" s="8">
        <v>663.06</v>
      </c>
    </row>
    <row r="7887" spans="1:4" ht="12.75" customHeight="1">
      <c r="A7887" s="6" t="s">
        <v>15793</v>
      </c>
      <c r="B7887" s="7" t="s">
        <v>15794</v>
      </c>
      <c r="C7887" s="7" t="s">
        <v>2</v>
      </c>
      <c r="D7887" s="8">
        <v>705.21</v>
      </c>
    </row>
    <row r="7888" spans="1:4" ht="12.75" customHeight="1">
      <c r="A7888" s="6" t="s">
        <v>15795</v>
      </c>
      <c r="B7888" s="7" t="s">
        <v>15796</v>
      </c>
      <c r="C7888" s="7" t="s">
        <v>2</v>
      </c>
      <c r="D7888" s="8">
        <v>811.7</v>
      </c>
    </row>
    <row r="7889" spans="1:4" ht="12.75" customHeight="1">
      <c r="A7889" s="6" t="s">
        <v>15797</v>
      </c>
      <c r="B7889" s="7" t="s">
        <v>15798</v>
      </c>
      <c r="C7889" s="7" t="s">
        <v>2</v>
      </c>
      <c r="D7889" s="8">
        <v>1170.1300000000001</v>
      </c>
    </row>
    <row r="7890" spans="1:4" ht="12.75" customHeight="1">
      <c r="A7890" s="6" t="s">
        <v>15799</v>
      </c>
      <c r="B7890" s="7" t="s">
        <v>15800</v>
      </c>
      <c r="C7890" s="7" t="s">
        <v>2</v>
      </c>
      <c r="D7890" s="8">
        <v>1664.19</v>
      </c>
    </row>
    <row r="7891" spans="1:4" ht="12.75" customHeight="1">
      <c r="A7891" s="6" t="s">
        <v>15801</v>
      </c>
      <c r="B7891" s="7" t="s">
        <v>15802</v>
      </c>
      <c r="C7891" s="7" t="s">
        <v>2</v>
      </c>
      <c r="D7891" s="8">
        <v>672.04</v>
      </c>
    </row>
    <row r="7892" spans="1:4" ht="12.75" customHeight="1">
      <c r="A7892" s="6" t="s">
        <v>15803</v>
      </c>
      <c r="B7892" s="7" t="s">
        <v>15804</v>
      </c>
      <c r="C7892" s="7" t="s">
        <v>2</v>
      </c>
      <c r="D7892" s="8">
        <v>15.26</v>
      </c>
    </row>
    <row r="7893" spans="1:4" ht="12.75" customHeight="1">
      <c r="A7893" s="6" t="s">
        <v>15805</v>
      </c>
      <c r="B7893" s="7" t="s">
        <v>15806</v>
      </c>
      <c r="C7893" s="7" t="s">
        <v>2</v>
      </c>
      <c r="D7893" s="8">
        <v>26.16</v>
      </c>
    </row>
    <row r="7894" spans="1:4" ht="12.75" customHeight="1">
      <c r="A7894" s="6" t="s">
        <v>15807</v>
      </c>
      <c r="B7894" s="7" t="s">
        <v>15808</v>
      </c>
      <c r="C7894" s="7" t="s">
        <v>2</v>
      </c>
      <c r="D7894" s="8">
        <v>66</v>
      </c>
    </row>
    <row r="7895" spans="1:4" ht="12.75" customHeight="1">
      <c r="A7895" s="6" t="s">
        <v>15809</v>
      </c>
      <c r="B7895" s="7" t="s">
        <v>15810</v>
      </c>
      <c r="C7895" s="7" t="s">
        <v>2</v>
      </c>
      <c r="D7895" s="8">
        <v>84.75</v>
      </c>
    </row>
    <row r="7896" spans="1:4" ht="12.75" customHeight="1">
      <c r="A7896" s="6" t="s">
        <v>15811</v>
      </c>
      <c r="B7896" s="7" t="s">
        <v>15812</v>
      </c>
      <c r="C7896" s="7" t="s">
        <v>2</v>
      </c>
      <c r="D7896" s="8">
        <v>147.19</v>
      </c>
    </row>
    <row r="7897" spans="1:4" ht="12.75" customHeight="1">
      <c r="A7897" s="6" t="s">
        <v>15813</v>
      </c>
      <c r="B7897" s="7" t="s">
        <v>15814</v>
      </c>
      <c r="C7897" s="7" t="s">
        <v>2</v>
      </c>
      <c r="D7897" s="8">
        <v>394</v>
      </c>
    </row>
    <row r="7898" spans="1:4" ht="12.75" customHeight="1">
      <c r="A7898" s="6" t="s">
        <v>15815</v>
      </c>
      <c r="B7898" s="7" t="s">
        <v>15816</v>
      </c>
      <c r="C7898" s="7" t="s">
        <v>2</v>
      </c>
      <c r="D7898" s="8">
        <v>588.09</v>
      </c>
    </row>
    <row r="7899" spans="1:4" ht="12.75" customHeight="1">
      <c r="A7899" s="6" t="s">
        <v>15817</v>
      </c>
      <c r="B7899" s="7" t="s">
        <v>15818</v>
      </c>
      <c r="C7899" s="7" t="s">
        <v>2</v>
      </c>
      <c r="D7899" s="8">
        <v>933.44</v>
      </c>
    </row>
    <row r="7900" spans="1:4" ht="12.75" customHeight="1">
      <c r="A7900" s="6" t="s">
        <v>15819</v>
      </c>
      <c r="B7900" s="7" t="s">
        <v>15820</v>
      </c>
      <c r="C7900" s="7" t="s">
        <v>2</v>
      </c>
      <c r="D7900" s="8">
        <v>1242.52</v>
      </c>
    </row>
    <row r="7901" spans="1:4" ht="12.75" customHeight="1">
      <c r="A7901" s="6" t="s">
        <v>15821</v>
      </c>
      <c r="B7901" s="7" t="s">
        <v>15822</v>
      </c>
      <c r="C7901" s="7" t="s">
        <v>2</v>
      </c>
      <c r="D7901" s="8">
        <v>1977.72</v>
      </c>
    </row>
    <row r="7902" spans="1:4" ht="12.75" customHeight="1">
      <c r="A7902" s="6" t="s">
        <v>15823</v>
      </c>
      <c r="B7902" s="7" t="s">
        <v>15824</v>
      </c>
      <c r="C7902" s="7" t="s">
        <v>2</v>
      </c>
      <c r="D7902" s="8">
        <v>4107.17</v>
      </c>
    </row>
    <row r="7903" spans="1:4" ht="12.75" customHeight="1">
      <c r="A7903" s="6" t="s">
        <v>15825</v>
      </c>
      <c r="B7903" s="7" t="s">
        <v>15826</v>
      </c>
      <c r="C7903" s="7" t="s">
        <v>2</v>
      </c>
      <c r="D7903" s="8">
        <v>137.44999999999999</v>
      </c>
    </row>
    <row r="7904" spans="1:4" ht="12.75" customHeight="1">
      <c r="A7904" s="6" t="s">
        <v>15827</v>
      </c>
      <c r="B7904" s="7" t="s">
        <v>15828</v>
      </c>
      <c r="C7904" s="7" t="s">
        <v>2</v>
      </c>
      <c r="D7904" s="8">
        <v>169.97</v>
      </c>
    </row>
    <row r="7905" spans="1:4" ht="12.75" customHeight="1">
      <c r="A7905" s="6" t="s">
        <v>15829</v>
      </c>
      <c r="B7905" s="7" t="s">
        <v>15830</v>
      </c>
      <c r="C7905" s="7" t="s">
        <v>2</v>
      </c>
      <c r="D7905" s="8">
        <v>353.6</v>
      </c>
    </row>
    <row r="7906" spans="1:4" ht="12.75" customHeight="1">
      <c r="A7906" s="6" t="s">
        <v>15831</v>
      </c>
      <c r="B7906" s="7" t="s">
        <v>15832</v>
      </c>
      <c r="C7906" s="7" t="s">
        <v>2</v>
      </c>
      <c r="D7906" s="8">
        <v>1295.06</v>
      </c>
    </row>
    <row r="7907" spans="1:4" ht="12.75" customHeight="1">
      <c r="A7907" s="6" t="s">
        <v>15833</v>
      </c>
      <c r="B7907" s="7" t="s">
        <v>15834</v>
      </c>
      <c r="C7907" s="7" t="s">
        <v>2</v>
      </c>
      <c r="D7907" s="8">
        <v>117.51</v>
      </c>
    </row>
    <row r="7908" spans="1:4" ht="12.75" customHeight="1">
      <c r="A7908" s="6" t="s">
        <v>15835</v>
      </c>
      <c r="B7908" s="7" t="s">
        <v>15836</v>
      </c>
      <c r="C7908" s="7" t="s">
        <v>2</v>
      </c>
      <c r="D7908" s="8">
        <v>166.96</v>
      </c>
    </row>
    <row r="7909" spans="1:4" ht="12.75" customHeight="1">
      <c r="A7909" s="6" t="s">
        <v>15837</v>
      </c>
      <c r="B7909" s="7" t="s">
        <v>15838</v>
      </c>
      <c r="C7909" s="7" t="s">
        <v>2</v>
      </c>
      <c r="D7909" s="8">
        <v>13.27</v>
      </c>
    </row>
    <row r="7910" spans="1:4" ht="12.75" customHeight="1">
      <c r="A7910" s="6" t="s">
        <v>15839</v>
      </c>
      <c r="B7910" s="7" t="s">
        <v>15840</v>
      </c>
      <c r="C7910" s="7" t="s">
        <v>2</v>
      </c>
      <c r="D7910" s="8">
        <v>10.41</v>
      </c>
    </row>
    <row r="7911" spans="1:4" ht="12.75" customHeight="1">
      <c r="A7911" s="6" t="s">
        <v>15841</v>
      </c>
      <c r="B7911" s="7" t="s">
        <v>15842</v>
      </c>
      <c r="C7911" s="7" t="s">
        <v>2</v>
      </c>
      <c r="D7911" s="8">
        <v>8.6</v>
      </c>
    </row>
    <row r="7912" spans="1:4" ht="12.75" customHeight="1">
      <c r="A7912" s="6" t="s">
        <v>15843</v>
      </c>
      <c r="B7912" s="7" t="s">
        <v>15844</v>
      </c>
      <c r="C7912" s="7" t="s">
        <v>2</v>
      </c>
      <c r="D7912" s="8">
        <v>18.739999999999998</v>
      </c>
    </row>
    <row r="7913" spans="1:4" ht="12.75" customHeight="1">
      <c r="A7913" s="6" t="s">
        <v>15845</v>
      </c>
      <c r="B7913" s="7" t="s">
        <v>15846</v>
      </c>
      <c r="C7913" s="7" t="s">
        <v>2</v>
      </c>
      <c r="D7913" s="8">
        <v>15.24</v>
      </c>
    </row>
    <row r="7914" spans="1:4" ht="12.75" customHeight="1">
      <c r="A7914" s="6" t="s">
        <v>15847</v>
      </c>
      <c r="B7914" s="7" t="s">
        <v>15848</v>
      </c>
      <c r="C7914" s="7" t="s">
        <v>2</v>
      </c>
      <c r="D7914" s="8">
        <v>13.14</v>
      </c>
    </row>
    <row r="7915" spans="1:4" ht="12.75" customHeight="1">
      <c r="A7915" s="6" t="s">
        <v>15849</v>
      </c>
      <c r="B7915" s="7" t="s">
        <v>15850</v>
      </c>
      <c r="C7915" s="7" t="s">
        <v>2</v>
      </c>
      <c r="D7915" s="8">
        <v>17.79</v>
      </c>
    </row>
    <row r="7916" spans="1:4" ht="12.75" customHeight="1">
      <c r="A7916" s="6" t="s">
        <v>15851</v>
      </c>
      <c r="B7916" s="7" t="s">
        <v>15852</v>
      </c>
      <c r="C7916" s="7" t="s">
        <v>2</v>
      </c>
      <c r="D7916" s="8">
        <v>28.2</v>
      </c>
    </row>
    <row r="7917" spans="1:4" ht="12.75" customHeight="1">
      <c r="A7917" s="6" t="s">
        <v>15853</v>
      </c>
      <c r="B7917" s="7" t="s">
        <v>15854</v>
      </c>
      <c r="C7917" s="7" t="s">
        <v>2</v>
      </c>
      <c r="D7917" s="8">
        <v>23.9</v>
      </c>
    </row>
    <row r="7918" spans="1:4" ht="12.75" customHeight="1">
      <c r="A7918" s="6" t="s">
        <v>15855</v>
      </c>
      <c r="B7918" s="7" t="s">
        <v>15856</v>
      </c>
      <c r="C7918" s="7" t="s">
        <v>2</v>
      </c>
      <c r="D7918" s="8">
        <v>34.31</v>
      </c>
    </row>
    <row r="7919" spans="1:4" ht="12.75" customHeight="1">
      <c r="A7919" s="6" t="s">
        <v>15857</v>
      </c>
      <c r="B7919" s="7" t="s">
        <v>15858</v>
      </c>
      <c r="C7919" s="7" t="s">
        <v>2</v>
      </c>
      <c r="D7919" s="8">
        <v>38.64</v>
      </c>
    </row>
    <row r="7920" spans="1:4" ht="12.75" customHeight="1">
      <c r="A7920" s="6" t="s">
        <v>15859</v>
      </c>
      <c r="B7920" s="7" t="s">
        <v>15860</v>
      </c>
      <c r="C7920" s="7" t="s">
        <v>2</v>
      </c>
      <c r="D7920" s="8">
        <v>49.05</v>
      </c>
    </row>
    <row r="7921" spans="1:4" ht="12.75" customHeight="1">
      <c r="A7921" s="6" t="s">
        <v>15861</v>
      </c>
      <c r="B7921" s="7" t="s">
        <v>15862</v>
      </c>
      <c r="C7921" s="7" t="s">
        <v>2</v>
      </c>
      <c r="D7921" s="8">
        <v>32.58</v>
      </c>
    </row>
    <row r="7922" spans="1:4" ht="12.75" customHeight="1">
      <c r="A7922" s="6" t="s">
        <v>15863</v>
      </c>
      <c r="B7922" s="7" t="s">
        <v>15864</v>
      </c>
      <c r="C7922" s="7" t="s">
        <v>2</v>
      </c>
      <c r="D7922" s="8">
        <v>42.99</v>
      </c>
    </row>
    <row r="7923" spans="1:4" ht="12.75" customHeight="1">
      <c r="A7923" s="6" t="s">
        <v>15865</v>
      </c>
      <c r="B7923" s="7" t="s">
        <v>15866</v>
      </c>
      <c r="C7923" s="7" t="s">
        <v>2</v>
      </c>
      <c r="D7923" s="8">
        <v>44.8</v>
      </c>
    </row>
    <row r="7924" spans="1:4" ht="12.75" customHeight="1">
      <c r="A7924" s="6" t="s">
        <v>15867</v>
      </c>
      <c r="B7924" s="7" t="s">
        <v>15868</v>
      </c>
      <c r="C7924" s="7" t="s">
        <v>2</v>
      </c>
      <c r="D7924" s="8">
        <v>55.21</v>
      </c>
    </row>
    <row r="7925" spans="1:4" ht="12.75" customHeight="1">
      <c r="A7925" s="6" t="s">
        <v>15869</v>
      </c>
      <c r="B7925" s="7" t="s">
        <v>15870</v>
      </c>
      <c r="C7925" s="7" t="s">
        <v>2</v>
      </c>
      <c r="D7925" s="8">
        <v>59.53</v>
      </c>
    </row>
    <row r="7926" spans="1:4" ht="12.75" customHeight="1">
      <c r="A7926" s="6" t="s">
        <v>15871</v>
      </c>
      <c r="B7926" s="7" t="s">
        <v>15872</v>
      </c>
      <c r="C7926" s="7" t="s">
        <v>2</v>
      </c>
      <c r="D7926" s="8">
        <v>69.94</v>
      </c>
    </row>
    <row r="7927" spans="1:4" ht="12.75" customHeight="1">
      <c r="A7927" s="6" t="s">
        <v>15873</v>
      </c>
      <c r="B7927" s="7" t="s">
        <v>15874</v>
      </c>
      <c r="C7927" s="7" t="s">
        <v>2</v>
      </c>
      <c r="D7927" s="8">
        <v>53.43</v>
      </c>
    </row>
    <row r="7928" spans="1:4" ht="12.75" customHeight="1">
      <c r="A7928" s="6" t="s">
        <v>15875</v>
      </c>
      <c r="B7928" s="7" t="s">
        <v>15876</v>
      </c>
      <c r="C7928" s="7" t="s">
        <v>2</v>
      </c>
      <c r="D7928" s="8">
        <v>63.84</v>
      </c>
    </row>
    <row r="7929" spans="1:4" ht="12.75" customHeight="1">
      <c r="A7929" s="6" t="s">
        <v>15877</v>
      </c>
      <c r="B7929" s="7" t="s">
        <v>15878</v>
      </c>
      <c r="C7929" s="7" t="s">
        <v>2</v>
      </c>
      <c r="D7929" s="8">
        <v>47.38</v>
      </c>
    </row>
    <row r="7930" spans="1:4" ht="12.75" customHeight="1">
      <c r="A7930" s="6" t="s">
        <v>15879</v>
      </c>
      <c r="B7930" s="7" t="s">
        <v>15880</v>
      </c>
      <c r="C7930" s="7" t="s">
        <v>2</v>
      </c>
      <c r="D7930" s="8">
        <v>57.79</v>
      </c>
    </row>
    <row r="7931" spans="1:4" ht="12.75" customHeight="1">
      <c r="A7931" s="6" t="s">
        <v>15881</v>
      </c>
      <c r="B7931" s="7" t="s">
        <v>15882</v>
      </c>
      <c r="C7931" s="7" t="s">
        <v>2</v>
      </c>
      <c r="D7931" s="8">
        <v>65.63</v>
      </c>
    </row>
    <row r="7932" spans="1:4" ht="12.75" customHeight="1">
      <c r="A7932" s="6" t="s">
        <v>15883</v>
      </c>
      <c r="B7932" s="7" t="s">
        <v>15884</v>
      </c>
      <c r="C7932" s="7" t="s">
        <v>2</v>
      </c>
      <c r="D7932" s="8">
        <v>76.040000000000006</v>
      </c>
    </row>
    <row r="7933" spans="1:4" ht="12.75" customHeight="1">
      <c r="A7933" s="6" t="s">
        <v>15885</v>
      </c>
      <c r="B7933" s="7" t="s">
        <v>15886</v>
      </c>
      <c r="C7933" s="7" t="s">
        <v>2</v>
      </c>
      <c r="D7933" s="8">
        <v>68.56</v>
      </c>
    </row>
    <row r="7934" spans="1:4" ht="12.75" customHeight="1">
      <c r="A7934" s="6" t="s">
        <v>15887</v>
      </c>
      <c r="B7934" s="7" t="s">
        <v>15888</v>
      </c>
      <c r="C7934" s="7" t="s">
        <v>2</v>
      </c>
      <c r="D7934" s="8">
        <v>83.8</v>
      </c>
    </row>
    <row r="7935" spans="1:4" ht="12.75" customHeight="1">
      <c r="A7935" s="6" t="s">
        <v>15889</v>
      </c>
      <c r="B7935" s="7" t="s">
        <v>15890</v>
      </c>
      <c r="C7935" s="7" t="s">
        <v>2</v>
      </c>
      <c r="D7935" s="8">
        <v>74.709999999999994</v>
      </c>
    </row>
    <row r="7936" spans="1:4" ht="12.75" customHeight="1">
      <c r="A7936" s="6" t="s">
        <v>15891</v>
      </c>
      <c r="B7936" s="7" t="s">
        <v>15892</v>
      </c>
      <c r="C7936" s="7" t="s">
        <v>2</v>
      </c>
      <c r="D7936" s="8">
        <v>89.95</v>
      </c>
    </row>
    <row r="7937" spans="1:4" ht="12.75" customHeight="1">
      <c r="A7937" s="6" t="s">
        <v>15893</v>
      </c>
      <c r="B7937" s="7" t="s">
        <v>15894</v>
      </c>
      <c r="C7937" s="7" t="s">
        <v>2</v>
      </c>
      <c r="D7937" s="8">
        <v>62.45</v>
      </c>
    </row>
    <row r="7938" spans="1:4" ht="12.75" customHeight="1">
      <c r="A7938" s="6" t="s">
        <v>15895</v>
      </c>
      <c r="B7938" s="7" t="s">
        <v>15896</v>
      </c>
      <c r="C7938" s="7" t="s">
        <v>2</v>
      </c>
      <c r="D7938" s="8">
        <v>77.69</v>
      </c>
    </row>
    <row r="7939" spans="1:4" ht="12.75" customHeight="1">
      <c r="A7939" s="6" t="s">
        <v>15897</v>
      </c>
      <c r="B7939" s="7" t="s">
        <v>15898</v>
      </c>
      <c r="C7939" s="7" t="s">
        <v>2</v>
      </c>
      <c r="D7939" s="8">
        <v>92.08</v>
      </c>
    </row>
    <row r="7940" spans="1:4" ht="12.75" customHeight="1">
      <c r="A7940" s="6" t="s">
        <v>15899</v>
      </c>
      <c r="B7940" s="7" t="s">
        <v>15900</v>
      </c>
      <c r="C7940" s="7" t="s">
        <v>2</v>
      </c>
      <c r="D7940" s="8">
        <v>107.32</v>
      </c>
    </row>
    <row r="7941" spans="1:4" ht="12.75" customHeight="1">
      <c r="A7941" s="6" t="s">
        <v>15901</v>
      </c>
      <c r="B7941" s="7" t="s">
        <v>15902</v>
      </c>
      <c r="C7941" s="7" t="s">
        <v>2</v>
      </c>
      <c r="D7941" s="8">
        <v>37.58</v>
      </c>
    </row>
    <row r="7942" spans="1:4" ht="12.75" customHeight="1">
      <c r="A7942" s="6" t="s">
        <v>15903</v>
      </c>
      <c r="B7942" s="7" t="s">
        <v>15904</v>
      </c>
      <c r="C7942" s="7" t="s">
        <v>2</v>
      </c>
      <c r="D7942" s="8">
        <v>47.99</v>
      </c>
    </row>
    <row r="7943" spans="1:4" ht="12.75" customHeight="1">
      <c r="A7943" s="6" t="s">
        <v>15905</v>
      </c>
      <c r="B7943" s="7" t="s">
        <v>15906</v>
      </c>
      <c r="C7943" s="7" t="s">
        <v>2</v>
      </c>
      <c r="D7943" s="8">
        <v>36.43</v>
      </c>
    </row>
    <row r="7944" spans="1:4" ht="12.75" customHeight="1">
      <c r="A7944" s="6" t="s">
        <v>15907</v>
      </c>
      <c r="B7944" s="7" t="s">
        <v>15908</v>
      </c>
      <c r="C7944" s="7" t="s">
        <v>2</v>
      </c>
      <c r="D7944" s="8">
        <v>46.84</v>
      </c>
    </row>
    <row r="7945" spans="1:4" ht="12.75" customHeight="1">
      <c r="A7945" s="6" t="s">
        <v>15909</v>
      </c>
      <c r="B7945" s="7" t="s">
        <v>15910</v>
      </c>
      <c r="C7945" s="7" t="s">
        <v>2</v>
      </c>
      <c r="D7945" s="8">
        <v>83.85</v>
      </c>
    </row>
    <row r="7946" spans="1:4" ht="12.75" customHeight="1">
      <c r="A7946" s="6" t="s">
        <v>15911</v>
      </c>
      <c r="B7946" s="7" t="s">
        <v>15912</v>
      </c>
      <c r="C7946" s="7" t="s">
        <v>2</v>
      </c>
      <c r="D7946" s="8">
        <v>94.26</v>
      </c>
    </row>
    <row r="7947" spans="1:4" ht="12.75" customHeight="1">
      <c r="A7947" s="6" t="s">
        <v>15913</v>
      </c>
      <c r="B7947" s="7" t="s">
        <v>15914</v>
      </c>
      <c r="C7947" s="7" t="s">
        <v>2</v>
      </c>
      <c r="D7947" s="8">
        <v>16.73</v>
      </c>
    </row>
    <row r="7948" spans="1:4" ht="12.75" customHeight="1">
      <c r="A7948" s="6" t="s">
        <v>15915</v>
      </c>
      <c r="B7948" s="7" t="s">
        <v>15916</v>
      </c>
      <c r="C7948" s="7" t="s">
        <v>2</v>
      </c>
      <c r="D7948" s="8">
        <v>27.14</v>
      </c>
    </row>
    <row r="7949" spans="1:4" ht="12.75" customHeight="1">
      <c r="A7949" s="6" t="s">
        <v>15917</v>
      </c>
      <c r="B7949" s="7" t="s">
        <v>15918</v>
      </c>
      <c r="C7949" s="7" t="s">
        <v>2</v>
      </c>
      <c r="D7949" s="8">
        <v>35.020000000000003</v>
      </c>
    </row>
    <row r="7950" spans="1:4" ht="12.75" customHeight="1">
      <c r="A7950" s="6" t="s">
        <v>15919</v>
      </c>
      <c r="B7950" s="7" t="s">
        <v>15920</v>
      </c>
      <c r="C7950" s="7" t="s">
        <v>2</v>
      </c>
      <c r="D7950" s="8">
        <v>45.43</v>
      </c>
    </row>
    <row r="7951" spans="1:4" ht="12.75" customHeight="1">
      <c r="A7951" s="6" t="s">
        <v>15921</v>
      </c>
      <c r="B7951" s="7" t="s">
        <v>15922</v>
      </c>
      <c r="C7951" s="7" t="s">
        <v>2</v>
      </c>
      <c r="D7951" s="8">
        <v>20.57</v>
      </c>
    </row>
    <row r="7952" spans="1:4" ht="12.75" customHeight="1">
      <c r="A7952" s="6" t="s">
        <v>15923</v>
      </c>
      <c r="B7952" s="7" t="s">
        <v>15924</v>
      </c>
      <c r="C7952" s="7" t="s">
        <v>2</v>
      </c>
      <c r="D7952" s="8">
        <v>30.98</v>
      </c>
    </row>
    <row r="7953" spans="1:4" ht="12.75" customHeight="1">
      <c r="A7953" s="6" t="s">
        <v>15925</v>
      </c>
      <c r="B7953" s="7" t="s">
        <v>15926</v>
      </c>
      <c r="C7953" s="7" t="s">
        <v>2</v>
      </c>
      <c r="D7953" s="8">
        <v>32.270000000000003</v>
      </c>
    </row>
    <row r="7954" spans="1:4" ht="12.75" customHeight="1">
      <c r="A7954" s="6" t="s">
        <v>15927</v>
      </c>
      <c r="B7954" s="7" t="s">
        <v>15928</v>
      </c>
      <c r="C7954" s="7" t="s">
        <v>2</v>
      </c>
      <c r="D7954" s="8">
        <v>34.340000000000003</v>
      </c>
    </row>
    <row r="7955" spans="1:4" ht="12.75" customHeight="1">
      <c r="A7955" s="6" t="s">
        <v>15929</v>
      </c>
      <c r="B7955" s="7" t="s">
        <v>15930</v>
      </c>
      <c r="C7955" s="7" t="s">
        <v>2</v>
      </c>
      <c r="D7955" s="8">
        <v>42.68</v>
      </c>
    </row>
    <row r="7956" spans="1:4" ht="12.75" customHeight="1">
      <c r="A7956" s="6" t="s">
        <v>15931</v>
      </c>
      <c r="B7956" s="7" t="s">
        <v>15932</v>
      </c>
      <c r="C7956" s="7" t="s">
        <v>2</v>
      </c>
      <c r="D7956" s="8">
        <v>44.75</v>
      </c>
    </row>
    <row r="7957" spans="1:4" ht="12.75" customHeight="1">
      <c r="A7957" s="6" t="s">
        <v>15933</v>
      </c>
      <c r="B7957" s="7" t="s">
        <v>15934</v>
      </c>
      <c r="C7957" s="7" t="s">
        <v>2</v>
      </c>
      <c r="D7957" s="8">
        <v>22.83</v>
      </c>
    </row>
    <row r="7958" spans="1:4" ht="12.75" customHeight="1">
      <c r="A7958" s="6" t="s">
        <v>15935</v>
      </c>
      <c r="B7958" s="7" t="s">
        <v>15936</v>
      </c>
      <c r="C7958" s="7" t="s">
        <v>2</v>
      </c>
      <c r="D7958" s="8">
        <v>24.9</v>
      </c>
    </row>
    <row r="7959" spans="1:4" ht="12.75" customHeight="1">
      <c r="A7959" s="6" t="s">
        <v>15937</v>
      </c>
      <c r="B7959" s="7" t="s">
        <v>15938</v>
      </c>
      <c r="C7959" s="7" t="s">
        <v>2</v>
      </c>
      <c r="D7959" s="8">
        <v>33.24</v>
      </c>
    </row>
    <row r="7960" spans="1:4" ht="12.75" customHeight="1">
      <c r="A7960" s="6" t="s">
        <v>15939</v>
      </c>
      <c r="B7960" s="7" t="s">
        <v>15940</v>
      </c>
      <c r="C7960" s="7" t="s">
        <v>2</v>
      </c>
      <c r="D7960" s="8">
        <v>35.31</v>
      </c>
    </row>
    <row r="7961" spans="1:4" ht="12.75" customHeight="1">
      <c r="A7961" s="6" t="s">
        <v>15941</v>
      </c>
      <c r="B7961" s="7" t="s">
        <v>15942</v>
      </c>
      <c r="C7961" s="7" t="s">
        <v>2</v>
      </c>
      <c r="D7961" s="8">
        <v>19.18</v>
      </c>
    </row>
    <row r="7962" spans="1:4" ht="12.75" customHeight="1">
      <c r="A7962" s="6" t="s">
        <v>15943</v>
      </c>
      <c r="B7962" s="7" t="s">
        <v>15944</v>
      </c>
      <c r="C7962" s="7" t="s">
        <v>2</v>
      </c>
      <c r="D7962" s="8">
        <v>21.25</v>
      </c>
    </row>
    <row r="7963" spans="1:4" ht="12.75" customHeight="1">
      <c r="A7963" s="6" t="s">
        <v>15945</v>
      </c>
      <c r="B7963" s="7" t="s">
        <v>15946</v>
      </c>
      <c r="C7963" s="7" t="s">
        <v>2</v>
      </c>
      <c r="D7963" s="8">
        <v>29.59</v>
      </c>
    </row>
    <row r="7964" spans="1:4" ht="12.75" customHeight="1">
      <c r="A7964" s="6" t="s">
        <v>15947</v>
      </c>
      <c r="B7964" s="7" t="s">
        <v>15948</v>
      </c>
      <c r="C7964" s="7" t="s">
        <v>2</v>
      </c>
      <c r="D7964" s="8">
        <v>31.66</v>
      </c>
    </row>
    <row r="7965" spans="1:4" ht="12.75" customHeight="1">
      <c r="A7965" s="6" t="s">
        <v>15949</v>
      </c>
      <c r="B7965" s="7" t="s">
        <v>15950</v>
      </c>
      <c r="C7965" s="7" t="s">
        <v>2</v>
      </c>
      <c r="D7965" s="8">
        <v>42.66</v>
      </c>
    </row>
    <row r="7966" spans="1:4" ht="12.75" customHeight="1">
      <c r="A7966" s="6" t="s">
        <v>15951</v>
      </c>
      <c r="B7966" s="7" t="s">
        <v>15952</v>
      </c>
      <c r="C7966" s="7" t="s">
        <v>2</v>
      </c>
      <c r="D7966" s="8">
        <v>46.8</v>
      </c>
    </row>
    <row r="7967" spans="1:4" ht="12.75" customHeight="1">
      <c r="A7967" s="6" t="s">
        <v>15953</v>
      </c>
      <c r="B7967" s="7" t="s">
        <v>15954</v>
      </c>
      <c r="C7967" s="7" t="s">
        <v>2</v>
      </c>
      <c r="D7967" s="8">
        <v>53.07</v>
      </c>
    </row>
    <row r="7968" spans="1:4" ht="12.75" customHeight="1">
      <c r="A7968" s="6" t="s">
        <v>15955</v>
      </c>
      <c r="B7968" s="7" t="s">
        <v>15956</v>
      </c>
      <c r="C7968" s="7" t="s">
        <v>2</v>
      </c>
      <c r="D7968" s="8">
        <v>57.21</v>
      </c>
    </row>
    <row r="7969" spans="1:4" ht="12.75" customHeight="1">
      <c r="A7969" s="6" t="s">
        <v>15957</v>
      </c>
      <c r="B7969" s="7" t="s">
        <v>15958</v>
      </c>
      <c r="C7969" s="7" t="s">
        <v>2</v>
      </c>
      <c r="D7969" s="8">
        <v>35.31</v>
      </c>
    </row>
    <row r="7970" spans="1:4" ht="12.75" customHeight="1">
      <c r="A7970" s="6" t="s">
        <v>15959</v>
      </c>
      <c r="B7970" s="7" t="s">
        <v>15960</v>
      </c>
      <c r="C7970" s="7" t="s">
        <v>2</v>
      </c>
      <c r="D7970" s="8">
        <v>39.450000000000003</v>
      </c>
    </row>
    <row r="7971" spans="1:4" ht="12.75" customHeight="1">
      <c r="A7971" s="6" t="s">
        <v>15961</v>
      </c>
      <c r="B7971" s="7" t="s">
        <v>15962</v>
      </c>
      <c r="C7971" s="7" t="s">
        <v>2</v>
      </c>
      <c r="D7971" s="8">
        <v>45.72</v>
      </c>
    </row>
    <row r="7972" spans="1:4" ht="12.75" customHeight="1">
      <c r="A7972" s="6" t="s">
        <v>15963</v>
      </c>
      <c r="B7972" s="7" t="s">
        <v>15964</v>
      </c>
      <c r="C7972" s="7" t="s">
        <v>2</v>
      </c>
      <c r="D7972" s="8">
        <v>49.86</v>
      </c>
    </row>
    <row r="7973" spans="1:4" ht="12.75" customHeight="1">
      <c r="A7973" s="6" t="s">
        <v>15965</v>
      </c>
      <c r="B7973" s="7" t="s">
        <v>15966</v>
      </c>
      <c r="C7973" s="7" t="s">
        <v>2</v>
      </c>
      <c r="D7973" s="8">
        <v>62.42</v>
      </c>
    </row>
    <row r="7974" spans="1:4" ht="12.75" customHeight="1">
      <c r="A7974" s="6" t="s">
        <v>15967</v>
      </c>
      <c r="B7974" s="7" t="s">
        <v>15968</v>
      </c>
      <c r="C7974" s="7" t="s">
        <v>2</v>
      </c>
      <c r="D7974" s="8">
        <v>68.63</v>
      </c>
    </row>
    <row r="7975" spans="1:4" ht="12.75" customHeight="1">
      <c r="A7975" s="6" t="s">
        <v>15969</v>
      </c>
      <c r="B7975" s="7" t="s">
        <v>15970</v>
      </c>
      <c r="C7975" s="7" t="s">
        <v>2</v>
      </c>
      <c r="D7975" s="8">
        <v>72.83</v>
      </c>
    </row>
    <row r="7976" spans="1:4" ht="12.75" customHeight="1">
      <c r="A7976" s="6" t="s">
        <v>15971</v>
      </c>
      <c r="B7976" s="7" t="s">
        <v>15972</v>
      </c>
      <c r="C7976" s="7" t="s">
        <v>2</v>
      </c>
      <c r="D7976" s="8">
        <v>79.040000000000006</v>
      </c>
    </row>
    <row r="7977" spans="1:4" ht="12.75" customHeight="1">
      <c r="A7977" s="6" t="s">
        <v>15973</v>
      </c>
      <c r="B7977" s="7" t="s">
        <v>15974</v>
      </c>
      <c r="C7977" s="7" t="s">
        <v>2</v>
      </c>
      <c r="D7977" s="8">
        <v>51.43</v>
      </c>
    </row>
    <row r="7978" spans="1:4" ht="12.75" customHeight="1">
      <c r="A7978" s="6" t="s">
        <v>15975</v>
      </c>
      <c r="B7978" s="7" t="s">
        <v>15976</v>
      </c>
      <c r="C7978" s="7" t="s">
        <v>2</v>
      </c>
      <c r="D7978" s="8">
        <v>57.64</v>
      </c>
    </row>
    <row r="7979" spans="1:4" ht="12.75" customHeight="1">
      <c r="A7979" s="6" t="s">
        <v>15977</v>
      </c>
      <c r="B7979" s="7" t="s">
        <v>15978</v>
      </c>
      <c r="C7979" s="7" t="s">
        <v>2</v>
      </c>
      <c r="D7979" s="8">
        <v>61.84</v>
      </c>
    </row>
    <row r="7980" spans="1:4" ht="12.75" customHeight="1">
      <c r="A7980" s="6" t="s">
        <v>15979</v>
      </c>
      <c r="B7980" s="7" t="s">
        <v>15980</v>
      </c>
      <c r="C7980" s="7" t="s">
        <v>2</v>
      </c>
      <c r="D7980" s="8">
        <v>68.05</v>
      </c>
    </row>
    <row r="7981" spans="1:4" ht="12.75" customHeight="1">
      <c r="A7981" s="6" t="s">
        <v>15981</v>
      </c>
      <c r="B7981" s="7" t="s">
        <v>15982</v>
      </c>
      <c r="C7981" s="7" t="s">
        <v>2</v>
      </c>
      <c r="D7981" s="8">
        <v>68.09</v>
      </c>
    </row>
    <row r="7982" spans="1:4" ht="12.75" customHeight="1">
      <c r="A7982" s="6" t="s">
        <v>15983</v>
      </c>
      <c r="B7982" s="7" t="s">
        <v>15984</v>
      </c>
      <c r="C7982" s="7" t="s">
        <v>2</v>
      </c>
      <c r="D7982" s="8">
        <v>83.33</v>
      </c>
    </row>
    <row r="7983" spans="1:4" ht="12.75" customHeight="1">
      <c r="A7983" s="6" t="s">
        <v>15985</v>
      </c>
      <c r="B7983" s="7" t="s">
        <v>15986</v>
      </c>
      <c r="C7983" s="7" t="s">
        <v>2</v>
      </c>
      <c r="D7983" s="8">
        <v>100.59</v>
      </c>
    </row>
    <row r="7984" spans="1:4" ht="12.75" customHeight="1">
      <c r="A7984" s="6" t="s">
        <v>15987</v>
      </c>
      <c r="B7984" s="7" t="s">
        <v>15988</v>
      </c>
      <c r="C7984" s="7" t="s">
        <v>2</v>
      </c>
      <c r="D7984" s="8">
        <v>115.83</v>
      </c>
    </row>
    <row r="7985" spans="1:4" ht="12.75" customHeight="1">
      <c r="A7985" s="6" t="s">
        <v>15989</v>
      </c>
      <c r="B7985" s="7" t="s">
        <v>15990</v>
      </c>
      <c r="C7985" s="7" t="s">
        <v>2</v>
      </c>
      <c r="D7985" s="8">
        <v>37.57</v>
      </c>
    </row>
    <row r="7986" spans="1:4" ht="12.75" customHeight="1">
      <c r="A7986" s="6" t="s">
        <v>15991</v>
      </c>
      <c r="B7986" s="7" t="s">
        <v>15992</v>
      </c>
      <c r="C7986" s="7" t="s">
        <v>2</v>
      </c>
      <c r="D7986" s="8">
        <v>47.98</v>
      </c>
    </row>
    <row r="7987" spans="1:4" ht="12.75" customHeight="1">
      <c r="A7987" s="6" t="s">
        <v>15993</v>
      </c>
      <c r="B7987" s="7" t="s">
        <v>15994</v>
      </c>
      <c r="C7987" s="7" t="s">
        <v>2</v>
      </c>
      <c r="D7987" s="8">
        <v>57.39</v>
      </c>
    </row>
    <row r="7988" spans="1:4" ht="12.75" customHeight="1">
      <c r="A7988" s="6" t="s">
        <v>15995</v>
      </c>
      <c r="B7988" s="7" t="s">
        <v>15996</v>
      </c>
      <c r="C7988" s="7" t="s">
        <v>2</v>
      </c>
      <c r="D7988" s="8">
        <v>67.8</v>
      </c>
    </row>
    <row r="7989" spans="1:4" ht="12.75" customHeight="1">
      <c r="A7989" s="6" t="s">
        <v>15997</v>
      </c>
      <c r="B7989" s="7" t="s">
        <v>15998</v>
      </c>
      <c r="C7989" s="7" t="s">
        <v>2</v>
      </c>
      <c r="D7989" s="8">
        <v>52.36</v>
      </c>
    </row>
    <row r="7990" spans="1:4" ht="12.75" customHeight="1">
      <c r="A7990" s="6" t="s">
        <v>15999</v>
      </c>
      <c r="B7990" s="7" t="s">
        <v>16000</v>
      </c>
      <c r="C7990" s="7" t="s">
        <v>2</v>
      </c>
      <c r="D7990" s="8">
        <v>62.77</v>
      </c>
    </row>
    <row r="7991" spans="1:4" ht="12.75" customHeight="1">
      <c r="A7991" s="6" t="s">
        <v>16001</v>
      </c>
      <c r="B7991" s="7" t="s">
        <v>16002</v>
      </c>
      <c r="C7991" s="7" t="s">
        <v>2</v>
      </c>
      <c r="D7991" s="8">
        <v>43.73</v>
      </c>
    </row>
    <row r="7992" spans="1:4" ht="12.75" customHeight="1">
      <c r="A7992" s="6" t="s">
        <v>16003</v>
      </c>
      <c r="B7992" s="7" t="s">
        <v>16004</v>
      </c>
      <c r="C7992" s="7" t="s">
        <v>2</v>
      </c>
      <c r="D7992" s="8">
        <v>54.14</v>
      </c>
    </row>
    <row r="7993" spans="1:4" ht="12.75" customHeight="1">
      <c r="A7993" s="6" t="s">
        <v>16005</v>
      </c>
      <c r="B7993" s="7" t="s">
        <v>16006</v>
      </c>
      <c r="C7993" s="7" t="s">
        <v>2</v>
      </c>
      <c r="D7993" s="8">
        <v>63.49</v>
      </c>
    </row>
    <row r="7994" spans="1:4" ht="12.75" customHeight="1">
      <c r="A7994" s="6" t="s">
        <v>16007</v>
      </c>
      <c r="B7994" s="7" t="s">
        <v>16008</v>
      </c>
      <c r="C7994" s="7" t="s">
        <v>2</v>
      </c>
      <c r="D7994" s="8">
        <v>73.900000000000006</v>
      </c>
    </row>
    <row r="7995" spans="1:4" ht="12.75" customHeight="1">
      <c r="A7995" s="6" t="s">
        <v>16009</v>
      </c>
      <c r="B7995" s="7" t="s">
        <v>16010</v>
      </c>
      <c r="C7995" s="7" t="s">
        <v>2</v>
      </c>
      <c r="D7995" s="8">
        <v>64.56</v>
      </c>
    </row>
    <row r="7996" spans="1:4" ht="12.75" customHeight="1">
      <c r="A7996" s="6" t="s">
        <v>16011</v>
      </c>
      <c r="B7996" s="7" t="s">
        <v>16012</v>
      </c>
      <c r="C7996" s="7" t="s">
        <v>2</v>
      </c>
      <c r="D7996" s="8">
        <v>74.97</v>
      </c>
    </row>
    <row r="7997" spans="1:4" ht="12.75" customHeight="1">
      <c r="A7997" s="6" t="s">
        <v>16013</v>
      </c>
      <c r="B7997" s="7" t="s">
        <v>16014</v>
      </c>
      <c r="C7997" s="7" t="s">
        <v>2</v>
      </c>
      <c r="D7997" s="8">
        <v>58.46</v>
      </c>
    </row>
    <row r="7998" spans="1:4" ht="12.75" customHeight="1">
      <c r="A7998" s="6" t="s">
        <v>16015</v>
      </c>
      <c r="B7998" s="7" t="s">
        <v>16016</v>
      </c>
      <c r="C7998" s="7" t="s">
        <v>2</v>
      </c>
      <c r="D7998" s="8">
        <v>68.87</v>
      </c>
    </row>
    <row r="7999" spans="1:4" ht="12.75" customHeight="1">
      <c r="A7999" s="6" t="s">
        <v>16017</v>
      </c>
      <c r="B7999" s="7" t="s">
        <v>16018</v>
      </c>
      <c r="C7999" s="7" t="s">
        <v>2</v>
      </c>
      <c r="D7999" s="8">
        <v>89.91</v>
      </c>
    </row>
    <row r="8000" spans="1:4" ht="12.75" customHeight="1">
      <c r="A8000" s="6" t="s">
        <v>16019</v>
      </c>
      <c r="B8000" s="7" t="s">
        <v>16020</v>
      </c>
      <c r="C8000" s="7" t="s">
        <v>2</v>
      </c>
      <c r="D8000" s="8">
        <v>126.45</v>
      </c>
    </row>
    <row r="8001" spans="1:4" ht="12.75" customHeight="1">
      <c r="A8001" s="6" t="s">
        <v>16021</v>
      </c>
      <c r="B8001" s="7" t="s">
        <v>16022</v>
      </c>
      <c r="C8001" s="7" t="s">
        <v>2</v>
      </c>
      <c r="D8001" s="8">
        <v>121.36</v>
      </c>
    </row>
    <row r="8002" spans="1:4" ht="12.75" customHeight="1">
      <c r="A8002" s="6" t="s">
        <v>16023</v>
      </c>
      <c r="B8002" s="7" t="s">
        <v>16024</v>
      </c>
      <c r="C8002" s="7" t="s">
        <v>2</v>
      </c>
      <c r="D8002" s="8">
        <v>165.48</v>
      </c>
    </row>
    <row r="8003" spans="1:4" ht="12.75" customHeight="1">
      <c r="A8003" s="6" t="s">
        <v>16025</v>
      </c>
      <c r="B8003" s="7" t="s">
        <v>16026</v>
      </c>
      <c r="C8003" s="7" t="s">
        <v>2</v>
      </c>
      <c r="D8003" s="8">
        <v>303.82</v>
      </c>
    </row>
    <row r="8004" spans="1:4" ht="12.75" customHeight="1">
      <c r="A8004" s="6" t="s">
        <v>16027</v>
      </c>
      <c r="B8004" s="7" t="s">
        <v>16028</v>
      </c>
      <c r="C8004" s="7" t="s">
        <v>2</v>
      </c>
      <c r="D8004" s="8">
        <v>36.119999999999997</v>
      </c>
    </row>
    <row r="8005" spans="1:4" ht="12.75" customHeight="1">
      <c r="A8005" s="6" t="s">
        <v>16029</v>
      </c>
      <c r="B8005" s="7" t="s">
        <v>16030</v>
      </c>
      <c r="C8005" s="7" t="s">
        <v>2</v>
      </c>
      <c r="D8005" s="8">
        <v>97.09</v>
      </c>
    </row>
    <row r="8006" spans="1:4" ht="12.75" customHeight="1">
      <c r="A8006" s="6" t="s">
        <v>16031</v>
      </c>
      <c r="B8006" s="7" t="s">
        <v>16032</v>
      </c>
      <c r="C8006" s="7" t="s">
        <v>2</v>
      </c>
      <c r="D8006" s="8">
        <v>123.2</v>
      </c>
    </row>
    <row r="8007" spans="1:4" ht="12.75" customHeight="1">
      <c r="A8007" s="6" t="s">
        <v>16033</v>
      </c>
      <c r="B8007" s="7" t="s">
        <v>16034</v>
      </c>
      <c r="C8007" s="7" t="s">
        <v>2</v>
      </c>
      <c r="D8007" s="8">
        <v>144.24</v>
      </c>
    </row>
    <row r="8008" spans="1:4" ht="12.75" customHeight="1">
      <c r="A8008" s="6" t="s">
        <v>16035</v>
      </c>
      <c r="B8008" s="7" t="s">
        <v>16036</v>
      </c>
      <c r="C8008" s="7" t="s">
        <v>2</v>
      </c>
      <c r="D8008" s="8">
        <v>124.33</v>
      </c>
    </row>
    <row r="8009" spans="1:4" ht="12.75" customHeight="1">
      <c r="A8009" s="6" t="s">
        <v>16037</v>
      </c>
      <c r="B8009" s="7" t="s">
        <v>16038</v>
      </c>
      <c r="C8009" s="7" t="s">
        <v>2</v>
      </c>
      <c r="D8009" s="8">
        <v>106.54</v>
      </c>
    </row>
    <row r="8010" spans="1:4" ht="12.75" customHeight="1">
      <c r="A8010" s="6" t="s">
        <v>16039</v>
      </c>
      <c r="B8010" s="7" t="s">
        <v>16040</v>
      </c>
      <c r="C8010" s="7" t="s">
        <v>2</v>
      </c>
      <c r="D8010" s="8">
        <v>73.599999999999994</v>
      </c>
    </row>
    <row r="8011" spans="1:4" ht="12.75" customHeight="1">
      <c r="A8011" s="6" t="s">
        <v>16041</v>
      </c>
      <c r="B8011" s="7" t="s">
        <v>16042</v>
      </c>
      <c r="C8011" s="7" t="s">
        <v>2</v>
      </c>
      <c r="D8011" s="8">
        <v>73.540000000000006</v>
      </c>
    </row>
    <row r="8012" spans="1:4" ht="12.75" customHeight="1">
      <c r="A8012" s="6" t="s">
        <v>16043</v>
      </c>
      <c r="B8012" s="7" t="s">
        <v>16044</v>
      </c>
      <c r="C8012" s="7" t="s">
        <v>2</v>
      </c>
      <c r="D8012" s="8">
        <v>69.33</v>
      </c>
    </row>
    <row r="8013" spans="1:4" ht="12.75" customHeight="1">
      <c r="A8013" s="6" t="s">
        <v>16045</v>
      </c>
      <c r="B8013" s="7" t="s">
        <v>16046</v>
      </c>
      <c r="C8013" s="7" t="s">
        <v>2</v>
      </c>
      <c r="D8013" s="8">
        <v>17.190000000000001</v>
      </c>
    </row>
    <row r="8014" spans="1:4" ht="12.75" customHeight="1">
      <c r="A8014" s="6" t="s">
        <v>16047</v>
      </c>
      <c r="B8014" s="7" t="s">
        <v>16048</v>
      </c>
      <c r="C8014" s="7" t="s">
        <v>2</v>
      </c>
      <c r="D8014" s="8">
        <v>12.4</v>
      </c>
    </row>
    <row r="8015" spans="1:4" ht="12.75" customHeight="1">
      <c r="A8015" s="6" t="s">
        <v>16049</v>
      </c>
      <c r="B8015" s="7" t="s">
        <v>16050</v>
      </c>
      <c r="C8015" s="7" t="s">
        <v>2</v>
      </c>
      <c r="D8015" s="8">
        <v>12.97</v>
      </c>
    </row>
    <row r="8016" spans="1:4" ht="12.75" customHeight="1">
      <c r="A8016" s="6" t="s">
        <v>16051</v>
      </c>
      <c r="B8016" s="7" t="s">
        <v>16052</v>
      </c>
      <c r="C8016" s="7" t="s">
        <v>2</v>
      </c>
      <c r="D8016" s="8">
        <v>18.399999999999999</v>
      </c>
    </row>
    <row r="8017" spans="1:4" ht="12.75" customHeight="1">
      <c r="A8017" s="6" t="s">
        <v>16053</v>
      </c>
      <c r="B8017" s="7" t="s">
        <v>16054</v>
      </c>
      <c r="C8017" s="7" t="s">
        <v>2</v>
      </c>
      <c r="D8017" s="8">
        <v>19.78</v>
      </c>
    </row>
    <row r="8018" spans="1:4" ht="12.75" customHeight="1">
      <c r="A8018" s="6" t="s">
        <v>16055</v>
      </c>
      <c r="B8018" s="7" t="s">
        <v>16056</v>
      </c>
      <c r="C8018" s="7" t="s">
        <v>2</v>
      </c>
      <c r="D8018" s="8">
        <v>24.33</v>
      </c>
    </row>
    <row r="8019" spans="1:4" ht="12.75" customHeight="1">
      <c r="A8019" s="6" t="s">
        <v>16057</v>
      </c>
      <c r="B8019" s="7" t="s">
        <v>16058</v>
      </c>
      <c r="C8019" s="7" t="s">
        <v>2</v>
      </c>
      <c r="D8019" s="8">
        <v>40.78</v>
      </c>
    </row>
    <row r="8020" spans="1:4" ht="12.75" customHeight="1">
      <c r="A8020" s="6" t="s">
        <v>16059</v>
      </c>
      <c r="B8020" s="7" t="s">
        <v>16060</v>
      </c>
      <c r="C8020" s="7" t="s">
        <v>2</v>
      </c>
      <c r="D8020" s="8">
        <v>51.81</v>
      </c>
    </row>
    <row r="8021" spans="1:4" ht="12.75" customHeight="1">
      <c r="A8021" s="6" t="s">
        <v>16061</v>
      </c>
      <c r="B8021" s="7" t="s">
        <v>16062</v>
      </c>
      <c r="C8021" s="7" t="s">
        <v>2</v>
      </c>
      <c r="D8021" s="8">
        <v>60.04</v>
      </c>
    </row>
    <row r="8022" spans="1:4" ht="12.75" customHeight="1">
      <c r="A8022" s="6" t="s">
        <v>16063</v>
      </c>
      <c r="B8022" s="7" t="s">
        <v>16064</v>
      </c>
      <c r="C8022" s="7" t="s">
        <v>2</v>
      </c>
      <c r="D8022" s="8">
        <v>59.82</v>
      </c>
    </row>
    <row r="8023" spans="1:4" ht="12.75" customHeight="1">
      <c r="A8023" s="6" t="s">
        <v>16065</v>
      </c>
      <c r="B8023" s="7" t="s">
        <v>16066</v>
      </c>
      <c r="C8023" s="7" t="s">
        <v>2</v>
      </c>
      <c r="D8023" s="8">
        <v>53.73</v>
      </c>
    </row>
    <row r="8024" spans="1:4" ht="12.75" customHeight="1">
      <c r="A8024" s="6" t="s">
        <v>16067</v>
      </c>
      <c r="B8024" s="7" t="s">
        <v>16068</v>
      </c>
      <c r="C8024" s="7" t="s">
        <v>2</v>
      </c>
      <c r="D8024" s="8">
        <v>20.12</v>
      </c>
    </row>
    <row r="8025" spans="1:4" ht="12.75" customHeight="1">
      <c r="A8025" s="6" t="s">
        <v>16069</v>
      </c>
      <c r="B8025" s="7" t="s">
        <v>16070</v>
      </c>
      <c r="C8025" s="7" t="s">
        <v>2</v>
      </c>
      <c r="D8025" s="8">
        <v>22.61</v>
      </c>
    </row>
    <row r="8026" spans="1:4" ht="12.75" customHeight="1">
      <c r="A8026" s="6" t="s">
        <v>16071</v>
      </c>
      <c r="B8026" s="7" t="s">
        <v>16072</v>
      </c>
      <c r="C8026" s="7" t="s">
        <v>2</v>
      </c>
      <c r="D8026" s="8">
        <v>89.91</v>
      </c>
    </row>
    <row r="8027" spans="1:4" ht="12.75" customHeight="1">
      <c r="A8027" s="6" t="s">
        <v>16073</v>
      </c>
      <c r="B8027" s="7" t="s">
        <v>16074</v>
      </c>
      <c r="C8027" s="7" t="s">
        <v>2</v>
      </c>
      <c r="D8027" s="8">
        <v>242.73</v>
      </c>
    </row>
    <row r="8028" spans="1:4" ht="12.75" customHeight="1">
      <c r="A8028" s="6" t="s">
        <v>16075</v>
      </c>
      <c r="B8028" s="7" t="s">
        <v>16076</v>
      </c>
      <c r="C8028" s="7" t="s">
        <v>2</v>
      </c>
      <c r="D8028" s="8">
        <v>330.97</v>
      </c>
    </row>
    <row r="8029" spans="1:4" ht="12.75" customHeight="1">
      <c r="A8029" s="6" t="s">
        <v>16077</v>
      </c>
      <c r="B8029" s="7" t="s">
        <v>16078</v>
      </c>
      <c r="C8029" s="7" t="s">
        <v>2</v>
      </c>
      <c r="D8029" s="8">
        <v>46.15</v>
      </c>
    </row>
    <row r="8030" spans="1:4" ht="12.75" customHeight="1">
      <c r="A8030" s="6" t="s">
        <v>16079</v>
      </c>
      <c r="B8030" s="7" t="s">
        <v>16080</v>
      </c>
      <c r="C8030" s="7" t="s">
        <v>2</v>
      </c>
      <c r="D8030" s="8">
        <v>76.48</v>
      </c>
    </row>
    <row r="8031" spans="1:4" ht="12.75" customHeight="1">
      <c r="A8031" s="6" t="s">
        <v>16081</v>
      </c>
      <c r="B8031" s="7" t="s">
        <v>16082</v>
      </c>
      <c r="C8031" s="7" t="s">
        <v>2</v>
      </c>
      <c r="D8031" s="8">
        <v>67.59</v>
      </c>
    </row>
    <row r="8032" spans="1:4" ht="12.75" customHeight="1">
      <c r="A8032" s="6" t="s">
        <v>16083</v>
      </c>
      <c r="B8032" s="7" t="s">
        <v>16084</v>
      </c>
      <c r="C8032" s="7" t="s">
        <v>2</v>
      </c>
      <c r="D8032" s="8">
        <v>48.61</v>
      </c>
    </row>
    <row r="8033" spans="1:4" ht="12.75" customHeight="1">
      <c r="A8033" s="6" t="s">
        <v>16085</v>
      </c>
      <c r="B8033" s="7" t="s">
        <v>16086</v>
      </c>
      <c r="C8033" s="7" t="s">
        <v>2</v>
      </c>
      <c r="D8033" s="8">
        <v>56.49</v>
      </c>
    </row>
    <row r="8034" spans="1:4" ht="12.75" customHeight="1">
      <c r="A8034" s="6" t="s">
        <v>16087</v>
      </c>
      <c r="B8034" s="7" t="s">
        <v>16088</v>
      </c>
      <c r="C8034" s="7" t="s">
        <v>2</v>
      </c>
      <c r="D8034" s="8">
        <v>27.84</v>
      </c>
    </row>
    <row r="8035" spans="1:4" ht="12.75" customHeight="1">
      <c r="A8035" s="6" t="s">
        <v>16089</v>
      </c>
      <c r="B8035" s="7" t="s">
        <v>16090</v>
      </c>
      <c r="C8035" s="7" t="s">
        <v>2</v>
      </c>
      <c r="D8035" s="8">
        <v>1374.86</v>
      </c>
    </row>
    <row r="8036" spans="1:4" ht="12.75" customHeight="1">
      <c r="A8036" s="6" t="s">
        <v>16091</v>
      </c>
      <c r="B8036" s="7" t="s">
        <v>16092</v>
      </c>
      <c r="C8036" s="7" t="s">
        <v>2</v>
      </c>
      <c r="D8036" s="8">
        <v>1466.49</v>
      </c>
    </row>
    <row r="8037" spans="1:4" ht="12.75" customHeight="1">
      <c r="A8037" s="6" t="s">
        <v>16093</v>
      </c>
      <c r="B8037" s="7" t="s">
        <v>16094</v>
      </c>
      <c r="C8037" s="7" t="s">
        <v>2</v>
      </c>
      <c r="D8037" s="8">
        <v>1488.82</v>
      </c>
    </row>
    <row r="8038" spans="1:4" ht="12.75" customHeight="1">
      <c r="A8038" s="6" t="s">
        <v>16095</v>
      </c>
      <c r="B8038" s="7" t="s">
        <v>16096</v>
      </c>
      <c r="C8038" s="7" t="s">
        <v>2</v>
      </c>
      <c r="D8038" s="8">
        <v>1624.35</v>
      </c>
    </row>
    <row r="8039" spans="1:4" ht="12.75" customHeight="1">
      <c r="A8039" s="6" t="s">
        <v>16097</v>
      </c>
      <c r="B8039" s="7" t="s">
        <v>16098</v>
      </c>
      <c r="C8039" s="7" t="s">
        <v>2</v>
      </c>
      <c r="D8039" s="8">
        <v>1360.62</v>
      </c>
    </row>
    <row r="8040" spans="1:4" ht="12.75" customHeight="1">
      <c r="A8040" s="6" t="s">
        <v>16099</v>
      </c>
      <c r="B8040" s="7" t="s">
        <v>16100</v>
      </c>
      <c r="C8040" s="7" t="s">
        <v>2</v>
      </c>
      <c r="D8040" s="8">
        <v>1452.25</v>
      </c>
    </row>
    <row r="8041" spans="1:4" ht="12.75" customHeight="1">
      <c r="A8041" s="6" t="s">
        <v>16101</v>
      </c>
      <c r="B8041" s="7" t="s">
        <v>16102</v>
      </c>
      <c r="C8041" s="7" t="s">
        <v>2</v>
      </c>
      <c r="D8041" s="8">
        <v>1474.58</v>
      </c>
    </row>
    <row r="8042" spans="1:4" ht="12.75" customHeight="1">
      <c r="A8042" s="6" t="s">
        <v>16103</v>
      </c>
      <c r="B8042" s="7" t="s">
        <v>16104</v>
      </c>
      <c r="C8042" s="7" t="s">
        <v>2</v>
      </c>
      <c r="D8042" s="8">
        <v>1610.11</v>
      </c>
    </row>
    <row r="8043" spans="1:4" ht="12.75" customHeight="1">
      <c r="A8043" s="6" t="s">
        <v>16105</v>
      </c>
      <c r="B8043" s="7" t="s">
        <v>16106</v>
      </c>
      <c r="C8043" s="7" t="s">
        <v>2</v>
      </c>
      <c r="D8043" s="8">
        <v>1629.06</v>
      </c>
    </row>
    <row r="8044" spans="1:4" ht="12.75" customHeight="1">
      <c r="A8044" s="6" t="s">
        <v>16107</v>
      </c>
      <c r="B8044" s="7" t="s">
        <v>16108</v>
      </c>
      <c r="C8044" s="7" t="s">
        <v>2</v>
      </c>
      <c r="D8044" s="8">
        <v>1767.75</v>
      </c>
    </row>
    <row r="8045" spans="1:4" ht="12.75" customHeight="1">
      <c r="A8045" s="6" t="s">
        <v>16109</v>
      </c>
      <c r="B8045" s="7" t="s">
        <v>16110</v>
      </c>
      <c r="C8045" s="7" t="s">
        <v>2</v>
      </c>
      <c r="D8045" s="8">
        <v>1801.55</v>
      </c>
    </row>
    <row r="8046" spans="1:4" ht="12.75" customHeight="1">
      <c r="A8046" s="6" t="s">
        <v>16111</v>
      </c>
      <c r="B8046" s="7" t="s">
        <v>16112</v>
      </c>
      <c r="C8046" s="7" t="s">
        <v>2</v>
      </c>
      <c r="D8046" s="8">
        <v>1990.81</v>
      </c>
    </row>
    <row r="8047" spans="1:4" ht="12.75" customHeight="1">
      <c r="A8047" s="6" t="s">
        <v>16113</v>
      </c>
      <c r="B8047" s="7" t="s">
        <v>16114</v>
      </c>
      <c r="C8047" s="7" t="s">
        <v>2</v>
      </c>
      <c r="D8047" s="8">
        <v>1622.93</v>
      </c>
    </row>
    <row r="8048" spans="1:4" ht="12.75" customHeight="1">
      <c r="A8048" s="6" t="s">
        <v>16115</v>
      </c>
      <c r="B8048" s="7" t="s">
        <v>16116</v>
      </c>
      <c r="C8048" s="7" t="s">
        <v>2</v>
      </c>
      <c r="D8048" s="8">
        <v>1761.62</v>
      </c>
    </row>
    <row r="8049" spans="1:4" ht="12.75" customHeight="1">
      <c r="A8049" s="6" t="s">
        <v>16117</v>
      </c>
      <c r="B8049" s="7" t="s">
        <v>16118</v>
      </c>
      <c r="C8049" s="7" t="s">
        <v>2</v>
      </c>
      <c r="D8049" s="8">
        <v>1795.42</v>
      </c>
    </row>
    <row r="8050" spans="1:4" ht="12.75" customHeight="1">
      <c r="A8050" s="6" t="s">
        <v>16119</v>
      </c>
      <c r="B8050" s="7" t="s">
        <v>16120</v>
      </c>
      <c r="C8050" s="7" t="s">
        <v>2</v>
      </c>
      <c r="D8050" s="8">
        <v>1984.68</v>
      </c>
    </row>
    <row r="8051" spans="1:4" ht="12.75" customHeight="1">
      <c r="A8051" s="6" t="s">
        <v>16121</v>
      </c>
      <c r="B8051" s="7" t="s">
        <v>16122</v>
      </c>
      <c r="C8051" s="7" t="s">
        <v>2</v>
      </c>
      <c r="D8051" s="8">
        <v>1732.97</v>
      </c>
    </row>
    <row r="8052" spans="1:4" ht="12.75" customHeight="1">
      <c r="A8052" s="6" t="s">
        <v>16123</v>
      </c>
      <c r="B8052" s="7" t="s">
        <v>16124</v>
      </c>
      <c r="C8052" s="7" t="s">
        <v>2</v>
      </c>
      <c r="D8052" s="8">
        <v>1917.9</v>
      </c>
    </row>
    <row r="8053" spans="1:4" ht="12.75" customHeight="1">
      <c r="A8053" s="6" t="s">
        <v>16125</v>
      </c>
      <c r="B8053" s="7" t="s">
        <v>16126</v>
      </c>
      <c r="C8053" s="7" t="s">
        <v>2</v>
      </c>
      <c r="D8053" s="8">
        <v>1962.96</v>
      </c>
    </row>
    <row r="8054" spans="1:4" ht="12.75" customHeight="1">
      <c r="A8054" s="6" t="s">
        <v>16127</v>
      </c>
      <c r="B8054" s="7" t="s">
        <v>16128</v>
      </c>
      <c r="C8054" s="7" t="s">
        <v>2</v>
      </c>
      <c r="D8054" s="8">
        <v>2205</v>
      </c>
    </row>
    <row r="8055" spans="1:4" ht="12.75" customHeight="1">
      <c r="A8055" s="6" t="s">
        <v>16129</v>
      </c>
      <c r="B8055" s="7" t="s">
        <v>16130</v>
      </c>
      <c r="C8055" s="7" t="s">
        <v>2</v>
      </c>
      <c r="D8055" s="8">
        <v>1850.29</v>
      </c>
    </row>
    <row r="8056" spans="1:4" ht="12.75" customHeight="1">
      <c r="A8056" s="6" t="s">
        <v>16131</v>
      </c>
      <c r="B8056" s="7" t="s">
        <v>16132</v>
      </c>
      <c r="C8056" s="7" t="s">
        <v>2</v>
      </c>
      <c r="D8056" s="8">
        <v>2035.22</v>
      </c>
    </row>
    <row r="8057" spans="1:4" ht="12.75" customHeight="1">
      <c r="A8057" s="6" t="s">
        <v>16133</v>
      </c>
      <c r="B8057" s="7" t="s">
        <v>16134</v>
      </c>
      <c r="C8057" s="7" t="s">
        <v>2</v>
      </c>
      <c r="D8057" s="8">
        <v>2080.2800000000002</v>
      </c>
    </row>
    <row r="8058" spans="1:4" ht="12.75" customHeight="1">
      <c r="A8058" s="6" t="s">
        <v>16135</v>
      </c>
      <c r="B8058" s="7" t="s">
        <v>16136</v>
      </c>
      <c r="C8058" s="7" t="s">
        <v>2</v>
      </c>
      <c r="D8058" s="8">
        <v>2322.3200000000002</v>
      </c>
    </row>
    <row r="8059" spans="1:4" ht="12.75" customHeight="1">
      <c r="A8059" s="6" t="s">
        <v>16137</v>
      </c>
      <c r="B8059" s="7" t="s">
        <v>16138</v>
      </c>
      <c r="C8059" s="7" t="s">
        <v>2</v>
      </c>
      <c r="D8059" s="8">
        <v>753.94</v>
      </c>
    </row>
    <row r="8060" spans="1:4" ht="12.75" customHeight="1">
      <c r="A8060" s="6" t="s">
        <v>16139</v>
      </c>
      <c r="B8060" s="7" t="s">
        <v>16140</v>
      </c>
      <c r="C8060" s="7" t="s">
        <v>2</v>
      </c>
      <c r="D8060" s="8">
        <v>863.9</v>
      </c>
    </row>
    <row r="8061" spans="1:4" ht="12.75" customHeight="1">
      <c r="A8061" s="6" t="s">
        <v>16141</v>
      </c>
      <c r="B8061" s="7" t="s">
        <v>16142</v>
      </c>
      <c r="C8061" s="7" t="s">
        <v>2</v>
      </c>
      <c r="D8061" s="8">
        <v>890.69</v>
      </c>
    </row>
    <row r="8062" spans="1:4" ht="12.75" customHeight="1">
      <c r="A8062" s="6" t="s">
        <v>16143</v>
      </c>
      <c r="B8062" s="7" t="s">
        <v>16144</v>
      </c>
      <c r="C8062" s="7" t="s">
        <v>2</v>
      </c>
      <c r="D8062" s="8">
        <v>1016.22</v>
      </c>
    </row>
    <row r="8063" spans="1:4" ht="12.75" customHeight="1">
      <c r="A8063" s="6" t="s">
        <v>16145</v>
      </c>
      <c r="B8063" s="7" t="s">
        <v>16146</v>
      </c>
      <c r="C8063" s="7" t="s">
        <v>2</v>
      </c>
      <c r="D8063" s="8">
        <v>739.69</v>
      </c>
    </row>
    <row r="8064" spans="1:4" ht="12.75" customHeight="1">
      <c r="A8064" s="6" t="s">
        <v>16147</v>
      </c>
      <c r="B8064" s="7" t="s">
        <v>16148</v>
      </c>
      <c r="C8064" s="7" t="s">
        <v>2</v>
      </c>
      <c r="D8064" s="8">
        <v>849.65</v>
      </c>
    </row>
    <row r="8065" spans="1:4" ht="12.75" customHeight="1">
      <c r="A8065" s="6" t="s">
        <v>16149</v>
      </c>
      <c r="B8065" s="7" t="s">
        <v>16150</v>
      </c>
      <c r="C8065" s="7" t="s">
        <v>2</v>
      </c>
      <c r="D8065" s="8">
        <v>876.44</v>
      </c>
    </row>
    <row r="8066" spans="1:4" ht="12.75" customHeight="1">
      <c r="A8066" s="6" t="s">
        <v>16151</v>
      </c>
      <c r="B8066" s="7" t="s">
        <v>16152</v>
      </c>
      <c r="C8066" s="7" t="s">
        <v>2</v>
      </c>
      <c r="D8066" s="8">
        <v>1001.97</v>
      </c>
    </row>
    <row r="8067" spans="1:4" ht="12.75" customHeight="1">
      <c r="A8067" s="6" t="s">
        <v>16153</v>
      </c>
      <c r="B8067" s="7" t="s">
        <v>16154</v>
      </c>
      <c r="C8067" s="7" t="s">
        <v>2</v>
      </c>
      <c r="D8067" s="8">
        <v>1022.03</v>
      </c>
    </row>
    <row r="8068" spans="1:4" ht="12.75" customHeight="1">
      <c r="A8068" s="6" t="s">
        <v>16155</v>
      </c>
      <c r="B8068" s="7" t="s">
        <v>16156</v>
      </c>
      <c r="C8068" s="7" t="s">
        <v>2</v>
      </c>
      <c r="D8068" s="8">
        <v>1186.97</v>
      </c>
    </row>
    <row r="8069" spans="1:4" ht="12.75" customHeight="1">
      <c r="A8069" s="6" t="s">
        <v>16157</v>
      </c>
      <c r="B8069" s="7" t="s">
        <v>16158</v>
      </c>
      <c r="C8069" s="7" t="s">
        <v>2</v>
      </c>
      <c r="D8069" s="8">
        <v>1227.1600000000001</v>
      </c>
    </row>
    <row r="8070" spans="1:4" ht="12.75" customHeight="1">
      <c r="A8070" s="6" t="s">
        <v>16159</v>
      </c>
      <c r="B8070" s="7" t="s">
        <v>16160</v>
      </c>
      <c r="C8070" s="7" t="s">
        <v>2</v>
      </c>
      <c r="D8070" s="8">
        <v>1415.46</v>
      </c>
    </row>
    <row r="8071" spans="1:4" ht="12.75" customHeight="1">
      <c r="A8071" s="6" t="s">
        <v>16161</v>
      </c>
      <c r="B8071" s="7" t="s">
        <v>16162</v>
      </c>
      <c r="C8071" s="7" t="s">
        <v>2</v>
      </c>
      <c r="D8071" s="8">
        <v>1015.9</v>
      </c>
    </row>
    <row r="8072" spans="1:4" ht="12.75" customHeight="1">
      <c r="A8072" s="6" t="s">
        <v>16163</v>
      </c>
      <c r="B8072" s="7" t="s">
        <v>16164</v>
      </c>
      <c r="C8072" s="7" t="s">
        <v>2</v>
      </c>
      <c r="D8072" s="8">
        <v>1180.8399999999999</v>
      </c>
    </row>
    <row r="8073" spans="1:4" ht="12.75" customHeight="1">
      <c r="A8073" s="6" t="s">
        <v>16165</v>
      </c>
      <c r="B8073" s="7" t="s">
        <v>16166</v>
      </c>
      <c r="C8073" s="7" t="s">
        <v>2</v>
      </c>
      <c r="D8073" s="8">
        <v>1221.03</v>
      </c>
    </row>
    <row r="8074" spans="1:4" ht="12.75" customHeight="1">
      <c r="A8074" s="6" t="s">
        <v>16167</v>
      </c>
      <c r="B8074" s="7" t="s">
        <v>16168</v>
      </c>
      <c r="C8074" s="7" t="s">
        <v>2</v>
      </c>
      <c r="D8074" s="8">
        <v>1409.33</v>
      </c>
    </row>
    <row r="8075" spans="1:4" ht="12.75" customHeight="1">
      <c r="A8075" s="6" t="s">
        <v>16169</v>
      </c>
      <c r="B8075" s="7" t="s">
        <v>16170</v>
      </c>
      <c r="C8075" s="7" t="s">
        <v>2</v>
      </c>
      <c r="D8075" s="8">
        <v>1141.29</v>
      </c>
    </row>
    <row r="8076" spans="1:4" ht="12.75" customHeight="1">
      <c r="A8076" s="6" t="s">
        <v>16171</v>
      </c>
      <c r="B8076" s="7" t="s">
        <v>16172</v>
      </c>
      <c r="C8076" s="7" t="s">
        <v>2</v>
      </c>
      <c r="D8076" s="8">
        <v>1361.21</v>
      </c>
    </row>
    <row r="8077" spans="1:4" ht="12.75" customHeight="1">
      <c r="A8077" s="6" t="s">
        <v>16173</v>
      </c>
      <c r="B8077" s="7" t="s">
        <v>16174</v>
      </c>
      <c r="C8077" s="7" t="s">
        <v>2</v>
      </c>
      <c r="D8077" s="8">
        <v>1414.8</v>
      </c>
    </row>
    <row r="8078" spans="1:4" ht="12.75" customHeight="1">
      <c r="A8078" s="6" t="s">
        <v>16175</v>
      </c>
      <c r="B8078" s="7" t="s">
        <v>16176</v>
      </c>
      <c r="C8078" s="7" t="s">
        <v>2</v>
      </c>
      <c r="D8078" s="8">
        <v>1665.86</v>
      </c>
    </row>
    <row r="8079" spans="1:4" ht="12.75" customHeight="1">
      <c r="A8079" s="6" t="s">
        <v>16177</v>
      </c>
      <c r="B8079" s="7" t="s">
        <v>16178</v>
      </c>
      <c r="C8079" s="7" t="s">
        <v>2</v>
      </c>
      <c r="D8079" s="8">
        <v>1258.6099999999999</v>
      </c>
    </row>
    <row r="8080" spans="1:4" ht="12.75" customHeight="1">
      <c r="A8080" s="6" t="s">
        <v>16179</v>
      </c>
      <c r="B8080" s="7" t="s">
        <v>16180</v>
      </c>
      <c r="C8080" s="7" t="s">
        <v>2</v>
      </c>
      <c r="D8080" s="8">
        <v>1478.53</v>
      </c>
    </row>
    <row r="8081" spans="1:4" ht="12.75" customHeight="1">
      <c r="A8081" s="6" t="s">
        <v>16181</v>
      </c>
      <c r="B8081" s="7" t="s">
        <v>16182</v>
      </c>
      <c r="C8081" s="7" t="s">
        <v>2</v>
      </c>
      <c r="D8081" s="8">
        <v>1532.12</v>
      </c>
    </row>
    <row r="8082" spans="1:4" ht="12.75" customHeight="1">
      <c r="A8082" s="6" t="s">
        <v>16183</v>
      </c>
      <c r="B8082" s="7" t="s">
        <v>16184</v>
      </c>
      <c r="C8082" s="7" t="s">
        <v>2</v>
      </c>
      <c r="D8082" s="8">
        <v>1783.18</v>
      </c>
    </row>
    <row r="8083" spans="1:4" ht="12.75" customHeight="1">
      <c r="A8083" s="6" t="s">
        <v>16185</v>
      </c>
      <c r="B8083" s="7" t="s">
        <v>16186</v>
      </c>
      <c r="C8083" s="7" t="s">
        <v>2</v>
      </c>
      <c r="D8083" s="8">
        <v>86.2</v>
      </c>
    </row>
    <row r="8084" spans="1:4" ht="12.75" customHeight="1">
      <c r="A8084" s="6" t="s">
        <v>16187</v>
      </c>
      <c r="B8084" s="7" t="s">
        <v>16188</v>
      </c>
      <c r="C8084" s="7" t="s">
        <v>2</v>
      </c>
      <c r="D8084" s="8">
        <v>62.13</v>
      </c>
    </row>
    <row r="8085" spans="1:4" ht="12.75" customHeight="1">
      <c r="A8085" s="6" t="s">
        <v>16189</v>
      </c>
      <c r="B8085" s="7" t="s">
        <v>16190</v>
      </c>
      <c r="C8085" s="7" t="s">
        <v>2</v>
      </c>
      <c r="D8085" s="8">
        <v>100.14</v>
      </c>
    </row>
    <row r="8086" spans="1:4" ht="12.75" customHeight="1">
      <c r="A8086" s="6" t="s">
        <v>16191</v>
      </c>
      <c r="B8086" s="7" t="s">
        <v>16192</v>
      </c>
      <c r="C8086" s="7" t="s">
        <v>2</v>
      </c>
      <c r="D8086" s="8">
        <v>171.65</v>
      </c>
    </row>
    <row r="8087" spans="1:4" ht="12.75" customHeight="1">
      <c r="A8087" s="6" t="s">
        <v>16193</v>
      </c>
      <c r="B8087" s="7" t="s">
        <v>16194</v>
      </c>
      <c r="C8087" s="7" t="s">
        <v>2</v>
      </c>
      <c r="D8087" s="8">
        <v>223.21</v>
      </c>
    </row>
    <row r="8088" spans="1:4" ht="12.75" customHeight="1">
      <c r="A8088" s="6" t="s">
        <v>16195</v>
      </c>
      <c r="B8088" s="7" t="s">
        <v>16196</v>
      </c>
      <c r="C8088" s="7" t="s">
        <v>2</v>
      </c>
      <c r="D8088" s="8">
        <v>46.2</v>
      </c>
    </row>
    <row r="8089" spans="1:4" ht="12.75" customHeight="1">
      <c r="A8089" s="6" t="s">
        <v>16197</v>
      </c>
      <c r="B8089" s="7" t="s">
        <v>16198</v>
      </c>
      <c r="C8089" s="7" t="s">
        <v>2</v>
      </c>
      <c r="D8089" s="8">
        <v>80.739999999999995</v>
      </c>
    </row>
    <row r="8090" spans="1:4" ht="12.75" customHeight="1">
      <c r="A8090" s="6" t="s">
        <v>16199</v>
      </c>
      <c r="B8090" s="7" t="s">
        <v>16200</v>
      </c>
      <c r="C8090" s="7" t="s">
        <v>2</v>
      </c>
      <c r="D8090" s="8">
        <v>130.41</v>
      </c>
    </row>
    <row r="8091" spans="1:4" ht="12.75" customHeight="1">
      <c r="A8091" s="6" t="s">
        <v>16201</v>
      </c>
      <c r="B8091" s="7" t="s">
        <v>16202</v>
      </c>
      <c r="C8091" s="7" t="s">
        <v>2</v>
      </c>
      <c r="D8091" s="8">
        <v>191.45</v>
      </c>
    </row>
    <row r="8092" spans="1:4" ht="12.75" customHeight="1">
      <c r="A8092" s="6" t="s">
        <v>16203</v>
      </c>
      <c r="B8092" s="7" t="s">
        <v>16204</v>
      </c>
      <c r="C8092" s="7" t="s">
        <v>2</v>
      </c>
      <c r="D8092" s="8">
        <v>32.97</v>
      </c>
    </row>
    <row r="8093" spans="1:4" ht="12.75" customHeight="1">
      <c r="A8093" s="6" t="s">
        <v>16205</v>
      </c>
      <c r="B8093" s="7" t="s">
        <v>16206</v>
      </c>
      <c r="C8093" s="7" t="s">
        <v>2</v>
      </c>
      <c r="D8093" s="8">
        <v>103.63</v>
      </c>
    </row>
    <row r="8094" spans="1:4" ht="12.75" customHeight="1">
      <c r="A8094" s="6" t="s">
        <v>16207</v>
      </c>
      <c r="B8094" s="7" t="s">
        <v>16208</v>
      </c>
      <c r="C8094" s="7" t="s">
        <v>2</v>
      </c>
      <c r="D8094" s="8">
        <v>8.0500000000000007</v>
      </c>
    </row>
    <row r="8095" spans="1:4" ht="12.75" customHeight="1">
      <c r="A8095" s="6" t="s">
        <v>16209</v>
      </c>
      <c r="B8095" s="7" t="s">
        <v>16210</v>
      </c>
      <c r="C8095" s="7" t="s">
        <v>2</v>
      </c>
      <c r="D8095" s="8">
        <v>18.21</v>
      </c>
    </row>
    <row r="8096" spans="1:4" ht="12.75" customHeight="1">
      <c r="A8096" s="6" t="s">
        <v>16211</v>
      </c>
      <c r="B8096" s="7" t="s">
        <v>16212</v>
      </c>
      <c r="C8096" s="7" t="s">
        <v>2</v>
      </c>
      <c r="D8096" s="8">
        <v>21.81</v>
      </c>
    </row>
    <row r="8097" spans="1:4" ht="12.75" customHeight="1">
      <c r="A8097" s="6" t="s">
        <v>16213</v>
      </c>
      <c r="B8097" s="7" t="s">
        <v>16214</v>
      </c>
      <c r="C8097" s="7" t="s">
        <v>2</v>
      </c>
      <c r="D8097" s="8">
        <v>14.97</v>
      </c>
    </row>
    <row r="8098" spans="1:4" ht="12.75" customHeight="1">
      <c r="A8098" s="6" t="s">
        <v>16215</v>
      </c>
      <c r="B8098" s="7" t="s">
        <v>16216</v>
      </c>
      <c r="C8098" s="7" t="s">
        <v>2</v>
      </c>
      <c r="D8098" s="8">
        <v>8.73</v>
      </c>
    </row>
    <row r="8099" spans="1:4" ht="12.75" customHeight="1">
      <c r="A8099" s="6" t="s">
        <v>16217</v>
      </c>
      <c r="B8099" s="7" t="s">
        <v>16218</v>
      </c>
      <c r="C8099" s="7" t="s">
        <v>2</v>
      </c>
      <c r="D8099" s="8">
        <v>7.74</v>
      </c>
    </row>
    <row r="8100" spans="1:4" ht="12.75" customHeight="1">
      <c r="A8100" s="6" t="s">
        <v>16219</v>
      </c>
      <c r="B8100" s="7" t="s">
        <v>16220</v>
      </c>
      <c r="C8100" s="7" t="s">
        <v>89</v>
      </c>
      <c r="D8100" s="8">
        <v>9.19</v>
      </c>
    </row>
    <row r="8101" spans="1:4" ht="12.75" customHeight="1">
      <c r="A8101" s="6" t="s">
        <v>16221</v>
      </c>
      <c r="B8101" s="7" t="s">
        <v>16222</v>
      </c>
      <c r="C8101" s="7" t="s">
        <v>89</v>
      </c>
      <c r="D8101" s="8">
        <v>14.6</v>
      </c>
    </row>
    <row r="8102" spans="1:4" ht="12.75" customHeight="1">
      <c r="A8102" s="6" t="s">
        <v>16223</v>
      </c>
      <c r="B8102" s="7" t="s">
        <v>16224</v>
      </c>
      <c r="C8102" s="7" t="s">
        <v>89</v>
      </c>
      <c r="D8102" s="8">
        <v>22.6</v>
      </c>
    </row>
    <row r="8103" spans="1:4" ht="12.75" customHeight="1">
      <c r="A8103" s="6" t="s">
        <v>16225</v>
      </c>
      <c r="B8103" s="7" t="s">
        <v>16226</v>
      </c>
      <c r="C8103" s="7" t="s">
        <v>89</v>
      </c>
      <c r="D8103" s="8">
        <v>31.92</v>
      </c>
    </row>
    <row r="8104" spans="1:4" ht="12.75" customHeight="1">
      <c r="A8104" s="6" t="s">
        <v>16227</v>
      </c>
      <c r="B8104" s="7" t="s">
        <v>16228</v>
      </c>
      <c r="C8104" s="7" t="s">
        <v>89</v>
      </c>
      <c r="D8104" s="8">
        <v>47.17</v>
      </c>
    </row>
    <row r="8105" spans="1:4" ht="12.75" customHeight="1">
      <c r="A8105" s="6" t="s">
        <v>16229</v>
      </c>
      <c r="B8105" s="7" t="s">
        <v>16230</v>
      </c>
      <c r="C8105" s="7" t="s">
        <v>89</v>
      </c>
      <c r="D8105" s="8">
        <v>65.95</v>
      </c>
    </row>
    <row r="8106" spans="1:4" ht="12.75" customHeight="1">
      <c r="A8106" s="6" t="s">
        <v>16231</v>
      </c>
      <c r="B8106" s="7" t="s">
        <v>16232</v>
      </c>
      <c r="C8106" s="7" t="s">
        <v>89</v>
      </c>
      <c r="D8106" s="8">
        <v>85.61</v>
      </c>
    </row>
    <row r="8107" spans="1:4" ht="12.75" customHeight="1">
      <c r="A8107" s="6" t="s">
        <v>16233</v>
      </c>
      <c r="B8107" s="7" t="s">
        <v>16234</v>
      </c>
      <c r="C8107" s="7" t="s">
        <v>89</v>
      </c>
      <c r="D8107" s="8">
        <v>111.93</v>
      </c>
    </row>
    <row r="8108" spans="1:4" ht="12.75" customHeight="1">
      <c r="A8108" s="6" t="s">
        <v>16235</v>
      </c>
      <c r="B8108" s="7" t="s">
        <v>16236</v>
      </c>
      <c r="C8108" s="7" t="s">
        <v>2</v>
      </c>
      <c r="D8108" s="8">
        <v>279.33999999999997</v>
      </c>
    </row>
    <row r="8109" spans="1:4" ht="12.75" customHeight="1">
      <c r="A8109" s="6" t="s">
        <v>16237</v>
      </c>
      <c r="B8109" s="7" t="s">
        <v>16238</v>
      </c>
      <c r="C8109" s="7" t="s">
        <v>2</v>
      </c>
      <c r="D8109" s="8">
        <v>80.44</v>
      </c>
    </row>
    <row r="8110" spans="1:4" ht="12.75" customHeight="1">
      <c r="A8110" s="6" t="s">
        <v>16239</v>
      </c>
      <c r="B8110" s="7" t="s">
        <v>16240</v>
      </c>
      <c r="C8110" s="7" t="s">
        <v>2</v>
      </c>
      <c r="D8110" s="8">
        <v>35.130000000000003</v>
      </c>
    </row>
    <row r="8111" spans="1:4" ht="12.75" customHeight="1">
      <c r="A8111" s="6" t="s">
        <v>16241</v>
      </c>
      <c r="B8111" s="7" t="s">
        <v>16242</v>
      </c>
      <c r="C8111" s="7" t="s">
        <v>2</v>
      </c>
      <c r="D8111" s="8">
        <v>39.97</v>
      </c>
    </row>
    <row r="8112" spans="1:4" ht="12.75" customHeight="1">
      <c r="A8112" s="6" t="s">
        <v>16243</v>
      </c>
      <c r="B8112" s="7" t="s">
        <v>16244</v>
      </c>
      <c r="C8112" s="7" t="s">
        <v>2</v>
      </c>
      <c r="D8112" s="8">
        <v>107.74</v>
      </c>
    </row>
    <row r="8113" spans="1:4" ht="12.75" customHeight="1">
      <c r="A8113" s="6" t="s">
        <v>16245</v>
      </c>
      <c r="B8113" s="7" t="s">
        <v>16246</v>
      </c>
      <c r="C8113" s="7" t="s">
        <v>2</v>
      </c>
      <c r="D8113" s="8">
        <v>154.63999999999999</v>
      </c>
    </row>
    <row r="8114" spans="1:4" ht="12.75" customHeight="1">
      <c r="A8114" s="6" t="s">
        <v>16247</v>
      </c>
      <c r="B8114" s="7" t="s">
        <v>16248</v>
      </c>
      <c r="C8114" s="7" t="s">
        <v>2</v>
      </c>
      <c r="D8114" s="8">
        <v>149.84</v>
      </c>
    </row>
    <row r="8115" spans="1:4" ht="12.75" customHeight="1">
      <c r="A8115" s="6" t="s">
        <v>16249</v>
      </c>
      <c r="B8115" s="7" t="s">
        <v>16250</v>
      </c>
      <c r="C8115" s="7" t="s">
        <v>2</v>
      </c>
      <c r="D8115" s="8">
        <v>64.14</v>
      </c>
    </row>
    <row r="8116" spans="1:4" ht="12.75" customHeight="1">
      <c r="A8116" s="6" t="s">
        <v>16251</v>
      </c>
      <c r="B8116" s="7" t="s">
        <v>16252</v>
      </c>
      <c r="C8116" s="7" t="s">
        <v>2</v>
      </c>
      <c r="D8116" s="8">
        <v>33.43</v>
      </c>
    </row>
    <row r="8117" spans="1:4" ht="12.75" customHeight="1">
      <c r="A8117" s="6" t="s">
        <v>16253</v>
      </c>
      <c r="B8117" s="7" t="s">
        <v>16254</v>
      </c>
      <c r="C8117" s="7" t="s">
        <v>2</v>
      </c>
      <c r="D8117" s="8">
        <v>16.98</v>
      </c>
    </row>
    <row r="8118" spans="1:4" ht="12.75" customHeight="1">
      <c r="A8118" s="6" t="s">
        <v>16255</v>
      </c>
      <c r="B8118" s="7" t="s">
        <v>16256</v>
      </c>
      <c r="C8118" s="7" t="s">
        <v>2</v>
      </c>
      <c r="D8118" s="8">
        <v>29.23</v>
      </c>
    </row>
    <row r="8119" spans="1:4" ht="12.75" customHeight="1">
      <c r="A8119" s="6" t="s">
        <v>16257</v>
      </c>
      <c r="B8119" s="7" t="s">
        <v>16258</v>
      </c>
      <c r="C8119" s="7" t="s">
        <v>2</v>
      </c>
      <c r="D8119" s="8">
        <v>39.4</v>
      </c>
    </row>
    <row r="8120" spans="1:4" ht="12.75" customHeight="1">
      <c r="A8120" s="6" t="s">
        <v>16259</v>
      </c>
      <c r="B8120" s="7" t="s">
        <v>16260</v>
      </c>
      <c r="C8120" s="7" t="s">
        <v>2</v>
      </c>
      <c r="D8120" s="8">
        <v>35.24</v>
      </c>
    </row>
    <row r="8121" spans="1:4" ht="12.75" customHeight="1">
      <c r="A8121" s="6" t="s">
        <v>16261</v>
      </c>
      <c r="B8121" s="7" t="s">
        <v>16262</v>
      </c>
      <c r="C8121" s="7" t="s">
        <v>2</v>
      </c>
      <c r="D8121" s="8">
        <v>40.53</v>
      </c>
    </row>
    <row r="8122" spans="1:4" ht="12.75" customHeight="1">
      <c r="A8122" s="6" t="s">
        <v>16263</v>
      </c>
      <c r="B8122" s="7" t="s">
        <v>16264</v>
      </c>
      <c r="C8122" s="7" t="s">
        <v>2</v>
      </c>
      <c r="D8122" s="8">
        <v>47.04</v>
      </c>
    </row>
    <row r="8123" spans="1:4" ht="12.75" customHeight="1">
      <c r="A8123" s="6" t="s">
        <v>16265</v>
      </c>
      <c r="B8123" s="7" t="s">
        <v>16266</v>
      </c>
      <c r="C8123" s="7" t="s">
        <v>2</v>
      </c>
      <c r="D8123" s="8">
        <v>69.78</v>
      </c>
    </row>
    <row r="8124" spans="1:4" ht="12.75" customHeight="1">
      <c r="A8124" s="6" t="s">
        <v>16267</v>
      </c>
      <c r="B8124" s="7" t="s">
        <v>16268</v>
      </c>
      <c r="C8124" s="7" t="s">
        <v>2</v>
      </c>
      <c r="D8124" s="8">
        <v>286.24</v>
      </c>
    </row>
    <row r="8125" spans="1:4" ht="12.75" customHeight="1">
      <c r="A8125" s="6" t="s">
        <v>16269</v>
      </c>
      <c r="B8125" s="7" t="s">
        <v>16270</v>
      </c>
      <c r="C8125" s="7" t="s">
        <v>2</v>
      </c>
      <c r="D8125" s="8">
        <v>189.13</v>
      </c>
    </row>
    <row r="8126" spans="1:4" ht="12.75" customHeight="1">
      <c r="A8126" s="6" t="s">
        <v>16271</v>
      </c>
      <c r="B8126" s="7" t="s">
        <v>16272</v>
      </c>
      <c r="C8126" s="7" t="s">
        <v>2</v>
      </c>
      <c r="D8126" s="8">
        <v>282.58</v>
      </c>
    </row>
    <row r="8127" spans="1:4" ht="12.75" customHeight="1">
      <c r="A8127" s="6" t="s">
        <v>16273</v>
      </c>
      <c r="B8127" s="7" t="s">
        <v>16274</v>
      </c>
      <c r="C8127" s="7" t="s">
        <v>2</v>
      </c>
      <c r="D8127" s="8">
        <v>304.39</v>
      </c>
    </row>
    <row r="8128" spans="1:4" ht="12.75" customHeight="1">
      <c r="A8128" s="6" t="s">
        <v>16275</v>
      </c>
      <c r="B8128" s="7" t="s">
        <v>16276</v>
      </c>
      <c r="C8128" s="7" t="s">
        <v>2</v>
      </c>
      <c r="D8128" s="8">
        <v>350.87</v>
      </c>
    </row>
    <row r="8129" spans="1:4" ht="12.75" customHeight="1">
      <c r="A8129" s="6" t="s">
        <v>16277</v>
      </c>
      <c r="B8129" s="7" t="s">
        <v>16278</v>
      </c>
      <c r="C8129" s="7" t="s">
        <v>2</v>
      </c>
      <c r="D8129" s="8">
        <v>446.44</v>
      </c>
    </row>
    <row r="8130" spans="1:4" ht="12.75" customHeight="1">
      <c r="A8130" s="6" t="s">
        <v>16279</v>
      </c>
      <c r="B8130" s="7" t="s">
        <v>16280</v>
      </c>
      <c r="C8130" s="7" t="s">
        <v>2</v>
      </c>
      <c r="D8130" s="8">
        <v>505.88</v>
      </c>
    </row>
    <row r="8131" spans="1:4" ht="12.75" customHeight="1">
      <c r="A8131" s="6" t="s">
        <v>16281</v>
      </c>
      <c r="B8131" s="7" t="s">
        <v>16282</v>
      </c>
      <c r="C8131" s="7" t="s">
        <v>2</v>
      </c>
      <c r="D8131" s="8">
        <v>786.46</v>
      </c>
    </row>
    <row r="8132" spans="1:4" ht="12.75" customHeight="1">
      <c r="A8132" s="6" t="s">
        <v>16283</v>
      </c>
      <c r="B8132" s="7" t="s">
        <v>16284</v>
      </c>
      <c r="C8132" s="7" t="s">
        <v>2</v>
      </c>
      <c r="D8132" s="8">
        <v>117.94</v>
      </c>
    </row>
    <row r="8133" spans="1:4" ht="12.75" customHeight="1">
      <c r="A8133" s="6" t="s">
        <v>16285</v>
      </c>
      <c r="B8133" s="7" t="s">
        <v>16286</v>
      </c>
      <c r="C8133" s="7" t="s">
        <v>2</v>
      </c>
      <c r="D8133" s="8">
        <v>26.07</v>
      </c>
    </row>
    <row r="8134" spans="1:4" ht="12.75" customHeight="1">
      <c r="A8134" s="6" t="s">
        <v>16287</v>
      </c>
      <c r="B8134" s="7" t="s">
        <v>16288</v>
      </c>
      <c r="C8134" s="7" t="s">
        <v>2</v>
      </c>
      <c r="D8134" s="8">
        <v>27.26</v>
      </c>
    </row>
    <row r="8135" spans="1:4" ht="12.75" customHeight="1">
      <c r="A8135" s="6" t="s">
        <v>16289</v>
      </c>
      <c r="B8135" s="7" t="s">
        <v>16290</v>
      </c>
      <c r="C8135" s="7" t="s">
        <v>2</v>
      </c>
      <c r="D8135" s="8">
        <v>32.4</v>
      </c>
    </row>
    <row r="8136" spans="1:4" ht="12.75" customHeight="1">
      <c r="A8136" s="6" t="s">
        <v>16291</v>
      </c>
      <c r="B8136" s="7" t="s">
        <v>16292</v>
      </c>
      <c r="C8136" s="7" t="s">
        <v>2</v>
      </c>
      <c r="D8136" s="8">
        <v>207.55</v>
      </c>
    </row>
    <row r="8137" spans="1:4" ht="12.75" customHeight="1">
      <c r="A8137" s="6" t="s">
        <v>16293</v>
      </c>
      <c r="B8137" s="7" t="s">
        <v>16294</v>
      </c>
      <c r="C8137" s="7" t="s">
        <v>2</v>
      </c>
      <c r="D8137" s="8">
        <v>456.36</v>
      </c>
    </row>
    <row r="8138" spans="1:4" ht="12.75" customHeight="1">
      <c r="A8138" s="6" t="s">
        <v>16295</v>
      </c>
      <c r="B8138" s="7" t="s">
        <v>16296</v>
      </c>
      <c r="C8138" s="7" t="s">
        <v>2</v>
      </c>
      <c r="D8138" s="8">
        <v>500.24</v>
      </c>
    </row>
    <row r="8139" spans="1:4" ht="12.75" customHeight="1">
      <c r="A8139" s="6" t="s">
        <v>16297</v>
      </c>
      <c r="B8139" s="7" t="s">
        <v>16298</v>
      </c>
      <c r="C8139" s="7" t="s">
        <v>2</v>
      </c>
      <c r="D8139" s="8">
        <v>547.15</v>
      </c>
    </row>
    <row r="8140" spans="1:4" ht="12.75" customHeight="1">
      <c r="A8140" s="6" t="s">
        <v>16299</v>
      </c>
      <c r="B8140" s="7" t="s">
        <v>16300</v>
      </c>
      <c r="C8140" s="7" t="s">
        <v>2</v>
      </c>
      <c r="D8140" s="8">
        <v>521.96</v>
      </c>
    </row>
    <row r="8141" spans="1:4" ht="12.75" customHeight="1">
      <c r="A8141" s="6" t="s">
        <v>16301</v>
      </c>
      <c r="B8141" s="7" t="s">
        <v>16302</v>
      </c>
      <c r="C8141" s="7" t="s">
        <v>2</v>
      </c>
      <c r="D8141" s="8">
        <v>606.42999999999995</v>
      </c>
    </row>
    <row r="8142" spans="1:4" ht="12.75" customHeight="1">
      <c r="A8142" s="6" t="s">
        <v>16303</v>
      </c>
      <c r="B8142" s="7" t="s">
        <v>16304</v>
      </c>
      <c r="C8142" s="7" t="s">
        <v>2</v>
      </c>
      <c r="D8142" s="8">
        <v>545.24</v>
      </c>
    </row>
    <row r="8143" spans="1:4" ht="12.75" customHeight="1">
      <c r="A8143" s="6" t="s">
        <v>16305</v>
      </c>
      <c r="B8143" s="7" t="s">
        <v>16306</v>
      </c>
      <c r="C8143" s="7" t="s">
        <v>2</v>
      </c>
      <c r="D8143" s="8">
        <v>596.09</v>
      </c>
    </row>
    <row r="8144" spans="1:4" ht="12.75" customHeight="1">
      <c r="A8144" s="6" t="s">
        <v>16307</v>
      </c>
      <c r="B8144" s="7" t="s">
        <v>16308</v>
      </c>
      <c r="C8144" s="7" t="s">
        <v>2</v>
      </c>
      <c r="D8144" s="8">
        <v>590.47</v>
      </c>
    </row>
    <row r="8145" spans="1:4" ht="12.75" customHeight="1">
      <c r="A8145" s="6" t="s">
        <v>16309</v>
      </c>
      <c r="B8145" s="7" t="s">
        <v>16310</v>
      </c>
      <c r="C8145" s="7" t="s">
        <v>2</v>
      </c>
      <c r="D8145" s="8">
        <v>671.56</v>
      </c>
    </row>
    <row r="8146" spans="1:4" ht="12.75" customHeight="1">
      <c r="A8146" s="6" t="s">
        <v>16311</v>
      </c>
      <c r="B8146" s="7" t="s">
        <v>16312</v>
      </c>
      <c r="C8146" s="7" t="s">
        <v>2</v>
      </c>
      <c r="D8146" s="8">
        <v>637.28</v>
      </c>
    </row>
    <row r="8147" spans="1:4" ht="12.75" customHeight="1">
      <c r="A8147" s="6" t="s">
        <v>16313</v>
      </c>
      <c r="B8147" s="7" t="s">
        <v>16314</v>
      </c>
      <c r="C8147" s="7" t="s">
        <v>2</v>
      </c>
      <c r="D8147" s="8">
        <v>700.34</v>
      </c>
    </row>
    <row r="8148" spans="1:4" ht="12.75" customHeight="1">
      <c r="A8148" s="6" t="s">
        <v>16315</v>
      </c>
      <c r="B8148" s="7" t="s">
        <v>16316</v>
      </c>
      <c r="C8148" s="7" t="s">
        <v>2</v>
      </c>
      <c r="D8148" s="8">
        <v>704.22</v>
      </c>
    </row>
    <row r="8149" spans="1:4" ht="12.75" customHeight="1">
      <c r="A8149" s="6" t="s">
        <v>16317</v>
      </c>
      <c r="B8149" s="7" t="s">
        <v>16318</v>
      </c>
      <c r="C8149" s="7" t="s">
        <v>2</v>
      </c>
      <c r="D8149" s="8">
        <v>766.37</v>
      </c>
    </row>
    <row r="8150" spans="1:4" ht="12.75" customHeight="1">
      <c r="A8150" s="6" t="s">
        <v>16319</v>
      </c>
      <c r="B8150" s="7" t="s">
        <v>16320</v>
      </c>
      <c r="C8150" s="7" t="s">
        <v>2</v>
      </c>
      <c r="D8150" s="8">
        <v>700.72</v>
      </c>
    </row>
    <row r="8151" spans="1:4" ht="12.75" customHeight="1">
      <c r="A8151" s="6" t="s">
        <v>16321</v>
      </c>
      <c r="B8151" s="7" t="s">
        <v>16322</v>
      </c>
      <c r="C8151" s="7" t="s">
        <v>2</v>
      </c>
      <c r="D8151" s="8">
        <v>752.26</v>
      </c>
    </row>
    <row r="8152" spans="1:4" ht="12.75" customHeight="1">
      <c r="A8152" s="6" t="s">
        <v>16323</v>
      </c>
      <c r="B8152" s="7" t="s">
        <v>16324</v>
      </c>
      <c r="C8152" s="7" t="s">
        <v>2</v>
      </c>
      <c r="D8152" s="8">
        <v>750.38</v>
      </c>
    </row>
    <row r="8153" spans="1:4" ht="12.75" customHeight="1">
      <c r="A8153" s="6" t="s">
        <v>16325</v>
      </c>
      <c r="B8153" s="7" t="s">
        <v>16326</v>
      </c>
      <c r="C8153" s="7" t="s">
        <v>2</v>
      </c>
      <c r="D8153" s="8">
        <v>837.89</v>
      </c>
    </row>
    <row r="8154" spans="1:4" ht="12.75" customHeight="1">
      <c r="A8154" s="6" t="s">
        <v>16327</v>
      </c>
      <c r="B8154" s="7" t="s">
        <v>16328</v>
      </c>
      <c r="C8154" s="7" t="s">
        <v>2</v>
      </c>
      <c r="D8154" s="8">
        <v>899.27</v>
      </c>
    </row>
    <row r="8155" spans="1:4" ht="12.75" customHeight="1">
      <c r="A8155" s="6" t="s">
        <v>16329</v>
      </c>
      <c r="B8155" s="7" t="s">
        <v>16330</v>
      </c>
      <c r="C8155" s="7" t="s">
        <v>2</v>
      </c>
      <c r="D8155" s="8">
        <v>1017.45</v>
      </c>
    </row>
    <row r="8156" spans="1:4" ht="12.75" customHeight="1">
      <c r="A8156" s="6" t="s">
        <v>16331</v>
      </c>
      <c r="B8156" s="7" t="s">
        <v>16332</v>
      </c>
      <c r="C8156" s="7" t="s">
        <v>2</v>
      </c>
      <c r="D8156" s="8">
        <v>1038.69</v>
      </c>
    </row>
    <row r="8157" spans="1:4" ht="12.75" customHeight="1">
      <c r="A8157" s="6" t="s">
        <v>16333</v>
      </c>
      <c r="B8157" s="7" t="s">
        <v>16334</v>
      </c>
      <c r="C8157" s="7" t="s">
        <v>2</v>
      </c>
      <c r="D8157" s="8">
        <v>1136.1400000000001</v>
      </c>
    </row>
    <row r="8158" spans="1:4" ht="12.75" customHeight="1">
      <c r="A8158" s="6" t="s">
        <v>16335</v>
      </c>
      <c r="B8158" s="7" t="s">
        <v>16336</v>
      </c>
      <c r="C8158" s="7" t="s">
        <v>2</v>
      </c>
      <c r="D8158" s="8">
        <v>488.58</v>
      </c>
    </row>
    <row r="8159" spans="1:4" ht="12.75" customHeight="1">
      <c r="A8159" s="6" t="s">
        <v>16337</v>
      </c>
      <c r="B8159" s="7" t="s">
        <v>16338</v>
      </c>
      <c r="C8159" s="7" t="s">
        <v>2</v>
      </c>
      <c r="D8159" s="8">
        <v>589.09</v>
      </c>
    </row>
    <row r="8160" spans="1:4" ht="12.75" customHeight="1">
      <c r="A8160" s="6" t="s">
        <v>16339</v>
      </c>
      <c r="B8160" s="7" t="s">
        <v>16340</v>
      </c>
      <c r="C8160" s="7" t="s">
        <v>2</v>
      </c>
      <c r="D8160" s="8">
        <v>763.64</v>
      </c>
    </row>
    <row r="8161" spans="1:4" ht="12.75" customHeight="1">
      <c r="A8161" s="6" t="s">
        <v>16341</v>
      </c>
      <c r="B8161" s="7" t="s">
        <v>16342</v>
      </c>
      <c r="C8161" s="7" t="s">
        <v>2</v>
      </c>
      <c r="D8161" s="8">
        <v>981.34</v>
      </c>
    </row>
    <row r="8162" spans="1:4" ht="12.75" customHeight="1">
      <c r="A8162" s="6" t="s">
        <v>16343</v>
      </c>
      <c r="B8162" s="7" t="s">
        <v>16344</v>
      </c>
      <c r="C8162" s="7" t="s">
        <v>2</v>
      </c>
      <c r="D8162" s="8">
        <v>1539.64</v>
      </c>
    </row>
    <row r="8163" spans="1:4" ht="12.75" customHeight="1">
      <c r="A8163" s="6" t="s">
        <v>16345</v>
      </c>
      <c r="B8163" s="7" t="s">
        <v>16346</v>
      </c>
      <c r="C8163" s="7" t="s">
        <v>2</v>
      </c>
      <c r="D8163" s="8">
        <v>622.5</v>
      </c>
    </row>
    <row r="8164" spans="1:4" ht="12.75" customHeight="1">
      <c r="A8164" s="6" t="s">
        <v>16347</v>
      </c>
      <c r="B8164" s="7" t="s">
        <v>16348</v>
      </c>
      <c r="C8164" s="7" t="s">
        <v>2</v>
      </c>
      <c r="D8164" s="8">
        <v>1023.13</v>
      </c>
    </row>
    <row r="8165" spans="1:4" ht="12.75" customHeight="1">
      <c r="A8165" s="6" t="s">
        <v>16349</v>
      </c>
      <c r="B8165" s="7" t="s">
        <v>16350</v>
      </c>
      <c r="C8165" s="7" t="s">
        <v>2</v>
      </c>
      <c r="D8165" s="8">
        <v>1592.12</v>
      </c>
    </row>
    <row r="8166" spans="1:4" ht="12.75" customHeight="1">
      <c r="A8166" s="6" t="s">
        <v>16351</v>
      </c>
      <c r="B8166" s="7" t="s">
        <v>16352</v>
      </c>
      <c r="C8166" s="7" t="s">
        <v>2</v>
      </c>
      <c r="D8166" s="8">
        <v>638.19000000000005</v>
      </c>
    </row>
    <row r="8167" spans="1:4" ht="12.75" customHeight="1">
      <c r="A8167" s="6" t="s">
        <v>16353</v>
      </c>
      <c r="B8167" s="7" t="s">
        <v>16354</v>
      </c>
      <c r="C8167" s="7" t="s">
        <v>2</v>
      </c>
      <c r="D8167" s="8">
        <v>1043.68</v>
      </c>
    </row>
    <row r="8168" spans="1:4" ht="12.75" customHeight="1">
      <c r="A8168" s="6" t="s">
        <v>16355</v>
      </c>
      <c r="B8168" s="7" t="s">
        <v>16356</v>
      </c>
      <c r="C8168" s="7" t="s">
        <v>2</v>
      </c>
      <c r="D8168" s="8">
        <v>1620.29</v>
      </c>
    </row>
    <row r="8169" spans="1:4" ht="12.75" customHeight="1">
      <c r="A8169" s="6" t="s">
        <v>16357</v>
      </c>
      <c r="B8169" s="7" t="s">
        <v>16358</v>
      </c>
      <c r="C8169" s="7" t="s">
        <v>2</v>
      </c>
      <c r="D8169" s="8">
        <v>653.84</v>
      </c>
    </row>
    <row r="8170" spans="1:4" ht="12.75" customHeight="1">
      <c r="A8170" s="6" t="s">
        <v>16359</v>
      </c>
      <c r="B8170" s="7" t="s">
        <v>16360</v>
      </c>
      <c r="C8170" s="7" t="s">
        <v>2</v>
      </c>
      <c r="D8170" s="8">
        <v>835.78</v>
      </c>
    </row>
    <row r="8171" spans="1:4" ht="12.75" customHeight="1">
      <c r="A8171" s="6" t="s">
        <v>16361</v>
      </c>
      <c r="B8171" s="7" t="s">
        <v>16362</v>
      </c>
      <c r="C8171" s="7" t="s">
        <v>2</v>
      </c>
      <c r="D8171" s="8">
        <v>1063.78</v>
      </c>
    </row>
    <row r="8172" spans="1:4" ht="12.75" customHeight="1">
      <c r="A8172" s="6" t="s">
        <v>16363</v>
      </c>
      <c r="B8172" s="7" t="s">
        <v>16364</v>
      </c>
      <c r="C8172" s="7" t="s">
        <v>2</v>
      </c>
      <c r="D8172" s="8">
        <v>1647.62</v>
      </c>
    </row>
    <row r="8173" spans="1:4" ht="12.75" customHeight="1">
      <c r="A8173" s="6" t="s">
        <v>16365</v>
      </c>
      <c r="B8173" s="7" t="s">
        <v>16366</v>
      </c>
      <c r="C8173" s="7" t="s">
        <v>2</v>
      </c>
      <c r="D8173" s="8">
        <v>871.1</v>
      </c>
    </row>
    <row r="8174" spans="1:4" ht="12.75" customHeight="1">
      <c r="A8174" s="6" t="s">
        <v>16367</v>
      </c>
      <c r="B8174" s="7" t="s">
        <v>16368</v>
      </c>
      <c r="C8174" s="7" t="s">
        <v>2</v>
      </c>
      <c r="D8174" s="8">
        <v>1103.55</v>
      </c>
    </row>
    <row r="8175" spans="1:4" ht="12.75" customHeight="1">
      <c r="A8175" s="6" t="s">
        <v>16369</v>
      </c>
      <c r="B8175" s="7" t="s">
        <v>16370</v>
      </c>
      <c r="C8175" s="7" t="s">
        <v>2</v>
      </c>
      <c r="D8175" s="8">
        <v>1705.15</v>
      </c>
    </row>
    <row r="8176" spans="1:4" ht="12.75" customHeight="1">
      <c r="A8176" s="6" t="s">
        <v>16371</v>
      </c>
      <c r="B8176" s="7" t="s">
        <v>16372</v>
      </c>
      <c r="C8176" s="7" t="s">
        <v>2</v>
      </c>
      <c r="D8176" s="8">
        <v>1143.06</v>
      </c>
    </row>
    <row r="8177" spans="1:4" ht="12.75" customHeight="1">
      <c r="A8177" s="6" t="s">
        <v>16373</v>
      </c>
      <c r="B8177" s="7" t="s">
        <v>16374</v>
      </c>
      <c r="C8177" s="7" t="s">
        <v>2</v>
      </c>
      <c r="D8177" s="8">
        <v>1770.47</v>
      </c>
    </row>
    <row r="8178" spans="1:4" ht="12.75" customHeight="1">
      <c r="A8178" s="6" t="s">
        <v>16375</v>
      </c>
      <c r="B8178" s="7" t="s">
        <v>16376</v>
      </c>
      <c r="C8178" s="7" t="s">
        <v>2</v>
      </c>
      <c r="D8178" s="8">
        <v>582.87</v>
      </c>
    </row>
    <row r="8179" spans="1:4" ht="12.75" customHeight="1">
      <c r="A8179" s="6" t="s">
        <v>16377</v>
      </c>
      <c r="B8179" s="7" t="s">
        <v>16378</v>
      </c>
      <c r="C8179" s="7" t="s">
        <v>2</v>
      </c>
      <c r="D8179" s="8">
        <v>2836.85</v>
      </c>
    </row>
    <row r="8180" spans="1:4" ht="12.75" customHeight="1">
      <c r="A8180" s="6" t="s">
        <v>16379</v>
      </c>
      <c r="B8180" s="7" t="s">
        <v>16380</v>
      </c>
      <c r="C8180" s="7" t="s">
        <v>2</v>
      </c>
      <c r="D8180" s="8">
        <v>3311.5</v>
      </c>
    </row>
    <row r="8181" spans="1:4" ht="12.75" customHeight="1">
      <c r="A8181" s="6" t="s">
        <v>16381</v>
      </c>
      <c r="B8181" s="7" t="s">
        <v>16382</v>
      </c>
      <c r="C8181" s="7" t="s">
        <v>2</v>
      </c>
      <c r="D8181" s="8">
        <v>2526.86</v>
      </c>
    </row>
    <row r="8182" spans="1:4" ht="12.75" customHeight="1">
      <c r="A8182" s="6" t="s">
        <v>16383</v>
      </c>
      <c r="B8182" s="7" t="s">
        <v>16384</v>
      </c>
      <c r="C8182" s="7" t="s">
        <v>2</v>
      </c>
      <c r="D8182" s="8">
        <v>2718.75</v>
      </c>
    </row>
    <row r="8183" spans="1:4" ht="12.75" customHeight="1">
      <c r="A8183" s="6" t="s">
        <v>16385</v>
      </c>
      <c r="B8183" s="7" t="s">
        <v>16386</v>
      </c>
      <c r="C8183" s="7" t="s">
        <v>2</v>
      </c>
      <c r="D8183" s="8">
        <v>333.96</v>
      </c>
    </row>
    <row r="8184" spans="1:4" ht="12.75" customHeight="1">
      <c r="A8184" s="6" t="s">
        <v>16387</v>
      </c>
      <c r="B8184" s="7" t="s">
        <v>16388</v>
      </c>
      <c r="C8184" s="7" t="s">
        <v>2</v>
      </c>
      <c r="D8184" s="8">
        <v>346.21</v>
      </c>
    </row>
    <row r="8185" spans="1:4" ht="12.75" customHeight="1">
      <c r="A8185" s="6" t="s">
        <v>16389</v>
      </c>
      <c r="B8185" s="7" t="s">
        <v>16390</v>
      </c>
      <c r="C8185" s="7" t="s">
        <v>2</v>
      </c>
      <c r="D8185" s="8">
        <v>92.6</v>
      </c>
    </row>
    <row r="8186" spans="1:4" ht="12.75" customHeight="1">
      <c r="A8186" s="6" t="s">
        <v>16391</v>
      </c>
      <c r="B8186" s="7" t="s">
        <v>16392</v>
      </c>
      <c r="C8186" s="7" t="s">
        <v>2</v>
      </c>
      <c r="D8186" s="8">
        <v>98.6</v>
      </c>
    </row>
    <row r="8187" spans="1:4" ht="12.75" customHeight="1">
      <c r="A8187" s="6" t="s">
        <v>16393</v>
      </c>
      <c r="B8187" s="7" t="s">
        <v>16394</v>
      </c>
      <c r="C8187" s="7" t="s">
        <v>2</v>
      </c>
      <c r="D8187" s="8">
        <v>112.51</v>
      </c>
    </row>
    <row r="8188" spans="1:4" ht="12.75" customHeight="1">
      <c r="A8188" s="6" t="s">
        <v>16395</v>
      </c>
      <c r="B8188" s="7" t="s">
        <v>16396</v>
      </c>
      <c r="C8188" s="7" t="s">
        <v>2</v>
      </c>
      <c r="D8188" s="8">
        <v>118.51</v>
      </c>
    </row>
    <row r="8189" spans="1:4" ht="12.75" customHeight="1">
      <c r="A8189" s="6" t="s">
        <v>16397</v>
      </c>
      <c r="B8189" s="7" t="s">
        <v>16398</v>
      </c>
      <c r="C8189" s="7" t="s">
        <v>2</v>
      </c>
      <c r="D8189" s="8">
        <v>21066.09</v>
      </c>
    </row>
    <row r="8190" spans="1:4" ht="12.75" customHeight="1">
      <c r="A8190" s="6" t="s">
        <v>16399</v>
      </c>
      <c r="B8190" s="7" t="s">
        <v>16400</v>
      </c>
      <c r="C8190" s="7" t="s">
        <v>2</v>
      </c>
      <c r="D8190" s="8">
        <v>23488.36</v>
      </c>
    </row>
    <row r="8191" spans="1:4" ht="12.75" customHeight="1">
      <c r="A8191" s="6" t="s">
        <v>16401</v>
      </c>
      <c r="B8191" s="7" t="s">
        <v>16402</v>
      </c>
      <c r="C8191" s="7" t="s">
        <v>2</v>
      </c>
      <c r="D8191" s="8">
        <v>30256.52</v>
      </c>
    </row>
    <row r="8192" spans="1:4" ht="12.75" customHeight="1">
      <c r="A8192" s="6" t="s">
        <v>16403</v>
      </c>
      <c r="B8192" s="7" t="s">
        <v>16404</v>
      </c>
      <c r="C8192" s="7" t="s">
        <v>2</v>
      </c>
      <c r="D8192" s="8">
        <v>37289.730000000003</v>
      </c>
    </row>
    <row r="8193" spans="1:4" ht="12.75" customHeight="1">
      <c r="A8193" s="6" t="s">
        <v>16405</v>
      </c>
      <c r="B8193" s="7" t="s">
        <v>16406</v>
      </c>
      <c r="C8193" s="7" t="s">
        <v>2</v>
      </c>
      <c r="D8193" s="8">
        <v>46907.14</v>
      </c>
    </row>
    <row r="8194" spans="1:4" ht="12.75" customHeight="1">
      <c r="A8194" s="6" t="s">
        <v>16407</v>
      </c>
      <c r="B8194" s="7" t="s">
        <v>16408</v>
      </c>
      <c r="C8194" s="7" t="s">
        <v>2</v>
      </c>
      <c r="D8194" s="8">
        <v>65635.5</v>
      </c>
    </row>
    <row r="8195" spans="1:4" ht="12.75" customHeight="1">
      <c r="A8195" s="6" t="s">
        <v>16409</v>
      </c>
      <c r="B8195" s="7" t="s">
        <v>16410</v>
      </c>
      <c r="C8195" s="7" t="s">
        <v>2</v>
      </c>
      <c r="D8195" s="8">
        <v>76506.81</v>
      </c>
    </row>
    <row r="8196" spans="1:4" ht="12.75" customHeight="1">
      <c r="A8196" s="6" t="s">
        <v>16411</v>
      </c>
      <c r="B8196" s="7" t="s">
        <v>16412</v>
      </c>
      <c r="C8196" s="7" t="s">
        <v>2</v>
      </c>
      <c r="D8196" s="8">
        <v>79.92</v>
      </c>
    </row>
    <row r="8197" spans="1:4" ht="12.75" customHeight="1">
      <c r="A8197" s="6" t="s">
        <v>16413</v>
      </c>
      <c r="B8197" s="7" t="s">
        <v>16414</v>
      </c>
      <c r="C8197" s="7" t="s">
        <v>2</v>
      </c>
      <c r="D8197" s="8">
        <v>276.01</v>
      </c>
    </row>
    <row r="8198" spans="1:4" ht="12.75" customHeight="1">
      <c r="A8198" s="6" t="s">
        <v>16415</v>
      </c>
      <c r="B8198" s="7" t="s">
        <v>16416</v>
      </c>
      <c r="C8198" s="7" t="s">
        <v>2</v>
      </c>
      <c r="D8198" s="8">
        <v>124392.93</v>
      </c>
    </row>
    <row r="8199" spans="1:4" ht="12.75" customHeight="1">
      <c r="A8199" s="6" t="s">
        <v>16417</v>
      </c>
      <c r="B8199" s="7" t="s">
        <v>16418</v>
      </c>
      <c r="C8199" s="7" t="s">
        <v>2</v>
      </c>
      <c r="D8199" s="8">
        <v>170518.17</v>
      </c>
    </row>
    <row r="8200" spans="1:4" ht="12.75" customHeight="1">
      <c r="A8200" s="6" t="s">
        <v>16419</v>
      </c>
      <c r="B8200" s="7" t="s">
        <v>16420</v>
      </c>
      <c r="C8200" s="7" t="s">
        <v>2</v>
      </c>
      <c r="D8200" s="8">
        <v>238583.6</v>
      </c>
    </row>
    <row r="8201" spans="1:4" ht="12.75" customHeight="1">
      <c r="A8201" s="6" t="s">
        <v>16421</v>
      </c>
      <c r="B8201" s="7" t="s">
        <v>16422</v>
      </c>
      <c r="C8201" s="7" t="s">
        <v>2</v>
      </c>
      <c r="D8201" s="8">
        <v>161.21</v>
      </c>
    </row>
    <row r="8202" spans="1:4" ht="12.75" customHeight="1">
      <c r="A8202" s="6" t="s">
        <v>16423</v>
      </c>
      <c r="B8202" s="7" t="s">
        <v>16424</v>
      </c>
      <c r="C8202" s="7" t="s">
        <v>2</v>
      </c>
      <c r="D8202" s="8">
        <v>342.62</v>
      </c>
    </row>
    <row r="8203" spans="1:4" ht="12.75" customHeight="1">
      <c r="A8203" s="6" t="s">
        <v>16425</v>
      </c>
      <c r="B8203" s="7" t="s">
        <v>16426</v>
      </c>
      <c r="C8203" s="7" t="s">
        <v>2</v>
      </c>
      <c r="D8203" s="8">
        <v>136.59</v>
      </c>
    </row>
    <row r="8204" spans="1:4" ht="12.75" customHeight="1">
      <c r="A8204" s="6" t="s">
        <v>16427</v>
      </c>
      <c r="B8204" s="7" t="s">
        <v>16428</v>
      </c>
      <c r="C8204" s="7" t="s">
        <v>2</v>
      </c>
      <c r="D8204" s="8">
        <v>175.83</v>
      </c>
    </row>
    <row r="8205" spans="1:4" ht="12.75" customHeight="1">
      <c r="A8205" s="6" t="s">
        <v>16429</v>
      </c>
      <c r="B8205" s="7" t="s">
        <v>16430</v>
      </c>
      <c r="C8205" s="7" t="s">
        <v>2</v>
      </c>
      <c r="D8205" s="8">
        <v>133.32</v>
      </c>
    </row>
    <row r="8206" spans="1:4" ht="12.75" customHeight="1">
      <c r="A8206" s="6" t="s">
        <v>16431</v>
      </c>
      <c r="B8206" s="7" t="s">
        <v>16432</v>
      </c>
      <c r="C8206" s="7" t="s">
        <v>2</v>
      </c>
      <c r="D8206" s="8">
        <v>293.26</v>
      </c>
    </row>
    <row r="8207" spans="1:4" ht="12.75" customHeight="1">
      <c r="A8207" s="6" t="s">
        <v>16433</v>
      </c>
      <c r="B8207" s="7" t="s">
        <v>16434</v>
      </c>
      <c r="C8207" s="7" t="s">
        <v>2</v>
      </c>
      <c r="D8207" s="8">
        <v>116.74</v>
      </c>
    </row>
    <row r="8208" spans="1:4" ht="12.75" customHeight="1">
      <c r="A8208" s="6" t="s">
        <v>16435</v>
      </c>
      <c r="B8208" s="7" t="s">
        <v>16436</v>
      </c>
      <c r="C8208" s="7" t="s">
        <v>2</v>
      </c>
      <c r="D8208" s="8">
        <v>132.4</v>
      </c>
    </row>
    <row r="8209" spans="1:4" ht="12.75" customHeight="1">
      <c r="A8209" s="6" t="s">
        <v>16437</v>
      </c>
      <c r="B8209" s="7" t="s">
        <v>16438</v>
      </c>
      <c r="C8209" s="7" t="s">
        <v>2</v>
      </c>
      <c r="D8209" s="8">
        <v>314.85000000000002</v>
      </c>
    </row>
    <row r="8210" spans="1:4" ht="12.75" customHeight="1">
      <c r="A8210" s="6" t="s">
        <v>16439</v>
      </c>
      <c r="B8210" s="7" t="s">
        <v>16440</v>
      </c>
      <c r="C8210" s="7" t="s">
        <v>89</v>
      </c>
      <c r="D8210" s="8">
        <v>64.680000000000007</v>
      </c>
    </row>
    <row r="8211" spans="1:4" ht="12.75" customHeight="1">
      <c r="A8211" s="6" t="s">
        <v>16441</v>
      </c>
      <c r="B8211" s="7" t="s">
        <v>16442</v>
      </c>
      <c r="C8211" s="7" t="s">
        <v>89</v>
      </c>
      <c r="D8211" s="8">
        <v>83.01</v>
      </c>
    </row>
    <row r="8212" spans="1:4" ht="12.75" customHeight="1">
      <c r="A8212" s="6" t="s">
        <v>16443</v>
      </c>
      <c r="B8212" s="7" t="s">
        <v>16444</v>
      </c>
      <c r="C8212" s="7" t="s">
        <v>89</v>
      </c>
      <c r="D8212" s="8">
        <v>102.27</v>
      </c>
    </row>
    <row r="8213" spans="1:4" ht="12.75" customHeight="1">
      <c r="A8213" s="6" t="s">
        <v>16445</v>
      </c>
      <c r="B8213" s="7" t="s">
        <v>16446</v>
      </c>
      <c r="C8213" s="7" t="s">
        <v>89</v>
      </c>
      <c r="D8213" s="8">
        <v>134.15</v>
      </c>
    </row>
    <row r="8214" spans="1:4" ht="12.75" customHeight="1">
      <c r="A8214" s="6" t="s">
        <v>16447</v>
      </c>
      <c r="B8214" s="7" t="s">
        <v>16448</v>
      </c>
      <c r="C8214" s="7" t="s">
        <v>89</v>
      </c>
      <c r="D8214" s="8">
        <v>51.59</v>
      </c>
    </row>
    <row r="8215" spans="1:4" ht="12.75" customHeight="1">
      <c r="A8215" s="6" t="s">
        <v>16449</v>
      </c>
      <c r="B8215" s="7" t="s">
        <v>16450</v>
      </c>
      <c r="C8215" s="7" t="s">
        <v>89</v>
      </c>
      <c r="D8215" s="8">
        <v>67.95</v>
      </c>
    </row>
    <row r="8216" spans="1:4" ht="12.75" customHeight="1">
      <c r="A8216" s="6" t="s">
        <v>16451</v>
      </c>
      <c r="B8216" s="7" t="s">
        <v>16452</v>
      </c>
      <c r="C8216" s="7" t="s">
        <v>89</v>
      </c>
      <c r="D8216" s="8">
        <v>97.21</v>
      </c>
    </row>
    <row r="8217" spans="1:4" ht="12.75" customHeight="1">
      <c r="A8217" s="6" t="s">
        <v>16453</v>
      </c>
      <c r="B8217" s="7" t="s">
        <v>16454</v>
      </c>
      <c r="C8217" s="7" t="s">
        <v>2</v>
      </c>
      <c r="D8217" s="8">
        <v>56.49</v>
      </c>
    </row>
    <row r="8218" spans="1:4" ht="12.75" customHeight="1">
      <c r="A8218" s="6" t="s">
        <v>16455</v>
      </c>
      <c r="B8218" s="7" t="s">
        <v>16456</v>
      </c>
      <c r="C8218" s="7" t="s">
        <v>2</v>
      </c>
      <c r="D8218" s="8">
        <v>75.739999999999995</v>
      </c>
    </row>
    <row r="8219" spans="1:4" ht="12.75" customHeight="1">
      <c r="A8219" s="6" t="s">
        <v>16457</v>
      </c>
      <c r="B8219" s="7" t="s">
        <v>16458</v>
      </c>
      <c r="C8219" s="7" t="s">
        <v>2</v>
      </c>
      <c r="D8219" s="8">
        <v>113.08</v>
      </c>
    </row>
    <row r="8220" spans="1:4" ht="12.75" customHeight="1">
      <c r="A8220" s="6" t="s">
        <v>16459</v>
      </c>
      <c r="B8220" s="7" t="s">
        <v>16460</v>
      </c>
      <c r="C8220" s="7" t="s">
        <v>2</v>
      </c>
      <c r="D8220" s="8">
        <v>128.54</v>
      </c>
    </row>
    <row r="8221" spans="1:4" ht="12.75" customHeight="1">
      <c r="A8221" s="6" t="s">
        <v>16461</v>
      </c>
      <c r="B8221" s="7" t="s">
        <v>16462</v>
      </c>
      <c r="C8221" s="7" t="s">
        <v>2</v>
      </c>
      <c r="D8221" s="8">
        <v>192.54</v>
      </c>
    </row>
    <row r="8222" spans="1:4" ht="12.75" customHeight="1">
      <c r="A8222" s="6" t="s">
        <v>16463</v>
      </c>
      <c r="B8222" s="7" t="s">
        <v>16464</v>
      </c>
      <c r="C8222" s="7" t="s">
        <v>2</v>
      </c>
      <c r="D8222" s="8">
        <v>161.24</v>
      </c>
    </row>
    <row r="8223" spans="1:4" ht="12.75" customHeight="1">
      <c r="A8223" s="6" t="s">
        <v>16465</v>
      </c>
      <c r="B8223" s="7" t="s">
        <v>16466</v>
      </c>
      <c r="C8223" s="7" t="s">
        <v>2</v>
      </c>
      <c r="D8223" s="8">
        <v>26.29</v>
      </c>
    </row>
    <row r="8224" spans="1:4" ht="12.75" customHeight="1">
      <c r="A8224" s="6" t="s">
        <v>16467</v>
      </c>
      <c r="B8224" s="7" t="s">
        <v>16468</v>
      </c>
      <c r="C8224" s="7" t="s">
        <v>2</v>
      </c>
      <c r="D8224" s="8">
        <v>28.96</v>
      </c>
    </row>
    <row r="8225" spans="1:4" ht="12.75" customHeight="1">
      <c r="A8225" s="6" t="s">
        <v>16469</v>
      </c>
      <c r="B8225" s="7" t="s">
        <v>16470</v>
      </c>
      <c r="C8225" s="7" t="s">
        <v>2</v>
      </c>
      <c r="D8225" s="8">
        <v>18.8</v>
      </c>
    </row>
    <row r="8226" spans="1:4" ht="12.75" customHeight="1">
      <c r="A8226" s="6" t="s">
        <v>16471</v>
      </c>
      <c r="B8226" s="7" t="s">
        <v>16472</v>
      </c>
      <c r="C8226" s="7" t="s">
        <v>2</v>
      </c>
      <c r="D8226" s="8">
        <v>15.1</v>
      </c>
    </row>
    <row r="8227" spans="1:4" ht="12.75" customHeight="1">
      <c r="A8227" s="6" t="s">
        <v>16473</v>
      </c>
      <c r="B8227" s="7" t="s">
        <v>16474</v>
      </c>
      <c r="C8227" s="7" t="s">
        <v>2</v>
      </c>
      <c r="D8227" s="8">
        <v>21.45</v>
      </c>
    </row>
    <row r="8228" spans="1:4" ht="12.75" customHeight="1">
      <c r="A8228" s="6" t="s">
        <v>16475</v>
      </c>
      <c r="B8228" s="7" t="s">
        <v>16476</v>
      </c>
      <c r="C8228" s="7" t="s">
        <v>2</v>
      </c>
      <c r="D8228" s="8">
        <v>21.27</v>
      </c>
    </row>
    <row r="8229" spans="1:4" ht="12.75" customHeight="1">
      <c r="A8229" s="6" t="s">
        <v>16477</v>
      </c>
      <c r="B8229" s="7" t="s">
        <v>16478</v>
      </c>
      <c r="C8229" s="7" t="s">
        <v>2</v>
      </c>
      <c r="D8229" s="8">
        <v>26.18</v>
      </c>
    </row>
    <row r="8230" spans="1:4" ht="12.75" customHeight="1">
      <c r="A8230" s="6" t="s">
        <v>16479</v>
      </c>
      <c r="B8230" s="7" t="s">
        <v>16480</v>
      </c>
      <c r="C8230" s="7" t="s">
        <v>2</v>
      </c>
      <c r="D8230" s="8">
        <v>34.619999999999997</v>
      </c>
    </row>
    <row r="8231" spans="1:4" ht="12.75" customHeight="1">
      <c r="A8231" s="6" t="s">
        <v>16481</v>
      </c>
      <c r="B8231" s="7" t="s">
        <v>16482</v>
      </c>
      <c r="C8231" s="7" t="s">
        <v>2</v>
      </c>
      <c r="D8231" s="8">
        <v>47.7</v>
      </c>
    </row>
    <row r="8232" spans="1:4" ht="12.75" customHeight="1">
      <c r="A8232" s="6" t="s">
        <v>16483</v>
      </c>
      <c r="B8232" s="7" t="s">
        <v>16484</v>
      </c>
      <c r="C8232" s="7" t="s">
        <v>290</v>
      </c>
      <c r="D8232" s="8">
        <v>3115.51</v>
      </c>
    </row>
    <row r="8233" spans="1:4" ht="12.75" customHeight="1">
      <c r="A8233" s="6" t="s">
        <v>16485</v>
      </c>
      <c r="B8233" s="7" t="s">
        <v>16486</v>
      </c>
      <c r="C8233" s="7" t="s">
        <v>290</v>
      </c>
      <c r="D8233" s="8">
        <v>858.24</v>
      </c>
    </row>
    <row r="8234" spans="1:4" ht="12.75" customHeight="1">
      <c r="A8234" s="6" t="s">
        <v>16487</v>
      </c>
      <c r="B8234" s="7" t="s">
        <v>16488</v>
      </c>
      <c r="C8234" s="7" t="s">
        <v>2</v>
      </c>
      <c r="D8234" s="8">
        <v>14.34</v>
      </c>
    </row>
    <row r="8235" spans="1:4" ht="12.75" customHeight="1">
      <c r="A8235" s="6" t="s">
        <v>16489</v>
      </c>
      <c r="B8235" s="7" t="s">
        <v>16490</v>
      </c>
      <c r="C8235" s="7" t="s">
        <v>2</v>
      </c>
      <c r="D8235" s="8">
        <v>38.25</v>
      </c>
    </row>
    <row r="8236" spans="1:4" ht="12.75" customHeight="1">
      <c r="A8236" s="6" t="s">
        <v>16491</v>
      </c>
      <c r="B8236" s="7" t="s">
        <v>16492</v>
      </c>
      <c r="C8236" s="7" t="s">
        <v>2</v>
      </c>
      <c r="D8236" s="8">
        <v>55.87</v>
      </c>
    </row>
    <row r="8237" spans="1:4" ht="12.75" customHeight="1">
      <c r="A8237" s="6" t="s">
        <v>16493</v>
      </c>
      <c r="B8237" s="7" t="s">
        <v>16494</v>
      </c>
      <c r="C8237" s="7" t="s">
        <v>2</v>
      </c>
      <c r="D8237" s="8">
        <v>7.9</v>
      </c>
    </row>
    <row r="8238" spans="1:4" ht="12.75" customHeight="1">
      <c r="A8238" s="6" t="s">
        <v>16495</v>
      </c>
      <c r="B8238" s="7" t="s">
        <v>16496</v>
      </c>
      <c r="C8238" s="7" t="s">
        <v>2</v>
      </c>
      <c r="D8238" s="8">
        <v>21.06</v>
      </c>
    </row>
    <row r="8239" spans="1:4" ht="12.75" customHeight="1">
      <c r="A8239" s="6" t="s">
        <v>16497</v>
      </c>
      <c r="B8239" s="7" t="s">
        <v>16498</v>
      </c>
      <c r="C8239" s="7" t="s">
        <v>2</v>
      </c>
      <c r="D8239" s="8">
        <v>30.76</v>
      </c>
    </row>
    <row r="8240" spans="1:4" ht="12.75" customHeight="1">
      <c r="A8240" s="6" t="s">
        <v>16499</v>
      </c>
      <c r="B8240" s="7" t="s">
        <v>16500</v>
      </c>
      <c r="C8240" s="7" t="s">
        <v>89</v>
      </c>
      <c r="D8240" s="8">
        <v>20.57</v>
      </c>
    </row>
    <row r="8241" spans="1:4" ht="12.75" customHeight="1">
      <c r="A8241" s="6" t="s">
        <v>16501</v>
      </c>
      <c r="B8241" s="7" t="s">
        <v>16502</v>
      </c>
      <c r="C8241" s="7" t="s">
        <v>89</v>
      </c>
      <c r="D8241" s="8">
        <v>16.170000000000002</v>
      </c>
    </row>
    <row r="8242" spans="1:4" ht="12.75" customHeight="1">
      <c r="A8242" s="6" t="s">
        <v>16503</v>
      </c>
      <c r="B8242" s="7" t="s">
        <v>16504</v>
      </c>
      <c r="C8242" s="7" t="s">
        <v>89</v>
      </c>
      <c r="D8242" s="8">
        <v>15.24</v>
      </c>
    </row>
    <row r="8243" spans="1:4" ht="12.75" customHeight="1">
      <c r="A8243" s="6" t="s">
        <v>16505</v>
      </c>
      <c r="B8243" s="7" t="s">
        <v>16506</v>
      </c>
      <c r="C8243" s="7" t="s">
        <v>2</v>
      </c>
      <c r="D8243" s="8">
        <v>0.6</v>
      </c>
    </row>
    <row r="8244" spans="1:4" ht="12.75" customHeight="1">
      <c r="A8244" s="6" t="s">
        <v>16507</v>
      </c>
      <c r="B8244" s="7" t="s">
        <v>16508</v>
      </c>
      <c r="C8244" s="7" t="s">
        <v>2</v>
      </c>
      <c r="D8244" s="8">
        <v>1.62</v>
      </c>
    </row>
    <row r="8245" spans="1:4" ht="12.75" customHeight="1">
      <c r="A8245" s="6" t="s">
        <v>16509</v>
      </c>
      <c r="B8245" s="7" t="s">
        <v>16510</v>
      </c>
      <c r="C8245" s="7" t="s">
        <v>2</v>
      </c>
      <c r="D8245" s="8">
        <v>2.36</v>
      </c>
    </row>
    <row r="8246" spans="1:4" ht="12.75" customHeight="1">
      <c r="A8246" s="6" t="s">
        <v>16511</v>
      </c>
      <c r="B8246" s="7" t="s">
        <v>16512</v>
      </c>
      <c r="C8246" s="7" t="s">
        <v>2</v>
      </c>
      <c r="D8246" s="8">
        <v>2.12</v>
      </c>
    </row>
    <row r="8247" spans="1:4" ht="12.75" customHeight="1">
      <c r="A8247" s="6" t="s">
        <v>16513</v>
      </c>
      <c r="B8247" s="7" t="s">
        <v>16514</v>
      </c>
      <c r="C8247" s="7" t="s">
        <v>2</v>
      </c>
      <c r="D8247" s="8">
        <v>5.68</v>
      </c>
    </row>
    <row r="8248" spans="1:4" ht="12.75" customHeight="1">
      <c r="A8248" s="6" t="s">
        <v>16515</v>
      </c>
      <c r="B8248" s="7" t="s">
        <v>16516</v>
      </c>
      <c r="C8248" s="7" t="s">
        <v>2</v>
      </c>
      <c r="D8248" s="8">
        <v>8.33</v>
      </c>
    </row>
    <row r="8249" spans="1:4" ht="12.75" customHeight="1">
      <c r="A8249" s="6" t="s">
        <v>16517</v>
      </c>
      <c r="B8249" s="7" t="s">
        <v>16518</v>
      </c>
      <c r="C8249" s="7" t="s">
        <v>89</v>
      </c>
      <c r="D8249" s="8">
        <v>4.79</v>
      </c>
    </row>
    <row r="8250" spans="1:4" ht="12.75" customHeight="1">
      <c r="A8250" s="6" t="s">
        <v>16519</v>
      </c>
      <c r="B8250" s="7" t="s">
        <v>16520</v>
      </c>
      <c r="C8250" s="7" t="s">
        <v>89</v>
      </c>
      <c r="D8250" s="8">
        <v>12.13</v>
      </c>
    </row>
    <row r="8251" spans="1:4" ht="12.75" customHeight="1">
      <c r="A8251" s="6" t="s">
        <v>16521</v>
      </c>
      <c r="B8251" s="7" t="s">
        <v>16522</v>
      </c>
      <c r="C8251" s="7" t="s">
        <v>2</v>
      </c>
      <c r="D8251" s="8">
        <v>1423.59</v>
      </c>
    </row>
    <row r="8252" spans="1:4" ht="12.75" customHeight="1">
      <c r="A8252" s="6" t="s">
        <v>16523</v>
      </c>
      <c r="B8252" s="7" t="s">
        <v>16524</v>
      </c>
      <c r="C8252" s="7" t="s">
        <v>2</v>
      </c>
      <c r="D8252" s="8">
        <v>271.95</v>
      </c>
    </row>
    <row r="8253" spans="1:4" ht="12.75" customHeight="1">
      <c r="A8253" s="6" t="s">
        <v>16525</v>
      </c>
      <c r="B8253" s="7" t="s">
        <v>16526</v>
      </c>
      <c r="C8253" s="7" t="s">
        <v>2</v>
      </c>
      <c r="D8253" s="8">
        <v>811.81</v>
      </c>
    </row>
    <row r="8254" spans="1:4" ht="12.75" customHeight="1">
      <c r="A8254" s="6" t="s">
        <v>16527</v>
      </c>
      <c r="B8254" s="7" t="s">
        <v>16528</v>
      </c>
      <c r="C8254" s="7" t="s">
        <v>2</v>
      </c>
      <c r="D8254" s="8">
        <v>877.58</v>
      </c>
    </row>
    <row r="8255" spans="1:4" ht="12.75" customHeight="1">
      <c r="A8255" s="6" t="s">
        <v>16529</v>
      </c>
      <c r="B8255" s="7" t="s">
        <v>16530</v>
      </c>
      <c r="C8255" s="7" t="s">
        <v>2</v>
      </c>
      <c r="D8255" s="8">
        <v>263.73</v>
      </c>
    </row>
    <row r="8256" spans="1:4" ht="12.75" customHeight="1">
      <c r="A8256" s="6" t="s">
        <v>16531</v>
      </c>
      <c r="B8256" s="7" t="s">
        <v>16532</v>
      </c>
      <c r="C8256" s="7" t="s">
        <v>2</v>
      </c>
      <c r="D8256" s="8">
        <v>307.58</v>
      </c>
    </row>
    <row r="8257" spans="1:4" ht="12.75" customHeight="1">
      <c r="A8257" s="6" t="s">
        <v>16533</v>
      </c>
      <c r="B8257" s="7" t="s">
        <v>16534</v>
      </c>
      <c r="C8257" s="7" t="s">
        <v>2</v>
      </c>
      <c r="D8257" s="8">
        <v>362.38</v>
      </c>
    </row>
    <row r="8258" spans="1:4" ht="12.75" customHeight="1">
      <c r="A8258" s="6" t="s">
        <v>16535</v>
      </c>
      <c r="B8258" s="7" t="s">
        <v>16536</v>
      </c>
      <c r="C8258" s="7" t="s">
        <v>2</v>
      </c>
      <c r="D8258" s="8">
        <v>417.19</v>
      </c>
    </row>
    <row r="8259" spans="1:4" ht="12.75" customHeight="1">
      <c r="A8259" s="6" t="s">
        <v>16537</v>
      </c>
      <c r="B8259" s="7" t="s">
        <v>16538</v>
      </c>
      <c r="C8259" s="7" t="s">
        <v>2</v>
      </c>
      <c r="D8259" s="8">
        <v>1862.14</v>
      </c>
    </row>
    <row r="8260" spans="1:4" ht="12.75" customHeight="1">
      <c r="A8260" s="6" t="s">
        <v>16539</v>
      </c>
      <c r="B8260" s="7" t="s">
        <v>16540</v>
      </c>
      <c r="C8260" s="7" t="s">
        <v>2</v>
      </c>
      <c r="D8260" s="8">
        <v>338.44</v>
      </c>
    </row>
    <row r="8261" spans="1:4" ht="12.75" customHeight="1">
      <c r="A8261" s="6" t="s">
        <v>16541</v>
      </c>
      <c r="B8261" s="7" t="s">
        <v>16542</v>
      </c>
      <c r="C8261" s="7" t="s">
        <v>2</v>
      </c>
      <c r="D8261" s="8">
        <v>431.36</v>
      </c>
    </row>
    <row r="8262" spans="1:4" ht="12.75" customHeight="1">
      <c r="A8262" s="6" t="s">
        <v>16543</v>
      </c>
      <c r="B8262" s="7" t="s">
        <v>16544</v>
      </c>
      <c r="C8262" s="7" t="s">
        <v>2</v>
      </c>
      <c r="D8262" s="8">
        <v>401.12</v>
      </c>
    </row>
    <row r="8263" spans="1:4" ht="12.75" customHeight="1">
      <c r="A8263" s="6" t="s">
        <v>16545</v>
      </c>
      <c r="B8263" s="7" t="s">
        <v>16546</v>
      </c>
      <c r="C8263" s="7" t="s">
        <v>2</v>
      </c>
      <c r="D8263" s="8">
        <v>3531.04</v>
      </c>
    </row>
    <row r="8264" spans="1:4" ht="12.75" customHeight="1">
      <c r="A8264" s="6" t="s">
        <v>16547</v>
      </c>
      <c r="B8264" s="7" t="s">
        <v>16548</v>
      </c>
      <c r="C8264" s="7" t="s">
        <v>2</v>
      </c>
      <c r="D8264" s="8">
        <v>144.09</v>
      </c>
    </row>
    <row r="8265" spans="1:4" ht="12.75" customHeight="1">
      <c r="A8265" s="6" t="s">
        <v>16549</v>
      </c>
      <c r="B8265" s="7" t="s">
        <v>16550</v>
      </c>
      <c r="C8265" s="7" t="s">
        <v>89</v>
      </c>
      <c r="D8265" s="8">
        <v>3.69</v>
      </c>
    </row>
    <row r="8266" spans="1:4" ht="12.75" customHeight="1">
      <c r="A8266" s="6" t="s">
        <v>16551</v>
      </c>
      <c r="B8266" s="7" t="s">
        <v>16552</v>
      </c>
      <c r="C8266" s="7" t="s">
        <v>89</v>
      </c>
      <c r="D8266" s="8">
        <v>4.49</v>
      </c>
    </row>
    <row r="8267" spans="1:4" ht="12.75" customHeight="1">
      <c r="A8267" s="6" t="s">
        <v>16553</v>
      </c>
      <c r="B8267" s="7" t="s">
        <v>16554</v>
      </c>
      <c r="C8267" s="7" t="s">
        <v>89</v>
      </c>
      <c r="D8267" s="8">
        <v>4.68</v>
      </c>
    </row>
    <row r="8268" spans="1:4" ht="12.75" customHeight="1">
      <c r="A8268" s="6" t="s">
        <v>16555</v>
      </c>
      <c r="B8268" s="7" t="s">
        <v>16556</v>
      </c>
      <c r="C8268" s="7" t="s">
        <v>89</v>
      </c>
      <c r="D8268" s="8">
        <v>5.55</v>
      </c>
    </row>
    <row r="8269" spans="1:4" ht="12.75" customHeight="1">
      <c r="A8269" s="6" t="s">
        <v>16557</v>
      </c>
      <c r="B8269" s="7" t="s">
        <v>16558</v>
      </c>
      <c r="C8269" s="7" t="s">
        <v>89</v>
      </c>
      <c r="D8269" s="8">
        <v>6.11</v>
      </c>
    </row>
    <row r="8270" spans="1:4" ht="12.75" customHeight="1">
      <c r="A8270" s="6" t="s">
        <v>16559</v>
      </c>
      <c r="B8270" s="7" t="s">
        <v>16560</v>
      </c>
      <c r="C8270" s="7" t="s">
        <v>89</v>
      </c>
      <c r="D8270" s="8">
        <v>6.89</v>
      </c>
    </row>
    <row r="8271" spans="1:4" ht="12.75" customHeight="1">
      <c r="A8271" s="6" t="s">
        <v>16561</v>
      </c>
      <c r="B8271" s="7" t="s">
        <v>16562</v>
      </c>
      <c r="C8271" s="7" t="s">
        <v>89</v>
      </c>
      <c r="D8271" s="8">
        <v>10.78</v>
      </c>
    </row>
    <row r="8272" spans="1:4" ht="12.75" customHeight="1">
      <c r="A8272" s="6" t="s">
        <v>16563</v>
      </c>
      <c r="B8272" s="7" t="s">
        <v>16564</v>
      </c>
      <c r="C8272" s="7" t="s">
        <v>89</v>
      </c>
      <c r="D8272" s="8">
        <v>17.059999999999999</v>
      </c>
    </row>
    <row r="8273" spans="1:4" ht="12.75" customHeight="1">
      <c r="A8273" s="6" t="s">
        <v>16565</v>
      </c>
      <c r="B8273" s="7" t="s">
        <v>16566</v>
      </c>
      <c r="C8273" s="7" t="s">
        <v>89</v>
      </c>
      <c r="D8273" s="8">
        <v>23.11</v>
      </c>
    </row>
    <row r="8274" spans="1:4" ht="12.75" customHeight="1">
      <c r="A8274" s="6" t="s">
        <v>16567</v>
      </c>
      <c r="B8274" s="7" t="s">
        <v>16568</v>
      </c>
      <c r="C8274" s="7" t="s">
        <v>89</v>
      </c>
      <c r="D8274" s="8">
        <v>34.56</v>
      </c>
    </row>
    <row r="8275" spans="1:4" ht="12.75" customHeight="1">
      <c r="A8275" s="6" t="s">
        <v>16569</v>
      </c>
      <c r="B8275" s="7" t="s">
        <v>16570</v>
      </c>
      <c r="C8275" s="7" t="s">
        <v>89</v>
      </c>
      <c r="D8275" s="8">
        <v>48.33</v>
      </c>
    </row>
    <row r="8276" spans="1:4" ht="12.75" customHeight="1">
      <c r="A8276" s="6" t="s">
        <v>16571</v>
      </c>
      <c r="B8276" s="7" t="s">
        <v>16572</v>
      </c>
      <c r="C8276" s="7" t="s">
        <v>89</v>
      </c>
      <c r="D8276" s="8">
        <v>110.04</v>
      </c>
    </row>
    <row r="8277" spans="1:4" ht="12.75" customHeight="1">
      <c r="A8277" s="6" t="s">
        <v>16573</v>
      </c>
      <c r="B8277" s="7" t="s">
        <v>16574</v>
      </c>
      <c r="C8277" s="7" t="s">
        <v>89</v>
      </c>
      <c r="D8277" s="8">
        <v>2.62</v>
      </c>
    </row>
    <row r="8278" spans="1:4" ht="12.75" customHeight="1">
      <c r="A8278" s="6" t="s">
        <v>16575</v>
      </c>
      <c r="B8278" s="7" t="s">
        <v>16576</v>
      </c>
      <c r="C8278" s="7" t="s">
        <v>89</v>
      </c>
      <c r="D8278" s="8">
        <v>3.17</v>
      </c>
    </row>
    <row r="8279" spans="1:4" ht="12.75" customHeight="1">
      <c r="A8279" s="6" t="s">
        <v>16577</v>
      </c>
      <c r="B8279" s="7" t="s">
        <v>16578</v>
      </c>
      <c r="C8279" s="7" t="s">
        <v>89</v>
      </c>
      <c r="D8279" s="8">
        <v>3.95</v>
      </c>
    </row>
    <row r="8280" spans="1:4" ht="12.75" customHeight="1">
      <c r="A8280" s="6" t="s">
        <v>16579</v>
      </c>
      <c r="B8280" s="7" t="s">
        <v>16580</v>
      </c>
      <c r="C8280" s="7" t="s">
        <v>89</v>
      </c>
      <c r="D8280" s="8">
        <v>7.85</v>
      </c>
    </row>
    <row r="8281" spans="1:4" ht="12.75" customHeight="1">
      <c r="A8281" s="6" t="s">
        <v>16581</v>
      </c>
      <c r="B8281" s="7" t="s">
        <v>16582</v>
      </c>
      <c r="C8281" s="7" t="s">
        <v>89</v>
      </c>
      <c r="D8281" s="8">
        <v>14.14</v>
      </c>
    </row>
    <row r="8282" spans="1:4" ht="12.75" customHeight="1">
      <c r="A8282" s="6" t="s">
        <v>16583</v>
      </c>
      <c r="B8282" s="7" t="s">
        <v>16584</v>
      </c>
      <c r="C8282" s="7" t="s">
        <v>89</v>
      </c>
      <c r="D8282" s="8">
        <v>20.18</v>
      </c>
    </row>
    <row r="8283" spans="1:4" ht="12.75" customHeight="1">
      <c r="A8283" s="6" t="s">
        <v>16585</v>
      </c>
      <c r="B8283" s="7" t="s">
        <v>16586</v>
      </c>
      <c r="C8283" s="7" t="s">
        <v>89</v>
      </c>
      <c r="D8283" s="8">
        <v>31.62</v>
      </c>
    </row>
    <row r="8284" spans="1:4" ht="12.75" customHeight="1">
      <c r="A8284" s="6" t="s">
        <v>16587</v>
      </c>
      <c r="B8284" s="7" t="s">
        <v>16588</v>
      </c>
      <c r="C8284" s="7" t="s">
        <v>89</v>
      </c>
      <c r="D8284" s="8">
        <v>7.46</v>
      </c>
    </row>
    <row r="8285" spans="1:4" ht="12.75" customHeight="1">
      <c r="A8285" s="6" t="s">
        <v>16589</v>
      </c>
      <c r="B8285" s="7" t="s">
        <v>16590</v>
      </c>
      <c r="C8285" s="7" t="s">
        <v>89</v>
      </c>
      <c r="D8285" s="8">
        <v>8.25</v>
      </c>
    </row>
    <row r="8286" spans="1:4" ht="12.75" customHeight="1">
      <c r="A8286" s="6" t="s">
        <v>16591</v>
      </c>
      <c r="B8286" s="7" t="s">
        <v>16592</v>
      </c>
      <c r="C8286" s="7" t="s">
        <v>89</v>
      </c>
      <c r="D8286" s="8">
        <v>8.4499999999999993</v>
      </c>
    </row>
    <row r="8287" spans="1:4" ht="12.75" customHeight="1">
      <c r="A8287" s="6" t="s">
        <v>16593</v>
      </c>
      <c r="B8287" s="7" t="s">
        <v>16594</v>
      </c>
      <c r="C8287" s="7" t="s">
        <v>89</v>
      </c>
      <c r="D8287" s="8">
        <v>9.31</v>
      </c>
    </row>
    <row r="8288" spans="1:4" ht="12.75" customHeight="1">
      <c r="A8288" s="6" t="s">
        <v>16595</v>
      </c>
      <c r="B8288" s="7" t="s">
        <v>16596</v>
      </c>
      <c r="C8288" s="7" t="s">
        <v>89</v>
      </c>
      <c r="D8288" s="8">
        <v>9.8800000000000008</v>
      </c>
    </row>
    <row r="8289" spans="1:4" ht="12.75" customHeight="1">
      <c r="A8289" s="6" t="s">
        <v>16597</v>
      </c>
      <c r="B8289" s="7" t="s">
        <v>16598</v>
      </c>
      <c r="C8289" s="7" t="s">
        <v>89</v>
      </c>
      <c r="D8289" s="8">
        <v>10.66</v>
      </c>
    </row>
    <row r="8290" spans="1:4" ht="12.75" customHeight="1">
      <c r="A8290" s="6" t="s">
        <v>16599</v>
      </c>
      <c r="B8290" s="7" t="s">
        <v>16600</v>
      </c>
      <c r="C8290" s="7" t="s">
        <v>89</v>
      </c>
      <c r="D8290" s="8">
        <v>14.55</v>
      </c>
    </row>
    <row r="8291" spans="1:4" ht="12.75" customHeight="1">
      <c r="A8291" s="6" t="s">
        <v>16601</v>
      </c>
      <c r="B8291" s="7" t="s">
        <v>16602</v>
      </c>
      <c r="C8291" s="7" t="s">
        <v>89</v>
      </c>
      <c r="D8291" s="8">
        <v>1.43</v>
      </c>
    </row>
    <row r="8292" spans="1:4" ht="12.75" customHeight="1">
      <c r="A8292" s="6" t="s">
        <v>16603</v>
      </c>
      <c r="B8292" s="7" t="s">
        <v>16604</v>
      </c>
      <c r="C8292" s="7" t="s">
        <v>89</v>
      </c>
      <c r="D8292" s="8">
        <v>2.2200000000000002</v>
      </c>
    </row>
    <row r="8293" spans="1:4" ht="12.75" customHeight="1">
      <c r="A8293" s="6" t="s">
        <v>16605</v>
      </c>
      <c r="B8293" s="7" t="s">
        <v>16606</v>
      </c>
      <c r="C8293" s="7" t="s">
        <v>89</v>
      </c>
      <c r="D8293" s="8">
        <v>2.42</v>
      </c>
    </row>
    <row r="8294" spans="1:4" ht="12.75" customHeight="1">
      <c r="A8294" s="6" t="s">
        <v>16607</v>
      </c>
      <c r="B8294" s="7" t="s">
        <v>16608</v>
      </c>
      <c r="C8294" s="7" t="s">
        <v>89</v>
      </c>
      <c r="D8294" s="8">
        <v>3.28</v>
      </c>
    </row>
    <row r="8295" spans="1:4" ht="12.75" customHeight="1">
      <c r="A8295" s="6" t="s">
        <v>16609</v>
      </c>
      <c r="B8295" s="7" t="s">
        <v>16610</v>
      </c>
      <c r="C8295" s="7" t="s">
        <v>89</v>
      </c>
      <c r="D8295" s="8">
        <v>3.85</v>
      </c>
    </row>
    <row r="8296" spans="1:4" ht="12.75" customHeight="1">
      <c r="A8296" s="6" t="s">
        <v>16611</v>
      </c>
      <c r="B8296" s="7" t="s">
        <v>16612</v>
      </c>
      <c r="C8296" s="7" t="s">
        <v>89</v>
      </c>
      <c r="D8296" s="8">
        <v>4.63</v>
      </c>
    </row>
    <row r="8297" spans="1:4" ht="12.75" customHeight="1">
      <c r="A8297" s="6" t="s">
        <v>16613</v>
      </c>
      <c r="B8297" s="7" t="s">
        <v>16614</v>
      </c>
      <c r="C8297" s="7" t="s">
        <v>89</v>
      </c>
      <c r="D8297" s="8">
        <v>8.52</v>
      </c>
    </row>
    <row r="8298" spans="1:4" ht="12.75" customHeight="1">
      <c r="A8298" s="6" t="s">
        <v>16615</v>
      </c>
      <c r="B8298" s="7" t="s">
        <v>16616</v>
      </c>
      <c r="C8298" s="7" t="s">
        <v>89</v>
      </c>
      <c r="D8298" s="8">
        <v>13.11</v>
      </c>
    </row>
    <row r="8299" spans="1:4" ht="12.75" customHeight="1">
      <c r="A8299" s="6" t="s">
        <v>16617</v>
      </c>
      <c r="B8299" s="7" t="s">
        <v>16618</v>
      </c>
      <c r="C8299" s="7" t="s">
        <v>89</v>
      </c>
      <c r="D8299" s="8">
        <v>20.28</v>
      </c>
    </row>
    <row r="8300" spans="1:4" ht="12.75" customHeight="1">
      <c r="A8300" s="6" t="s">
        <v>16619</v>
      </c>
      <c r="B8300" s="7" t="s">
        <v>16620</v>
      </c>
      <c r="C8300" s="7" t="s">
        <v>89</v>
      </c>
      <c r="D8300" s="8">
        <v>23.62</v>
      </c>
    </row>
    <row r="8301" spans="1:4" ht="12.75" customHeight="1">
      <c r="A8301" s="6" t="s">
        <v>16621</v>
      </c>
      <c r="B8301" s="7" t="s">
        <v>16622</v>
      </c>
      <c r="C8301" s="7" t="s">
        <v>2</v>
      </c>
      <c r="D8301" s="8">
        <v>45.37</v>
      </c>
    </row>
    <row r="8302" spans="1:4" ht="12.75" customHeight="1">
      <c r="A8302" s="6" t="s">
        <v>16623</v>
      </c>
      <c r="B8302" s="7" t="s">
        <v>16624</v>
      </c>
      <c r="C8302" s="7" t="s">
        <v>2</v>
      </c>
      <c r="D8302" s="8">
        <v>583.80999999999995</v>
      </c>
    </row>
    <row r="8303" spans="1:4" ht="12.75" customHeight="1">
      <c r="A8303" s="6" t="s">
        <v>16625</v>
      </c>
      <c r="B8303" s="7" t="s">
        <v>16626</v>
      </c>
      <c r="C8303" s="7" t="s">
        <v>2</v>
      </c>
      <c r="D8303" s="8">
        <v>123.53</v>
      </c>
    </row>
    <row r="8304" spans="1:4" ht="12.75" customHeight="1">
      <c r="A8304" s="6" t="s">
        <v>16627</v>
      </c>
      <c r="B8304" s="7" t="s">
        <v>16628</v>
      </c>
      <c r="C8304" s="7" t="s">
        <v>2</v>
      </c>
      <c r="D8304" s="8">
        <v>229.04</v>
      </c>
    </row>
    <row r="8305" spans="1:4" ht="12.75" customHeight="1">
      <c r="A8305" s="6" t="s">
        <v>16629</v>
      </c>
      <c r="B8305" s="7" t="s">
        <v>16630</v>
      </c>
      <c r="C8305" s="7" t="s">
        <v>2</v>
      </c>
      <c r="D8305" s="8">
        <v>356.8</v>
      </c>
    </row>
    <row r="8306" spans="1:4" ht="12.75" customHeight="1">
      <c r="A8306" s="6" t="s">
        <v>16631</v>
      </c>
      <c r="B8306" s="7" t="s">
        <v>16632</v>
      </c>
      <c r="C8306" s="7" t="s">
        <v>2</v>
      </c>
      <c r="D8306" s="8">
        <v>516.21</v>
      </c>
    </row>
    <row r="8307" spans="1:4" ht="12.75" customHeight="1">
      <c r="A8307" s="6" t="s">
        <v>16633</v>
      </c>
      <c r="B8307" s="7" t="s">
        <v>16634</v>
      </c>
      <c r="C8307" s="7" t="s">
        <v>2</v>
      </c>
      <c r="D8307" s="8">
        <v>595.35</v>
      </c>
    </row>
    <row r="8308" spans="1:4" ht="12.75" customHeight="1">
      <c r="A8308" s="6" t="s">
        <v>16635</v>
      </c>
      <c r="B8308" s="7" t="s">
        <v>16636</v>
      </c>
      <c r="C8308" s="7" t="s">
        <v>2</v>
      </c>
      <c r="D8308" s="8">
        <v>373.9</v>
      </c>
    </row>
    <row r="8309" spans="1:4" ht="12.75" customHeight="1">
      <c r="A8309" s="6" t="s">
        <v>16637</v>
      </c>
      <c r="B8309" s="7" t="s">
        <v>16638</v>
      </c>
      <c r="C8309" s="7" t="s">
        <v>2</v>
      </c>
      <c r="D8309" s="8">
        <v>909</v>
      </c>
    </row>
    <row r="8310" spans="1:4" ht="12.75" customHeight="1">
      <c r="A8310" s="6" t="s">
        <v>16639</v>
      </c>
      <c r="B8310" s="7" t="s">
        <v>16640</v>
      </c>
      <c r="C8310" s="7" t="s">
        <v>801</v>
      </c>
      <c r="D8310" s="8">
        <v>11.87</v>
      </c>
    </row>
    <row r="8311" spans="1:4" ht="12.75" customHeight="1">
      <c r="A8311" s="6" t="s">
        <v>16641</v>
      </c>
      <c r="B8311" s="7" t="s">
        <v>16642</v>
      </c>
      <c r="C8311" s="7" t="s">
        <v>2</v>
      </c>
      <c r="D8311" s="8">
        <v>2558.25</v>
      </c>
    </row>
    <row r="8312" spans="1:4" ht="12.75" customHeight="1">
      <c r="A8312" s="6" t="s">
        <v>16643</v>
      </c>
      <c r="B8312" s="7" t="s">
        <v>16644</v>
      </c>
      <c r="C8312" s="7" t="s">
        <v>2</v>
      </c>
      <c r="D8312" s="8">
        <v>2011.32</v>
      </c>
    </row>
    <row r="8313" spans="1:4" ht="12.75" customHeight="1">
      <c r="A8313" s="6" t="s">
        <v>16645</v>
      </c>
      <c r="B8313" s="7" t="s">
        <v>16646</v>
      </c>
      <c r="C8313" s="7" t="s">
        <v>2</v>
      </c>
      <c r="D8313" s="8">
        <v>2196.2800000000002</v>
      </c>
    </row>
    <row r="8314" spans="1:4" ht="12.75" customHeight="1">
      <c r="A8314" s="6" t="s">
        <v>16647</v>
      </c>
      <c r="B8314" s="7" t="s">
        <v>16648</v>
      </c>
      <c r="C8314" s="7" t="s">
        <v>2</v>
      </c>
      <c r="D8314" s="8">
        <v>2842.72</v>
      </c>
    </row>
    <row r="8315" spans="1:4" ht="12.75" customHeight="1">
      <c r="A8315" s="6" t="s">
        <v>16649</v>
      </c>
      <c r="B8315" s="7" t="s">
        <v>16650</v>
      </c>
      <c r="C8315" s="7" t="s">
        <v>2</v>
      </c>
      <c r="D8315" s="8">
        <v>2317.39</v>
      </c>
    </row>
    <row r="8316" spans="1:4" ht="12.75" customHeight="1">
      <c r="A8316" s="6" t="s">
        <v>16651</v>
      </c>
      <c r="B8316" s="7" t="s">
        <v>16652</v>
      </c>
      <c r="C8316" s="7" t="s">
        <v>2</v>
      </c>
      <c r="D8316" s="8">
        <v>2491.9499999999998</v>
      </c>
    </row>
    <row r="8317" spans="1:4" ht="12.75" customHeight="1">
      <c r="A8317" s="6" t="s">
        <v>16653</v>
      </c>
      <c r="B8317" s="7" t="s">
        <v>16654</v>
      </c>
      <c r="C8317" s="7" t="s">
        <v>2</v>
      </c>
      <c r="D8317" s="8">
        <v>4141.25</v>
      </c>
    </row>
    <row r="8318" spans="1:4" ht="12.75" customHeight="1">
      <c r="A8318" s="6" t="s">
        <v>16655</v>
      </c>
      <c r="B8318" s="7" t="s">
        <v>16656</v>
      </c>
      <c r="C8318" s="7" t="s">
        <v>2</v>
      </c>
      <c r="D8318" s="8">
        <v>3263.86</v>
      </c>
    </row>
    <row r="8319" spans="1:4" ht="12.75" customHeight="1">
      <c r="A8319" s="6" t="s">
        <v>16657</v>
      </c>
      <c r="B8319" s="7" t="s">
        <v>16658</v>
      </c>
      <c r="C8319" s="7" t="s">
        <v>2</v>
      </c>
      <c r="D8319" s="8">
        <v>3617.69</v>
      </c>
    </row>
    <row r="8320" spans="1:4" ht="12.75" customHeight="1">
      <c r="A8320" s="6" t="s">
        <v>16659</v>
      </c>
      <c r="B8320" s="7" t="s">
        <v>16660</v>
      </c>
      <c r="C8320" s="7" t="s">
        <v>2</v>
      </c>
      <c r="D8320" s="8">
        <v>5655.95</v>
      </c>
    </row>
    <row r="8321" spans="1:4" ht="12.75" customHeight="1">
      <c r="A8321" s="6" t="s">
        <v>16661</v>
      </c>
      <c r="B8321" s="7" t="s">
        <v>16662</v>
      </c>
      <c r="C8321" s="7" t="s">
        <v>2</v>
      </c>
      <c r="D8321" s="8">
        <v>4221.5200000000004</v>
      </c>
    </row>
    <row r="8322" spans="1:4" ht="12.75" customHeight="1">
      <c r="A8322" s="6" t="s">
        <v>16663</v>
      </c>
      <c r="B8322" s="7" t="s">
        <v>16664</v>
      </c>
      <c r="C8322" s="7" t="s">
        <v>2</v>
      </c>
      <c r="D8322" s="8">
        <v>4727.62</v>
      </c>
    </row>
    <row r="8323" spans="1:4" ht="12.75" customHeight="1">
      <c r="A8323" s="6" t="s">
        <v>16665</v>
      </c>
      <c r="B8323" s="7" t="s">
        <v>16666</v>
      </c>
      <c r="C8323" s="7" t="s">
        <v>2</v>
      </c>
      <c r="D8323" s="8">
        <v>10520.15</v>
      </c>
    </row>
    <row r="8324" spans="1:4" ht="12.75" customHeight="1">
      <c r="A8324" s="6" t="s">
        <v>16667</v>
      </c>
      <c r="B8324" s="7" t="s">
        <v>16668</v>
      </c>
      <c r="C8324" s="7" t="s">
        <v>2</v>
      </c>
      <c r="D8324" s="8">
        <v>5992.62</v>
      </c>
    </row>
    <row r="8325" spans="1:4" ht="12.75" customHeight="1">
      <c r="A8325" s="6" t="s">
        <v>16669</v>
      </c>
      <c r="B8325" s="7" t="s">
        <v>16670</v>
      </c>
      <c r="C8325" s="7" t="s">
        <v>2</v>
      </c>
      <c r="D8325" s="8">
        <v>11765.54</v>
      </c>
    </row>
    <row r="8326" spans="1:4" ht="12.75" customHeight="1">
      <c r="A8326" s="6" t="s">
        <v>16671</v>
      </c>
      <c r="B8326" s="7" t="s">
        <v>16672</v>
      </c>
      <c r="C8326" s="7" t="s">
        <v>2</v>
      </c>
      <c r="D8326" s="8">
        <v>6319.29</v>
      </c>
    </row>
    <row r="8327" spans="1:4" ht="12.75" customHeight="1">
      <c r="A8327" s="6" t="s">
        <v>16673</v>
      </c>
      <c r="B8327" s="7" t="s">
        <v>16674</v>
      </c>
      <c r="C8327" s="7" t="s">
        <v>2</v>
      </c>
      <c r="D8327" s="8">
        <v>6492.61</v>
      </c>
    </row>
    <row r="8328" spans="1:4" ht="12.75" customHeight="1">
      <c r="A8328" s="6" t="s">
        <v>16675</v>
      </c>
      <c r="B8328" s="7" t="s">
        <v>16676</v>
      </c>
      <c r="C8328" s="7" t="s">
        <v>2</v>
      </c>
      <c r="D8328" s="8">
        <v>13275.14</v>
      </c>
    </row>
    <row r="8329" spans="1:4" ht="12.75" customHeight="1">
      <c r="A8329" s="6" t="s">
        <v>16677</v>
      </c>
      <c r="B8329" s="7" t="s">
        <v>16678</v>
      </c>
      <c r="C8329" s="7" t="s">
        <v>2</v>
      </c>
      <c r="D8329" s="8">
        <v>8312.8700000000008</v>
      </c>
    </row>
    <row r="8330" spans="1:4" ht="12.75" customHeight="1">
      <c r="A8330" s="6" t="s">
        <v>16679</v>
      </c>
      <c r="B8330" s="7" t="s">
        <v>16680</v>
      </c>
      <c r="C8330" s="7" t="s">
        <v>2</v>
      </c>
      <c r="D8330" s="8">
        <v>18420.939999999999</v>
      </c>
    </row>
    <row r="8331" spans="1:4" ht="12.75" customHeight="1">
      <c r="A8331" s="6" t="s">
        <v>16681</v>
      </c>
      <c r="B8331" s="7" t="s">
        <v>16682</v>
      </c>
      <c r="C8331" s="7" t="s">
        <v>2</v>
      </c>
      <c r="D8331" s="8">
        <v>10296.27</v>
      </c>
    </row>
    <row r="8332" spans="1:4" ht="12.75" customHeight="1">
      <c r="A8332" s="6" t="s">
        <v>16683</v>
      </c>
      <c r="B8332" s="7" t="s">
        <v>16684</v>
      </c>
      <c r="C8332" s="7" t="s">
        <v>2</v>
      </c>
      <c r="D8332" s="8">
        <v>22223.93</v>
      </c>
    </row>
    <row r="8333" spans="1:4" ht="12.75" customHeight="1">
      <c r="A8333" s="6" t="s">
        <v>16685</v>
      </c>
      <c r="B8333" s="7" t="s">
        <v>16686</v>
      </c>
      <c r="C8333" s="7" t="s">
        <v>2</v>
      </c>
      <c r="D8333" s="8">
        <v>11508.19</v>
      </c>
    </row>
    <row r="8334" spans="1:4" ht="12.75" customHeight="1">
      <c r="A8334" s="6" t="s">
        <v>16687</v>
      </c>
      <c r="B8334" s="7" t="s">
        <v>16688</v>
      </c>
      <c r="C8334" s="7" t="s">
        <v>2</v>
      </c>
      <c r="D8334" s="8">
        <v>6554.93</v>
      </c>
    </row>
    <row r="8335" spans="1:4" ht="12.75" customHeight="1">
      <c r="A8335" s="6" t="s">
        <v>16689</v>
      </c>
      <c r="B8335" s="7" t="s">
        <v>16690</v>
      </c>
      <c r="C8335" s="7" t="s">
        <v>2</v>
      </c>
      <c r="D8335" s="8">
        <v>7789.37</v>
      </c>
    </row>
    <row r="8336" spans="1:4" ht="12.75" customHeight="1">
      <c r="A8336" s="6" t="s">
        <v>16691</v>
      </c>
      <c r="B8336" s="7" t="s">
        <v>16692</v>
      </c>
      <c r="C8336" s="7" t="s">
        <v>2</v>
      </c>
      <c r="D8336" s="8">
        <v>8065.62</v>
      </c>
    </row>
    <row r="8337" spans="1:4" ht="12.75" customHeight="1">
      <c r="A8337" s="6" t="s">
        <v>16693</v>
      </c>
      <c r="B8337" s="7" t="s">
        <v>16694</v>
      </c>
      <c r="C8337" s="7" t="s">
        <v>2</v>
      </c>
      <c r="D8337" s="8">
        <v>8374.01</v>
      </c>
    </row>
    <row r="8338" spans="1:4" ht="12.75" customHeight="1">
      <c r="A8338" s="6" t="s">
        <v>16695</v>
      </c>
      <c r="B8338" s="7" t="s">
        <v>16696</v>
      </c>
      <c r="C8338" s="7" t="s">
        <v>2</v>
      </c>
      <c r="D8338" s="8">
        <v>11878.2</v>
      </c>
    </row>
    <row r="8339" spans="1:4" ht="12.75" customHeight="1">
      <c r="A8339" s="6" t="s">
        <v>16697</v>
      </c>
      <c r="B8339" s="7" t="s">
        <v>16698</v>
      </c>
      <c r="C8339" s="7" t="s">
        <v>2</v>
      </c>
      <c r="D8339" s="8">
        <v>12270.36</v>
      </c>
    </row>
    <row r="8340" spans="1:4" ht="12.75" customHeight="1">
      <c r="A8340" s="6" t="s">
        <v>16699</v>
      </c>
      <c r="B8340" s="7" t="s">
        <v>16700</v>
      </c>
      <c r="C8340" s="7" t="s">
        <v>2</v>
      </c>
      <c r="D8340" s="8">
        <v>12591.77</v>
      </c>
    </row>
    <row r="8341" spans="1:4" ht="12.75" customHeight="1">
      <c r="A8341" s="6" t="s">
        <v>16701</v>
      </c>
      <c r="B8341" s="7" t="s">
        <v>16702</v>
      </c>
      <c r="C8341" s="7" t="s">
        <v>2</v>
      </c>
      <c r="D8341" s="8">
        <v>14436.16</v>
      </c>
    </row>
    <row r="8342" spans="1:4" ht="12.75" customHeight="1">
      <c r="A8342" s="6" t="s">
        <v>16703</v>
      </c>
      <c r="B8342" s="7" t="s">
        <v>16704</v>
      </c>
      <c r="C8342" s="7" t="s">
        <v>2</v>
      </c>
      <c r="D8342" s="8">
        <v>14360.86</v>
      </c>
    </row>
    <row r="8343" spans="1:4" ht="12.75" customHeight="1">
      <c r="A8343" s="6" t="s">
        <v>16705</v>
      </c>
      <c r="B8343" s="7" t="s">
        <v>16706</v>
      </c>
      <c r="C8343" s="7" t="s">
        <v>2</v>
      </c>
      <c r="D8343" s="8">
        <v>15074.21</v>
      </c>
    </row>
    <row r="8344" spans="1:4" ht="12.75" customHeight="1">
      <c r="A8344" s="6" t="s">
        <v>16707</v>
      </c>
      <c r="B8344" s="7" t="s">
        <v>16708</v>
      </c>
      <c r="C8344" s="7" t="s">
        <v>2</v>
      </c>
      <c r="D8344" s="8">
        <v>27864.62</v>
      </c>
    </row>
    <row r="8345" spans="1:4" ht="12.75" customHeight="1">
      <c r="A8345" s="6" t="s">
        <v>16709</v>
      </c>
      <c r="B8345" s="7" t="s">
        <v>16710</v>
      </c>
      <c r="C8345" s="7" t="s">
        <v>2</v>
      </c>
      <c r="D8345" s="8">
        <v>35699.910000000003</v>
      </c>
    </row>
    <row r="8346" spans="1:4" ht="12.75" customHeight="1">
      <c r="A8346" s="6" t="s">
        <v>16711</v>
      </c>
      <c r="B8346" s="7" t="s">
        <v>16712</v>
      </c>
      <c r="C8346" s="7" t="s">
        <v>2</v>
      </c>
      <c r="D8346" s="8">
        <v>14.37</v>
      </c>
    </row>
    <row r="8347" spans="1:4" ht="12.75" customHeight="1">
      <c r="A8347" s="6" t="s">
        <v>16713</v>
      </c>
      <c r="B8347" s="7" t="s">
        <v>16714</v>
      </c>
      <c r="C8347" s="7" t="s">
        <v>89</v>
      </c>
      <c r="D8347" s="8">
        <v>31.2</v>
      </c>
    </row>
    <row r="8348" spans="1:4" ht="12.75" customHeight="1">
      <c r="A8348" s="6" t="s">
        <v>16715</v>
      </c>
      <c r="B8348" s="7" t="s">
        <v>16716</v>
      </c>
      <c r="C8348" s="7" t="s">
        <v>89</v>
      </c>
      <c r="D8348" s="8">
        <v>49.57</v>
      </c>
    </row>
    <row r="8349" spans="1:4" ht="12.75" customHeight="1">
      <c r="A8349" s="6" t="s">
        <v>16717</v>
      </c>
      <c r="B8349" s="7" t="s">
        <v>16718</v>
      </c>
      <c r="C8349" s="7" t="s">
        <v>89</v>
      </c>
      <c r="D8349" s="8">
        <v>61.48</v>
      </c>
    </row>
    <row r="8350" spans="1:4" ht="12.75" customHeight="1">
      <c r="A8350" s="6" t="s">
        <v>16719</v>
      </c>
      <c r="B8350" s="7" t="s">
        <v>16720</v>
      </c>
      <c r="C8350" s="7" t="s">
        <v>89</v>
      </c>
      <c r="D8350" s="8">
        <v>74.08</v>
      </c>
    </row>
    <row r="8351" spans="1:4" ht="12.75" customHeight="1">
      <c r="A8351" s="6" t="s">
        <v>16721</v>
      </c>
      <c r="B8351" s="7" t="s">
        <v>16722</v>
      </c>
      <c r="C8351" s="7" t="s">
        <v>2</v>
      </c>
      <c r="D8351" s="8">
        <v>7007.52</v>
      </c>
    </row>
    <row r="8352" spans="1:4" ht="12.75" customHeight="1">
      <c r="A8352" s="6" t="s">
        <v>16723</v>
      </c>
      <c r="B8352" s="7" t="s">
        <v>16724</v>
      </c>
      <c r="C8352" s="7" t="s">
        <v>2</v>
      </c>
      <c r="D8352" s="8">
        <v>12876.01</v>
      </c>
    </row>
    <row r="8353" spans="1:4" ht="12.75" customHeight="1">
      <c r="A8353" s="6" t="s">
        <v>16725</v>
      </c>
      <c r="B8353" s="7" t="s">
        <v>16726</v>
      </c>
      <c r="C8353" s="7" t="s">
        <v>89</v>
      </c>
      <c r="D8353" s="8">
        <v>6.4</v>
      </c>
    </row>
    <row r="8354" spans="1:4" ht="12.75" customHeight="1">
      <c r="A8354" s="6" t="s">
        <v>16727</v>
      </c>
      <c r="B8354" s="7" t="s">
        <v>16728</v>
      </c>
      <c r="C8354" s="7" t="s">
        <v>89</v>
      </c>
      <c r="D8354" s="8">
        <v>5.71</v>
      </c>
    </row>
    <row r="8355" spans="1:4" ht="12.75" customHeight="1">
      <c r="A8355" s="6" t="s">
        <v>16729</v>
      </c>
      <c r="B8355" s="7" t="s">
        <v>16730</v>
      </c>
      <c r="C8355" s="7" t="s">
        <v>89</v>
      </c>
      <c r="D8355" s="8">
        <v>9.33</v>
      </c>
    </row>
    <row r="8356" spans="1:4" ht="12.75" customHeight="1">
      <c r="A8356" s="6" t="s">
        <v>16731</v>
      </c>
      <c r="B8356" s="7" t="s">
        <v>16732</v>
      </c>
      <c r="C8356" s="7" t="s">
        <v>89</v>
      </c>
      <c r="D8356" s="8">
        <v>8.24</v>
      </c>
    </row>
    <row r="8357" spans="1:4" ht="12.75" customHeight="1">
      <c r="A8357" s="6" t="s">
        <v>16733</v>
      </c>
      <c r="B8357" s="7" t="s">
        <v>16734</v>
      </c>
      <c r="C8357" s="7" t="s">
        <v>89</v>
      </c>
      <c r="D8357" s="8">
        <v>22.76</v>
      </c>
    </row>
    <row r="8358" spans="1:4" ht="12.75" customHeight="1">
      <c r="A8358" s="6" t="s">
        <v>16735</v>
      </c>
      <c r="B8358" s="7" t="s">
        <v>16736</v>
      </c>
      <c r="C8358" s="7" t="s">
        <v>89</v>
      </c>
      <c r="D8358" s="8">
        <v>21.42</v>
      </c>
    </row>
    <row r="8359" spans="1:4" ht="12.75" customHeight="1">
      <c r="A8359" s="6" t="s">
        <v>16737</v>
      </c>
      <c r="B8359" s="7" t="s">
        <v>16738</v>
      </c>
      <c r="C8359" s="7" t="s">
        <v>89</v>
      </c>
      <c r="D8359" s="8">
        <v>5.55</v>
      </c>
    </row>
    <row r="8360" spans="1:4" ht="12.75" customHeight="1">
      <c r="A8360" s="6" t="s">
        <v>16739</v>
      </c>
      <c r="B8360" s="7" t="s">
        <v>16740</v>
      </c>
      <c r="C8360" s="7" t="s">
        <v>2</v>
      </c>
      <c r="D8360" s="8">
        <v>591.59</v>
      </c>
    </row>
    <row r="8361" spans="1:4" ht="12.75" customHeight="1">
      <c r="A8361" s="6" t="s">
        <v>16741</v>
      </c>
      <c r="B8361" s="7" t="s">
        <v>16742</v>
      </c>
      <c r="C8361" s="7" t="s">
        <v>2</v>
      </c>
      <c r="D8361" s="8">
        <v>1078.23</v>
      </c>
    </row>
    <row r="8362" spans="1:4" ht="12.75" customHeight="1">
      <c r="A8362" s="6" t="s">
        <v>16743</v>
      </c>
      <c r="B8362" s="7" t="s">
        <v>16744</v>
      </c>
      <c r="C8362" s="7" t="s">
        <v>2</v>
      </c>
      <c r="D8362" s="8">
        <v>3336.69</v>
      </c>
    </row>
    <row r="8363" spans="1:4" ht="12.75" customHeight="1">
      <c r="A8363" s="6" t="s">
        <v>16745</v>
      </c>
      <c r="B8363" s="7" t="s">
        <v>16746</v>
      </c>
      <c r="C8363" s="7" t="s">
        <v>2</v>
      </c>
      <c r="D8363" s="8">
        <v>2409.86</v>
      </c>
    </row>
    <row r="8364" spans="1:4" ht="12.75" customHeight="1">
      <c r="A8364" s="6" t="s">
        <v>16747</v>
      </c>
      <c r="B8364" s="7" t="s">
        <v>16748</v>
      </c>
      <c r="C8364" s="7" t="s">
        <v>2</v>
      </c>
      <c r="D8364" s="8">
        <v>58.82</v>
      </c>
    </row>
    <row r="8365" spans="1:4" ht="12.75" customHeight="1">
      <c r="A8365" s="6" t="s">
        <v>16749</v>
      </c>
      <c r="B8365" s="7" t="s">
        <v>16750</v>
      </c>
      <c r="C8365" s="7" t="s">
        <v>2</v>
      </c>
      <c r="D8365" s="8">
        <v>43.94</v>
      </c>
    </row>
    <row r="8366" spans="1:4" ht="12.75" customHeight="1">
      <c r="A8366" s="6" t="s">
        <v>16751</v>
      </c>
      <c r="B8366" s="7" t="s">
        <v>16752</v>
      </c>
      <c r="C8366" s="7" t="s">
        <v>2</v>
      </c>
      <c r="D8366" s="8">
        <v>29.24</v>
      </c>
    </row>
    <row r="8367" spans="1:4" ht="12.75" customHeight="1">
      <c r="A8367" s="6" t="s">
        <v>16753</v>
      </c>
      <c r="B8367" s="7" t="s">
        <v>16754</v>
      </c>
      <c r="C8367" s="7" t="s">
        <v>2</v>
      </c>
      <c r="D8367" s="8">
        <v>2344.42</v>
      </c>
    </row>
    <row r="8368" spans="1:4" ht="12.75" customHeight="1">
      <c r="A8368" s="6" t="s">
        <v>16755</v>
      </c>
      <c r="B8368" s="7" t="s">
        <v>16756</v>
      </c>
      <c r="C8368" s="7" t="s">
        <v>89</v>
      </c>
      <c r="D8368" s="8">
        <v>24.34</v>
      </c>
    </row>
    <row r="8369" spans="1:4" ht="12.75" customHeight="1">
      <c r="A8369" s="6" t="s">
        <v>16757</v>
      </c>
      <c r="B8369" s="7" t="s">
        <v>16758</v>
      </c>
      <c r="C8369" s="7" t="s">
        <v>89</v>
      </c>
      <c r="D8369" s="8">
        <v>5.28</v>
      </c>
    </row>
    <row r="8370" spans="1:4" ht="12.75" customHeight="1">
      <c r="A8370" s="6" t="s">
        <v>16759</v>
      </c>
      <c r="B8370" s="7" t="s">
        <v>16760</v>
      </c>
      <c r="C8370" s="7" t="s">
        <v>2</v>
      </c>
      <c r="D8370" s="8">
        <v>1209.69</v>
      </c>
    </row>
    <row r="8371" spans="1:4" ht="12.75" customHeight="1">
      <c r="A8371" s="6" t="s">
        <v>16761</v>
      </c>
      <c r="B8371" s="7" t="s">
        <v>16762</v>
      </c>
      <c r="C8371" s="7" t="s">
        <v>89</v>
      </c>
      <c r="D8371" s="8">
        <v>19</v>
      </c>
    </row>
    <row r="8372" spans="1:4" ht="12.75" customHeight="1">
      <c r="A8372" s="6" t="s">
        <v>16763</v>
      </c>
      <c r="B8372" s="7" t="s">
        <v>16764</v>
      </c>
      <c r="C8372" s="7" t="s">
        <v>89</v>
      </c>
      <c r="D8372" s="8">
        <v>21.93</v>
      </c>
    </row>
    <row r="8373" spans="1:4" ht="12.75" customHeight="1">
      <c r="A8373" s="6" t="s">
        <v>16765</v>
      </c>
      <c r="B8373" s="7" t="s">
        <v>16766</v>
      </c>
      <c r="C8373" s="7" t="s">
        <v>89</v>
      </c>
      <c r="D8373" s="8">
        <v>30.07</v>
      </c>
    </row>
    <row r="8374" spans="1:4" ht="12.75" customHeight="1">
      <c r="A8374" s="6" t="s">
        <v>16767</v>
      </c>
      <c r="B8374" s="7" t="s">
        <v>16768</v>
      </c>
      <c r="C8374" s="7" t="s">
        <v>89</v>
      </c>
      <c r="D8374" s="8">
        <v>10.01</v>
      </c>
    </row>
    <row r="8375" spans="1:4" ht="12.75" customHeight="1">
      <c r="A8375" s="6" t="s">
        <v>16769</v>
      </c>
      <c r="B8375" s="7" t="s">
        <v>16770</v>
      </c>
      <c r="C8375" s="7" t="s">
        <v>89</v>
      </c>
      <c r="D8375" s="8">
        <v>11.51</v>
      </c>
    </row>
    <row r="8376" spans="1:4" ht="12.75" customHeight="1">
      <c r="A8376" s="6" t="s">
        <v>16771</v>
      </c>
      <c r="B8376" s="7" t="s">
        <v>16772</v>
      </c>
      <c r="C8376" s="7" t="s">
        <v>89</v>
      </c>
      <c r="D8376" s="8">
        <v>17.649999999999999</v>
      </c>
    </row>
    <row r="8377" spans="1:4" ht="12.75" customHeight="1">
      <c r="A8377" s="6" t="s">
        <v>16773</v>
      </c>
      <c r="B8377" s="7" t="s">
        <v>16774</v>
      </c>
      <c r="C8377" s="7" t="s">
        <v>89</v>
      </c>
      <c r="D8377" s="8">
        <v>4.96</v>
      </c>
    </row>
    <row r="8378" spans="1:4" ht="12.75" customHeight="1">
      <c r="A8378" s="6" t="s">
        <v>16775</v>
      </c>
      <c r="B8378" s="7" t="s">
        <v>16776</v>
      </c>
      <c r="C8378" s="7" t="s">
        <v>89</v>
      </c>
      <c r="D8378" s="8">
        <v>9.86</v>
      </c>
    </row>
    <row r="8379" spans="1:4" ht="12.75" customHeight="1">
      <c r="A8379" s="6" t="s">
        <v>16777</v>
      </c>
      <c r="B8379" s="7" t="s">
        <v>16778</v>
      </c>
      <c r="C8379" s="7" t="s">
        <v>89</v>
      </c>
      <c r="D8379" s="8">
        <v>15.06</v>
      </c>
    </row>
    <row r="8380" spans="1:4" ht="12.75" customHeight="1">
      <c r="A8380" s="6" t="s">
        <v>16779</v>
      </c>
      <c r="B8380" s="7" t="s">
        <v>16780</v>
      </c>
      <c r="C8380" s="7" t="s">
        <v>89</v>
      </c>
      <c r="D8380" s="8">
        <v>16.68</v>
      </c>
    </row>
    <row r="8381" spans="1:4" ht="12.75" customHeight="1">
      <c r="A8381" s="6" t="s">
        <v>16781</v>
      </c>
      <c r="B8381" s="7" t="s">
        <v>16782</v>
      </c>
      <c r="C8381" s="7" t="s">
        <v>89</v>
      </c>
      <c r="D8381" s="8">
        <v>26.69</v>
      </c>
    </row>
    <row r="8382" spans="1:4" ht="12.75" customHeight="1">
      <c r="A8382" s="6" t="s">
        <v>16783</v>
      </c>
      <c r="B8382" s="7" t="s">
        <v>16784</v>
      </c>
      <c r="C8382" s="7" t="s">
        <v>89</v>
      </c>
      <c r="D8382" s="8">
        <v>43.45</v>
      </c>
    </row>
    <row r="8383" spans="1:4" ht="12.75" customHeight="1">
      <c r="A8383" s="6" t="s">
        <v>16785</v>
      </c>
      <c r="B8383" s="7" t="s">
        <v>16786</v>
      </c>
      <c r="C8383" s="7" t="s">
        <v>89</v>
      </c>
      <c r="D8383" s="8">
        <v>59.83</v>
      </c>
    </row>
    <row r="8384" spans="1:4" ht="12.75" customHeight="1">
      <c r="A8384" s="6" t="s">
        <v>16787</v>
      </c>
      <c r="B8384" s="7" t="s">
        <v>16788</v>
      </c>
      <c r="C8384" s="7" t="s">
        <v>89</v>
      </c>
      <c r="D8384" s="8">
        <v>15.43</v>
      </c>
    </row>
    <row r="8385" spans="1:4" ht="12.75" customHeight="1">
      <c r="A8385" s="6" t="s">
        <v>16789</v>
      </c>
      <c r="B8385" s="7" t="s">
        <v>16790</v>
      </c>
      <c r="C8385" s="7" t="s">
        <v>89</v>
      </c>
      <c r="D8385" s="8">
        <v>20.83</v>
      </c>
    </row>
    <row r="8386" spans="1:4" ht="12.75" customHeight="1">
      <c r="A8386" s="6" t="s">
        <v>16791</v>
      </c>
      <c r="B8386" s="7" t="s">
        <v>16792</v>
      </c>
      <c r="C8386" s="7" t="s">
        <v>89</v>
      </c>
      <c r="D8386" s="8">
        <v>35.479999999999997</v>
      </c>
    </row>
    <row r="8387" spans="1:4" ht="12.75" customHeight="1">
      <c r="A8387" s="6" t="s">
        <v>16793</v>
      </c>
      <c r="B8387" s="7" t="s">
        <v>16794</v>
      </c>
      <c r="C8387" s="7" t="s">
        <v>89</v>
      </c>
      <c r="D8387" s="8">
        <v>45.05</v>
      </c>
    </row>
    <row r="8388" spans="1:4" ht="12.75" customHeight="1">
      <c r="A8388" s="6" t="s">
        <v>16795</v>
      </c>
      <c r="B8388" s="7" t="s">
        <v>16796</v>
      </c>
      <c r="C8388" s="7" t="s">
        <v>89</v>
      </c>
      <c r="D8388" s="8">
        <v>24.1</v>
      </c>
    </row>
    <row r="8389" spans="1:4" ht="12.75" customHeight="1">
      <c r="A8389" s="6" t="s">
        <v>16797</v>
      </c>
      <c r="B8389" s="7" t="s">
        <v>16798</v>
      </c>
      <c r="C8389" s="7" t="s">
        <v>89</v>
      </c>
      <c r="D8389" s="8">
        <v>29.92</v>
      </c>
    </row>
    <row r="8390" spans="1:4" ht="12.75" customHeight="1">
      <c r="A8390" s="6" t="s">
        <v>16799</v>
      </c>
      <c r="B8390" s="7" t="s">
        <v>16800</v>
      </c>
      <c r="C8390" s="7" t="s">
        <v>89</v>
      </c>
      <c r="D8390" s="8">
        <v>61.84</v>
      </c>
    </row>
    <row r="8391" spans="1:4" ht="12.75" customHeight="1">
      <c r="A8391" s="6" t="s">
        <v>16801</v>
      </c>
      <c r="B8391" s="7" t="s">
        <v>16802</v>
      </c>
      <c r="C8391" s="7" t="s">
        <v>89</v>
      </c>
      <c r="D8391" s="8">
        <v>24.65</v>
      </c>
    </row>
    <row r="8392" spans="1:4" ht="12.75" customHeight="1">
      <c r="A8392" s="6" t="s">
        <v>16803</v>
      </c>
      <c r="B8392" s="7" t="s">
        <v>16804</v>
      </c>
      <c r="C8392" s="7" t="s">
        <v>89</v>
      </c>
      <c r="D8392" s="8">
        <v>35.119999999999997</v>
      </c>
    </row>
    <row r="8393" spans="1:4" ht="12.75" customHeight="1">
      <c r="A8393" s="6" t="s">
        <v>16805</v>
      </c>
      <c r="B8393" s="7" t="s">
        <v>16806</v>
      </c>
      <c r="C8393" s="7" t="s">
        <v>89</v>
      </c>
      <c r="D8393" s="8">
        <v>51.72</v>
      </c>
    </row>
    <row r="8394" spans="1:4" ht="12.75" customHeight="1">
      <c r="A8394" s="6" t="s">
        <v>16807</v>
      </c>
      <c r="B8394" s="7" t="s">
        <v>16808</v>
      </c>
      <c r="C8394" s="7" t="s">
        <v>89</v>
      </c>
      <c r="D8394" s="8">
        <v>65.099999999999994</v>
      </c>
    </row>
    <row r="8395" spans="1:4" ht="12.75" customHeight="1">
      <c r="A8395" s="6" t="s">
        <v>16809</v>
      </c>
      <c r="B8395" s="7" t="s">
        <v>16810</v>
      </c>
      <c r="C8395" s="7" t="s">
        <v>89</v>
      </c>
      <c r="D8395" s="8">
        <v>19.86</v>
      </c>
    </row>
    <row r="8396" spans="1:4" ht="12.75" customHeight="1">
      <c r="A8396" s="6" t="s">
        <v>16811</v>
      </c>
      <c r="B8396" s="7" t="s">
        <v>16812</v>
      </c>
      <c r="C8396" s="7" t="s">
        <v>89</v>
      </c>
      <c r="D8396" s="8">
        <v>25.09</v>
      </c>
    </row>
    <row r="8397" spans="1:4" ht="12.75" customHeight="1">
      <c r="A8397" s="6" t="s">
        <v>16813</v>
      </c>
      <c r="B8397" s="7" t="s">
        <v>16814</v>
      </c>
      <c r="C8397" s="7" t="s">
        <v>89</v>
      </c>
      <c r="D8397" s="8">
        <v>31.24</v>
      </c>
    </row>
    <row r="8398" spans="1:4" ht="12.75" customHeight="1">
      <c r="A8398" s="6" t="s">
        <v>16815</v>
      </c>
      <c r="B8398" s="7" t="s">
        <v>16816</v>
      </c>
      <c r="C8398" s="7" t="s">
        <v>89</v>
      </c>
      <c r="D8398" s="8">
        <v>34.94</v>
      </c>
    </row>
    <row r="8399" spans="1:4" ht="12.75" customHeight="1">
      <c r="A8399" s="6" t="s">
        <v>16817</v>
      </c>
      <c r="B8399" s="7" t="s">
        <v>16818</v>
      </c>
      <c r="C8399" s="7" t="s">
        <v>89</v>
      </c>
      <c r="D8399" s="8">
        <v>25.68</v>
      </c>
    </row>
    <row r="8400" spans="1:4" ht="12.75" customHeight="1">
      <c r="A8400" s="6" t="s">
        <v>16819</v>
      </c>
      <c r="B8400" s="7" t="s">
        <v>16820</v>
      </c>
      <c r="C8400" s="7" t="s">
        <v>89</v>
      </c>
      <c r="D8400" s="8">
        <v>40.58</v>
      </c>
    </row>
    <row r="8401" spans="1:4" ht="12.75" customHeight="1">
      <c r="A8401" s="6" t="s">
        <v>16821</v>
      </c>
      <c r="B8401" s="7" t="s">
        <v>16822</v>
      </c>
      <c r="C8401" s="7" t="s">
        <v>89</v>
      </c>
      <c r="D8401" s="8">
        <v>43.74</v>
      </c>
    </row>
    <row r="8402" spans="1:4" ht="12.75" customHeight="1">
      <c r="A8402" s="6" t="s">
        <v>16823</v>
      </c>
      <c r="B8402" s="7" t="s">
        <v>16824</v>
      </c>
      <c r="C8402" s="7" t="s">
        <v>89</v>
      </c>
      <c r="D8402" s="8">
        <v>58.39</v>
      </c>
    </row>
    <row r="8403" spans="1:4" ht="12.75" customHeight="1">
      <c r="A8403" s="6" t="s">
        <v>16825</v>
      </c>
      <c r="B8403" s="7" t="s">
        <v>16826</v>
      </c>
      <c r="C8403" s="7" t="s">
        <v>89</v>
      </c>
      <c r="D8403" s="8">
        <v>137.22999999999999</v>
      </c>
    </row>
    <row r="8404" spans="1:4" ht="12.75" customHeight="1">
      <c r="A8404" s="6" t="s">
        <v>16827</v>
      </c>
      <c r="B8404" s="7" t="s">
        <v>16828</v>
      </c>
      <c r="C8404" s="7" t="s">
        <v>89</v>
      </c>
      <c r="D8404" s="8">
        <v>214.56</v>
      </c>
    </row>
    <row r="8405" spans="1:4" ht="12.75" customHeight="1">
      <c r="A8405" s="6" t="s">
        <v>16829</v>
      </c>
      <c r="B8405" s="7" t="s">
        <v>16830</v>
      </c>
      <c r="C8405" s="7" t="s">
        <v>89</v>
      </c>
      <c r="D8405" s="8">
        <v>12.24</v>
      </c>
    </row>
    <row r="8406" spans="1:4" ht="12.75" customHeight="1">
      <c r="A8406" s="6" t="s">
        <v>16831</v>
      </c>
      <c r="B8406" s="7" t="s">
        <v>16832</v>
      </c>
      <c r="C8406" s="7" t="s">
        <v>89</v>
      </c>
      <c r="D8406" s="8">
        <v>20.57</v>
      </c>
    </row>
    <row r="8407" spans="1:4" ht="12.75" customHeight="1">
      <c r="A8407" s="6" t="s">
        <v>16833</v>
      </c>
      <c r="B8407" s="7" t="s">
        <v>16834</v>
      </c>
      <c r="C8407" s="7" t="s">
        <v>89</v>
      </c>
      <c r="D8407" s="8">
        <v>26.49</v>
      </c>
    </row>
    <row r="8408" spans="1:4" ht="12.75" customHeight="1">
      <c r="A8408" s="6" t="s">
        <v>16835</v>
      </c>
      <c r="B8408" s="7" t="s">
        <v>16836</v>
      </c>
      <c r="C8408" s="7" t="s">
        <v>89</v>
      </c>
      <c r="D8408" s="8">
        <v>25.4</v>
      </c>
    </row>
    <row r="8409" spans="1:4" ht="12.75" customHeight="1">
      <c r="A8409" s="6" t="s">
        <v>16837</v>
      </c>
      <c r="B8409" s="7" t="s">
        <v>16838</v>
      </c>
      <c r="C8409" s="7" t="s">
        <v>89</v>
      </c>
      <c r="D8409" s="8">
        <v>51.72</v>
      </c>
    </row>
    <row r="8410" spans="1:4" ht="12.75" customHeight="1">
      <c r="A8410" s="6" t="s">
        <v>16839</v>
      </c>
      <c r="B8410" s="7" t="s">
        <v>16840</v>
      </c>
      <c r="C8410" s="7" t="s">
        <v>89</v>
      </c>
      <c r="D8410" s="8">
        <v>15.96</v>
      </c>
    </row>
    <row r="8411" spans="1:4" ht="12.75" customHeight="1">
      <c r="A8411" s="6" t="s">
        <v>16841</v>
      </c>
      <c r="B8411" s="7" t="s">
        <v>16842</v>
      </c>
      <c r="C8411" s="7" t="s">
        <v>89</v>
      </c>
      <c r="D8411" s="8">
        <v>53.41</v>
      </c>
    </row>
    <row r="8412" spans="1:4" ht="12.75" customHeight="1">
      <c r="A8412" s="6" t="s">
        <v>16843</v>
      </c>
      <c r="B8412" s="7" t="s">
        <v>16844</v>
      </c>
      <c r="C8412" s="7" t="s">
        <v>89</v>
      </c>
      <c r="D8412" s="8">
        <v>67.819999999999993</v>
      </c>
    </row>
    <row r="8413" spans="1:4" ht="12.75" customHeight="1">
      <c r="A8413" s="6" t="s">
        <v>16845</v>
      </c>
      <c r="B8413" s="7" t="s">
        <v>16846</v>
      </c>
      <c r="C8413" s="7" t="s">
        <v>89</v>
      </c>
      <c r="D8413" s="8">
        <v>98</v>
      </c>
    </row>
    <row r="8414" spans="1:4" ht="12.75" customHeight="1">
      <c r="A8414" s="6" t="s">
        <v>16847</v>
      </c>
      <c r="B8414" s="7" t="s">
        <v>16848</v>
      </c>
      <c r="C8414" s="7" t="s">
        <v>89</v>
      </c>
      <c r="D8414" s="8">
        <v>131.87</v>
      </c>
    </row>
    <row r="8415" spans="1:4" ht="12.75" customHeight="1">
      <c r="A8415" s="6" t="s">
        <v>16849</v>
      </c>
      <c r="B8415" s="7" t="s">
        <v>16850</v>
      </c>
      <c r="C8415" s="7" t="s">
        <v>89</v>
      </c>
      <c r="D8415" s="8">
        <v>190.62</v>
      </c>
    </row>
    <row r="8416" spans="1:4" ht="12.75" customHeight="1">
      <c r="A8416" s="6" t="s">
        <v>16851</v>
      </c>
      <c r="B8416" s="7" t="s">
        <v>16852</v>
      </c>
      <c r="C8416" s="7" t="s">
        <v>89</v>
      </c>
      <c r="D8416" s="8">
        <v>267.61</v>
      </c>
    </row>
    <row r="8417" spans="1:4" ht="12.75" customHeight="1">
      <c r="A8417" s="6" t="s">
        <v>16853</v>
      </c>
      <c r="B8417" s="7" t="s">
        <v>16854</v>
      </c>
      <c r="C8417" s="7" t="s">
        <v>89</v>
      </c>
      <c r="D8417" s="8">
        <v>126.03</v>
      </c>
    </row>
    <row r="8418" spans="1:4" ht="12.75" customHeight="1">
      <c r="A8418" s="6" t="s">
        <v>16855</v>
      </c>
      <c r="B8418" s="7" t="s">
        <v>16856</v>
      </c>
      <c r="C8418" s="7" t="s">
        <v>89</v>
      </c>
      <c r="D8418" s="8">
        <v>143.4</v>
      </c>
    </row>
    <row r="8419" spans="1:4" ht="12.75" customHeight="1">
      <c r="A8419" s="6" t="s">
        <v>16857</v>
      </c>
      <c r="B8419" s="7" t="s">
        <v>16858</v>
      </c>
      <c r="C8419" s="7" t="s">
        <v>89</v>
      </c>
      <c r="D8419" s="8">
        <v>193.51</v>
      </c>
    </row>
    <row r="8420" spans="1:4" ht="12.75" customHeight="1">
      <c r="A8420" s="6" t="s">
        <v>16859</v>
      </c>
      <c r="B8420" s="7" t="s">
        <v>16860</v>
      </c>
      <c r="C8420" s="7" t="s">
        <v>89</v>
      </c>
      <c r="D8420" s="8">
        <v>240.74</v>
      </c>
    </row>
    <row r="8421" spans="1:4" ht="12.75" customHeight="1">
      <c r="A8421" s="6" t="s">
        <v>16861</v>
      </c>
      <c r="B8421" s="7" t="s">
        <v>16862</v>
      </c>
      <c r="C8421" s="7" t="s">
        <v>89</v>
      </c>
      <c r="D8421" s="8">
        <v>320.72000000000003</v>
      </c>
    </row>
    <row r="8422" spans="1:4" ht="12.75" customHeight="1">
      <c r="A8422" s="6" t="s">
        <v>16863</v>
      </c>
      <c r="B8422" s="7" t="s">
        <v>16864</v>
      </c>
      <c r="C8422" s="7" t="s">
        <v>89</v>
      </c>
      <c r="D8422" s="8">
        <v>399.53</v>
      </c>
    </row>
    <row r="8423" spans="1:4" ht="12.75" customHeight="1">
      <c r="A8423" s="6" t="s">
        <v>16865</v>
      </c>
      <c r="B8423" s="7" t="s">
        <v>16866</v>
      </c>
      <c r="C8423" s="7" t="s">
        <v>89</v>
      </c>
      <c r="D8423" s="8">
        <v>36.17</v>
      </c>
    </row>
    <row r="8424" spans="1:4" ht="12.75" customHeight="1">
      <c r="A8424" s="6" t="s">
        <v>16867</v>
      </c>
      <c r="B8424" s="7" t="s">
        <v>16868</v>
      </c>
      <c r="C8424" s="7" t="s">
        <v>89</v>
      </c>
      <c r="D8424" s="8">
        <v>58.65</v>
      </c>
    </row>
    <row r="8425" spans="1:4" ht="12.75" customHeight="1">
      <c r="A8425" s="6" t="s">
        <v>16869</v>
      </c>
      <c r="B8425" s="7" t="s">
        <v>16870</v>
      </c>
      <c r="C8425" s="7" t="s">
        <v>89</v>
      </c>
      <c r="D8425" s="8">
        <v>73.31</v>
      </c>
    </row>
    <row r="8426" spans="1:4" ht="12.75" customHeight="1">
      <c r="A8426" s="6" t="s">
        <v>16871</v>
      </c>
      <c r="B8426" s="7" t="s">
        <v>16872</v>
      </c>
      <c r="C8426" s="7" t="s">
        <v>89</v>
      </c>
      <c r="D8426" s="8">
        <v>54.24</v>
      </c>
    </row>
    <row r="8427" spans="1:4" ht="12.75" customHeight="1">
      <c r="A8427" s="6" t="s">
        <v>16873</v>
      </c>
      <c r="B8427" s="7" t="s">
        <v>16874</v>
      </c>
      <c r="C8427" s="7" t="s">
        <v>89</v>
      </c>
      <c r="D8427" s="8">
        <v>133.88</v>
      </c>
    </row>
    <row r="8428" spans="1:4" ht="12.75" customHeight="1">
      <c r="A8428" s="6" t="s">
        <v>16875</v>
      </c>
      <c r="B8428" s="7" t="s">
        <v>16876</v>
      </c>
      <c r="C8428" s="7" t="s">
        <v>89</v>
      </c>
      <c r="D8428" s="8">
        <v>151.5</v>
      </c>
    </row>
    <row r="8429" spans="1:4" ht="12.75" customHeight="1">
      <c r="A8429" s="6" t="s">
        <v>16877</v>
      </c>
      <c r="B8429" s="7" t="s">
        <v>16878</v>
      </c>
      <c r="C8429" s="7" t="s">
        <v>89</v>
      </c>
      <c r="D8429" s="8">
        <v>46.94</v>
      </c>
    </row>
    <row r="8430" spans="1:4" ht="12.75" customHeight="1">
      <c r="A8430" s="6" t="s">
        <v>16879</v>
      </c>
      <c r="B8430" s="7" t="s">
        <v>16880</v>
      </c>
      <c r="C8430" s="7" t="s">
        <v>89</v>
      </c>
      <c r="D8430" s="8">
        <v>77.2</v>
      </c>
    </row>
    <row r="8431" spans="1:4" ht="12.75" customHeight="1">
      <c r="A8431" s="6" t="s">
        <v>16881</v>
      </c>
      <c r="B8431" s="7" t="s">
        <v>16882</v>
      </c>
      <c r="C8431" s="7" t="s">
        <v>89</v>
      </c>
      <c r="D8431" s="8">
        <v>98.52</v>
      </c>
    </row>
    <row r="8432" spans="1:4" ht="12.75" customHeight="1">
      <c r="A8432" s="6" t="s">
        <v>16883</v>
      </c>
      <c r="B8432" s="7" t="s">
        <v>16884</v>
      </c>
      <c r="C8432" s="7" t="s">
        <v>89</v>
      </c>
      <c r="D8432" s="8">
        <v>62.42</v>
      </c>
    </row>
    <row r="8433" spans="1:4" ht="12.75" customHeight="1">
      <c r="A8433" s="6" t="s">
        <v>16885</v>
      </c>
      <c r="B8433" s="7" t="s">
        <v>16886</v>
      </c>
      <c r="C8433" s="7" t="s">
        <v>89</v>
      </c>
      <c r="D8433" s="8">
        <v>149.84</v>
      </c>
    </row>
    <row r="8434" spans="1:4" ht="12.75" customHeight="1">
      <c r="A8434" s="6" t="s">
        <v>16887</v>
      </c>
      <c r="B8434" s="7" t="s">
        <v>16888</v>
      </c>
      <c r="C8434" s="7" t="s">
        <v>89</v>
      </c>
      <c r="D8434" s="8">
        <v>174.14</v>
      </c>
    </row>
    <row r="8435" spans="1:4" ht="12.75" customHeight="1">
      <c r="A8435" s="6" t="s">
        <v>16889</v>
      </c>
      <c r="B8435" s="7" t="s">
        <v>16890</v>
      </c>
      <c r="C8435" s="7" t="s">
        <v>89</v>
      </c>
      <c r="D8435" s="8">
        <v>95.06</v>
      </c>
    </row>
    <row r="8436" spans="1:4" ht="12.75" customHeight="1">
      <c r="A8436" s="6" t="s">
        <v>16891</v>
      </c>
      <c r="B8436" s="7" t="s">
        <v>16892</v>
      </c>
      <c r="C8436" s="7" t="s">
        <v>89</v>
      </c>
      <c r="D8436" s="8">
        <v>116.88</v>
      </c>
    </row>
    <row r="8437" spans="1:4" ht="12.75" customHeight="1">
      <c r="A8437" s="6" t="s">
        <v>16893</v>
      </c>
      <c r="B8437" s="7" t="s">
        <v>16894</v>
      </c>
      <c r="C8437" s="7" t="s">
        <v>89</v>
      </c>
      <c r="D8437" s="8">
        <v>154.22999999999999</v>
      </c>
    </row>
    <row r="8438" spans="1:4" ht="12.75" customHeight="1">
      <c r="A8438" s="6" t="s">
        <v>16895</v>
      </c>
      <c r="B8438" s="7" t="s">
        <v>16896</v>
      </c>
      <c r="C8438" s="7" t="s">
        <v>89</v>
      </c>
      <c r="D8438" s="8">
        <v>148.91</v>
      </c>
    </row>
    <row r="8439" spans="1:4" ht="12.75" customHeight="1">
      <c r="A8439" s="6" t="s">
        <v>16897</v>
      </c>
      <c r="B8439" s="7" t="s">
        <v>16898</v>
      </c>
      <c r="C8439" s="7" t="s">
        <v>89</v>
      </c>
      <c r="D8439" s="8">
        <v>227.2</v>
      </c>
    </row>
    <row r="8440" spans="1:4" ht="12.75" customHeight="1">
      <c r="A8440" s="6" t="s">
        <v>16899</v>
      </c>
      <c r="B8440" s="7" t="s">
        <v>16900</v>
      </c>
      <c r="C8440" s="7" t="s">
        <v>89</v>
      </c>
      <c r="D8440" s="8">
        <v>104.93</v>
      </c>
    </row>
    <row r="8441" spans="1:4" ht="12.75" customHeight="1">
      <c r="A8441" s="6" t="s">
        <v>16901</v>
      </c>
      <c r="B8441" s="7" t="s">
        <v>16902</v>
      </c>
      <c r="C8441" s="7" t="s">
        <v>89</v>
      </c>
      <c r="D8441" s="8">
        <v>126.82</v>
      </c>
    </row>
    <row r="8442" spans="1:4" ht="12.75" customHeight="1">
      <c r="A8442" s="6" t="s">
        <v>16903</v>
      </c>
      <c r="B8442" s="7" t="s">
        <v>16904</v>
      </c>
      <c r="C8442" s="7" t="s">
        <v>89</v>
      </c>
      <c r="D8442" s="8">
        <v>164.26</v>
      </c>
    </row>
    <row r="8443" spans="1:4" ht="12.75" customHeight="1">
      <c r="A8443" s="6" t="s">
        <v>16905</v>
      </c>
      <c r="B8443" s="7" t="s">
        <v>16906</v>
      </c>
      <c r="C8443" s="7" t="s">
        <v>89</v>
      </c>
      <c r="D8443" s="8">
        <v>71.37</v>
      </c>
    </row>
    <row r="8444" spans="1:4" ht="12.75" customHeight="1">
      <c r="A8444" s="6" t="s">
        <v>16907</v>
      </c>
      <c r="B8444" s="7" t="s">
        <v>16908</v>
      </c>
      <c r="C8444" s="7" t="s">
        <v>89</v>
      </c>
      <c r="D8444" s="8">
        <v>95.42</v>
      </c>
    </row>
    <row r="8445" spans="1:4" ht="12.75" customHeight="1">
      <c r="A8445" s="6" t="s">
        <v>16909</v>
      </c>
      <c r="B8445" s="7" t="s">
        <v>16910</v>
      </c>
      <c r="C8445" s="7" t="s">
        <v>89</v>
      </c>
      <c r="D8445" s="8">
        <v>128.66999999999999</v>
      </c>
    </row>
    <row r="8446" spans="1:4" ht="12.75" customHeight="1">
      <c r="A8446" s="6" t="s">
        <v>16911</v>
      </c>
      <c r="B8446" s="7" t="s">
        <v>16912</v>
      </c>
      <c r="C8446" s="7" t="s">
        <v>89</v>
      </c>
      <c r="D8446" s="8">
        <v>206.15</v>
      </c>
    </row>
    <row r="8447" spans="1:4" ht="12.75" customHeight="1">
      <c r="A8447" s="6" t="s">
        <v>16913</v>
      </c>
      <c r="B8447" s="7" t="s">
        <v>16914</v>
      </c>
      <c r="C8447" s="7" t="s">
        <v>89</v>
      </c>
      <c r="D8447" s="8">
        <v>57.64</v>
      </c>
    </row>
    <row r="8448" spans="1:4" ht="12.75" customHeight="1">
      <c r="A8448" s="6" t="s">
        <v>16915</v>
      </c>
      <c r="B8448" s="7" t="s">
        <v>16916</v>
      </c>
      <c r="C8448" s="7" t="s">
        <v>89</v>
      </c>
      <c r="D8448" s="8">
        <v>66.37</v>
      </c>
    </row>
    <row r="8449" spans="1:4" ht="12.75" customHeight="1">
      <c r="A8449" s="6" t="s">
        <v>16917</v>
      </c>
      <c r="B8449" s="7" t="s">
        <v>16918</v>
      </c>
      <c r="C8449" s="7" t="s">
        <v>89</v>
      </c>
      <c r="D8449" s="8">
        <v>92.71</v>
      </c>
    </row>
    <row r="8450" spans="1:4" ht="12.75" customHeight="1">
      <c r="A8450" s="6" t="s">
        <v>16919</v>
      </c>
      <c r="B8450" s="7" t="s">
        <v>16920</v>
      </c>
      <c r="C8450" s="7" t="s">
        <v>89</v>
      </c>
      <c r="D8450" s="8">
        <v>114.04</v>
      </c>
    </row>
    <row r="8451" spans="1:4" ht="12.75" customHeight="1">
      <c r="A8451" s="6" t="s">
        <v>16921</v>
      </c>
      <c r="B8451" s="7" t="s">
        <v>16922</v>
      </c>
      <c r="C8451" s="7" t="s">
        <v>89</v>
      </c>
      <c r="D8451" s="8">
        <v>150.97999999999999</v>
      </c>
    </row>
    <row r="8452" spans="1:4" ht="12.75" customHeight="1">
      <c r="A8452" s="6" t="s">
        <v>16923</v>
      </c>
      <c r="B8452" s="7" t="s">
        <v>16924</v>
      </c>
      <c r="C8452" s="7" t="s">
        <v>89</v>
      </c>
      <c r="D8452" s="8">
        <v>75.02</v>
      </c>
    </row>
    <row r="8453" spans="1:4" ht="12.75" customHeight="1">
      <c r="A8453" s="6" t="s">
        <v>16925</v>
      </c>
      <c r="B8453" s="7" t="s">
        <v>16926</v>
      </c>
      <c r="C8453" s="7" t="s">
        <v>89</v>
      </c>
      <c r="D8453" s="8">
        <v>99.07</v>
      </c>
    </row>
    <row r="8454" spans="1:4" ht="12.75" customHeight="1">
      <c r="A8454" s="6" t="s">
        <v>16927</v>
      </c>
      <c r="B8454" s="7" t="s">
        <v>16928</v>
      </c>
      <c r="C8454" s="7" t="s">
        <v>89</v>
      </c>
      <c r="D8454" s="8">
        <v>108.38</v>
      </c>
    </row>
    <row r="8455" spans="1:4" ht="12.75" customHeight="1">
      <c r="A8455" s="6" t="s">
        <v>16929</v>
      </c>
      <c r="B8455" s="7" t="s">
        <v>16930</v>
      </c>
      <c r="C8455" s="7" t="s">
        <v>89</v>
      </c>
      <c r="D8455" s="8">
        <v>132.31</v>
      </c>
    </row>
    <row r="8456" spans="1:4" ht="12.75" customHeight="1">
      <c r="A8456" s="6" t="s">
        <v>16931</v>
      </c>
      <c r="B8456" s="7" t="s">
        <v>16932</v>
      </c>
      <c r="C8456" s="7" t="s">
        <v>89</v>
      </c>
      <c r="D8456" s="8">
        <v>209.79</v>
      </c>
    </row>
    <row r="8457" spans="1:4" ht="12.75" customHeight="1">
      <c r="A8457" s="6" t="s">
        <v>16933</v>
      </c>
      <c r="B8457" s="7" t="s">
        <v>16934</v>
      </c>
      <c r="C8457" s="7" t="s">
        <v>89</v>
      </c>
      <c r="D8457" s="8">
        <v>62.15</v>
      </c>
    </row>
    <row r="8458" spans="1:4" ht="12.75" customHeight="1">
      <c r="A8458" s="6" t="s">
        <v>16935</v>
      </c>
      <c r="B8458" s="7" t="s">
        <v>16936</v>
      </c>
      <c r="C8458" s="7" t="s">
        <v>89</v>
      </c>
      <c r="D8458" s="8">
        <v>70.930000000000007</v>
      </c>
    </row>
    <row r="8459" spans="1:4" ht="12.75" customHeight="1">
      <c r="A8459" s="6" t="s">
        <v>16937</v>
      </c>
      <c r="B8459" s="7" t="s">
        <v>16938</v>
      </c>
      <c r="C8459" s="7" t="s">
        <v>89</v>
      </c>
      <c r="D8459" s="8">
        <v>97.26</v>
      </c>
    </row>
    <row r="8460" spans="1:4" ht="12.75" customHeight="1">
      <c r="A8460" s="6" t="s">
        <v>16939</v>
      </c>
      <c r="B8460" s="7" t="s">
        <v>16940</v>
      </c>
      <c r="C8460" s="7" t="s">
        <v>89</v>
      </c>
      <c r="D8460" s="8">
        <v>118.69</v>
      </c>
    </row>
    <row r="8461" spans="1:4" ht="12.75" customHeight="1">
      <c r="A8461" s="6" t="s">
        <v>16941</v>
      </c>
      <c r="B8461" s="7" t="s">
        <v>16942</v>
      </c>
      <c r="C8461" s="7" t="s">
        <v>89</v>
      </c>
      <c r="D8461" s="8">
        <v>155.62</v>
      </c>
    </row>
    <row r="8462" spans="1:4" ht="12.75" customHeight="1">
      <c r="A8462" s="6" t="s">
        <v>16943</v>
      </c>
      <c r="B8462" s="7" t="s">
        <v>16944</v>
      </c>
      <c r="C8462" s="7" t="s">
        <v>89</v>
      </c>
      <c r="D8462" s="8">
        <v>28.89</v>
      </c>
    </row>
    <row r="8463" spans="1:4" ht="12.75" customHeight="1">
      <c r="A8463" s="6" t="s">
        <v>16945</v>
      </c>
      <c r="B8463" s="7" t="s">
        <v>16946</v>
      </c>
      <c r="C8463" s="7" t="s">
        <v>89</v>
      </c>
      <c r="D8463" s="8">
        <v>40.18</v>
      </c>
    </row>
    <row r="8464" spans="1:4" ht="12.75" customHeight="1">
      <c r="A8464" s="6" t="s">
        <v>16947</v>
      </c>
      <c r="B8464" s="7" t="s">
        <v>16948</v>
      </c>
      <c r="C8464" s="7" t="s">
        <v>89</v>
      </c>
      <c r="D8464" s="8">
        <v>52.41</v>
      </c>
    </row>
    <row r="8465" spans="1:4" ht="12.75" customHeight="1">
      <c r="A8465" s="6" t="s">
        <v>16949</v>
      </c>
      <c r="B8465" s="7" t="s">
        <v>16950</v>
      </c>
      <c r="C8465" s="7" t="s">
        <v>89</v>
      </c>
      <c r="D8465" s="8">
        <v>74.45</v>
      </c>
    </row>
    <row r="8466" spans="1:4" ht="12.75" customHeight="1">
      <c r="A8466" s="6" t="s">
        <v>16951</v>
      </c>
      <c r="B8466" s="7" t="s">
        <v>16952</v>
      </c>
      <c r="C8466" s="7" t="s">
        <v>89</v>
      </c>
      <c r="D8466" s="8">
        <v>95.56</v>
      </c>
    </row>
    <row r="8467" spans="1:4" ht="12.75" customHeight="1">
      <c r="A8467" s="6" t="s">
        <v>16953</v>
      </c>
      <c r="B8467" s="7" t="s">
        <v>16954</v>
      </c>
      <c r="C8467" s="7" t="s">
        <v>89</v>
      </c>
      <c r="D8467" s="8">
        <v>103.22</v>
      </c>
    </row>
    <row r="8468" spans="1:4" ht="12.75" customHeight="1">
      <c r="A8468" s="6" t="s">
        <v>16955</v>
      </c>
      <c r="B8468" s="7" t="s">
        <v>16956</v>
      </c>
      <c r="C8468" s="7" t="s">
        <v>89</v>
      </c>
      <c r="D8468" s="8">
        <v>121.6</v>
      </c>
    </row>
    <row r="8469" spans="1:4" ht="12.75" customHeight="1">
      <c r="A8469" s="6" t="s">
        <v>16957</v>
      </c>
      <c r="B8469" s="7" t="s">
        <v>16958</v>
      </c>
      <c r="C8469" s="7" t="s">
        <v>89</v>
      </c>
      <c r="D8469" s="8">
        <v>171.84</v>
      </c>
    </row>
    <row r="8470" spans="1:4" ht="12.75" customHeight="1">
      <c r="A8470" s="6" t="s">
        <v>16959</v>
      </c>
      <c r="B8470" s="7" t="s">
        <v>16960</v>
      </c>
      <c r="C8470" s="7" t="s">
        <v>89</v>
      </c>
      <c r="D8470" s="8">
        <v>204.33</v>
      </c>
    </row>
    <row r="8471" spans="1:4" ht="12.75" customHeight="1">
      <c r="A8471" s="6" t="s">
        <v>16961</v>
      </c>
      <c r="B8471" s="7" t="s">
        <v>16962</v>
      </c>
      <c r="C8471" s="7" t="s">
        <v>89</v>
      </c>
      <c r="D8471" s="8">
        <v>274.91000000000003</v>
      </c>
    </row>
    <row r="8472" spans="1:4" ht="12.75" customHeight="1">
      <c r="A8472" s="6" t="s">
        <v>16963</v>
      </c>
      <c r="B8472" s="7" t="s">
        <v>16964</v>
      </c>
      <c r="C8472" s="7" t="s">
        <v>89</v>
      </c>
      <c r="D8472" s="8">
        <v>375.89</v>
      </c>
    </row>
    <row r="8473" spans="1:4" ht="12.75" customHeight="1">
      <c r="A8473" s="6" t="s">
        <v>16965</v>
      </c>
      <c r="B8473" s="7" t="s">
        <v>16966</v>
      </c>
      <c r="C8473" s="7" t="s">
        <v>89</v>
      </c>
      <c r="D8473" s="8">
        <v>537.9</v>
      </c>
    </row>
    <row r="8474" spans="1:4" ht="12.75" customHeight="1">
      <c r="A8474" s="6" t="s">
        <v>16967</v>
      </c>
      <c r="B8474" s="7" t="s">
        <v>16968</v>
      </c>
      <c r="C8474" s="7" t="s">
        <v>89</v>
      </c>
      <c r="D8474" s="8">
        <v>10.199999999999999</v>
      </c>
    </row>
    <row r="8475" spans="1:4" ht="12.75" customHeight="1">
      <c r="A8475" s="6" t="s">
        <v>16969</v>
      </c>
      <c r="B8475" s="7" t="s">
        <v>16970</v>
      </c>
      <c r="C8475" s="7" t="s">
        <v>89</v>
      </c>
      <c r="D8475" s="8">
        <v>14.87</v>
      </c>
    </row>
    <row r="8476" spans="1:4" ht="12.75" customHeight="1">
      <c r="A8476" s="6" t="s">
        <v>16971</v>
      </c>
      <c r="B8476" s="7" t="s">
        <v>16972</v>
      </c>
      <c r="C8476" s="7" t="s">
        <v>89</v>
      </c>
      <c r="D8476" s="8">
        <v>22.25</v>
      </c>
    </row>
    <row r="8477" spans="1:4" ht="12.75" customHeight="1">
      <c r="A8477" s="6" t="s">
        <v>16973</v>
      </c>
      <c r="B8477" s="7" t="s">
        <v>16974</v>
      </c>
      <c r="C8477" s="7" t="s">
        <v>89</v>
      </c>
      <c r="D8477" s="8">
        <v>23.55</v>
      </c>
    </row>
    <row r="8478" spans="1:4" ht="12.75" customHeight="1">
      <c r="A8478" s="6" t="s">
        <v>16975</v>
      </c>
      <c r="B8478" s="7" t="s">
        <v>16976</v>
      </c>
      <c r="C8478" s="7" t="s">
        <v>89</v>
      </c>
      <c r="D8478" s="8">
        <v>37.74</v>
      </c>
    </row>
    <row r="8479" spans="1:4" ht="12.75" customHeight="1">
      <c r="A8479" s="6" t="s">
        <v>16977</v>
      </c>
      <c r="B8479" s="7" t="s">
        <v>16978</v>
      </c>
      <c r="C8479" s="7" t="s">
        <v>89</v>
      </c>
      <c r="D8479" s="8">
        <v>53.15</v>
      </c>
    </row>
    <row r="8480" spans="1:4" ht="12.75" customHeight="1">
      <c r="A8480" s="6" t="s">
        <v>16979</v>
      </c>
      <c r="B8480" s="7" t="s">
        <v>16980</v>
      </c>
      <c r="C8480" s="7" t="s">
        <v>89</v>
      </c>
      <c r="D8480" s="8">
        <v>76.45</v>
      </c>
    </row>
    <row r="8481" spans="1:4" ht="12.75" customHeight="1">
      <c r="A8481" s="6" t="s">
        <v>16981</v>
      </c>
      <c r="B8481" s="7" t="s">
        <v>16982</v>
      </c>
      <c r="C8481" s="7" t="s">
        <v>89</v>
      </c>
      <c r="D8481" s="8">
        <v>105.47</v>
      </c>
    </row>
    <row r="8482" spans="1:4" ht="12.75" customHeight="1">
      <c r="A8482" s="6" t="s">
        <v>16983</v>
      </c>
      <c r="B8482" s="7" t="s">
        <v>16984</v>
      </c>
      <c r="C8482" s="7" t="s">
        <v>89</v>
      </c>
      <c r="D8482" s="8">
        <v>24.28</v>
      </c>
    </row>
    <row r="8483" spans="1:4" ht="12.75" customHeight="1">
      <c r="A8483" s="6" t="s">
        <v>16985</v>
      </c>
      <c r="B8483" s="7" t="s">
        <v>16986</v>
      </c>
      <c r="C8483" s="7" t="s">
        <v>89</v>
      </c>
      <c r="D8483" s="8">
        <v>37.67</v>
      </c>
    </row>
    <row r="8484" spans="1:4" ht="12.75" customHeight="1">
      <c r="A8484" s="6" t="s">
        <v>16987</v>
      </c>
      <c r="B8484" s="7" t="s">
        <v>16988</v>
      </c>
      <c r="C8484" s="7" t="s">
        <v>89</v>
      </c>
      <c r="D8484" s="8">
        <v>48.74</v>
      </c>
    </row>
    <row r="8485" spans="1:4" ht="12.75" customHeight="1">
      <c r="A8485" s="6" t="s">
        <v>16989</v>
      </c>
      <c r="B8485" s="7" t="s">
        <v>16990</v>
      </c>
      <c r="C8485" s="7" t="s">
        <v>89</v>
      </c>
      <c r="D8485" s="8">
        <v>62.68</v>
      </c>
    </row>
    <row r="8486" spans="1:4" ht="12.75" customHeight="1">
      <c r="A8486" s="6" t="s">
        <v>16991</v>
      </c>
      <c r="B8486" s="7" t="s">
        <v>16992</v>
      </c>
      <c r="C8486" s="7" t="s">
        <v>89</v>
      </c>
      <c r="D8486" s="8">
        <v>91.31</v>
      </c>
    </row>
    <row r="8487" spans="1:4" ht="12.75" customHeight="1">
      <c r="A8487" s="6" t="s">
        <v>16993</v>
      </c>
      <c r="B8487" s="7" t="s">
        <v>16994</v>
      </c>
      <c r="C8487" s="7" t="s">
        <v>89</v>
      </c>
      <c r="D8487" s="8">
        <v>139.53</v>
      </c>
    </row>
    <row r="8488" spans="1:4" ht="12.75" customHeight="1">
      <c r="A8488" s="6" t="s">
        <v>16995</v>
      </c>
      <c r="B8488" s="7" t="s">
        <v>16996</v>
      </c>
      <c r="C8488" s="7" t="s">
        <v>89</v>
      </c>
      <c r="D8488" s="8">
        <v>240.96</v>
      </c>
    </row>
    <row r="8489" spans="1:4" ht="12.75" customHeight="1">
      <c r="A8489" s="6" t="s">
        <v>16997</v>
      </c>
      <c r="B8489" s="7" t="s">
        <v>16998</v>
      </c>
      <c r="C8489" s="7" t="s">
        <v>89</v>
      </c>
      <c r="D8489" s="8">
        <v>434.47</v>
      </c>
    </row>
    <row r="8490" spans="1:4" ht="12.75" customHeight="1">
      <c r="A8490" s="6" t="s">
        <v>16999</v>
      </c>
      <c r="B8490" s="7" t="s">
        <v>17000</v>
      </c>
      <c r="C8490" s="7" t="s">
        <v>89</v>
      </c>
      <c r="D8490" s="8">
        <v>104.74</v>
      </c>
    </row>
    <row r="8491" spans="1:4" ht="12.75" customHeight="1">
      <c r="A8491" s="6" t="s">
        <v>17001</v>
      </c>
      <c r="B8491" s="7" t="s">
        <v>17002</v>
      </c>
      <c r="C8491" s="7" t="s">
        <v>89</v>
      </c>
      <c r="D8491" s="8">
        <v>38.24</v>
      </c>
    </row>
    <row r="8492" spans="1:4" ht="12.75" customHeight="1">
      <c r="A8492" s="6" t="s">
        <v>17003</v>
      </c>
      <c r="B8492" s="7" t="s">
        <v>17004</v>
      </c>
      <c r="C8492" s="7" t="s">
        <v>89</v>
      </c>
      <c r="D8492" s="8">
        <v>40.56</v>
      </c>
    </row>
    <row r="8493" spans="1:4" ht="12.75" customHeight="1">
      <c r="A8493" s="6" t="s">
        <v>17005</v>
      </c>
      <c r="B8493" s="7" t="s">
        <v>17006</v>
      </c>
      <c r="C8493" s="7" t="s">
        <v>89</v>
      </c>
      <c r="D8493" s="8">
        <v>20.95</v>
      </c>
    </row>
    <row r="8494" spans="1:4" ht="12.75" customHeight="1">
      <c r="A8494" s="6" t="s">
        <v>17007</v>
      </c>
      <c r="B8494" s="7" t="s">
        <v>17008</v>
      </c>
      <c r="C8494" s="7" t="s">
        <v>89</v>
      </c>
      <c r="D8494" s="8">
        <v>18.57</v>
      </c>
    </row>
    <row r="8495" spans="1:4" ht="12.75" customHeight="1">
      <c r="A8495" s="6" t="s">
        <v>17009</v>
      </c>
      <c r="B8495" s="7" t="s">
        <v>17010</v>
      </c>
      <c r="C8495" s="7" t="s">
        <v>89</v>
      </c>
      <c r="D8495" s="8">
        <v>22.72</v>
      </c>
    </row>
    <row r="8496" spans="1:4" ht="12.75" customHeight="1">
      <c r="A8496" s="6" t="s">
        <v>17011</v>
      </c>
      <c r="B8496" s="7" t="s">
        <v>17012</v>
      </c>
      <c r="C8496" s="7" t="s">
        <v>89</v>
      </c>
      <c r="D8496" s="8">
        <v>22.76</v>
      </c>
    </row>
    <row r="8497" spans="1:4" ht="12.75" customHeight="1">
      <c r="A8497" s="6" t="s">
        <v>17013</v>
      </c>
      <c r="B8497" s="7" t="s">
        <v>17014</v>
      </c>
      <c r="C8497" s="7" t="s">
        <v>89</v>
      </c>
      <c r="D8497" s="8">
        <v>28.11</v>
      </c>
    </row>
    <row r="8498" spans="1:4" ht="12.75" customHeight="1">
      <c r="A8498" s="6" t="s">
        <v>17015</v>
      </c>
      <c r="B8498" s="7" t="s">
        <v>17016</v>
      </c>
      <c r="C8498" s="7" t="s">
        <v>89</v>
      </c>
      <c r="D8498" s="8">
        <v>37.19</v>
      </c>
    </row>
    <row r="8499" spans="1:4" ht="12.75" customHeight="1">
      <c r="A8499" s="6" t="s">
        <v>17017</v>
      </c>
      <c r="B8499" s="7" t="s">
        <v>17018</v>
      </c>
      <c r="C8499" s="7" t="s">
        <v>89</v>
      </c>
      <c r="D8499" s="8">
        <v>16.36</v>
      </c>
    </row>
    <row r="8500" spans="1:4" ht="12.75" customHeight="1">
      <c r="A8500" s="6" t="s">
        <v>17019</v>
      </c>
      <c r="B8500" s="7" t="s">
        <v>17020</v>
      </c>
      <c r="C8500" s="7" t="s">
        <v>89</v>
      </c>
      <c r="D8500" s="8">
        <v>16.12</v>
      </c>
    </row>
    <row r="8501" spans="1:4" ht="12.75" customHeight="1">
      <c r="A8501" s="6" t="s">
        <v>17021</v>
      </c>
      <c r="B8501" s="7" t="s">
        <v>17022</v>
      </c>
      <c r="C8501" s="7" t="s">
        <v>89</v>
      </c>
      <c r="D8501" s="8">
        <v>20.95</v>
      </c>
    </row>
    <row r="8502" spans="1:4" ht="12.75" customHeight="1">
      <c r="A8502" s="6" t="s">
        <v>17023</v>
      </c>
      <c r="B8502" s="7" t="s">
        <v>17024</v>
      </c>
      <c r="C8502" s="7" t="s">
        <v>89</v>
      </c>
      <c r="D8502" s="8">
        <v>31.7</v>
      </c>
    </row>
    <row r="8503" spans="1:4" ht="12.75" customHeight="1">
      <c r="A8503" s="6" t="s">
        <v>17025</v>
      </c>
      <c r="B8503" s="7" t="s">
        <v>17026</v>
      </c>
      <c r="C8503" s="7" t="s">
        <v>89</v>
      </c>
      <c r="D8503" s="8">
        <v>48.31</v>
      </c>
    </row>
    <row r="8504" spans="1:4" ht="12.75" customHeight="1">
      <c r="A8504" s="6" t="s">
        <v>17027</v>
      </c>
      <c r="B8504" s="7" t="s">
        <v>17028</v>
      </c>
      <c r="C8504" s="7" t="s">
        <v>89</v>
      </c>
      <c r="D8504" s="8">
        <v>60.9</v>
      </c>
    </row>
    <row r="8505" spans="1:4" ht="12.75" customHeight="1">
      <c r="A8505" s="6" t="s">
        <v>17029</v>
      </c>
      <c r="B8505" s="7" t="s">
        <v>17030</v>
      </c>
      <c r="C8505" s="7" t="s">
        <v>89</v>
      </c>
      <c r="D8505" s="8">
        <v>98.49</v>
      </c>
    </row>
    <row r="8506" spans="1:4" ht="12.75" customHeight="1">
      <c r="A8506" s="6" t="s">
        <v>17031</v>
      </c>
      <c r="B8506" s="7" t="s">
        <v>17032</v>
      </c>
      <c r="C8506" s="7" t="s">
        <v>89</v>
      </c>
      <c r="D8506" s="8">
        <v>143.18</v>
      </c>
    </row>
    <row r="8507" spans="1:4" ht="12.75" customHeight="1">
      <c r="A8507" s="6" t="s">
        <v>17033</v>
      </c>
      <c r="B8507" s="7" t="s">
        <v>17034</v>
      </c>
      <c r="C8507" s="7" t="s">
        <v>89</v>
      </c>
      <c r="D8507" s="8">
        <v>20.66</v>
      </c>
    </row>
    <row r="8508" spans="1:4" ht="12.75" customHeight="1">
      <c r="A8508" s="6" t="s">
        <v>17035</v>
      </c>
      <c r="B8508" s="7" t="s">
        <v>17036</v>
      </c>
      <c r="C8508" s="7" t="s">
        <v>89</v>
      </c>
      <c r="D8508" s="8">
        <v>26.92</v>
      </c>
    </row>
    <row r="8509" spans="1:4" ht="12.75" customHeight="1">
      <c r="A8509" s="6" t="s">
        <v>17037</v>
      </c>
      <c r="B8509" s="7" t="s">
        <v>17038</v>
      </c>
      <c r="C8509" s="7" t="s">
        <v>89</v>
      </c>
      <c r="D8509" s="8">
        <v>37.06</v>
      </c>
    </row>
    <row r="8510" spans="1:4" ht="12.75" customHeight="1">
      <c r="A8510" s="6" t="s">
        <v>17039</v>
      </c>
      <c r="B8510" s="7" t="s">
        <v>17040</v>
      </c>
      <c r="C8510" s="7" t="s">
        <v>89</v>
      </c>
      <c r="D8510" s="8">
        <v>55.23</v>
      </c>
    </row>
    <row r="8511" spans="1:4" ht="12.75" customHeight="1">
      <c r="A8511" s="6" t="s">
        <v>17041</v>
      </c>
      <c r="B8511" s="7" t="s">
        <v>17042</v>
      </c>
      <c r="C8511" s="7" t="s">
        <v>89</v>
      </c>
      <c r="D8511" s="8">
        <v>91.34</v>
      </c>
    </row>
    <row r="8512" spans="1:4" ht="12.75" customHeight="1">
      <c r="A8512" s="6" t="s">
        <v>17043</v>
      </c>
      <c r="B8512" s="7" t="s">
        <v>17044</v>
      </c>
      <c r="C8512" s="7" t="s">
        <v>89</v>
      </c>
      <c r="D8512" s="8">
        <v>122.92</v>
      </c>
    </row>
    <row r="8513" spans="1:4" ht="12.75" customHeight="1">
      <c r="A8513" s="6" t="s">
        <v>17045</v>
      </c>
      <c r="B8513" s="7" t="s">
        <v>17046</v>
      </c>
      <c r="C8513" s="7" t="s">
        <v>89</v>
      </c>
      <c r="D8513" s="8">
        <v>202.79</v>
      </c>
    </row>
    <row r="8514" spans="1:4" ht="12.75" customHeight="1">
      <c r="A8514" s="6" t="s">
        <v>17047</v>
      </c>
      <c r="B8514" s="7" t="s">
        <v>17048</v>
      </c>
      <c r="C8514" s="7" t="s">
        <v>89</v>
      </c>
      <c r="D8514" s="8">
        <v>278.35000000000002</v>
      </c>
    </row>
    <row r="8515" spans="1:4" ht="12.75" customHeight="1">
      <c r="A8515" s="6" t="s">
        <v>17049</v>
      </c>
      <c r="B8515" s="7" t="s">
        <v>17050</v>
      </c>
      <c r="C8515" s="7" t="s">
        <v>89</v>
      </c>
      <c r="D8515" s="8">
        <v>9.5</v>
      </c>
    </row>
    <row r="8516" spans="1:4" ht="12.75" customHeight="1">
      <c r="A8516" s="6" t="s">
        <v>17051</v>
      </c>
      <c r="B8516" s="7" t="s">
        <v>17052</v>
      </c>
      <c r="C8516" s="7" t="s">
        <v>89</v>
      </c>
      <c r="D8516" s="8">
        <v>18.53</v>
      </c>
    </row>
    <row r="8517" spans="1:4" ht="12.75" customHeight="1">
      <c r="A8517" s="6" t="s">
        <v>17053</v>
      </c>
      <c r="B8517" s="7" t="s">
        <v>17054</v>
      </c>
      <c r="C8517" s="7" t="s">
        <v>89</v>
      </c>
      <c r="D8517" s="8">
        <v>17.22</v>
      </c>
    </row>
    <row r="8518" spans="1:4" ht="12.75" customHeight="1">
      <c r="A8518" s="6" t="s">
        <v>17055</v>
      </c>
      <c r="B8518" s="7" t="s">
        <v>17056</v>
      </c>
      <c r="C8518" s="7" t="s">
        <v>89</v>
      </c>
      <c r="D8518" s="8">
        <v>20.76</v>
      </c>
    </row>
    <row r="8519" spans="1:4" ht="12.75" customHeight="1">
      <c r="A8519" s="6" t="s">
        <v>17057</v>
      </c>
      <c r="B8519" s="7" t="s">
        <v>17058</v>
      </c>
      <c r="C8519" s="7" t="s">
        <v>89</v>
      </c>
      <c r="D8519" s="8">
        <v>33.18</v>
      </c>
    </row>
    <row r="8520" spans="1:4" ht="12.75" customHeight="1">
      <c r="A8520" s="6" t="s">
        <v>17059</v>
      </c>
      <c r="B8520" s="7" t="s">
        <v>17060</v>
      </c>
      <c r="C8520" s="7" t="s">
        <v>89</v>
      </c>
      <c r="D8520" s="8">
        <v>47.15</v>
      </c>
    </row>
    <row r="8521" spans="1:4" ht="12.75" customHeight="1">
      <c r="A8521" s="6" t="s">
        <v>17061</v>
      </c>
      <c r="B8521" s="7" t="s">
        <v>17062</v>
      </c>
      <c r="C8521" s="7" t="s">
        <v>89</v>
      </c>
      <c r="D8521" s="8">
        <v>63.36</v>
      </c>
    </row>
    <row r="8522" spans="1:4" ht="12.75" customHeight="1">
      <c r="A8522" s="6" t="s">
        <v>17063</v>
      </c>
      <c r="B8522" s="7" t="s">
        <v>17064</v>
      </c>
      <c r="C8522" s="7" t="s">
        <v>89</v>
      </c>
      <c r="D8522" s="8">
        <v>96.1</v>
      </c>
    </row>
    <row r="8523" spans="1:4" ht="12.75" customHeight="1">
      <c r="A8523" s="6" t="s">
        <v>17065</v>
      </c>
      <c r="B8523" s="7" t="s">
        <v>17066</v>
      </c>
      <c r="C8523" s="7" t="s">
        <v>89</v>
      </c>
      <c r="D8523" s="8">
        <v>136.63999999999999</v>
      </c>
    </row>
    <row r="8524" spans="1:4" ht="12.75" customHeight="1">
      <c r="A8524" s="6" t="s">
        <v>17067</v>
      </c>
      <c r="B8524" s="7" t="s">
        <v>17068</v>
      </c>
      <c r="C8524" s="7" t="s">
        <v>89</v>
      </c>
      <c r="D8524" s="8">
        <v>16.739999999999998</v>
      </c>
    </row>
    <row r="8525" spans="1:4" ht="12.75" customHeight="1">
      <c r="A8525" s="6" t="s">
        <v>17069</v>
      </c>
      <c r="B8525" s="7" t="s">
        <v>17070</v>
      </c>
      <c r="C8525" s="7" t="s">
        <v>89</v>
      </c>
      <c r="D8525" s="8">
        <v>20.61</v>
      </c>
    </row>
    <row r="8526" spans="1:4" ht="12.75" customHeight="1">
      <c r="A8526" s="6" t="s">
        <v>17071</v>
      </c>
      <c r="B8526" s="7" t="s">
        <v>17072</v>
      </c>
      <c r="C8526" s="7" t="s">
        <v>89</v>
      </c>
      <c r="D8526" s="8">
        <v>27</v>
      </c>
    </row>
    <row r="8527" spans="1:4" ht="12.75" customHeight="1">
      <c r="A8527" s="6" t="s">
        <v>17073</v>
      </c>
      <c r="B8527" s="7" t="s">
        <v>17074</v>
      </c>
      <c r="C8527" s="7" t="s">
        <v>89</v>
      </c>
      <c r="D8527" s="8">
        <v>35.200000000000003</v>
      </c>
    </row>
    <row r="8528" spans="1:4" ht="12.75" customHeight="1">
      <c r="A8528" s="6" t="s">
        <v>17075</v>
      </c>
      <c r="B8528" s="7" t="s">
        <v>17076</v>
      </c>
      <c r="C8528" s="7" t="s">
        <v>89</v>
      </c>
      <c r="D8528" s="8">
        <v>54.78</v>
      </c>
    </row>
    <row r="8529" spans="1:4" ht="12.75" customHeight="1">
      <c r="A8529" s="6" t="s">
        <v>17077</v>
      </c>
      <c r="B8529" s="7" t="s">
        <v>17078</v>
      </c>
      <c r="C8529" s="7" t="s">
        <v>89</v>
      </c>
      <c r="D8529" s="8">
        <v>86.56</v>
      </c>
    </row>
    <row r="8530" spans="1:4" ht="12.75" customHeight="1">
      <c r="A8530" s="6" t="s">
        <v>17079</v>
      </c>
      <c r="B8530" s="7" t="s">
        <v>17080</v>
      </c>
      <c r="C8530" s="7" t="s">
        <v>89</v>
      </c>
      <c r="D8530" s="8">
        <v>120.3</v>
      </c>
    </row>
    <row r="8531" spans="1:4" ht="12.75" customHeight="1">
      <c r="A8531" s="6" t="s">
        <v>17081</v>
      </c>
      <c r="B8531" s="7" t="s">
        <v>17082</v>
      </c>
      <c r="C8531" s="7" t="s">
        <v>89</v>
      </c>
      <c r="D8531" s="8">
        <v>191.43</v>
      </c>
    </row>
    <row r="8532" spans="1:4" ht="12.75" customHeight="1">
      <c r="A8532" s="6" t="s">
        <v>17083</v>
      </c>
      <c r="B8532" s="7" t="s">
        <v>17084</v>
      </c>
      <c r="C8532" s="7" t="s">
        <v>89</v>
      </c>
      <c r="D8532" s="8">
        <v>253.08</v>
      </c>
    </row>
    <row r="8533" spans="1:4" ht="12.75" customHeight="1">
      <c r="A8533" s="6" t="s">
        <v>17085</v>
      </c>
      <c r="B8533" s="7" t="s">
        <v>17086</v>
      </c>
      <c r="C8533" s="7" t="s">
        <v>89</v>
      </c>
      <c r="D8533" s="8">
        <v>7.91</v>
      </c>
    </row>
    <row r="8534" spans="1:4" ht="12.75" customHeight="1">
      <c r="A8534" s="6" t="s">
        <v>17087</v>
      </c>
      <c r="B8534" s="7" t="s">
        <v>17088</v>
      </c>
      <c r="C8534" s="7" t="s">
        <v>89</v>
      </c>
      <c r="D8534" s="8">
        <v>10.15</v>
      </c>
    </row>
    <row r="8535" spans="1:4" ht="12.75" customHeight="1">
      <c r="A8535" s="6" t="s">
        <v>17089</v>
      </c>
      <c r="B8535" s="7" t="s">
        <v>17090</v>
      </c>
      <c r="C8535" s="7" t="s">
        <v>89</v>
      </c>
      <c r="D8535" s="8">
        <v>13.87</v>
      </c>
    </row>
    <row r="8536" spans="1:4" ht="12.75" customHeight="1">
      <c r="A8536" s="6" t="s">
        <v>17091</v>
      </c>
      <c r="B8536" s="7" t="s">
        <v>17092</v>
      </c>
      <c r="C8536" s="7" t="s">
        <v>89</v>
      </c>
      <c r="D8536" s="8">
        <v>21.18</v>
      </c>
    </row>
    <row r="8537" spans="1:4" ht="12.75" customHeight="1">
      <c r="A8537" s="6" t="s">
        <v>17093</v>
      </c>
      <c r="B8537" s="7" t="s">
        <v>17094</v>
      </c>
      <c r="C8537" s="7" t="s">
        <v>89</v>
      </c>
      <c r="D8537" s="8">
        <v>26.45</v>
      </c>
    </row>
    <row r="8538" spans="1:4" ht="12.75" customHeight="1">
      <c r="A8538" s="6" t="s">
        <v>17095</v>
      </c>
      <c r="B8538" s="7" t="s">
        <v>17096</v>
      </c>
      <c r="C8538" s="7" t="s">
        <v>89</v>
      </c>
      <c r="D8538" s="8">
        <v>44.78</v>
      </c>
    </row>
    <row r="8539" spans="1:4" ht="12.75" customHeight="1">
      <c r="A8539" s="6" t="s">
        <v>17097</v>
      </c>
      <c r="B8539" s="7" t="s">
        <v>17098</v>
      </c>
      <c r="C8539" s="7" t="s">
        <v>89</v>
      </c>
      <c r="D8539" s="8">
        <v>56.59</v>
      </c>
    </row>
    <row r="8540" spans="1:4" ht="12.75" customHeight="1">
      <c r="A8540" s="6" t="s">
        <v>17099</v>
      </c>
      <c r="B8540" s="7" t="s">
        <v>17100</v>
      </c>
      <c r="C8540" s="7" t="s">
        <v>89</v>
      </c>
      <c r="D8540" s="8">
        <v>69.150000000000006</v>
      </c>
    </row>
    <row r="8541" spans="1:4" ht="12.75" customHeight="1">
      <c r="A8541" s="6" t="s">
        <v>17101</v>
      </c>
      <c r="B8541" s="7" t="s">
        <v>17102</v>
      </c>
      <c r="C8541" s="7" t="s">
        <v>89</v>
      </c>
      <c r="D8541" s="8">
        <v>26.78</v>
      </c>
    </row>
    <row r="8542" spans="1:4" ht="12.75" customHeight="1">
      <c r="A8542" s="6" t="s">
        <v>17103</v>
      </c>
      <c r="B8542" s="7" t="s">
        <v>17104</v>
      </c>
      <c r="C8542" s="7" t="s">
        <v>89</v>
      </c>
      <c r="D8542" s="8">
        <v>45.15</v>
      </c>
    </row>
    <row r="8543" spans="1:4" ht="12.75" customHeight="1">
      <c r="A8543" s="6" t="s">
        <v>17105</v>
      </c>
      <c r="B8543" s="7" t="s">
        <v>17106</v>
      </c>
      <c r="C8543" s="7" t="s">
        <v>89</v>
      </c>
      <c r="D8543" s="8">
        <v>57.06</v>
      </c>
    </row>
    <row r="8544" spans="1:4" ht="12.75" customHeight="1">
      <c r="A8544" s="6" t="s">
        <v>17107</v>
      </c>
      <c r="B8544" s="7" t="s">
        <v>17108</v>
      </c>
      <c r="C8544" s="7" t="s">
        <v>89</v>
      </c>
      <c r="D8544" s="8">
        <v>69.66</v>
      </c>
    </row>
    <row r="8545" spans="1:4" ht="12.75" customHeight="1">
      <c r="A8545" s="6" t="s">
        <v>17109</v>
      </c>
      <c r="B8545" s="7" t="s">
        <v>17110</v>
      </c>
      <c r="C8545" s="7" t="s">
        <v>89</v>
      </c>
      <c r="D8545" s="8">
        <v>76.84</v>
      </c>
    </row>
    <row r="8546" spans="1:4" ht="12.75" customHeight="1">
      <c r="A8546" s="6" t="s">
        <v>17111</v>
      </c>
      <c r="B8546" s="7" t="s">
        <v>17112</v>
      </c>
      <c r="C8546" s="7" t="s">
        <v>89</v>
      </c>
      <c r="D8546" s="8">
        <v>97.8</v>
      </c>
    </row>
    <row r="8547" spans="1:4" ht="12.75" customHeight="1">
      <c r="A8547" s="6" t="s">
        <v>17113</v>
      </c>
      <c r="B8547" s="7" t="s">
        <v>17114</v>
      </c>
      <c r="C8547" s="7" t="s">
        <v>89</v>
      </c>
      <c r="D8547" s="8">
        <v>147.07</v>
      </c>
    </row>
    <row r="8548" spans="1:4" ht="12.75" customHeight="1">
      <c r="A8548" s="6" t="s">
        <v>17115</v>
      </c>
      <c r="B8548" s="7" t="s">
        <v>17116</v>
      </c>
      <c r="C8548" s="7" t="s">
        <v>89</v>
      </c>
      <c r="D8548" s="8">
        <v>176.95</v>
      </c>
    </row>
    <row r="8549" spans="1:4" ht="12.75" customHeight="1">
      <c r="A8549" s="6" t="s">
        <v>17117</v>
      </c>
      <c r="B8549" s="7" t="s">
        <v>17118</v>
      </c>
      <c r="C8549" s="7" t="s">
        <v>89</v>
      </c>
      <c r="D8549" s="8">
        <v>190.62</v>
      </c>
    </row>
    <row r="8550" spans="1:4" ht="12.75" customHeight="1">
      <c r="A8550" s="6" t="s">
        <v>17119</v>
      </c>
      <c r="B8550" s="7" t="s">
        <v>17120</v>
      </c>
      <c r="C8550" s="7" t="s">
        <v>89</v>
      </c>
      <c r="D8550" s="8">
        <v>191.81</v>
      </c>
    </row>
    <row r="8551" spans="1:4" ht="12.75" customHeight="1">
      <c r="A8551" s="6" t="s">
        <v>17121</v>
      </c>
      <c r="B8551" s="7" t="s">
        <v>17122</v>
      </c>
      <c r="C8551" s="7" t="s">
        <v>89</v>
      </c>
      <c r="D8551" s="8">
        <v>92.59</v>
      </c>
    </row>
    <row r="8552" spans="1:4" ht="12.75" customHeight="1">
      <c r="A8552" s="6" t="s">
        <v>17123</v>
      </c>
      <c r="B8552" s="7" t="s">
        <v>17124</v>
      </c>
      <c r="C8552" s="7" t="s">
        <v>89</v>
      </c>
      <c r="D8552" s="8">
        <v>127.86</v>
      </c>
    </row>
    <row r="8553" spans="1:4" ht="12.75" customHeight="1">
      <c r="A8553" s="6" t="s">
        <v>17125</v>
      </c>
      <c r="B8553" s="7" t="s">
        <v>17126</v>
      </c>
      <c r="C8553" s="7" t="s">
        <v>89</v>
      </c>
      <c r="D8553" s="8">
        <v>184.24</v>
      </c>
    </row>
    <row r="8554" spans="1:4" ht="12.75" customHeight="1">
      <c r="A8554" s="6" t="s">
        <v>17127</v>
      </c>
      <c r="B8554" s="7" t="s">
        <v>17128</v>
      </c>
      <c r="C8554" s="7" t="s">
        <v>89</v>
      </c>
      <c r="D8554" s="8">
        <v>223.67</v>
      </c>
    </row>
    <row r="8555" spans="1:4" ht="12.75" customHeight="1">
      <c r="A8555" s="6" t="s">
        <v>17129</v>
      </c>
      <c r="B8555" s="7" t="s">
        <v>17130</v>
      </c>
      <c r="C8555" s="7" t="s">
        <v>89</v>
      </c>
      <c r="D8555" s="8">
        <v>309.25</v>
      </c>
    </row>
    <row r="8556" spans="1:4" ht="12.75" customHeight="1">
      <c r="A8556" s="6" t="s">
        <v>17131</v>
      </c>
      <c r="B8556" s="7" t="s">
        <v>17132</v>
      </c>
      <c r="C8556" s="7" t="s">
        <v>89</v>
      </c>
      <c r="D8556" s="8">
        <v>400.72</v>
      </c>
    </row>
    <row r="8557" spans="1:4" ht="12.75" customHeight="1">
      <c r="A8557" s="6" t="s">
        <v>17133</v>
      </c>
      <c r="B8557" s="7" t="s">
        <v>17134</v>
      </c>
      <c r="C8557" s="7" t="s">
        <v>89</v>
      </c>
      <c r="D8557" s="8">
        <v>61.26</v>
      </c>
    </row>
    <row r="8558" spans="1:4" ht="12.75" customHeight="1">
      <c r="A8558" s="6" t="s">
        <v>17135</v>
      </c>
      <c r="B8558" s="7" t="s">
        <v>17136</v>
      </c>
      <c r="C8558" s="7" t="s">
        <v>89</v>
      </c>
      <c r="D8558" s="8">
        <v>97.09</v>
      </c>
    </row>
    <row r="8559" spans="1:4" ht="12.75" customHeight="1">
      <c r="A8559" s="6" t="s">
        <v>17137</v>
      </c>
      <c r="B8559" s="7" t="s">
        <v>17138</v>
      </c>
      <c r="C8559" s="7" t="s">
        <v>89</v>
      </c>
      <c r="D8559" s="8">
        <v>132.68</v>
      </c>
    </row>
    <row r="8560" spans="1:4" ht="12.75" customHeight="1">
      <c r="A8560" s="6" t="s">
        <v>17139</v>
      </c>
      <c r="B8560" s="7" t="s">
        <v>17140</v>
      </c>
      <c r="C8560" s="7" t="s">
        <v>89</v>
      </c>
      <c r="D8560" s="8">
        <v>71.16</v>
      </c>
    </row>
    <row r="8561" spans="1:4" ht="12.75" customHeight="1">
      <c r="A8561" s="6" t="s">
        <v>17141</v>
      </c>
      <c r="B8561" s="7" t="s">
        <v>17142</v>
      </c>
      <c r="C8561" s="7" t="s">
        <v>89</v>
      </c>
      <c r="D8561" s="8">
        <v>114.1</v>
      </c>
    </row>
    <row r="8562" spans="1:4" ht="12.75" customHeight="1">
      <c r="A8562" s="6" t="s">
        <v>17143</v>
      </c>
      <c r="B8562" s="7" t="s">
        <v>17144</v>
      </c>
      <c r="C8562" s="7" t="s">
        <v>89</v>
      </c>
      <c r="D8562" s="8">
        <v>155.87</v>
      </c>
    </row>
    <row r="8563" spans="1:4" ht="12.75" customHeight="1">
      <c r="A8563" s="6" t="s">
        <v>17145</v>
      </c>
      <c r="B8563" s="7" t="s">
        <v>17146</v>
      </c>
      <c r="C8563" s="7" t="s">
        <v>89</v>
      </c>
      <c r="D8563" s="8">
        <v>46.71</v>
      </c>
    </row>
    <row r="8564" spans="1:4" ht="12.75" customHeight="1">
      <c r="A8564" s="6" t="s">
        <v>17147</v>
      </c>
      <c r="B8564" s="7" t="s">
        <v>17148</v>
      </c>
      <c r="C8564" s="7" t="s">
        <v>89</v>
      </c>
      <c r="D8564" s="8">
        <v>51.22</v>
      </c>
    </row>
    <row r="8565" spans="1:4" ht="12.75" customHeight="1">
      <c r="A8565" s="6" t="s">
        <v>17149</v>
      </c>
      <c r="B8565" s="7" t="s">
        <v>17150</v>
      </c>
      <c r="C8565" s="7" t="s">
        <v>89</v>
      </c>
      <c r="D8565" s="8">
        <v>61.59</v>
      </c>
    </row>
    <row r="8566" spans="1:4" ht="12.75" customHeight="1">
      <c r="A8566" s="6" t="s">
        <v>17151</v>
      </c>
      <c r="B8566" s="7" t="s">
        <v>17152</v>
      </c>
      <c r="C8566" s="7" t="s">
        <v>2</v>
      </c>
      <c r="D8566" s="8">
        <v>574.07000000000005</v>
      </c>
    </row>
    <row r="8567" spans="1:4" ht="12.75" customHeight="1">
      <c r="A8567" s="6" t="s">
        <v>17153</v>
      </c>
      <c r="B8567" s="7" t="s">
        <v>17154</v>
      </c>
      <c r="C8567" s="7" t="s">
        <v>89</v>
      </c>
      <c r="D8567" s="8">
        <v>17.02</v>
      </c>
    </row>
    <row r="8568" spans="1:4" ht="12.75" customHeight="1">
      <c r="A8568" s="6" t="s">
        <v>17155</v>
      </c>
      <c r="B8568" s="7" t="s">
        <v>17156</v>
      </c>
      <c r="C8568" s="7" t="s">
        <v>89</v>
      </c>
      <c r="D8568" s="8">
        <v>24.61</v>
      </c>
    </row>
    <row r="8569" spans="1:4" ht="12.75" customHeight="1">
      <c r="A8569" s="6" t="s">
        <v>17157</v>
      </c>
      <c r="B8569" s="7" t="s">
        <v>17158</v>
      </c>
      <c r="C8569" s="7" t="s">
        <v>89</v>
      </c>
      <c r="D8569" s="8">
        <v>32.46</v>
      </c>
    </row>
    <row r="8570" spans="1:4" ht="12.75" customHeight="1">
      <c r="A8570" s="6" t="s">
        <v>17159</v>
      </c>
      <c r="B8570" s="7" t="s">
        <v>17160</v>
      </c>
      <c r="C8570" s="7" t="s">
        <v>89</v>
      </c>
      <c r="D8570" s="8">
        <v>43.57</v>
      </c>
    </row>
    <row r="8571" spans="1:4" ht="12.75" customHeight="1">
      <c r="A8571" s="6" t="s">
        <v>17161</v>
      </c>
      <c r="B8571" s="7" t="s">
        <v>17162</v>
      </c>
      <c r="C8571" s="7" t="s">
        <v>89</v>
      </c>
      <c r="D8571" s="8">
        <v>17.48</v>
      </c>
    </row>
    <row r="8572" spans="1:4" ht="12.75" customHeight="1">
      <c r="A8572" s="6" t="s">
        <v>17163</v>
      </c>
      <c r="B8572" s="7" t="s">
        <v>17164</v>
      </c>
      <c r="C8572" s="7" t="s">
        <v>89</v>
      </c>
      <c r="D8572" s="8">
        <v>25.07</v>
      </c>
    </row>
    <row r="8573" spans="1:4" ht="12.75" customHeight="1">
      <c r="A8573" s="6" t="s">
        <v>17165</v>
      </c>
      <c r="B8573" s="7" t="s">
        <v>17166</v>
      </c>
      <c r="C8573" s="7" t="s">
        <v>89</v>
      </c>
      <c r="D8573" s="8">
        <v>32.93</v>
      </c>
    </row>
    <row r="8574" spans="1:4" ht="12.75" customHeight="1">
      <c r="A8574" s="6" t="s">
        <v>17167</v>
      </c>
      <c r="B8574" s="7" t="s">
        <v>17168</v>
      </c>
      <c r="C8574" s="7" t="s">
        <v>89</v>
      </c>
      <c r="D8574" s="8">
        <v>44.03</v>
      </c>
    </row>
    <row r="8575" spans="1:4" ht="12.75" customHeight="1">
      <c r="A8575" s="6" t="s">
        <v>17169</v>
      </c>
      <c r="B8575" s="7" t="s">
        <v>17170</v>
      </c>
      <c r="C8575" s="7" t="s">
        <v>89</v>
      </c>
      <c r="D8575" s="8">
        <v>16.07</v>
      </c>
    </row>
    <row r="8576" spans="1:4" ht="12.75" customHeight="1">
      <c r="A8576" s="6" t="s">
        <v>17171</v>
      </c>
      <c r="B8576" s="7" t="s">
        <v>17172</v>
      </c>
      <c r="C8576" s="7" t="s">
        <v>89</v>
      </c>
      <c r="D8576" s="8">
        <v>23.49</v>
      </c>
    </row>
    <row r="8577" spans="1:4" ht="12.75" customHeight="1">
      <c r="A8577" s="6" t="s">
        <v>17173</v>
      </c>
      <c r="B8577" s="7" t="s">
        <v>17174</v>
      </c>
      <c r="C8577" s="7" t="s">
        <v>89</v>
      </c>
      <c r="D8577" s="8">
        <v>31.12</v>
      </c>
    </row>
    <row r="8578" spans="1:4" ht="12.75" customHeight="1">
      <c r="A8578" s="6" t="s">
        <v>17175</v>
      </c>
      <c r="B8578" s="7" t="s">
        <v>17176</v>
      </c>
      <c r="C8578" s="7" t="s">
        <v>89</v>
      </c>
      <c r="D8578" s="8">
        <v>41.93</v>
      </c>
    </row>
    <row r="8579" spans="1:4" ht="12.75" customHeight="1">
      <c r="A8579" s="6" t="s">
        <v>17177</v>
      </c>
      <c r="B8579" s="7" t="s">
        <v>17178</v>
      </c>
      <c r="C8579" s="7" t="s">
        <v>89</v>
      </c>
      <c r="D8579" s="8">
        <v>22.85</v>
      </c>
    </row>
    <row r="8580" spans="1:4" ht="12.75" customHeight="1">
      <c r="A8580" s="6" t="s">
        <v>17179</v>
      </c>
      <c r="B8580" s="7" t="s">
        <v>17180</v>
      </c>
      <c r="C8580" s="7" t="s">
        <v>89</v>
      </c>
      <c r="D8580" s="8">
        <v>31.45</v>
      </c>
    </row>
    <row r="8581" spans="1:4" ht="12.75" customHeight="1">
      <c r="A8581" s="6" t="s">
        <v>17181</v>
      </c>
      <c r="B8581" s="7" t="s">
        <v>17182</v>
      </c>
      <c r="C8581" s="7" t="s">
        <v>89</v>
      </c>
      <c r="D8581" s="8">
        <v>40.54</v>
      </c>
    </row>
    <row r="8582" spans="1:4" ht="12.75" customHeight="1">
      <c r="A8582" s="6" t="s">
        <v>17183</v>
      </c>
      <c r="B8582" s="7" t="s">
        <v>17184</v>
      </c>
      <c r="C8582" s="7" t="s">
        <v>89</v>
      </c>
      <c r="D8582" s="8">
        <v>53.41</v>
      </c>
    </row>
    <row r="8583" spans="1:4" ht="12.75" customHeight="1">
      <c r="A8583" s="6" t="s">
        <v>17185</v>
      </c>
      <c r="B8583" s="7" t="s">
        <v>17186</v>
      </c>
      <c r="C8583" s="7" t="s">
        <v>89</v>
      </c>
      <c r="D8583" s="8">
        <v>219.16</v>
      </c>
    </row>
    <row r="8584" spans="1:4" ht="12.75" customHeight="1">
      <c r="A8584" s="6" t="s">
        <v>17187</v>
      </c>
      <c r="B8584" s="7" t="s">
        <v>17188</v>
      </c>
      <c r="C8584" s="7" t="s">
        <v>2</v>
      </c>
      <c r="D8584" s="8">
        <v>337.41</v>
      </c>
    </row>
    <row r="8585" spans="1:4" ht="12.75" customHeight="1">
      <c r="A8585" s="6" t="s">
        <v>17189</v>
      </c>
      <c r="B8585" s="7" t="s">
        <v>17190</v>
      </c>
      <c r="C8585" s="7" t="s">
        <v>2</v>
      </c>
      <c r="D8585" s="8">
        <v>163.69</v>
      </c>
    </row>
    <row r="8586" spans="1:4" ht="12.75" customHeight="1">
      <c r="A8586" s="6" t="s">
        <v>17191</v>
      </c>
      <c r="B8586" s="7" t="s">
        <v>17192</v>
      </c>
      <c r="C8586" s="7" t="s">
        <v>2</v>
      </c>
      <c r="D8586" s="8">
        <v>186.06</v>
      </c>
    </row>
    <row r="8587" spans="1:4" ht="12.75" customHeight="1">
      <c r="A8587" s="6" t="s">
        <v>17193</v>
      </c>
      <c r="B8587" s="7" t="s">
        <v>17194</v>
      </c>
      <c r="C8587" s="7" t="s">
        <v>2</v>
      </c>
      <c r="D8587" s="8">
        <v>186.06</v>
      </c>
    </row>
    <row r="8588" spans="1:4" ht="12.75" customHeight="1">
      <c r="A8588" s="6" t="s">
        <v>17195</v>
      </c>
      <c r="B8588" s="7" t="s">
        <v>17196</v>
      </c>
      <c r="C8588" s="7" t="s">
        <v>2</v>
      </c>
      <c r="D8588" s="8">
        <v>186.06</v>
      </c>
    </row>
    <row r="8589" spans="1:4" ht="12.75" customHeight="1">
      <c r="A8589" s="6" t="s">
        <v>17197</v>
      </c>
      <c r="B8589" s="7" t="s">
        <v>17198</v>
      </c>
      <c r="C8589" s="7" t="s">
        <v>2</v>
      </c>
      <c r="D8589" s="8">
        <v>154.33000000000001</v>
      </c>
    </row>
    <row r="8590" spans="1:4" ht="12.75" customHeight="1">
      <c r="A8590" s="6" t="s">
        <v>17199</v>
      </c>
      <c r="B8590" s="7" t="s">
        <v>17200</v>
      </c>
      <c r="C8590" s="7" t="s">
        <v>2</v>
      </c>
      <c r="D8590" s="8">
        <v>257.14999999999998</v>
      </c>
    </row>
    <row r="8591" spans="1:4" ht="12.75" customHeight="1">
      <c r="A8591" s="6" t="s">
        <v>17201</v>
      </c>
      <c r="B8591" s="7" t="s">
        <v>17202</v>
      </c>
      <c r="C8591" s="7" t="s">
        <v>2</v>
      </c>
      <c r="D8591" s="8">
        <v>331.88</v>
      </c>
    </row>
    <row r="8592" spans="1:4" ht="12.75" customHeight="1">
      <c r="A8592" s="6" t="s">
        <v>17203</v>
      </c>
      <c r="B8592" s="7" t="s">
        <v>17204</v>
      </c>
      <c r="C8592" s="7" t="s">
        <v>89</v>
      </c>
      <c r="D8592" s="8">
        <v>205.1</v>
      </c>
    </row>
    <row r="8593" spans="1:4" ht="12.75" customHeight="1">
      <c r="A8593" s="6" t="s">
        <v>17205</v>
      </c>
      <c r="B8593" s="7" t="s">
        <v>17206</v>
      </c>
      <c r="C8593" s="7" t="s">
        <v>2</v>
      </c>
      <c r="D8593" s="8">
        <v>342.79</v>
      </c>
    </row>
    <row r="8594" spans="1:4" ht="12.75" customHeight="1">
      <c r="A8594" s="6" t="s">
        <v>17207</v>
      </c>
      <c r="B8594" s="7" t="s">
        <v>17208</v>
      </c>
      <c r="C8594" s="7" t="s">
        <v>2</v>
      </c>
      <c r="D8594" s="8">
        <v>169.07</v>
      </c>
    </row>
    <row r="8595" spans="1:4" ht="12.75" customHeight="1">
      <c r="A8595" s="6" t="s">
        <v>17209</v>
      </c>
      <c r="B8595" s="7" t="s">
        <v>17210</v>
      </c>
      <c r="C8595" s="7" t="s">
        <v>2</v>
      </c>
      <c r="D8595" s="8">
        <v>191.44</v>
      </c>
    </row>
    <row r="8596" spans="1:4" ht="12.75" customHeight="1">
      <c r="A8596" s="6" t="s">
        <v>17211</v>
      </c>
      <c r="B8596" s="7" t="s">
        <v>17212</v>
      </c>
      <c r="C8596" s="7" t="s">
        <v>2</v>
      </c>
      <c r="D8596" s="8">
        <v>191.44</v>
      </c>
    </row>
    <row r="8597" spans="1:4" ht="12.75" customHeight="1">
      <c r="A8597" s="6" t="s">
        <v>17213</v>
      </c>
      <c r="B8597" s="7" t="s">
        <v>17214</v>
      </c>
      <c r="C8597" s="7" t="s">
        <v>2</v>
      </c>
      <c r="D8597" s="8">
        <v>191.44</v>
      </c>
    </row>
    <row r="8598" spans="1:4" ht="12.75" customHeight="1">
      <c r="A8598" s="6" t="s">
        <v>17215</v>
      </c>
      <c r="B8598" s="7" t="s">
        <v>17216</v>
      </c>
      <c r="C8598" s="7" t="s">
        <v>2</v>
      </c>
      <c r="D8598" s="8">
        <v>159.71</v>
      </c>
    </row>
    <row r="8599" spans="1:4" ht="12.75" customHeight="1">
      <c r="A8599" s="6" t="s">
        <v>17217</v>
      </c>
      <c r="B8599" s="7" t="s">
        <v>17218</v>
      </c>
      <c r="C8599" s="7" t="s">
        <v>2</v>
      </c>
      <c r="D8599" s="8">
        <v>265.23</v>
      </c>
    </row>
    <row r="8600" spans="1:4" ht="12.75" customHeight="1">
      <c r="A8600" s="6" t="s">
        <v>17219</v>
      </c>
      <c r="B8600" s="7" t="s">
        <v>17220</v>
      </c>
      <c r="C8600" s="7" t="s">
        <v>2</v>
      </c>
      <c r="D8600" s="8">
        <v>342.65</v>
      </c>
    </row>
    <row r="8601" spans="1:4" ht="12.75" customHeight="1">
      <c r="A8601" s="6" t="s">
        <v>17221</v>
      </c>
      <c r="B8601" s="7" t="s">
        <v>17222</v>
      </c>
      <c r="C8601" s="7" t="s">
        <v>89</v>
      </c>
      <c r="D8601" s="8">
        <v>38.229999999999997</v>
      </c>
    </row>
    <row r="8602" spans="1:4" ht="12.75" customHeight="1">
      <c r="A8602" s="6" t="s">
        <v>17223</v>
      </c>
      <c r="B8602" s="7" t="s">
        <v>17224</v>
      </c>
      <c r="C8602" s="7" t="s">
        <v>89</v>
      </c>
      <c r="D8602" s="8">
        <v>65.73</v>
      </c>
    </row>
    <row r="8603" spans="1:4" ht="12.75" customHeight="1">
      <c r="A8603" s="6" t="s">
        <v>17225</v>
      </c>
      <c r="B8603" s="7" t="s">
        <v>17226</v>
      </c>
      <c r="C8603" s="7" t="s">
        <v>89</v>
      </c>
      <c r="D8603" s="8">
        <v>79.55</v>
      </c>
    </row>
    <row r="8604" spans="1:4" ht="12.75" customHeight="1">
      <c r="A8604" s="6" t="s">
        <v>17227</v>
      </c>
      <c r="B8604" s="7" t="s">
        <v>17228</v>
      </c>
      <c r="C8604" s="7" t="s">
        <v>89</v>
      </c>
      <c r="D8604" s="8">
        <v>59.74</v>
      </c>
    </row>
    <row r="8605" spans="1:4" ht="12.75" customHeight="1">
      <c r="A8605" s="6" t="s">
        <v>17229</v>
      </c>
      <c r="B8605" s="7" t="s">
        <v>17230</v>
      </c>
      <c r="C8605" s="7" t="s">
        <v>89</v>
      </c>
      <c r="D8605" s="8">
        <v>92.81</v>
      </c>
    </row>
    <row r="8606" spans="1:4" ht="12.75" customHeight="1">
      <c r="A8606" s="6" t="s">
        <v>17231</v>
      </c>
      <c r="B8606" s="7" t="s">
        <v>17232</v>
      </c>
      <c r="C8606" s="7" t="s">
        <v>89</v>
      </c>
      <c r="D8606" s="8">
        <v>117.04</v>
      </c>
    </row>
    <row r="8607" spans="1:4" ht="12.75" customHeight="1">
      <c r="A8607" s="6" t="s">
        <v>17233</v>
      </c>
      <c r="B8607" s="7" t="s">
        <v>17234</v>
      </c>
      <c r="C8607" s="7" t="s">
        <v>89</v>
      </c>
      <c r="D8607" s="8">
        <v>47.52</v>
      </c>
    </row>
    <row r="8608" spans="1:4" ht="12.75" customHeight="1">
      <c r="A8608" s="6" t="s">
        <v>17235</v>
      </c>
      <c r="B8608" s="7" t="s">
        <v>17236</v>
      </c>
      <c r="C8608" s="7" t="s">
        <v>89</v>
      </c>
      <c r="D8608" s="8">
        <v>72.239999999999995</v>
      </c>
    </row>
    <row r="8609" spans="1:4" ht="12.75" customHeight="1">
      <c r="A8609" s="6" t="s">
        <v>17237</v>
      </c>
      <c r="B8609" s="7" t="s">
        <v>17238</v>
      </c>
      <c r="C8609" s="7" t="s">
        <v>89</v>
      </c>
      <c r="D8609" s="8">
        <v>88.79</v>
      </c>
    </row>
    <row r="8610" spans="1:4" ht="12.75" customHeight="1">
      <c r="A8610" s="6" t="s">
        <v>17239</v>
      </c>
      <c r="B8610" s="7" t="s">
        <v>17240</v>
      </c>
      <c r="C8610" s="7" t="s">
        <v>89</v>
      </c>
      <c r="D8610" s="8">
        <v>62.9</v>
      </c>
    </row>
    <row r="8611" spans="1:4" ht="12.75" customHeight="1">
      <c r="A8611" s="6" t="s">
        <v>17241</v>
      </c>
      <c r="B8611" s="7" t="s">
        <v>17242</v>
      </c>
      <c r="C8611" s="7" t="s">
        <v>89</v>
      </c>
      <c r="D8611" s="8">
        <v>144.77000000000001</v>
      </c>
    </row>
    <row r="8612" spans="1:4" ht="12.75" customHeight="1">
      <c r="A8612" s="6" t="s">
        <v>17243</v>
      </c>
      <c r="B8612" s="7" t="s">
        <v>17244</v>
      </c>
      <c r="C8612" s="7" t="s">
        <v>89</v>
      </c>
      <c r="D8612" s="8">
        <v>164.3</v>
      </c>
    </row>
    <row r="8613" spans="1:4" ht="12.75" customHeight="1">
      <c r="A8613" s="6" t="s">
        <v>17245</v>
      </c>
      <c r="B8613" s="7" t="s">
        <v>17246</v>
      </c>
      <c r="C8613" s="7" t="s">
        <v>89</v>
      </c>
      <c r="D8613" s="8">
        <v>24.21</v>
      </c>
    </row>
    <row r="8614" spans="1:4" ht="12.75" customHeight="1">
      <c r="A8614" s="6" t="s">
        <v>17247</v>
      </c>
      <c r="B8614" s="7" t="s">
        <v>17248</v>
      </c>
      <c r="C8614" s="7" t="s">
        <v>89</v>
      </c>
      <c r="D8614" s="8">
        <v>27.59</v>
      </c>
    </row>
    <row r="8615" spans="1:4" ht="12.75" customHeight="1">
      <c r="A8615" s="6" t="s">
        <v>17249</v>
      </c>
      <c r="B8615" s="7" t="s">
        <v>17250</v>
      </c>
      <c r="C8615" s="7" t="s">
        <v>89</v>
      </c>
      <c r="D8615" s="8">
        <v>67.84</v>
      </c>
    </row>
    <row r="8616" spans="1:4" ht="12.75" customHeight="1">
      <c r="A8616" s="6" t="s">
        <v>17251</v>
      </c>
      <c r="B8616" s="7" t="s">
        <v>17252</v>
      </c>
      <c r="C8616" s="7" t="s">
        <v>89</v>
      </c>
      <c r="D8616" s="8">
        <v>67.38</v>
      </c>
    </row>
    <row r="8617" spans="1:4" ht="12.75" customHeight="1">
      <c r="A8617" s="6" t="s">
        <v>17253</v>
      </c>
      <c r="B8617" s="7" t="s">
        <v>17254</v>
      </c>
      <c r="C8617" s="7" t="s">
        <v>89</v>
      </c>
      <c r="D8617" s="8">
        <v>20.149999999999999</v>
      </c>
    </row>
    <row r="8618" spans="1:4" ht="12.75" customHeight="1">
      <c r="A8618" s="6" t="s">
        <v>17255</v>
      </c>
      <c r="B8618" s="7" t="s">
        <v>17256</v>
      </c>
      <c r="C8618" s="7" t="s">
        <v>89</v>
      </c>
      <c r="D8618" s="8">
        <v>21.42</v>
      </c>
    </row>
    <row r="8619" spans="1:4" ht="12.75" customHeight="1">
      <c r="A8619" s="6" t="s">
        <v>17257</v>
      </c>
      <c r="B8619" s="7" t="s">
        <v>17258</v>
      </c>
      <c r="C8619" s="7" t="s">
        <v>89</v>
      </c>
      <c r="D8619" s="8">
        <v>14.9</v>
      </c>
    </row>
    <row r="8620" spans="1:4" ht="12.75" customHeight="1">
      <c r="A8620" s="6" t="s">
        <v>17259</v>
      </c>
      <c r="B8620" s="7" t="s">
        <v>17260</v>
      </c>
      <c r="C8620" s="7" t="s">
        <v>89</v>
      </c>
      <c r="D8620" s="8">
        <v>21.5</v>
      </c>
    </row>
    <row r="8621" spans="1:4" ht="12.75" customHeight="1">
      <c r="A8621" s="6" t="s">
        <v>17261</v>
      </c>
      <c r="B8621" s="7" t="s">
        <v>17262</v>
      </c>
      <c r="C8621" s="7" t="s">
        <v>2</v>
      </c>
      <c r="D8621" s="8">
        <v>7.53</v>
      </c>
    </row>
    <row r="8622" spans="1:4" ht="12.75" customHeight="1">
      <c r="A8622" s="6" t="s">
        <v>17263</v>
      </c>
      <c r="B8622" s="7" t="s">
        <v>17264</v>
      </c>
      <c r="C8622" s="7" t="s">
        <v>2</v>
      </c>
      <c r="D8622" s="8">
        <v>8.0299999999999994</v>
      </c>
    </row>
    <row r="8623" spans="1:4" ht="12.75" customHeight="1">
      <c r="A8623" s="6" t="s">
        <v>17265</v>
      </c>
      <c r="B8623" s="7" t="s">
        <v>17266</v>
      </c>
      <c r="C8623" s="7" t="s">
        <v>2</v>
      </c>
      <c r="D8623" s="8">
        <v>8.9499999999999993</v>
      </c>
    </row>
    <row r="8624" spans="1:4" ht="12.75" customHeight="1">
      <c r="A8624" s="6" t="s">
        <v>17267</v>
      </c>
      <c r="B8624" s="7" t="s">
        <v>17268</v>
      </c>
      <c r="C8624" s="7" t="s">
        <v>2</v>
      </c>
      <c r="D8624" s="8">
        <v>9.02</v>
      </c>
    </row>
    <row r="8625" spans="1:4" ht="12.75" customHeight="1">
      <c r="A8625" s="6" t="s">
        <v>17269</v>
      </c>
      <c r="B8625" s="7" t="s">
        <v>17270</v>
      </c>
      <c r="C8625" s="7" t="s">
        <v>2</v>
      </c>
      <c r="D8625" s="8">
        <v>8.9700000000000006</v>
      </c>
    </row>
    <row r="8626" spans="1:4" ht="12.75" customHeight="1">
      <c r="A8626" s="6" t="s">
        <v>17271</v>
      </c>
      <c r="B8626" s="7" t="s">
        <v>17272</v>
      </c>
      <c r="C8626" s="7" t="s">
        <v>2</v>
      </c>
      <c r="D8626" s="8">
        <v>9.69</v>
      </c>
    </row>
    <row r="8627" spans="1:4" ht="12.75" customHeight="1">
      <c r="A8627" s="6" t="s">
        <v>17273</v>
      </c>
      <c r="B8627" s="7" t="s">
        <v>17274</v>
      </c>
      <c r="C8627" s="7" t="s">
        <v>2</v>
      </c>
      <c r="D8627" s="8">
        <v>11.07</v>
      </c>
    </row>
    <row r="8628" spans="1:4" ht="12.75" customHeight="1">
      <c r="A8628" s="6" t="s">
        <v>17275</v>
      </c>
      <c r="B8628" s="7" t="s">
        <v>17276</v>
      </c>
      <c r="C8628" s="7" t="s">
        <v>2</v>
      </c>
      <c r="D8628" s="8">
        <v>10.57</v>
      </c>
    </row>
    <row r="8629" spans="1:4" ht="12.75" customHeight="1">
      <c r="A8629" s="6" t="s">
        <v>17277</v>
      </c>
      <c r="B8629" s="7" t="s">
        <v>17278</v>
      </c>
      <c r="C8629" s="7" t="s">
        <v>2</v>
      </c>
      <c r="D8629" s="8">
        <v>15.15</v>
      </c>
    </row>
    <row r="8630" spans="1:4" ht="12.75" customHeight="1">
      <c r="A8630" s="6" t="s">
        <v>17279</v>
      </c>
      <c r="B8630" s="7" t="s">
        <v>17280</v>
      </c>
      <c r="C8630" s="7" t="s">
        <v>2</v>
      </c>
      <c r="D8630" s="8">
        <v>12.35</v>
      </c>
    </row>
    <row r="8631" spans="1:4" ht="12.75" customHeight="1">
      <c r="A8631" s="6" t="s">
        <v>17281</v>
      </c>
      <c r="B8631" s="7" t="s">
        <v>17282</v>
      </c>
      <c r="C8631" s="7" t="s">
        <v>2</v>
      </c>
      <c r="D8631" s="8">
        <v>13.95</v>
      </c>
    </row>
    <row r="8632" spans="1:4" ht="12.75" customHeight="1">
      <c r="A8632" s="6" t="s">
        <v>17283</v>
      </c>
      <c r="B8632" s="7" t="s">
        <v>17284</v>
      </c>
      <c r="C8632" s="7" t="s">
        <v>2</v>
      </c>
      <c r="D8632" s="8">
        <v>16.11</v>
      </c>
    </row>
    <row r="8633" spans="1:4" ht="12.75" customHeight="1">
      <c r="A8633" s="6" t="s">
        <v>17285</v>
      </c>
      <c r="B8633" s="7" t="s">
        <v>17286</v>
      </c>
      <c r="C8633" s="7" t="s">
        <v>2</v>
      </c>
      <c r="D8633" s="8">
        <v>14.25</v>
      </c>
    </row>
    <row r="8634" spans="1:4" ht="12.75" customHeight="1">
      <c r="A8634" s="6" t="s">
        <v>17287</v>
      </c>
      <c r="B8634" s="7" t="s">
        <v>17288</v>
      </c>
      <c r="C8634" s="7" t="s">
        <v>2</v>
      </c>
      <c r="D8634" s="8">
        <v>5.67</v>
      </c>
    </row>
    <row r="8635" spans="1:4" ht="12.75" customHeight="1">
      <c r="A8635" s="6" t="s">
        <v>17289</v>
      </c>
      <c r="B8635" s="7" t="s">
        <v>17290</v>
      </c>
      <c r="C8635" s="7" t="s">
        <v>2</v>
      </c>
      <c r="D8635" s="8">
        <v>14.83</v>
      </c>
    </row>
    <row r="8636" spans="1:4" ht="12.75" customHeight="1">
      <c r="A8636" s="6" t="s">
        <v>17291</v>
      </c>
      <c r="B8636" s="7" t="s">
        <v>17292</v>
      </c>
      <c r="C8636" s="7" t="s">
        <v>2</v>
      </c>
      <c r="D8636" s="8">
        <v>6.75</v>
      </c>
    </row>
    <row r="8637" spans="1:4" ht="12.75" customHeight="1">
      <c r="A8637" s="6" t="s">
        <v>17293</v>
      </c>
      <c r="B8637" s="7" t="s">
        <v>17294</v>
      </c>
      <c r="C8637" s="7" t="s">
        <v>2</v>
      </c>
      <c r="D8637" s="8">
        <v>9.44</v>
      </c>
    </row>
    <row r="8638" spans="1:4" ht="12.75" customHeight="1">
      <c r="A8638" s="6" t="s">
        <v>17295</v>
      </c>
      <c r="B8638" s="7" t="s">
        <v>17296</v>
      </c>
      <c r="C8638" s="7" t="s">
        <v>2</v>
      </c>
      <c r="D8638" s="8">
        <v>11.12</v>
      </c>
    </row>
    <row r="8639" spans="1:4" ht="12.75" customHeight="1">
      <c r="A8639" s="6" t="s">
        <v>17297</v>
      </c>
      <c r="B8639" s="7" t="s">
        <v>17298</v>
      </c>
      <c r="C8639" s="7" t="s">
        <v>2</v>
      </c>
      <c r="D8639" s="8">
        <v>5.39</v>
      </c>
    </row>
    <row r="8640" spans="1:4" ht="12.75" customHeight="1">
      <c r="A8640" s="6" t="s">
        <v>17299</v>
      </c>
      <c r="B8640" s="7" t="s">
        <v>17300</v>
      </c>
      <c r="C8640" s="7" t="s">
        <v>2</v>
      </c>
      <c r="D8640" s="8">
        <v>9.5399999999999991</v>
      </c>
    </row>
    <row r="8641" spans="1:4" ht="12.75" customHeight="1">
      <c r="A8641" s="6" t="s">
        <v>17301</v>
      </c>
      <c r="B8641" s="7" t="s">
        <v>17302</v>
      </c>
      <c r="C8641" s="7" t="s">
        <v>2</v>
      </c>
      <c r="D8641" s="8">
        <v>6.69</v>
      </c>
    </row>
    <row r="8642" spans="1:4" ht="12.75" customHeight="1">
      <c r="A8642" s="6" t="s">
        <v>17303</v>
      </c>
      <c r="B8642" s="7" t="s">
        <v>17304</v>
      </c>
      <c r="C8642" s="7" t="s">
        <v>2</v>
      </c>
      <c r="D8642" s="8">
        <v>17.43</v>
      </c>
    </row>
    <row r="8643" spans="1:4" ht="12.75" customHeight="1">
      <c r="A8643" s="6" t="s">
        <v>17305</v>
      </c>
      <c r="B8643" s="7" t="s">
        <v>17306</v>
      </c>
      <c r="C8643" s="7" t="s">
        <v>2</v>
      </c>
      <c r="D8643" s="8">
        <v>9.5</v>
      </c>
    </row>
    <row r="8644" spans="1:4" ht="12.75" customHeight="1">
      <c r="A8644" s="6" t="s">
        <v>17307</v>
      </c>
      <c r="B8644" s="7" t="s">
        <v>17308</v>
      </c>
      <c r="C8644" s="7" t="s">
        <v>2</v>
      </c>
      <c r="D8644" s="8">
        <v>11.57</v>
      </c>
    </row>
    <row r="8645" spans="1:4" ht="12.75" customHeight="1">
      <c r="A8645" s="6" t="s">
        <v>17309</v>
      </c>
      <c r="B8645" s="7" t="s">
        <v>17310</v>
      </c>
      <c r="C8645" s="7" t="s">
        <v>2</v>
      </c>
      <c r="D8645" s="8">
        <v>13.37</v>
      </c>
    </row>
    <row r="8646" spans="1:4" ht="12.75" customHeight="1">
      <c r="A8646" s="6" t="s">
        <v>17311</v>
      </c>
      <c r="B8646" s="7" t="s">
        <v>17312</v>
      </c>
      <c r="C8646" s="7" t="s">
        <v>2</v>
      </c>
      <c r="D8646" s="8">
        <v>6.28</v>
      </c>
    </row>
    <row r="8647" spans="1:4" ht="12.75" customHeight="1">
      <c r="A8647" s="6" t="s">
        <v>17313</v>
      </c>
      <c r="B8647" s="7" t="s">
        <v>17314</v>
      </c>
      <c r="C8647" s="7" t="s">
        <v>2</v>
      </c>
      <c r="D8647" s="8">
        <v>12.16</v>
      </c>
    </row>
    <row r="8648" spans="1:4" ht="12.75" customHeight="1">
      <c r="A8648" s="6" t="s">
        <v>17315</v>
      </c>
      <c r="B8648" s="7" t="s">
        <v>17316</v>
      </c>
      <c r="C8648" s="7" t="s">
        <v>2</v>
      </c>
      <c r="D8648" s="8">
        <v>6.86</v>
      </c>
    </row>
    <row r="8649" spans="1:4" ht="12.75" customHeight="1">
      <c r="A8649" s="6" t="s">
        <v>17317</v>
      </c>
      <c r="B8649" s="7" t="s">
        <v>17318</v>
      </c>
      <c r="C8649" s="7" t="s">
        <v>2</v>
      </c>
      <c r="D8649" s="8">
        <v>9.14</v>
      </c>
    </row>
    <row r="8650" spans="1:4" ht="12.75" customHeight="1">
      <c r="A8650" s="6" t="s">
        <v>17319</v>
      </c>
      <c r="B8650" s="7" t="s">
        <v>17320</v>
      </c>
      <c r="C8650" s="7" t="s">
        <v>2</v>
      </c>
      <c r="D8650" s="8">
        <v>27.7</v>
      </c>
    </row>
    <row r="8651" spans="1:4" ht="12.75" customHeight="1">
      <c r="A8651" s="6" t="s">
        <v>17321</v>
      </c>
      <c r="B8651" s="7" t="s">
        <v>17322</v>
      </c>
      <c r="C8651" s="7" t="s">
        <v>2</v>
      </c>
      <c r="D8651" s="8">
        <v>10.81</v>
      </c>
    </row>
    <row r="8652" spans="1:4" ht="12.75" customHeight="1">
      <c r="A8652" s="6" t="s">
        <v>17323</v>
      </c>
      <c r="B8652" s="7" t="s">
        <v>17324</v>
      </c>
      <c r="C8652" s="7" t="s">
        <v>2</v>
      </c>
      <c r="D8652" s="8">
        <v>19.82</v>
      </c>
    </row>
    <row r="8653" spans="1:4" ht="12.75" customHeight="1">
      <c r="A8653" s="6" t="s">
        <v>17325</v>
      </c>
      <c r="B8653" s="7" t="s">
        <v>17326</v>
      </c>
      <c r="C8653" s="7" t="s">
        <v>2</v>
      </c>
      <c r="D8653" s="8">
        <v>8.2799999999999994</v>
      </c>
    </row>
    <row r="8654" spans="1:4" ht="12.75" customHeight="1">
      <c r="A8654" s="6" t="s">
        <v>17327</v>
      </c>
      <c r="B8654" s="7" t="s">
        <v>17328</v>
      </c>
      <c r="C8654" s="7" t="s">
        <v>2</v>
      </c>
      <c r="D8654" s="8">
        <v>22.65</v>
      </c>
    </row>
    <row r="8655" spans="1:4" ht="12.75" customHeight="1">
      <c r="A8655" s="6" t="s">
        <v>17329</v>
      </c>
      <c r="B8655" s="7" t="s">
        <v>17330</v>
      </c>
      <c r="C8655" s="7" t="s">
        <v>2</v>
      </c>
      <c r="D8655" s="8">
        <v>10.45</v>
      </c>
    </row>
    <row r="8656" spans="1:4" ht="12.75" customHeight="1">
      <c r="A8656" s="6" t="s">
        <v>17331</v>
      </c>
      <c r="B8656" s="7" t="s">
        <v>17332</v>
      </c>
      <c r="C8656" s="7" t="s">
        <v>2</v>
      </c>
      <c r="D8656" s="8">
        <v>17.36</v>
      </c>
    </row>
    <row r="8657" spans="1:4" ht="12.75" customHeight="1">
      <c r="A8657" s="6" t="s">
        <v>17333</v>
      </c>
      <c r="B8657" s="7" t="s">
        <v>17334</v>
      </c>
      <c r="C8657" s="7" t="s">
        <v>2</v>
      </c>
      <c r="D8657" s="8">
        <v>12.39</v>
      </c>
    </row>
    <row r="8658" spans="1:4" ht="12.75" customHeight="1">
      <c r="A8658" s="6" t="s">
        <v>17335</v>
      </c>
      <c r="B8658" s="7" t="s">
        <v>17336</v>
      </c>
      <c r="C8658" s="7" t="s">
        <v>2</v>
      </c>
      <c r="D8658" s="8">
        <v>19.04</v>
      </c>
    </row>
    <row r="8659" spans="1:4" ht="12.75" customHeight="1">
      <c r="A8659" s="6" t="s">
        <v>17337</v>
      </c>
      <c r="B8659" s="7" t="s">
        <v>17338</v>
      </c>
      <c r="C8659" s="7" t="s">
        <v>2</v>
      </c>
      <c r="D8659" s="8">
        <v>13.94</v>
      </c>
    </row>
    <row r="8660" spans="1:4" ht="12.75" customHeight="1">
      <c r="A8660" s="6" t="s">
        <v>17339</v>
      </c>
      <c r="B8660" s="7" t="s">
        <v>17340</v>
      </c>
      <c r="C8660" s="7" t="s">
        <v>2</v>
      </c>
      <c r="D8660" s="8">
        <v>17.25</v>
      </c>
    </row>
    <row r="8661" spans="1:4" ht="12.75" customHeight="1">
      <c r="A8661" s="6" t="s">
        <v>17341</v>
      </c>
      <c r="B8661" s="7" t="s">
        <v>17342</v>
      </c>
      <c r="C8661" s="7" t="s">
        <v>2</v>
      </c>
      <c r="D8661" s="8">
        <v>23.11</v>
      </c>
    </row>
    <row r="8662" spans="1:4" ht="12.75" customHeight="1">
      <c r="A8662" s="6" t="s">
        <v>17343</v>
      </c>
      <c r="B8662" s="7" t="s">
        <v>17344</v>
      </c>
      <c r="C8662" s="7" t="s">
        <v>2</v>
      </c>
      <c r="D8662" s="8">
        <v>18.739999999999998</v>
      </c>
    </row>
    <row r="8663" spans="1:4" ht="12.75" customHeight="1">
      <c r="A8663" s="6" t="s">
        <v>17345</v>
      </c>
      <c r="B8663" s="7" t="s">
        <v>17346</v>
      </c>
      <c r="C8663" s="7" t="s">
        <v>2</v>
      </c>
      <c r="D8663" s="8">
        <v>6.88</v>
      </c>
    </row>
    <row r="8664" spans="1:4" ht="12.75" customHeight="1">
      <c r="A8664" s="6" t="s">
        <v>17347</v>
      </c>
      <c r="B8664" s="7" t="s">
        <v>17348</v>
      </c>
      <c r="C8664" s="7" t="s">
        <v>2</v>
      </c>
      <c r="D8664" s="8">
        <v>7.38</v>
      </c>
    </row>
    <row r="8665" spans="1:4" ht="12.75" customHeight="1">
      <c r="A8665" s="6" t="s">
        <v>17349</v>
      </c>
      <c r="B8665" s="7" t="s">
        <v>17350</v>
      </c>
      <c r="C8665" s="7" t="s">
        <v>2</v>
      </c>
      <c r="D8665" s="8">
        <v>8.3000000000000007</v>
      </c>
    </row>
    <row r="8666" spans="1:4" ht="12.75" customHeight="1">
      <c r="A8666" s="6" t="s">
        <v>17351</v>
      </c>
      <c r="B8666" s="7" t="s">
        <v>17352</v>
      </c>
      <c r="C8666" s="7" t="s">
        <v>2</v>
      </c>
      <c r="D8666" s="8">
        <v>8.3699999999999992</v>
      </c>
    </row>
    <row r="8667" spans="1:4" ht="12.75" customHeight="1">
      <c r="A8667" s="6" t="s">
        <v>17353</v>
      </c>
      <c r="B8667" s="7" t="s">
        <v>17354</v>
      </c>
      <c r="C8667" s="7" t="s">
        <v>2</v>
      </c>
      <c r="D8667" s="8">
        <v>8.2200000000000006</v>
      </c>
    </row>
    <row r="8668" spans="1:4" ht="12.75" customHeight="1">
      <c r="A8668" s="6" t="s">
        <v>17355</v>
      </c>
      <c r="B8668" s="7" t="s">
        <v>17356</v>
      </c>
      <c r="C8668" s="7" t="s">
        <v>2</v>
      </c>
      <c r="D8668" s="8">
        <v>8.94</v>
      </c>
    </row>
    <row r="8669" spans="1:4" ht="12.75" customHeight="1">
      <c r="A8669" s="6" t="s">
        <v>17357</v>
      </c>
      <c r="B8669" s="7" t="s">
        <v>17358</v>
      </c>
      <c r="C8669" s="7" t="s">
        <v>2</v>
      </c>
      <c r="D8669" s="8">
        <v>10.32</v>
      </c>
    </row>
    <row r="8670" spans="1:4" ht="12.75" customHeight="1">
      <c r="A8670" s="6" t="s">
        <v>17359</v>
      </c>
      <c r="B8670" s="7" t="s">
        <v>17360</v>
      </c>
      <c r="C8670" s="7" t="s">
        <v>2</v>
      </c>
      <c r="D8670" s="8">
        <v>9.82</v>
      </c>
    </row>
    <row r="8671" spans="1:4" ht="12.75" customHeight="1">
      <c r="A8671" s="6" t="s">
        <v>17361</v>
      </c>
      <c r="B8671" s="7" t="s">
        <v>17362</v>
      </c>
      <c r="C8671" s="7" t="s">
        <v>2</v>
      </c>
      <c r="D8671" s="8">
        <v>9.19</v>
      </c>
    </row>
    <row r="8672" spans="1:4" ht="12.75" customHeight="1">
      <c r="A8672" s="6" t="s">
        <v>17363</v>
      </c>
      <c r="B8672" s="7" t="s">
        <v>17364</v>
      </c>
      <c r="C8672" s="7" t="s">
        <v>2</v>
      </c>
      <c r="D8672" s="8">
        <v>11.46</v>
      </c>
    </row>
    <row r="8673" spans="1:4" ht="12.75" customHeight="1">
      <c r="A8673" s="6" t="s">
        <v>17365</v>
      </c>
      <c r="B8673" s="7" t="s">
        <v>17366</v>
      </c>
      <c r="C8673" s="7" t="s">
        <v>2</v>
      </c>
      <c r="D8673" s="8">
        <v>13.06</v>
      </c>
    </row>
    <row r="8674" spans="1:4" ht="12.75" customHeight="1">
      <c r="A8674" s="6" t="s">
        <v>17367</v>
      </c>
      <c r="B8674" s="7" t="s">
        <v>17368</v>
      </c>
      <c r="C8674" s="7" t="s">
        <v>2</v>
      </c>
      <c r="D8674" s="8">
        <v>15.22</v>
      </c>
    </row>
    <row r="8675" spans="1:4" ht="12.75" customHeight="1">
      <c r="A8675" s="6" t="s">
        <v>17369</v>
      </c>
      <c r="B8675" s="7" t="s">
        <v>17370</v>
      </c>
      <c r="C8675" s="7" t="s">
        <v>2</v>
      </c>
      <c r="D8675" s="8">
        <v>13.36</v>
      </c>
    </row>
    <row r="8676" spans="1:4" ht="12.75" customHeight="1">
      <c r="A8676" s="6" t="s">
        <v>17371</v>
      </c>
      <c r="B8676" s="7" t="s">
        <v>17372</v>
      </c>
      <c r="C8676" s="7" t="s">
        <v>2</v>
      </c>
      <c r="D8676" s="8">
        <v>5.23</v>
      </c>
    </row>
    <row r="8677" spans="1:4" ht="12.75" customHeight="1">
      <c r="A8677" s="6" t="s">
        <v>17373</v>
      </c>
      <c r="B8677" s="7" t="s">
        <v>17374</v>
      </c>
      <c r="C8677" s="7" t="s">
        <v>2</v>
      </c>
      <c r="D8677" s="8">
        <v>14.39</v>
      </c>
    </row>
    <row r="8678" spans="1:4" ht="12.75" customHeight="1">
      <c r="A8678" s="6" t="s">
        <v>17375</v>
      </c>
      <c r="B8678" s="7" t="s">
        <v>17376</v>
      </c>
      <c r="C8678" s="7" t="s">
        <v>2</v>
      </c>
      <c r="D8678" s="8">
        <v>6.27</v>
      </c>
    </row>
    <row r="8679" spans="1:4" ht="12.75" customHeight="1">
      <c r="A8679" s="6" t="s">
        <v>17377</v>
      </c>
      <c r="B8679" s="7" t="s">
        <v>17378</v>
      </c>
      <c r="C8679" s="7" t="s">
        <v>2</v>
      </c>
      <c r="D8679" s="8">
        <v>10.68</v>
      </c>
    </row>
    <row r="8680" spans="1:4" ht="12.75" customHeight="1">
      <c r="A8680" s="6" t="s">
        <v>17379</v>
      </c>
      <c r="B8680" s="7" t="s">
        <v>17380</v>
      </c>
      <c r="C8680" s="7" t="s">
        <v>2</v>
      </c>
      <c r="D8680" s="8">
        <v>9.1</v>
      </c>
    </row>
    <row r="8681" spans="1:4" ht="12.75" customHeight="1">
      <c r="A8681" s="6" t="s">
        <v>17381</v>
      </c>
      <c r="B8681" s="7" t="s">
        <v>17382</v>
      </c>
      <c r="C8681" s="7" t="s">
        <v>2</v>
      </c>
      <c r="D8681" s="8">
        <v>6.19</v>
      </c>
    </row>
    <row r="8682" spans="1:4" ht="12.75" customHeight="1">
      <c r="A8682" s="6" t="s">
        <v>17383</v>
      </c>
      <c r="B8682" s="7" t="s">
        <v>17384</v>
      </c>
      <c r="C8682" s="7" t="s">
        <v>2</v>
      </c>
      <c r="D8682" s="8">
        <v>16.93</v>
      </c>
    </row>
    <row r="8683" spans="1:4" ht="12.75" customHeight="1">
      <c r="A8683" s="6" t="s">
        <v>17385</v>
      </c>
      <c r="B8683" s="7" t="s">
        <v>17386</v>
      </c>
      <c r="C8683" s="7" t="s">
        <v>2</v>
      </c>
      <c r="D8683" s="8">
        <v>8.94</v>
      </c>
    </row>
    <row r="8684" spans="1:4" ht="12.75" customHeight="1">
      <c r="A8684" s="6" t="s">
        <v>17387</v>
      </c>
      <c r="B8684" s="7" t="s">
        <v>17388</v>
      </c>
      <c r="C8684" s="7" t="s">
        <v>2</v>
      </c>
      <c r="D8684" s="8">
        <v>11.09</v>
      </c>
    </row>
    <row r="8685" spans="1:4" ht="12.75" customHeight="1">
      <c r="A8685" s="6" t="s">
        <v>17389</v>
      </c>
      <c r="B8685" s="7" t="s">
        <v>17390</v>
      </c>
      <c r="C8685" s="7" t="s">
        <v>2</v>
      </c>
      <c r="D8685" s="8">
        <v>12.87</v>
      </c>
    </row>
    <row r="8686" spans="1:4" ht="12.75" customHeight="1">
      <c r="A8686" s="6" t="s">
        <v>17391</v>
      </c>
      <c r="B8686" s="7" t="s">
        <v>17392</v>
      </c>
      <c r="C8686" s="7" t="s">
        <v>2</v>
      </c>
      <c r="D8686" s="8">
        <v>5.8</v>
      </c>
    </row>
    <row r="8687" spans="1:4" ht="12.75" customHeight="1">
      <c r="A8687" s="6" t="s">
        <v>17393</v>
      </c>
      <c r="B8687" s="7" t="s">
        <v>17394</v>
      </c>
      <c r="C8687" s="7" t="s">
        <v>2</v>
      </c>
      <c r="D8687" s="8">
        <v>11.66</v>
      </c>
    </row>
    <row r="8688" spans="1:4" ht="12.75" customHeight="1">
      <c r="A8688" s="6" t="s">
        <v>17395</v>
      </c>
      <c r="B8688" s="7" t="s">
        <v>17396</v>
      </c>
      <c r="C8688" s="7" t="s">
        <v>2</v>
      </c>
      <c r="D8688" s="8">
        <v>8.5500000000000007</v>
      </c>
    </row>
    <row r="8689" spans="1:4" ht="12.75" customHeight="1">
      <c r="A8689" s="6" t="s">
        <v>17397</v>
      </c>
      <c r="B8689" s="7" t="s">
        <v>17398</v>
      </c>
      <c r="C8689" s="7" t="s">
        <v>2</v>
      </c>
      <c r="D8689" s="8">
        <v>27.11</v>
      </c>
    </row>
    <row r="8690" spans="1:4" ht="12.75" customHeight="1">
      <c r="A8690" s="6" t="s">
        <v>17399</v>
      </c>
      <c r="B8690" s="7" t="s">
        <v>17400</v>
      </c>
      <c r="C8690" s="7" t="s">
        <v>2</v>
      </c>
      <c r="D8690" s="8">
        <v>12.3</v>
      </c>
    </row>
    <row r="8691" spans="1:4" ht="12.75" customHeight="1">
      <c r="A8691" s="6" t="s">
        <v>17401</v>
      </c>
      <c r="B8691" s="7" t="s">
        <v>17402</v>
      </c>
      <c r="C8691" s="7" t="s">
        <v>2</v>
      </c>
      <c r="D8691" s="8">
        <v>10.25</v>
      </c>
    </row>
    <row r="8692" spans="1:4" ht="12.75" customHeight="1">
      <c r="A8692" s="6" t="s">
        <v>17403</v>
      </c>
      <c r="B8692" s="7" t="s">
        <v>17404</v>
      </c>
      <c r="C8692" s="7" t="s">
        <v>2</v>
      </c>
      <c r="D8692" s="8">
        <v>19.23</v>
      </c>
    </row>
    <row r="8693" spans="1:4" ht="12.75" customHeight="1">
      <c r="A8693" s="6" t="s">
        <v>17405</v>
      </c>
      <c r="B8693" s="7" t="s">
        <v>17406</v>
      </c>
      <c r="C8693" s="7" t="s">
        <v>2</v>
      </c>
      <c r="D8693" s="8">
        <v>7.72</v>
      </c>
    </row>
    <row r="8694" spans="1:4" ht="12.75" customHeight="1">
      <c r="A8694" s="6" t="s">
        <v>17407</v>
      </c>
      <c r="B8694" s="7" t="s">
        <v>17408</v>
      </c>
      <c r="C8694" s="7" t="s">
        <v>2</v>
      </c>
      <c r="D8694" s="8">
        <v>22.06</v>
      </c>
    </row>
    <row r="8695" spans="1:4" ht="12.75" customHeight="1">
      <c r="A8695" s="6" t="s">
        <v>17409</v>
      </c>
      <c r="B8695" s="7" t="s">
        <v>17410</v>
      </c>
      <c r="C8695" s="7" t="s">
        <v>2</v>
      </c>
      <c r="D8695" s="8">
        <v>9.58</v>
      </c>
    </row>
    <row r="8696" spans="1:4" ht="12.75" customHeight="1">
      <c r="A8696" s="6" t="s">
        <v>17411</v>
      </c>
      <c r="B8696" s="7" t="s">
        <v>17412</v>
      </c>
      <c r="C8696" s="7" t="s">
        <v>2</v>
      </c>
      <c r="D8696" s="8">
        <v>10.95</v>
      </c>
    </row>
    <row r="8697" spans="1:4" ht="12.75" customHeight="1">
      <c r="A8697" s="6" t="s">
        <v>17413</v>
      </c>
      <c r="B8697" s="7" t="s">
        <v>17414</v>
      </c>
      <c r="C8697" s="7" t="s">
        <v>2</v>
      </c>
      <c r="D8697" s="8">
        <v>11.38</v>
      </c>
    </row>
    <row r="8698" spans="1:4" ht="12.75" customHeight="1">
      <c r="A8698" s="6" t="s">
        <v>17415</v>
      </c>
      <c r="B8698" s="7" t="s">
        <v>17416</v>
      </c>
      <c r="C8698" s="7" t="s">
        <v>2</v>
      </c>
      <c r="D8698" s="8">
        <v>13.01</v>
      </c>
    </row>
    <row r="8699" spans="1:4" ht="12.75" customHeight="1">
      <c r="A8699" s="6" t="s">
        <v>17417</v>
      </c>
      <c r="B8699" s="7" t="s">
        <v>17418</v>
      </c>
      <c r="C8699" s="7" t="s">
        <v>2</v>
      </c>
      <c r="D8699" s="8">
        <v>16.059999999999999</v>
      </c>
    </row>
    <row r="8700" spans="1:4" ht="12.75" customHeight="1">
      <c r="A8700" s="6" t="s">
        <v>17419</v>
      </c>
      <c r="B8700" s="7" t="s">
        <v>17420</v>
      </c>
      <c r="C8700" s="7" t="s">
        <v>2</v>
      </c>
      <c r="D8700" s="8">
        <v>22.51</v>
      </c>
    </row>
    <row r="8701" spans="1:4" ht="12.75" customHeight="1">
      <c r="A8701" s="6" t="s">
        <v>17421</v>
      </c>
      <c r="B8701" s="7" t="s">
        <v>17422</v>
      </c>
      <c r="C8701" s="7" t="s">
        <v>2</v>
      </c>
      <c r="D8701" s="8">
        <v>17.64</v>
      </c>
    </row>
    <row r="8702" spans="1:4" ht="12.75" customHeight="1">
      <c r="A8702" s="6" t="s">
        <v>17423</v>
      </c>
      <c r="B8702" s="7" t="s">
        <v>17424</v>
      </c>
      <c r="C8702" s="7" t="s">
        <v>2</v>
      </c>
      <c r="D8702" s="8">
        <v>5.13</v>
      </c>
    </row>
    <row r="8703" spans="1:4" ht="12.75" customHeight="1">
      <c r="A8703" s="6" t="s">
        <v>17425</v>
      </c>
      <c r="B8703" s="7" t="s">
        <v>17426</v>
      </c>
      <c r="C8703" s="7" t="s">
        <v>2</v>
      </c>
      <c r="D8703" s="8">
        <v>5.85</v>
      </c>
    </row>
    <row r="8704" spans="1:4" ht="12.75" customHeight="1">
      <c r="A8704" s="6" t="s">
        <v>17427</v>
      </c>
      <c r="B8704" s="7" t="s">
        <v>17428</v>
      </c>
      <c r="C8704" s="7" t="s">
        <v>2</v>
      </c>
      <c r="D8704" s="8">
        <v>7.23</v>
      </c>
    </row>
    <row r="8705" spans="1:4" ht="12.75" customHeight="1">
      <c r="A8705" s="6" t="s">
        <v>17429</v>
      </c>
      <c r="B8705" s="7" t="s">
        <v>17430</v>
      </c>
      <c r="C8705" s="7" t="s">
        <v>2</v>
      </c>
      <c r="D8705" s="8">
        <v>6.73</v>
      </c>
    </row>
    <row r="8706" spans="1:4" ht="12.75" customHeight="1">
      <c r="A8706" s="6" t="s">
        <v>17431</v>
      </c>
      <c r="B8706" s="7" t="s">
        <v>17432</v>
      </c>
      <c r="C8706" s="7" t="s">
        <v>2</v>
      </c>
      <c r="D8706" s="8">
        <v>7.85</v>
      </c>
    </row>
    <row r="8707" spans="1:4" ht="12.75" customHeight="1">
      <c r="A8707" s="6" t="s">
        <v>17433</v>
      </c>
      <c r="B8707" s="7" t="s">
        <v>17434</v>
      </c>
      <c r="C8707" s="7" t="s">
        <v>2</v>
      </c>
      <c r="D8707" s="8">
        <v>9.4499999999999993</v>
      </c>
    </row>
    <row r="8708" spans="1:4" ht="12.75" customHeight="1">
      <c r="A8708" s="6" t="s">
        <v>17435</v>
      </c>
      <c r="B8708" s="7" t="s">
        <v>17436</v>
      </c>
      <c r="C8708" s="7" t="s">
        <v>2</v>
      </c>
      <c r="D8708" s="8">
        <v>11.61</v>
      </c>
    </row>
    <row r="8709" spans="1:4" ht="12.75" customHeight="1">
      <c r="A8709" s="6" t="s">
        <v>17437</v>
      </c>
      <c r="B8709" s="7" t="s">
        <v>17438</v>
      </c>
      <c r="C8709" s="7" t="s">
        <v>2</v>
      </c>
      <c r="D8709" s="8">
        <v>9.75</v>
      </c>
    </row>
    <row r="8710" spans="1:4" ht="12.75" customHeight="1">
      <c r="A8710" s="6" t="s">
        <v>17439</v>
      </c>
      <c r="B8710" s="7" t="s">
        <v>17440</v>
      </c>
      <c r="C8710" s="7" t="s">
        <v>2</v>
      </c>
      <c r="D8710" s="8">
        <v>12.4</v>
      </c>
    </row>
    <row r="8711" spans="1:4" ht="12.75" customHeight="1">
      <c r="A8711" s="6" t="s">
        <v>17441</v>
      </c>
      <c r="B8711" s="7" t="s">
        <v>17442</v>
      </c>
      <c r="C8711" s="7" t="s">
        <v>2</v>
      </c>
      <c r="D8711" s="8">
        <v>12.45</v>
      </c>
    </row>
    <row r="8712" spans="1:4" ht="12.75" customHeight="1">
      <c r="A8712" s="6" t="s">
        <v>17443</v>
      </c>
      <c r="B8712" s="7" t="s">
        <v>17444</v>
      </c>
      <c r="C8712" s="7" t="s">
        <v>2</v>
      </c>
      <c r="D8712" s="8">
        <v>18.100000000000001</v>
      </c>
    </row>
    <row r="8713" spans="1:4" ht="12.75" customHeight="1">
      <c r="A8713" s="6" t="s">
        <v>17445</v>
      </c>
      <c r="B8713" s="7" t="s">
        <v>17446</v>
      </c>
      <c r="C8713" s="7" t="s">
        <v>2</v>
      </c>
      <c r="D8713" s="8">
        <v>11.95</v>
      </c>
    </row>
    <row r="8714" spans="1:4" ht="12.75" customHeight="1">
      <c r="A8714" s="6" t="s">
        <v>17447</v>
      </c>
      <c r="B8714" s="7" t="s">
        <v>17448</v>
      </c>
      <c r="C8714" s="7" t="s">
        <v>2</v>
      </c>
      <c r="D8714" s="8">
        <v>13.57</v>
      </c>
    </row>
    <row r="8715" spans="1:4" ht="12.75" customHeight="1">
      <c r="A8715" s="6" t="s">
        <v>17449</v>
      </c>
      <c r="B8715" s="7" t="s">
        <v>17450</v>
      </c>
      <c r="C8715" s="7" t="s">
        <v>2</v>
      </c>
      <c r="D8715" s="8">
        <v>15.89</v>
      </c>
    </row>
    <row r="8716" spans="1:4" ht="12.75" customHeight="1">
      <c r="A8716" s="6" t="s">
        <v>17451</v>
      </c>
      <c r="B8716" s="7" t="s">
        <v>17452</v>
      </c>
      <c r="C8716" s="7" t="s">
        <v>2</v>
      </c>
      <c r="D8716" s="8">
        <v>21.07</v>
      </c>
    </row>
    <row r="8717" spans="1:4" ht="12.75" customHeight="1">
      <c r="A8717" s="6" t="s">
        <v>17453</v>
      </c>
      <c r="B8717" s="7" t="s">
        <v>17454</v>
      </c>
      <c r="C8717" s="7" t="s">
        <v>2</v>
      </c>
      <c r="D8717" s="8">
        <v>17.559999999999999</v>
      </c>
    </row>
    <row r="8718" spans="1:4" ht="12.75" customHeight="1">
      <c r="A8718" s="6" t="s">
        <v>17455</v>
      </c>
      <c r="B8718" s="7" t="s">
        <v>17456</v>
      </c>
      <c r="C8718" s="7" t="s">
        <v>2</v>
      </c>
      <c r="D8718" s="8">
        <v>38</v>
      </c>
    </row>
    <row r="8719" spans="1:4" ht="12.75" customHeight="1">
      <c r="A8719" s="6" t="s">
        <v>17457</v>
      </c>
      <c r="B8719" s="7" t="s">
        <v>17458</v>
      </c>
      <c r="C8719" s="7" t="s">
        <v>2</v>
      </c>
      <c r="D8719" s="8">
        <v>36.380000000000003</v>
      </c>
    </row>
    <row r="8720" spans="1:4" ht="12.75" customHeight="1">
      <c r="A8720" s="6" t="s">
        <v>17459</v>
      </c>
      <c r="B8720" s="7" t="s">
        <v>17460</v>
      </c>
      <c r="C8720" s="7" t="s">
        <v>2</v>
      </c>
      <c r="D8720" s="8">
        <v>42.8</v>
      </c>
    </row>
    <row r="8721" spans="1:4" ht="12.75" customHeight="1">
      <c r="A8721" s="6" t="s">
        <v>17461</v>
      </c>
      <c r="B8721" s="7" t="s">
        <v>17462</v>
      </c>
      <c r="C8721" s="7" t="s">
        <v>2</v>
      </c>
      <c r="D8721" s="8">
        <v>24.98</v>
      </c>
    </row>
    <row r="8722" spans="1:4" ht="12.75" customHeight="1">
      <c r="A8722" s="6" t="s">
        <v>17463</v>
      </c>
      <c r="B8722" s="7" t="s">
        <v>17464</v>
      </c>
      <c r="C8722" s="7" t="s">
        <v>2</v>
      </c>
      <c r="D8722" s="8">
        <v>94.17</v>
      </c>
    </row>
    <row r="8723" spans="1:4" ht="12.75" customHeight="1">
      <c r="A8723" s="6" t="s">
        <v>17465</v>
      </c>
      <c r="B8723" s="7" t="s">
        <v>17466</v>
      </c>
      <c r="C8723" s="7" t="s">
        <v>2</v>
      </c>
      <c r="D8723" s="8">
        <v>7.76</v>
      </c>
    </row>
    <row r="8724" spans="1:4" ht="12.75" customHeight="1">
      <c r="A8724" s="6" t="s">
        <v>17467</v>
      </c>
      <c r="B8724" s="7" t="s">
        <v>17468</v>
      </c>
      <c r="C8724" s="7" t="s">
        <v>2</v>
      </c>
      <c r="D8724" s="8">
        <v>75.39</v>
      </c>
    </row>
    <row r="8725" spans="1:4" ht="12.75" customHeight="1">
      <c r="A8725" s="6" t="s">
        <v>17469</v>
      </c>
      <c r="B8725" s="7" t="s">
        <v>17470</v>
      </c>
      <c r="C8725" s="7" t="s">
        <v>2</v>
      </c>
      <c r="D8725" s="8">
        <v>7.84</v>
      </c>
    </row>
    <row r="8726" spans="1:4" ht="12.75" customHeight="1">
      <c r="A8726" s="6" t="s">
        <v>17471</v>
      </c>
      <c r="B8726" s="7" t="s">
        <v>17472</v>
      </c>
      <c r="C8726" s="7" t="s">
        <v>2</v>
      </c>
      <c r="D8726" s="8">
        <v>63.4</v>
      </c>
    </row>
    <row r="8727" spans="1:4" ht="12.75" customHeight="1">
      <c r="A8727" s="6" t="s">
        <v>17473</v>
      </c>
      <c r="B8727" s="7" t="s">
        <v>17474</v>
      </c>
      <c r="C8727" s="7" t="s">
        <v>2</v>
      </c>
      <c r="D8727" s="8">
        <v>14.36</v>
      </c>
    </row>
    <row r="8728" spans="1:4" ht="12.75" customHeight="1">
      <c r="A8728" s="6" t="s">
        <v>17475</v>
      </c>
      <c r="B8728" s="7" t="s">
        <v>17476</v>
      </c>
      <c r="C8728" s="7" t="s">
        <v>2</v>
      </c>
      <c r="D8728" s="8">
        <v>43.46</v>
      </c>
    </row>
    <row r="8729" spans="1:4" ht="12.75" customHeight="1">
      <c r="A8729" s="6" t="s">
        <v>17477</v>
      </c>
      <c r="B8729" s="7" t="s">
        <v>17478</v>
      </c>
      <c r="C8729" s="7" t="s">
        <v>2</v>
      </c>
      <c r="D8729" s="8">
        <v>15.02</v>
      </c>
    </row>
    <row r="8730" spans="1:4" ht="12.75" customHeight="1">
      <c r="A8730" s="6" t="s">
        <v>17479</v>
      </c>
      <c r="B8730" s="7" t="s">
        <v>17480</v>
      </c>
      <c r="C8730" s="7" t="s">
        <v>2</v>
      </c>
      <c r="D8730" s="8">
        <v>112.29</v>
      </c>
    </row>
    <row r="8731" spans="1:4" ht="12.75" customHeight="1">
      <c r="A8731" s="6" t="s">
        <v>17481</v>
      </c>
      <c r="B8731" s="7" t="s">
        <v>17482</v>
      </c>
      <c r="C8731" s="7" t="s">
        <v>2</v>
      </c>
      <c r="D8731" s="8">
        <v>27.49</v>
      </c>
    </row>
    <row r="8732" spans="1:4" ht="12.75" customHeight="1">
      <c r="A8732" s="6" t="s">
        <v>17483</v>
      </c>
      <c r="B8732" s="7" t="s">
        <v>17484</v>
      </c>
      <c r="C8732" s="7" t="s">
        <v>2</v>
      </c>
      <c r="D8732" s="8">
        <v>92.18</v>
      </c>
    </row>
    <row r="8733" spans="1:4" ht="12.75" customHeight="1">
      <c r="A8733" s="6" t="s">
        <v>17485</v>
      </c>
      <c r="B8733" s="7" t="s">
        <v>17486</v>
      </c>
      <c r="C8733" s="7" t="s">
        <v>2</v>
      </c>
      <c r="D8733" s="8">
        <v>27.9</v>
      </c>
    </row>
    <row r="8734" spans="1:4" ht="12.75" customHeight="1">
      <c r="A8734" s="6" t="s">
        <v>17487</v>
      </c>
      <c r="B8734" s="7" t="s">
        <v>17488</v>
      </c>
      <c r="C8734" s="7" t="s">
        <v>2</v>
      </c>
      <c r="D8734" s="8">
        <v>79.680000000000007</v>
      </c>
    </row>
    <row r="8735" spans="1:4" ht="12.75" customHeight="1">
      <c r="A8735" s="6" t="s">
        <v>17489</v>
      </c>
      <c r="B8735" s="7" t="s">
        <v>17490</v>
      </c>
      <c r="C8735" s="7" t="s">
        <v>2</v>
      </c>
      <c r="D8735" s="8">
        <v>35.520000000000003</v>
      </c>
    </row>
    <row r="8736" spans="1:4" ht="12.75" customHeight="1">
      <c r="A8736" s="6" t="s">
        <v>17491</v>
      </c>
      <c r="B8736" s="7" t="s">
        <v>17492</v>
      </c>
      <c r="C8736" s="7" t="s">
        <v>2</v>
      </c>
      <c r="D8736" s="8">
        <v>52.39</v>
      </c>
    </row>
    <row r="8737" spans="1:4" ht="12.75" customHeight="1">
      <c r="A8737" s="6" t="s">
        <v>17493</v>
      </c>
      <c r="B8737" s="7" t="s">
        <v>17494</v>
      </c>
      <c r="C8737" s="7" t="s">
        <v>2</v>
      </c>
      <c r="D8737" s="8">
        <v>4.12</v>
      </c>
    </row>
    <row r="8738" spans="1:4" ht="12.75" customHeight="1">
      <c r="A8738" s="6" t="s">
        <v>17495</v>
      </c>
      <c r="B8738" s="7" t="s">
        <v>17496</v>
      </c>
      <c r="C8738" s="7" t="s">
        <v>2</v>
      </c>
      <c r="D8738" s="8">
        <v>34.340000000000003</v>
      </c>
    </row>
    <row r="8739" spans="1:4" ht="12.75" customHeight="1">
      <c r="A8739" s="6" t="s">
        <v>17497</v>
      </c>
      <c r="B8739" s="7" t="s">
        <v>17498</v>
      </c>
      <c r="C8739" s="7" t="s">
        <v>2</v>
      </c>
      <c r="D8739" s="8">
        <v>14.86</v>
      </c>
    </row>
    <row r="8740" spans="1:4" ht="12.75" customHeight="1">
      <c r="A8740" s="6" t="s">
        <v>17499</v>
      </c>
      <c r="B8740" s="7" t="s">
        <v>17500</v>
      </c>
      <c r="C8740" s="7" t="s">
        <v>2</v>
      </c>
      <c r="D8740" s="8">
        <v>35.270000000000003</v>
      </c>
    </row>
    <row r="8741" spans="1:4" ht="12.75" customHeight="1">
      <c r="A8741" s="6" t="s">
        <v>17501</v>
      </c>
      <c r="B8741" s="7" t="s">
        <v>17502</v>
      </c>
      <c r="C8741" s="7" t="s">
        <v>2</v>
      </c>
      <c r="D8741" s="8">
        <v>6.71</v>
      </c>
    </row>
    <row r="8742" spans="1:4" ht="12.75" customHeight="1">
      <c r="A8742" s="6" t="s">
        <v>17503</v>
      </c>
      <c r="B8742" s="7" t="s">
        <v>17504</v>
      </c>
      <c r="C8742" s="7" t="s">
        <v>2</v>
      </c>
      <c r="D8742" s="8">
        <v>39.25</v>
      </c>
    </row>
    <row r="8743" spans="1:4" ht="12.75" customHeight="1">
      <c r="A8743" s="6" t="s">
        <v>17505</v>
      </c>
      <c r="B8743" s="7" t="s">
        <v>17506</v>
      </c>
      <c r="C8743" s="7" t="s">
        <v>2</v>
      </c>
      <c r="D8743" s="8">
        <v>10.8</v>
      </c>
    </row>
    <row r="8744" spans="1:4" ht="12.75" customHeight="1">
      <c r="A8744" s="6" t="s">
        <v>17507</v>
      </c>
      <c r="B8744" s="7" t="s">
        <v>17508</v>
      </c>
      <c r="C8744" s="7" t="s">
        <v>2</v>
      </c>
      <c r="D8744" s="8">
        <v>9.59</v>
      </c>
    </row>
    <row r="8745" spans="1:4" ht="12.75" customHeight="1">
      <c r="A8745" s="6" t="s">
        <v>17509</v>
      </c>
      <c r="B8745" s="7" t="s">
        <v>17510</v>
      </c>
      <c r="C8745" s="7" t="s">
        <v>2</v>
      </c>
      <c r="D8745" s="8">
        <v>6.14</v>
      </c>
    </row>
    <row r="8746" spans="1:4" ht="12.75" customHeight="1">
      <c r="A8746" s="6" t="s">
        <v>17511</v>
      </c>
      <c r="B8746" s="7" t="s">
        <v>17512</v>
      </c>
      <c r="C8746" s="7" t="s">
        <v>2</v>
      </c>
      <c r="D8746" s="8">
        <v>24.7</v>
      </c>
    </row>
    <row r="8747" spans="1:4" ht="12.75" customHeight="1">
      <c r="A8747" s="6" t="s">
        <v>17513</v>
      </c>
      <c r="B8747" s="7" t="s">
        <v>17514</v>
      </c>
      <c r="C8747" s="7" t="s">
        <v>2</v>
      </c>
      <c r="D8747" s="8">
        <v>7.92</v>
      </c>
    </row>
    <row r="8748" spans="1:4" ht="12.75" customHeight="1">
      <c r="A8748" s="6" t="s">
        <v>17515</v>
      </c>
      <c r="B8748" s="7" t="s">
        <v>17516</v>
      </c>
      <c r="C8748" s="7" t="s">
        <v>2</v>
      </c>
      <c r="D8748" s="8">
        <v>15.56</v>
      </c>
    </row>
    <row r="8749" spans="1:4" ht="12.75" customHeight="1">
      <c r="A8749" s="6" t="s">
        <v>17517</v>
      </c>
      <c r="B8749" s="7" t="s">
        <v>17518</v>
      </c>
      <c r="C8749" s="7" t="s">
        <v>2</v>
      </c>
      <c r="D8749" s="8">
        <v>10.52</v>
      </c>
    </row>
    <row r="8750" spans="1:4" ht="12.75" customHeight="1">
      <c r="A8750" s="6" t="s">
        <v>17519</v>
      </c>
      <c r="B8750" s="7" t="s">
        <v>17520</v>
      </c>
      <c r="C8750" s="7" t="s">
        <v>2</v>
      </c>
      <c r="D8750" s="8">
        <v>20.96</v>
      </c>
    </row>
    <row r="8751" spans="1:4" ht="12.75" customHeight="1">
      <c r="A8751" s="6" t="s">
        <v>17521</v>
      </c>
      <c r="B8751" s="7" t="s">
        <v>17522</v>
      </c>
      <c r="C8751" s="7" t="s">
        <v>2</v>
      </c>
      <c r="D8751" s="8">
        <v>21.45</v>
      </c>
    </row>
    <row r="8752" spans="1:4" ht="12.75" customHeight="1">
      <c r="A8752" s="6" t="s">
        <v>17523</v>
      </c>
      <c r="B8752" s="7" t="s">
        <v>17524</v>
      </c>
      <c r="C8752" s="7" t="s">
        <v>2</v>
      </c>
      <c r="D8752" s="8">
        <v>17.829999999999998</v>
      </c>
    </row>
    <row r="8753" spans="1:4" ht="12.75" customHeight="1">
      <c r="A8753" s="6" t="s">
        <v>17525</v>
      </c>
      <c r="B8753" s="7" t="s">
        <v>17526</v>
      </c>
      <c r="C8753" s="7" t="s">
        <v>2</v>
      </c>
      <c r="D8753" s="8">
        <v>37.42</v>
      </c>
    </row>
    <row r="8754" spans="1:4" ht="12.75" customHeight="1">
      <c r="A8754" s="6" t="s">
        <v>17527</v>
      </c>
      <c r="B8754" s="7" t="s">
        <v>17528</v>
      </c>
      <c r="C8754" s="7" t="s">
        <v>2</v>
      </c>
      <c r="D8754" s="8">
        <v>8.02</v>
      </c>
    </row>
    <row r="8755" spans="1:4" ht="12.75" customHeight="1">
      <c r="A8755" s="6" t="s">
        <v>17529</v>
      </c>
      <c r="B8755" s="7" t="s">
        <v>17530</v>
      </c>
      <c r="C8755" s="7" t="s">
        <v>2</v>
      </c>
      <c r="D8755" s="8">
        <v>16.82</v>
      </c>
    </row>
    <row r="8756" spans="1:4" ht="12.75" customHeight="1">
      <c r="A8756" s="6" t="s">
        <v>17531</v>
      </c>
      <c r="B8756" s="7" t="s">
        <v>17532</v>
      </c>
      <c r="C8756" s="7" t="s">
        <v>2</v>
      </c>
      <c r="D8756" s="8">
        <v>5.49</v>
      </c>
    </row>
    <row r="8757" spans="1:4" ht="12.75" customHeight="1">
      <c r="A8757" s="6" t="s">
        <v>17533</v>
      </c>
      <c r="B8757" s="7" t="s">
        <v>17534</v>
      </c>
      <c r="C8757" s="7" t="s">
        <v>2</v>
      </c>
      <c r="D8757" s="8">
        <v>26.8</v>
      </c>
    </row>
    <row r="8758" spans="1:4" ht="12.75" customHeight="1">
      <c r="A8758" s="6" t="s">
        <v>17535</v>
      </c>
      <c r="B8758" s="7" t="s">
        <v>17536</v>
      </c>
      <c r="C8758" s="7" t="s">
        <v>2</v>
      </c>
      <c r="D8758" s="8">
        <v>19.649999999999999</v>
      </c>
    </row>
    <row r="8759" spans="1:4" ht="12.75" customHeight="1">
      <c r="A8759" s="6" t="s">
        <v>17537</v>
      </c>
      <c r="B8759" s="7" t="s">
        <v>17538</v>
      </c>
      <c r="C8759" s="7" t="s">
        <v>2</v>
      </c>
      <c r="D8759" s="8">
        <v>36.950000000000003</v>
      </c>
    </row>
    <row r="8760" spans="1:4" ht="12.75" customHeight="1">
      <c r="A8760" s="6" t="s">
        <v>17539</v>
      </c>
      <c r="B8760" s="7" t="s">
        <v>17540</v>
      </c>
      <c r="C8760" s="7" t="s">
        <v>2</v>
      </c>
      <c r="D8760" s="8">
        <v>29.46</v>
      </c>
    </row>
    <row r="8761" spans="1:4" ht="12.75" customHeight="1">
      <c r="A8761" s="6" t="s">
        <v>17541</v>
      </c>
      <c r="B8761" s="7" t="s">
        <v>17542</v>
      </c>
      <c r="C8761" s="7" t="s">
        <v>2</v>
      </c>
      <c r="D8761" s="8">
        <v>9.2200000000000006</v>
      </c>
    </row>
    <row r="8762" spans="1:4" ht="12.75" customHeight="1">
      <c r="A8762" s="6" t="s">
        <v>17543</v>
      </c>
      <c r="B8762" s="7" t="s">
        <v>17544</v>
      </c>
      <c r="C8762" s="7" t="s">
        <v>2</v>
      </c>
      <c r="D8762" s="8">
        <v>60.56</v>
      </c>
    </row>
    <row r="8763" spans="1:4" ht="12.75" customHeight="1">
      <c r="A8763" s="6" t="s">
        <v>17545</v>
      </c>
      <c r="B8763" s="7" t="s">
        <v>17546</v>
      </c>
      <c r="C8763" s="7" t="s">
        <v>2</v>
      </c>
      <c r="D8763" s="8">
        <v>31.65</v>
      </c>
    </row>
    <row r="8764" spans="1:4" ht="12.75" customHeight="1">
      <c r="A8764" s="6" t="s">
        <v>17547</v>
      </c>
      <c r="B8764" s="7" t="s">
        <v>17548</v>
      </c>
      <c r="C8764" s="7" t="s">
        <v>2</v>
      </c>
      <c r="D8764" s="8">
        <v>13.7</v>
      </c>
    </row>
    <row r="8765" spans="1:4" ht="12.75" customHeight="1">
      <c r="A8765" s="6" t="s">
        <v>17549</v>
      </c>
      <c r="B8765" s="7" t="s">
        <v>17550</v>
      </c>
      <c r="C8765" s="7" t="s">
        <v>2</v>
      </c>
      <c r="D8765" s="8">
        <v>9.69</v>
      </c>
    </row>
    <row r="8766" spans="1:4" ht="12.75" customHeight="1">
      <c r="A8766" s="6" t="s">
        <v>17551</v>
      </c>
      <c r="B8766" s="7" t="s">
        <v>17552</v>
      </c>
      <c r="C8766" s="7" t="s">
        <v>2</v>
      </c>
      <c r="D8766" s="8">
        <v>31.97</v>
      </c>
    </row>
    <row r="8767" spans="1:4" ht="12.75" customHeight="1">
      <c r="A8767" s="6" t="s">
        <v>17553</v>
      </c>
      <c r="B8767" s="7" t="s">
        <v>17554</v>
      </c>
      <c r="C8767" s="7" t="s">
        <v>2</v>
      </c>
      <c r="D8767" s="8">
        <v>14.37</v>
      </c>
    </row>
    <row r="8768" spans="1:4" ht="12.75" customHeight="1">
      <c r="A8768" s="6" t="s">
        <v>17555</v>
      </c>
      <c r="B8768" s="7" t="s">
        <v>17556</v>
      </c>
      <c r="C8768" s="7" t="s">
        <v>2</v>
      </c>
      <c r="D8768" s="8">
        <v>51.1</v>
      </c>
    </row>
    <row r="8769" spans="1:4" ht="12.75" customHeight="1">
      <c r="A8769" s="6" t="s">
        <v>17557</v>
      </c>
      <c r="B8769" s="7" t="s">
        <v>17558</v>
      </c>
      <c r="C8769" s="7" t="s">
        <v>2</v>
      </c>
      <c r="D8769" s="8">
        <v>43.62</v>
      </c>
    </row>
    <row r="8770" spans="1:4" ht="12.75" customHeight="1">
      <c r="A8770" s="6" t="s">
        <v>17559</v>
      </c>
      <c r="B8770" s="7" t="s">
        <v>17560</v>
      </c>
      <c r="C8770" s="7" t="s">
        <v>2</v>
      </c>
      <c r="D8770" s="8">
        <v>73.209999999999994</v>
      </c>
    </row>
    <row r="8771" spans="1:4" ht="12.75" customHeight="1">
      <c r="A8771" s="6" t="s">
        <v>17561</v>
      </c>
      <c r="B8771" s="7" t="s">
        <v>17562</v>
      </c>
      <c r="C8771" s="7" t="s">
        <v>2</v>
      </c>
      <c r="D8771" s="8">
        <v>29.37</v>
      </c>
    </row>
    <row r="8772" spans="1:4" ht="12.75" customHeight="1">
      <c r="A8772" s="6" t="s">
        <v>17563</v>
      </c>
      <c r="B8772" s="7" t="s">
        <v>17564</v>
      </c>
      <c r="C8772" s="7" t="s">
        <v>2</v>
      </c>
      <c r="D8772" s="8">
        <v>84.75</v>
      </c>
    </row>
    <row r="8773" spans="1:4" ht="12.75" customHeight="1">
      <c r="A8773" s="6" t="s">
        <v>17565</v>
      </c>
      <c r="B8773" s="7" t="s">
        <v>17566</v>
      </c>
      <c r="C8773" s="7" t="s">
        <v>2</v>
      </c>
      <c r="D8773" s="8">
        <v>10.67</v>
      </c>
    </row>
    <row r="8774" spans="1:4" ht="12.75" customHeight="1">
      <c r="A8774" s="6" t="s">
        <v>17567</v>
      </c>
      <c r="B8774" s="7" t="s">
        <v>17568</v>
      </c>
      <c r="C8774" s="7" t="s">
        <v>2</v>
      </c>
      <c r="D8774" s="8">
        <v>63.79</v>
      </c>
    </row>
    <row r="8775" spans="1:4" ht="12.75" customHeight="1">
      <c r="A8775" s="6" t="s">
        <v>17569</v>
      </c>
      <c r="B8775" s="7" t="s">
        <v>17570</v>
      </c>
      <c r="C8775" s="7" t="s">
        <v>2</v>
      </c>
      <c r="D8775" s="8">
        <v>8.1999999999999993</v>
      </c>
    </row>
    <row r="8776" spans="1:4" ht="12.75" customHeight="1">
      <c r="A8776" s="6" t="s">
        <v>17571</v>
      </c>
      <c r="B8776" s="7" t="s">
        <v>17572</v>
      </c>
      <c r="C8776" s="7" t="s">
        <v>2</v>
      </c>
      <c r="D8776" s="8">
        <v>69.489999999999995</v>
      </c>
    </row>
    <row r="8777" spans="1:4" ht="12.75" customHeight="1">
      <c r="A8777" s="6" t="s">
        <v>17573</v>
      </c>
      <c r="B8777" s="7" t="s">
        <v>17574</v>
      </c>
      <c r="C8777" s="7" t="s">
        <v>2</v>
      </c>
      <c r="D8777" s="8">
        <v>139.72</v>
      </c>
    </row>
    <row r="8778" spans="1:4" ht="12.75" customHeight="1">
      <c r="A8778" s="6" t="s">
        <v>17575</v>
      </c>
      <c r="B8778" s="7" t="s">
        <v>17576</v>
      </c>
      <c r="C8778" s="7" t="s">
        <v>2</v>
      </c>
      <c r="D8778" s="8">
        <v>11.02</v>
      </c>
    </row>
    <row r="8779" spans="1:4" ht="12.75" customHeight="1">
      <c r="A8779" s="6" t="s">
        <v>17577</v>
      </c>
      <c r="B8779" s="7" t="s">
        <v>17578</v>
      </c>
      <c r="C8779" s="7" t="s">
        <v>2</v>
      </c>
      <c r="D8779" s="8">
        <v>33.57</v>
      </c>
    </row>
    <row r="8780" spans="1:4" ht="12.75" customHeight="1">
      <c r="A8780" s="6" t="s">
        <v>17579</v>
      </c>
      <c r="B8780" s="7" t="s">
        <v>17580</v>
      </c>
      <c r="C8780" s="7" t="s">
        <v>2</v>
      </c>
      <c r="D8780" s="8">
        <v>10.96</v>
      </c>
    </row>
    <row r="8781" spans="1:4" ht="12.75" customHeight="1">
      <c r="A8781" s="6" t="s">
        <v>17581</v>
      </c>
      <c r="B8781" s="7" t="s">
        <v>17582</v>
      </c>
      <c r="C8781" s="7" t="s">
        <v>2</v>
      </c>
      <c r="D8781" s="8">
        <v>31.19</v>
      </c>
    </row>
    <row r="8782" spans="1:4" ht="12.75" customHeight="1">
      <c r="A8782" s="6" t="s">
        <v>17583</v>
      </c>
      <c r="B8782" s="7" t="s">
        <v>17584</v>
      </c>
      <c r="C8782" s="7" t="s">
        <v>2</v>
      </c>
      <c r="D8782" s="8">
        <v>31.6</v>
      </c>
    </row>
    <row r="8783" spans="1:4" ht="12.75" customHeight="1">
      <c r="A8783" s="6" t="s">
        <v>17585</v>
      </c>
      <c r="B8783" s="7" t="s">
        <v>17586</v>
      </c>
      <c r="C8783" s="7" t="s">
        <v>2</v>
      </c>
      <c r="D8783" s="8">
        <v>39.22</v>
      </c>
    </row>
    <row r="8784" spans="1:4" ht="12.75" customHeight="1">
      <c r="A8784" s="6" t="s">
        <v>17587</v>
      </c>
      <c r="B8784" s="7" t="s">
        <v>17588</v>
      </c>
      <c r="C8784" s="7" t="s">
        <v>2</v>
      </c>
      <c r="D8784" s="8">
        <v>41.03</v>
      </c>
    </row>
    <row r="8785" spans="1:4" ht="12.75" customHeight="1">
      <c r="A8785" s="6" t="s">
        <v>17589</v>
      </c>
      <c r="B8785" s="7" t="s">
        <v>17590</v>
      </c>
      <c r="C8785" s="7" t="s">
        <v>2</v>
      </c>
      <c r="D8785" s="8">
        <v>41.96</v>
      </c>
    </row>
    <row r="8786" spans="1:4" ht="12.75" customHeight="1">
      <c r="A8786" s="6" t="s">
        <v>17591</v>
      </c>
      <c r="B8786" s="7" t="s">
        <v>17592</v>
      </c>
      <c r="C8786" s="7" t="s">
        <v>2</v>
      </c>
      <c r="D8786" s="8">
        <v>45.94</v>
      </c>
    </row>
    <row r="8787" spans="1:4" ht="12.75" customHeight="1">
      <c r="A8787" s="6" t="s">
        <v>17593</v>
      </c>
      <c r="B8787" s="7" t="s">
        <v>17594</v>
      </c>
      <c r="C8787" s="7" t="s">
        <v>2</v>
      </c>
      <c r="D8787" s="8">
        <v>122.33</v>
      </c>
    </row>
    <row r="8788" spans="1:4" ht="12.75" customHeight="1">
      <c r="A8788" s="6" t="s">
        <v>17595</v>
      </c>
      <c r="B8788" s="7" t="s">
        <v>17596</v>
      </c>
      <c r="C8788" s="7" t="s">
        <v>2</v>
      </c>
      <c r="D8788" s="8">
        <v>119.49</v>
      </c>
    </row>
    <row r="8789" spans="1:4" ht="12.75" customHeight="1">
      <c r="A8789" s="6" t="s">
        <v>17597</v>
      </c>
      <c r="B8789" s="7" t="s">
        <v>17598</v>
      </c>
      <c r="C8789" s="7" t="s">
        <v>2</v>
      </c>
      <c r="D8789" s="8">
        <v>144.46</v>
      </c>
    </row>
    <row r="8790" spans="1:4" ht="12.75" customHeight="1">
      <c r="A8790" s="6" t="s">
        <v>17599</v>
      </c>
      <c r="B8790" s="7" t="s">
        <v>17600</v>
      </c>
      <c r="C8790" s="7" t="s">
        <v>2</v>
      </c>
      <c r="D8790" s="8">
        <v>22.74</v>
      </c>
    </row>
    <row r="8791" spans="1:4" ht="12.75" customHeight="1">
      <c r="A8791" s="6" t="s">
        <v>17601</v>
      </c>
      <c r="B8791" s="7" t="s">
        <v>17602</v>
      </c>
      <c r="C8791" s="7" t="s">
        <v>2</v>
      </c>
      <c r="D8791" s="8">
        <v>32.71</v>
      </c>
    </row>
    <row r="8792" spans="1:4" ht="12.75" customHeight="1">
      <c r="A8792" s="6" t="s">
        <v>17603</v>
      </c>
      <c r="B8792" s="7" t="s">
        <v>17604</v>
      </c>
      <c r="C8792" s="7" t="s">
        <v>2</v>
      </c>
      <c r="D8792" s="8">
        <v>13.45</v>
      </c>
    </row>
    <row r="8793" spans="1:4" ht="12.75" customHeight="1">
      <c r="A8793" s="6" t="s">
        <v>17605</v>
      </c>
      <c r="B8793" s="7" t="s">
        <v>17606</v>
      </c>
      <c r="C8793" s="7" t="s">
        <v>2</v>
      </c>
      <c r="D8793" s="8">
        <v>9.8800000000000008</v>
      </c>
    </row>
    <row r="8794" spans="1:4" ht="12.75" customHeight="1">
      <c r="A8794" s="6" t="s">
        <v>17607</v>
      </c>
      <c r="B8794" s="7" t="s">
        <v>17608</v>
      </c>
      <c r="C8794" s="7" t="s">
        <v>2</v>
      </c>
      <c r="D8794" s="8">
        <v>21.13</v>
      </c>
    </row>
    <row r="8795" spans="1:4" ht="12.75" customHeight="1">
      <c r="A8795" s="6" t="s">
        <v>17609</v>
      </c>
      <c r="B8795" s="7" t="s">
        <v>17610</v>
      </c>
      <c r="C8795" s="7" t="s">
        <v>2</v>
      </c>
      <c r="D8795" s="8">
        <v>45.26</v>
      </c>
    </row>
    <row r="8796" spans="1:4" ht="12.75" customHeight="1">
      <c r="A8796" s="6" t="s">
        <v>17611</v>
      </c>
      <c r="B8796" s="7" t="s">
        <v>17612</v>
      </c>
      <c r="C8796" s="7" t="s">
        <v>2</v>
      </c>
      <c r="D8796" s="8">
        <v>23.44</v>
      </c>
    </row>
    <row r="8797" spans="1:4" ht="12.75" customHeight="1">
      <c r="A8797" s="6" t="s">
        <v>17613</v>
      </c>
      <c r="B8797" s="7" t="s">
        <v>17614</v>
      </c>
      <c r="C8797" s="7" t="s">
        <v>2</v>
      </c>
      <c r="D8797" s="8">
        <v>23.91</v>
      </c>
    </row>
    <row r="8798" spans="1:4" ht="12.75" customHeight="1">
      <c r="A8798" s="6" t="s">
        <v>17615</v>
      </c>
      <c r="B8798" s="7" t="s">
        <v>17616</v>
      </c>
      <c r="C8798" s="7" t="s">
        <v>2</v>
      </c>
      <c r="D8798" s="8">
        <v>19.22</v>
      </c>
    </row>
    <row r="8799" spans="1:4" ht="12.75" customHeight="1">
      <c r="A8799" s="6" t="s">
        <v>17617</v>
      </c>
      <c r="B8799" s="7" t="s">
        <v>17618</v>
      </c>
      <c r="C8799" s="7" t="s">
        <v>2</v>
      </c>
      <c r="D8799" s="8">
        <v>75.680000000000007</v>
      </c>
    </row>
    <row r="8800" spans="1:4" ht="12.75" customHeight="1">
      <c r="A8800" s="6" t="s">
        <v>17619</v>
      </c>
      <c r="B8800" s="7" t="s">
        <v>17620</v>
      </c>
      <c r="C8800" s="7" t="s">
        <v>2</v>
      </c>
      <c r="D8800" s="8">
        <v>18.239999999999998</v>
      </c>
    </row>
    <row r="8801" spans="1:4" ht="12.75" customHeight="1">
      <c r="A8801" s="6" t="s">
        <v>17621</v>
      </c>
      <c r="B8801" s="7" t="s">
        <v>17622</v>
      </c>
      <c r="C8801" s="7" t="s">
        <v>2</v>
      </c>
      <c r="D8801" s="8">
        <v>29.93</v>
      </c>
    </row>
    <row r="8802" spans="1:4" ht="12.75" customHeight="1">
      <c r="A8802" s="6" t="s">
        <v>17623</v>
      </c>
      <c r="B8802" s="7" t="s">
        <v>17624</v>
      </c>
      <c r="C8802" s="7" t="s">
        <v>2</v>
      </c>
      <c r="D8802" s="8">
        <v>148.16999999999999</v>
      </c>
    </row>
    <row r="8803" spans="1:4" ht="12.75" customHeight="1">
      <c r="A8803" s="6" t="s">
        <v>17625</v>
      </c>
      <c r="B8803" s="7" t="s">
        <v>17626</v>
      </c>
      <c r="C8803" s="7" t="s">
        <v>2</v>
      </c>
      <c r="D8803" s="8">
        <v>28.31</v>
      </c>
    </row>
    <row r="8804" spans="1:4" ht="12.75" customHeight="1">
      <c r="A8804" s="6" t="s">
        <v>17627</v>
      </c>
      <c r="B8804" s="7" t="s">
        <v>17628</v>
      </c>
      <c r="C8804" s="7" t="s">
        <v>2</v>
      </c>
      <c r="D8804" s="8">
        <v>54.81</v>
      </c>
    </row>
    <row r="8805" spans="1:4" ht="12.75" customHeight="1">
      <c r="A8805" s="6" t="s">
        <v>17629</v>
      </c>
      <c r="B8805" s="7" t="s">
        <v>17630</v>
      </c>
      <c r="C8805" s="7" t="s">
        <v>2</v>
      </c>
      <c r="D8805" s="8">
        <v>175.05</v>
      </c>
    </row>
    <row r="8806" spans="1:4" ht="12.75" customHeight="1">
      <c r="A8806" s="6" t="s">
        <v>17631</v>
      </c>
      <c r="B8806" s="7" t="s">
        <v>17632</v>
      </c>
      <c r="C8806" s="7" t="s">
        <v>2</v>
      </c>
      <c r="D8806" s="8">
        <v>37.81</v>
      </c>
    </row>
    <row r="8807" spans="1:4" ht="12.75" customHeight="1">
      <c r="A8807" s="6" t="s">
        <v>17633</v>
      </c>
      <c r="B8807" s="7" t="s">
        <v>17634</v>
      </c>
      <c r="C8807" s="7" t="s">
        <v>2</v>
      </c>
      <c r="D8807" s="8">
        <v>7.26</v>
      </c>
    </row>
    <row r="8808" spans="1:4" ht="12.75" customHeight="1">
      <c r="A8808" s="6" t="s">
        <v>17635</v>
      </c>
      <c r="B8808" s="7" t="s">
        <v>17636</v>
      </c>
      <c r="C8808" s="7" t="s">
        <v>2</v>
      </c>
      <c r="D8808" s="8">
        <v>11.28</v>
      </c>
    </row>
    <row r="8809" spans="1:4" ht="12.75" customHeight="1">
      <c r="A8809" s="6" t="s">
        <v>17637</v>
      </c>
      <c r="B8809" s="7" t="s">
        <v>17638</v>
      </c>
      <c r="C8809" s="7" t="s">
        <v>2</v>
      </c>
      <c r="D8809" s="8">
        <v>13.19</v>
      </c>
    </row>
    <row r="8810" spans="1:4" ht="12.75" customHeight="1">
      <c r="A8810" s="6" t="s">
        <v>17639</v>
      </c>
      <c r="B8810" s="7" t="s">
        <v>17640</v>
      </c>
      <c r="C8810" s="7" t="s">
        <v>2</v>
      </c>
      <c r="D8810" s="8">
        <v>18.13</v>
      </c>
    </row>
    <row r="8811" spans="1:4" ht="12.75" customHeight="1">
      <c r="A8811" s="6" t="s">
        <v>17641</v>
      </c>
      <c r="B8811" s="7" t="s">
        <v>17642</v>
      </c>
      <c r="C8811" s="7" t="s">
        <v>2</v>
      </c>
      <c r="D8811" s="8">
        <v>16.75</v>
      </c>
    </row>
    <row r="8812" spans="1:4" ht="12.75" customHeight="1">
      <c r="A8812" s="6" t="s">
        <v>17643</v>
      </c>
      <c r="B8812" s="7" t="s">
        <v>17644</v>
      </c>
      <c r="C8812" s="7" t="s">
        <v>2</v>
      </c>
      <c r="D8812" s="8">
        <v>21.42</v>
      </c>
    </row>
    <row r="8813" spans="1:4" ht="12.75" customHeight="1">
      <c r="A8813" s="6" t="s">
        <v>17645</v>
      </c>
      <c r="B8813" s="7" t="s">
        <v>17646</v>
      </c>
      <c r="C8813" s="7" t="s">
        <v>2</v>
      </c>
      <c r="D8813" s="8">
        <v>27.83</v>
      </c>
    </row>
    <row r="8814" spans="1:4" ht="12.75" customHeight="1">
      <c r="A8814" s="6" t="s">
        <v>17647</v>
      </c>
      <c r="B8814" s="7" t="s">
        <v>17648</v>
      </c>
      <c r="C8814" s="7" t="s">
        <v>2</v>
      </c>
      <c r="D8814" s="8">
        <v>18.760000000000002</v>
      </c>
    </row>
    <row r="8815" spans="1:4" ht="12.75" customHeight="1">
      <c r="A8815" s="6" t="s">
        <v>17649</v>
      </c>
      <c r="B8815" s="7" t="s">
        <v>17650</v>
      </c>
      <c r="C8815" s="7" t="s">
        <v>2</v>
      </c>
      <c r="D8815" s="8">
        <v>44.2</v>
      </c>
    </row>
    <row r="8816" spans="1:4" ht="12.75" customHeight="1">
      <c r="A8816" s="6" t="s">
        <v>17651</v>
      </c>
      <c r="B8816" s="7" t="s">
        <v>17652</v>
      </c>
      <c r="C8816" s="7" t="s">
        <v>2</v>
      </c>
      <c r="D8816" s="8">
        <v>74</v>
      </c>
    </row>
    <row r="8817" spans="1:4" ht="12.75" customHeight="1">
      <c r="A8817" s="6" t="s">
        <v>17653</v>
      </c>
      <c r="B8817" s="7" t="s">
        <v>17654</v>
      </c>
      <c r="C8817" s="7" t="s">
        <v>2</v>
      </c>
      <c r="D8817" s="8">
        <v>56.15</v>
      </c>
    </row>
    <row r="8818" spans="1:4" ht="12.75" customHeight="1">
      <c r="A8818" s="6" t="s">
        <v>17655</v>
      </c>
      <c r="B8818" s="7" t="s">
        <v>17656</v>
      </c>
      <c r="C8818" s="7" t="s">
        <v>2</v>
      </c>
      <c r="D8818" s="8">
        <v>96.93</v>
      </c>
    </row>
    <row r="8819" spans="1:4" ht="12.75" customHeight="1">
      <c r="A8819" s="6" t="s">
        <v>17657</v>
      </c>
      <c r="B8819" s="7" t="s">
        <v>17658</v>
      </c>
      <c r="C8819" s="7" t="s">
        <v>2</v>
      </c>
      <c r="D8819" s="8">
        <v>111.48</v>
      </c>
    </row>
    <row r="8820" spans="1:4" ht="12.75" customHeight="1">
      <c r="A8820" s="6" t="s">
        <v>17659</v>
      </c>
      <c r="B8820" s="7" t="s">
        <v>17660</v>
      </c>
      <c r="C8820" s="7" t="s">
        <v>2</v>
      </c>
      <c r="D8820" s="8">
        <v>10.45</v>
      </c>
    </row>
    <row r="8821" spans="1:4" ht="12.75" customHeight="1">
      <c r="A8821" s="6" t="s">
        <v>17661</v>
      </c>
      <c r="B8821" s="7" t="s">
        <v>17662</v>
      </c>
      <c r="C8821" s="7" t="s">
        <v>2</v>
      </c>
      <c r="D8821" s="8">
        <v>11.32</v>
      </c>
    </row>
    <row r="8822" spans="1:4" ht="12.75" customHeight="1">
      <c r="A8822" s="6" t="s">
        <v>17663</v>
      </c>
      <c r="B8822" s="7" t="s">
        <v>17664</v>
      </c>
      <c r="C8822" s="7" t="s">
        <v>2</v>
      </c>
      <c r="D8822" s="8">
        <v>11.93</v>
      </c>
    </row>
    <row r="8823" spans="1:4" ht="12.75" customHeight="1">
      <c r="A8823" s="6" t="s">
        <v>17665</v>
      </c>
      <c r="B8823" s="7" t="s">
        <v>17666</v>
      </c>
      <c r="C8823" s="7" t="s">
        <v>2</v>
      </c>
      <c r="D8823" s="8">
        <v>18.53</v>
      </c>
    </row>
    <row r="8824" spans="1:4" ht="12.75" customHeight="1">
      <c r="A8824" s="6" t="s">
        <v>17667</v>
      </c>
      <c r="B8824" s="7" t="s">
        <v>17668</v>
      </c>
      <c r="C8824" s="7" t="s">
        <v>2</v>
      </c>
      <c r="D8824" s="8">
        <v>13.57</v>
      </c>
    </row>
    <row r="8825" spans="1:4" ht="12.75" customHeight="1">
      <c r="A8825" s="6" t="s">
        <v>17669</v>
      </c>
      <c r="B8825" s="7" t="s">
        <v>17670</v>
      </c>
      <c r="C8825" s="7" t="s">
        <v>2</v>
      </c>
      <c r="D8825" s="8">
        <v>15.1</v>
      </c>
    </row>
    <row r="8826" spans="1:4" ht="12.75" customHeight="1">
      <c r="A8826" s="6" t="s">
        <v>17671</v>
      </c>
      <c r="B8826" s="7" t="s">
        <v>17672</v>
      </c>
      <c r="C8826" s="7" t="s">
        <v>2</v>
      </c>
      <c r="D8826" s="8">
        <v>16.309999999999999</v>
      </c>
    </row>
    <row r="8827" spans="1:4" ht="12.75" customHeight="1">
      <c r="A8827" s="6" t="s">
        <v>17673</v>
      </c>
      <c r="B8827" s="7" t="s">
        <v>17674</v>
      </c>
      <c r="C8827" s="7" t="s">
        <v>2</v>
      </c>
      <c r="D8827" s="8">
        <v>22.63</v>
      </c>
    </row>
    <row r="8828" spans="1:4" ht="12.75" customHeight="1">
      <c r="A8828" s="6" t="s">
        <v>17675</v>
      </c>
      <c r="B8828" s="7" t="s">
        <v>17676</v>
      </c>
      <c r="C8828" s="7" t="s">
        <v>2</v>
      </c>
      <c r="D8828" s="8">
        <v>31.5</v>
      </c>
    </row>
    <row r="8829" spans="1:4" ht="12.75" customHeight="1">
      <c r="A8829" s="6" t="s">
        <v>17677</v>
      </c>
      <c r="B8829" s="7" t="s">
        <v>17678</v>
      </c>
      <c r="C8829" s="7" t="s">
        <v>2</v>
      </c>
      <c r="D8829" s="8">
        <v>20.39</v>
      </c>
    </row>
    <row r="8830" spans="1:4" ht="12.75" customHeight="1">
      <c r="A8830" s="6" t="s">
        <v>17679</v>
      </c>
      <c r="B8830" s="7" t="s">
        <v>17680</v>
      </c>
      <c r="C8830" s="7" t="s">
        <v>2</v>
      </c>
      <c r="D8830" s="8">
        <v>19.760000000000002</v>
      </c>
    </row>
    <row r="8831" spans="1:4" ht="12.75" customHeight="1">
      <c r="A8831" s="6" t="s">
        <v>17681</v>
      </c>
      <c r="B8831" s="7" t="s">
        <v>17682</v>
      </c>
      <c r="C8831" s="7" t="s">
        <v>2</v>
      </c>
      <c r="D8831" s="8">
        <v>24.52</v>
      </c>
    </row>
    <row r="8832" spans="1:4" ht="12.75" customHeight="1">
      <c r="A8832" s="6" t="s">
        <v>17683</v>
      </c>
      <c r="B8832" s="7" t="s">
        <v>17684</v>
      </c>
      <c r="C8832" s="7" t="s">
        <v>2</v>
      </c>
      <c r="D8832" s="8">
        <v>29.83</v>
      </c>
    </row>
    <row r="8833" spans="1:4" ht="12.75" customHeight="1">
      <c r="A8833" s="6" t="s">
        <v>17685</v>
      </c>
      <c r="B8833" s="7" t="s">
        <v>17686</v>
      </c>
      <c r="C8833" s="7" t="s">
        <v>2</v>
      </c>
      <c r="D8833" s="8">
        <v>28.27</v>
      </c>
    </row>
    <row r="8834" spans="1:4" ht="12.75" customHeight="1">
      <c r="A8834" s="6" t="s">
        <v>17687</v>
      </c>
      <c r="B8834" s="7" t="s">
        <v>17688</v>
      </c>
      <c r="C8834" s="7" t="s">
        <v>2</v>
      </c>
      <c r="D8834" s="8">
        <v>7.15</v>
      </c>
    </row>
    <row r="8835" spans="1:4" ht="12.75" customHeight="1">
      <c r="A8835" s="6" t="s">
        <v>17689</v>
      </c>
      <c r="B8835" s="7" t="s">
        <v>17690</v>
      </c>
      <c r="C8835" s="7" t="s">
        <v>2</v>
      </c>
      <c r="D8835" s="8">
        <v>12</v>
      </c>
    </row>
    <row r="8836" spans="1:4" ht="12.75" customHeight="1">
      <c r="A8836" s="6" t="s">
        <v>17691</v>
      </c>
      <c r="B8836" s="7" t="s">
        <v>17692</v>
      </c>
      <c r="C8836" s="7" t="s">
        <v>2</v>
      </c>
      <c r="D8836" s="8">
        <v>16.91</v>
      </c>
    </row>
    <row r="8837" spans="1:4" ht="12.75" customHeight="1">
      <c r="A8837" s="6" t="s">
        <v>17693</v>
      </c>
      <c r="B8837" s="7" t="s">
        <v>17694</v>
      </c>
      <c r="C8837" s="7" t="s">
        <v>2</v>
      </c>
      <c r="D8837" s="8">
        <v>19.53</v>
      </c>
    </row>
    <row r="8838" spans="1:4" ht="12.75" customHeight="1">
      <c r="A8838" s="6" t="s">
        <v>17695</v>
      </c>
      <c r="B8838" s="7" t="s">
        <v>17696</v>
      </c>
      <c r="C8838" s="7" t="s">
        <v>2</v>
      </c>
      <c r="D8838" s="8">
        <v>23.21</v>
      </c>
    </row>
    <row r="8839" spans="1:4" ht="12.75" customHeight="1">
      <c r="A8839" s="6" t="s">
        <v>17697</v>
      </c>
      <c r="B8839" s="7" t="s">
        <v>17698</v>
      </c>
      <c r="C8839" s="7" t="s">
        <v>2</v>
      </c>
      <c r="D8839" s="8">
        <v>21.65</v>
      </c>
    </row>
    <row r="8840" spans="1:4" ht="12.75" customHeight="1">
      <c r="A8840" s="6" t="s">
        <v>17699</v>
      </c>
      <c r="B8840" s="7" t="s">
        <v>17700</v>
      </c>
      <c r="C8840" s="7" t="s">
        <v>2</v>
      </c>
      <c r="D8840" s="8">
        <v>13.55</v>
      </c>
    </row>
    <row r="8841" spans="1:4" ht="12.75" customHeight="1">
      <c r="A8841" s="6" t="s">
        <v>17701</v>
      </c>
      <c r="B8841" s="7" t="s">
        <v>17702</v>
      </c>
      <c r="C8841" s="7" t="s">
        <v>2</v>
      </c>
      <c r="D8841" s="8">
        <v>9.57</v>
      </c>
    </row>
    <row r="8842" spans="1:4" ht="12.75" customHeight="1">
      <c r="A8842" s="6" t="s">
        <v>17703</v>
      </c>
      <c r="B8842" s="7" t="s">
        <v>17704</v>
      </c>
      <c r="C8842" s="7" t="s">
        <v>2</v>
      </c>
      <c r="D8842" s="8">
        <v>16.88</v>
      </c>
    </row>
    <row r="8843" spans="1:4" ht="12.75" customHeight="1">
      <c r="A8843" s="6" t="s">
        <v>17705</v>
      </c>
      <c r="B8843" s="7" t="s">
        <v>17706</v>
      </c>
      <c r="C8843" s="7" t="s">
        <v>2</v>
      </c>
      <c r="D8843" s="8">
        <v>9.74</v>
      </c>
    </row>
    <row r="8844" spans="1:4" ht="12.75" customHeight="1">
      <c r="A8844" s="6" t="s">
        <v>17707</v>
      </c>
      <c r="B8844" s="7" t="s">
        <v>17708</v>
      </c>
      <c r="C8844" s="7" t="s">
        <v>2</v>
      </c>
      <c r="D8844" s="8">
        <v>22.89</v>
      </c>
    </row>
    <row r="8845" spans="1:4" ht="12.75" customHeight="1">
      <c r="A8845" s="6" t="s">
        <v>17709</v>
      </c>
      <c r="B8845" s="7" t="s">
        <v>17710</v>
      </c>
      <c r="C8845" s="7" t="s">
        <v>2</v>
      </c>
      <c r="D8845" s="8">
        <v>30.04</v>
      </c>
    </row>
    <row r="8846" spans="1:4" ht="12.75" customHeight="1">
      <c r="A8846" s="6" t="s">
        <v>17711</v>
      </c>
      <c r="B8846" s="7" t="s">
        <v>17712</v>
      </c>
      <c r="C8846" s="7" t="s">
        <v>2</v>
      </c>
      <c r="D8846" s="8">
        <v>29.06</v>
      </c>
    </row>
    <row r="8847" spans="1:4" ht="12.75" customHeight="1">
      <c r="A8847" s="6" t="s">
        <v>17713</v>
      </c>
      <c r="B8847" s="7" t="s">
        <v>17714</v>
      </c>
      <c r="C8847" s="7" t="s">
        <v>2</v>
      </c>
      <c r="D8847" s="8">
        <v>16.82</v>
      </c>
    </row>
    <row r="8848" spans="1:4" ht="12.75" customHeight="1">
      <c r="A8848" s="6" t="s">
        <v>17715</v>
      </c>
      <c r="B8848" s="7" t="s">
        <v>17716</v>
      </c>
      <c r="C8848" s="7" t="s">
        <v>2</v>
      </c>
      <c r="D8848" s="8">
        <v>7.46</v>
      </c>
    </row>
    <row r="8849" spans="1:4" ht="12.75" customHeight="1">
      <c r="A8849" s="6" t="s">
        <v>17717</v>
      </c>
      <c r="B8849" s="7" t="s">
        <v>17718</v>
      </c>
      <c r="C8849" s="7" t="s">
        <v>2</v>
      </c>
      <c r="D8849" s="8">
        <v>39.880000000000003</v>
      </c>
    </row>
    <row r="8850" spans="1:4" ht="12.75" customHeight="1">
      <c r="A8850" s="6" t="s">
        <v>17719</v>
      </c>
      <c r="B8850" s="7" t="s">
        <v>17720</v>
      </c>
      <c r="C8850" s="7" t="s">
        <v>2</v>
      </c>
      <c r="D8850" s="8">
        <v>28.37</v>
      </c>
    </row>
    <row r="8851" spans="1:4" ht="12.75" customHeight="1">
      <c r="A8851" s="6" t="s">
        <v>17721</v>
      </c>
      <c r="B8851" s="7" t="s">
        <v>17722</v>
      </c>
      <c r="C8851" s="7" t="s">
        <v>2</v>
      </c>
      <c r="D8851" s="8">
        <v>31.3</v>
      </c>
    </row>
    <row r="8852" spans="1:4" ht="12.75" customHeight="1">
      <c r="A8852" s="6" t="s">
        <v>17723</v>
      </c>
      <c r="B8852" s="7" t="s">
        <v>17724</v>
      </c>
      <c r="C8852" s="7" t="s">
        <v>2</v>
      </c>
      <c r="D8852" s="8">
        <v>14.15</v>
      </c>
    </row>
    <row r="8853" spans="1:4" ht="12.75" customHeight="1">
      <c r="A8853" s="6" t="s">
        <v>17725</v>
      </c>
      <c r="B8853" s="7" t="s">
        <v>17726</v>
      </c>
      <c r="C8853" s="7" t="s">
        <v>2</v>
      </c>
      <c r="D8853" s="8">
        <v>41.41</v>
      </c>
    </row>
    <row r="8854" spans="1:4" ht="12.75" customHeight="1">
      <c r="A8854" s="6" t="s">
        <v>17727</v>
      </c>
      <c r="B8854" s="7" t="s">
        <v>17728</v>
      </c>
      <c r="C8854" s="7" t="s">
        <v>2</v>
      </c>
      <c r="D8854" s="8">
        <v>23.25</v>
      </c>
    </row>
    <row r="8855" spans="1:4" ht="12.75" customHeight="1">
      <c r="A8855" s="6" t="s">
        <v>17729</v>
      </c>
      <c r="B8855" s="7" t="s">
        <v>17730</v>
      </c>
      <c r="C8855" s="7" t="s">
        <v>2</v>
      </c>
      <c r="D8855" s="8">
        <v>32.93</v>
      </c>
    </row>
    <row r="8856" spans="1:4" ht="12.75" customHeight="1">
      <c r="A8856" s="6" t="s">
        <v>17731</v>
      </c>
      <c r="B8856" s="7" t="s">
        <v>17732</v>
      </c>
      <c r="C8856" s="7" t="s">
        <v>2</v>
      </c>
      <c r="D8856" s="8">
        <v>29.82</v>
      </c>
    </row>
    <row r="8857" spans="1:4" ht="12.75" customHeight="1">
      <c r="A8857" s="6" t="s">
        <v>17733</v>
      </c>
      <c r="B8857" s="7" t="s">
        <v>17734</v>
      </c>
      <c r="C8857" s="7" t="s">
        <v>2</v>
      </c>
      <c r="D8857" s="8">
        <v>65.02</v>
      </c>
    </row>
    <row r="8858" spans="1:4" ht="12.75" customHeight="1">
      <c r="A8858" s="6" t="s">
        <v>17735</v>
      </c>
      <c r="B8858" s="7" t="s">
        <v>17736</v>
      </c>
      <c r="C8858" s="7" t="s">
        <v>2</v>
      </c>
      <c r="D8858" s="8">
        <v>35.700000000000003</v>
      </c>
    </row>
    <row r="8859" spans="1:4" ht="12.75" customHeight="1">
      <c r="A8859" s="6" t="s">
        <v>17737</v>
      </c>
      <c r="B8859" s="7" t="s">
        <v>17738</v>
      </c>
      <c r="C8859" s="7" t="s">
        <v>2</v>
      </c>
      <c r="D8859" s="8">
        <v>71.900000000000006</v>
      </c>
    </row>
    <row r="8860" spans="1:4" ht="12.75" customHeight="1">
      <c r="A8860" s="6" t="s">
        <v>17739</v>
      </c>
      <c r="B8860" s="7" t="s">
        <v>17740</v>
      </c>
      <c r="C8860" s="7" t="s">
        <v>2</v>
      </c>
      <c r="D8860" s="8">
        <v>12.07</v>
      </c>
    </row>
    <row r="8861" spans="1:4" ht="12.75" customHeight="1">
      <c r="A8861" s="6" t="s">
        <v>17741</v>
      </c>
      <c r="B8861" s="7" t="s">
        <v>17742</v>
      </c>
      <c r="C8861" s="7" t="s">
        <v>2</v>
      </c>
      <c r="D8861" s="8">
        <v>113.01</v>
      </c>
    </row>
    <row r="8862" spans="1:4" ht="12.75" customHeight="1">
      <c r="A8862" s="6" t="s">
        <v>17743</v>
      </c>
      <c r="B8862" s="7" t="s">
        <v>17744</v>
      </c>
      <c r="C8862" s="7" t="s">
        <v>2</v>
      </c>
      <c r="D8862" s="8">
        <v>22.3</v>
      </c>
    </row>
    <row r="8863" spans="1:4" ht="12.75" customHeight="1">
      <c r="A8863" s="6" t="s">
        <v>17745</v>
      </c>
      <c r="B8863" s="7" t="s">
        <v>17746</v>
      </c>
      <c r="C8863" s="7" t="s">
        <v>2</v>
      </c>
      <c r="D8863" s="8">
        <v>82.28</v>
      </c>
    </row>
    <row r="8864" spans="1:4" ht="12.75" customHeight="1">
      <c r="A8864" s="6" t="s">
        <v>17747</v>
      </c>
      <c r="B8864" s="7" t="s">
        <v>17748</v>
      </c>
      <c r="C8864" s="7" t="s">
        <v>2</v>
      </c>
      <c r="D8864" s="8">
        <v>30.88</v>
      </c>
    </row>
    <row r="8865" spans="1:4" ht="12.75" customHeight="1">
      <c r="A8865" s="6" t="s">
        <v>17749</v>
      </c>
      <c r="B8865" s="7" t="s">
        <v>17750</v>
      </c>
      <c r="C8865" s="7" t="s">
        <v>2</v>
      </c>
      <c r="D8865" s="8">
        <v>253.04</v>
      </c>
    </row>
    <row r="8866" spans="1:4" ht="12.75" customHeight="1">
      <c r="A8866" s="6" t="s">
        <v>17751</v>
      </c>
      <c r="B8866" s="7" t="s">
        <v>17752</v>
      </c>
      <c r="C8866" s="7" t="s">
        <v>2</v>
      </c>
      <c r="D8866" s="8">
        <v>43.17</v>
      </c>
    </row>
    <row r="8867" spans="1:4" ht="12.75" customHeight="1">
      <c r="A8867" s="6" t="s">
        <v>17753</v>
      </c>
      <c r="B8867" s="7" t="s">
        <v>17754</v>
      </c>
      <c r="C8867" s="7" t="s">
        <v>2</v>
      </c>
      <c r="D8867" s="8">
        <v>56.03</v>
      </c>
    </row>
    <row r="8868" spans="1:4" ht="12.75" customHeight="1">
      <c r="A8868" s="6" t="s">
        <v>17755</v>
      </c>
      <c r="B8868" s="7" t="s">
        <v>17756</v>
      </c>
      <c r="C8868" s="7" t="s">
        <v>2</v>
      </c>
      <c r="D8868" s="8">
        <v>54.5</v>
      </c>
    </row>
    <row r="8869" spans="1:4" ht="12.75" customHeight="1">
      <c r="A8869" s="6" t="s">
        <v>17757</v>
      </c>
      <c r="B8869" s="7" t="s">
        <v>17758</v>
      </c>
      <c r="C8869" s="7" t="s">
        <v>2</v>
      </c>
      <c r="D8869" s="8">
        <v>48.55</v>
      </c>
    </row>
    <row r="8870" spans="1:4" ht="12.75" customHeight="1">
      <c r="A8870" s="6" t="s">
        <v>17759</v>
      </c>
      <c r="B8870" s="7" t="s">
        <v>17760</v>
      </c>
      <c r="C8870" s="7" t="s">
        <v>2</v>
      </c>
      <c r="D8870" s="8">
        <v>36.590000000000003</v>
      </c>
    </row>
    <row r="8871" spans="1:4" ht="12.75" customHeight="1">
      <c r="A8871" s="6" t="s">
        <v>17761</v>
      </c>
      <c r="B8871" s="7" t="s">
        <v>17762</v>
      </c>
      <c r="C8871" s="7" t="s">
        <v>2</v>
      </c>
      <c r="D8871" s="8">
        <v>82.14</v>
      </c>
    </row>
    <row r="8872" spans="1:4" ht="12.75" customHeight="1">
      <c r="A8872" s="6" t="s">
        <v>17763</v>
      </c>
      <c r="B8872" s="7" t="s">
        <v>17764</v>
      </c>
      <c r="C8872" s="7" t="s">
        <v>2</v>
      </c>
      <c r="D8872" s="8">
        <v>13.53</v>
      </c>
    </row>
    <row r="8873" spans="1:4" ht="12.75" customHeight="1">
      <c r="A8873" s="6" t="s">
        <v>17765</v>
      </c>
      <c r="B8873" s="7" t="s">
        <v>17766</v>
      </c>
      <c r="C8873" s="7" t="s">
        <v>2</v>
      </c>
      <c r="D8873" s="8">
        <v>92.34</v>
      </c>
    </row>
    <row r="8874" spans="1:4" ht="12.75" customHeight="1">
      <c r="A8874" s="6" t="s">
        <v>17767</v>
      </c>
      <c r="B8874" s="7" t="s">
        <v>17768</v>
      </c>
      <c r="C8874" s="7" t="s">
        <v>2</v>
      </c>
      <c r="D8874" s="8">
        <v>72.72</v>
      </c>
    </row>
    <row r="8875" spans="1:4" ht="12.75" customHeight="1">
      <c r="A8875" s="6" t="s">
        <v>17769</v>
      </c>
      <c r="B8875" s="7" t="s">
        <v>17770</v>
      </c>
      <c r="C8875" s="7" t="s">
        <v>2</v>
      </c>
      <c r="D8875" s="8">
        <v>19.75</v>
      </c>
    </row>
    <row r="8876" spans="1:4" ht="12.75" customHeight="1">
      <c r="A8876" s="6" t="s">
        <v>17771</v>
      </c>
      <c r="B8876" s="7" t="s">
        <v>17772</v>
      </c>
      <c r="C8876" s="7" t="s">
        <v>2</v>
      </c>
      <c r="D8876" s="8">
        <v>16.88</v>
      </c>
    </row>
    <row r="8877" spans="1:4" ht="12.75" customHeight="1">
      <c r="A8877" s="6" t="s">
        <v>17773</v>
      </c>
      <c r="B8877" s="7" t="s">
        <v>17774</v>
      </c>
      <c r="C8877" s="7" t="s">
        <v>2</v>
      </c>
      <c r="D8877" s="8">
        <v>77.08</v>
      </c>
    </row>
    <row r="8878" spans="1:4" ht="12.75" customHeight="1">
      <c r="A8878" s="6" t="s">
        <v>17775</v>
      </c>
      <c r="B8878" s="7" t="s">
        <v>17776</v>
      </c>
      <c r="C8878" s="7" t="s">
        <v>2</v>
      </c>
      <c r="D8878" s="8">
        <v>17.760000000000002</v>
      </c>
    </row>
    <row r="8879" spans="1:4" ht="12.75" customHeight="1">
      <c r="A8879" s="6" t="s">
        <v>17777</v>
      </c>
      <c r="B8879" s="7" t="s">
        <v>17778</v>
      </c>
      <c r="C8879" s="7" t="s">
        <v>2</v>
      </c>
      <c r="D8879" s="8">
        <v>240.69</v>
      </c>
    </row>
    <row r="8880" spans="1:4" ht="12.75" customHeight="1">
      <c r="A8880" s="6" t="s">
        <v>17779</v>
      </c>
      <c r="B8880" s="7" t="s">
        <v>17780</v>
      </c>
      <c r="C8880" s="7" t="s">
        <v>2</v>
      </c>
      <c r="D8880" s="8">
        <v>182.24</v>
      </c>
    </row>
    <row r="8881" spans="1:4" ht="12.75" customHeight="1">
      <c r="A8881" s="6" t="s">
        <v>17781</v>
      </c>
      <c r="B8881" s="7" t="s">
        <v>17782</v>
      </c>
      <c r="C8881" s="7" t="s">
        <v>2</v>
      </c>
      <c r="D8881" s="8">
        <v>22.65</v>
      </c>
    </row>
    <row r="8882" spans="1:4" ht="12.75" customHeight="1">
      <c r="A8882" s="6" t="s">
        <v>17783</v>
      </c>
      <c r="B8882" s="7" t="s">
        <v>17784</v>
      </c>
      <c r="C8882" s="7" t="s">
        <v>2</v>
      </c>
      <c r="D8882" s="8">
        <v>180.16</v>
      </c>
    </row>
    <row r="8883" spans="1:4" ht="12.75" customHeight="1">
      <c r="A8883" s="6" t="s">
        <v>17785</v>
      </c>
      <c r="B8883" s="7" t="s">
        <v>17786</v>
      </c>
      <c r="C8883" s="7" t="s">
        <v>2</v>
      </c>
      <c r="D8883" s="8">
        <v>21.83</v>
      </c>
    </row>
    <row r="8884" spans="1:4" ht="12.75" customHeight="1">
      <c r="A8884" s="6" t="s">
        <v>17787</v>
      </c>
      <c r="B8884" s="7" t="s">
        <v>17788</v>
      </c>
      <c r="C8884" s="7" t="s">
        <v>2</v>
      </c>
      <c r="D8884" s="8">
        <v>46.35</v>
      </c>
    </row>
    <row r="8885" spans="1:4" ht="12.75" customHeight="1">
      <c r="A8885" s="6" t="s">
        <v>17789</v>
      </c>
      <c r="B8885" s="7" t="s">
        <v>17790</v>
      </c>
      <c r="C8885" s="7" t="s">
        <v>2</v>
      </c>
      <c r="D8885" s="8">
        <v>139.56</v>
      </c>
    </row>
    <row r="8886" spans="1:4" ht="12.75" customHeight="1">
      <c r="A8886" s="6" t="s">
        <v>17791</v>
      </c>
      <c r="B8886" s="7" t="s">
        <v>17792</v>
      </c>
      <c r="C8886" s="7" t="s">
        <v>2</v>
      </c>
      <c r="D8886" s="8">
        <v>25.47</v>
      </c>
    </row>
    <row r="8887" spans="1:4" ht="12.75" customHeight="1">
      <c r="A8887" s="6" t="s">
        <v>17793</v>
      </c>
      <c r="B8887" s="7" t="s">
        <v>17794</v>
      </c>
      <c r="C8887" s="7" t="s">
        <v>2</v>
      </c>
      <c r="D8887" s="8">
        <v>55.06</v>
      </c>
    </row>
    <row r="8888" spans="1:4" ht="12.75" customHeight="1">
      <c r="A8888" s="6" t="s">
        <v>17795</v>
      </c>
      <c r="B8888" s="7" t="s">
        <v>17796</v>
      </c>
      <c r="C8888" s="7" t="s">
        <v>89</v>
      </c>
      <c r="D8888" s="8">
        <v>51.99</v>
      </c>
    </row>
    <row r="8889" spans="1:4" ht="12.75" customHeight="1">
      <c r="A8889" s="6" t="s">
        <v>17797</v>
      </c>
      <c r="B8889" s="7" t="s">
        <v>17798</v>
      </c>
      <c r="C8889" s="7" t="s">
        <v>2</v>
      </c>
      <c r="D8889" s="8">
        <v>12.88</v>
      </c>
    </row>
    <row r="8890" spans="1:4" ht="12.75" customHeight="1">
      <c r="A8890" s="6" t="s">
        <v>17799</v>
      </c>
      <c r="B8890" s="7" t="s">
        <v>17800</v>
      </c>
      <c r="C8890" s="7" t="s">
        <v>2</v>
      </c>
      <c r="D8890" s="8">
        <v>14.41</v>
      </c>
    </row>
    <row r="8891" spans="1:4" ht="12.75" customHeight="1">
      <c r="A8891" s="6" t="s">
        <v>17801</v>
      </c>
      <c r="B8891" s="7" t="s">
        <v>17802</v>
      </c>
      <c r="C8891" s="7" t="s">
        <v>2</v>
      </c>
      <c r="D8891" s="8">
        <v>15.62</v>
      </c>
    </row>
    <row r="8892" spans="1:4" ht="12.75" customHeight="1">
      <c r="A8892" s="6" t="s">
        <v>17803</v>
      </c>
      <c r="B8892" s="7" t="s">
        <v>17804</v>
      </c>
      <c r="C8892" s="7" t="s">
        <v>2</v>
      </c>
      <c r="D8892" s="8">
        <v>19.57</v>
      </c>
    </row>
    <row r="8893" spans="1:4" ht="12.75" customHeight="1">
      <c r="A8893" s="6" t="s">
        <v>17805</v>
      </c>
      <c r="B8893" s="7" t="s">
        <v>17806</v>
      </c>
      <c r="C8893" s="7" t="s">
        <v>2</v>
      </c>
      <c r="D8893" s="8">
        <v>9.75</v>
      </c>
    </row>
    <row r="8894" spans="1:4" ht="12.75" customHeight="1">
      <c r="A8894" s="6" t="s">
        <v>17807</v>
      </c>
      <c r="B8894" s="7" t="s">
        <v>17808</v>
      </c>
      <c r="C8894" s="7" t="s">
        <v>2</v>
      </c>
      <c r="D8894" s="8">
        <v>18.940000000000001</v>
      </c>
    </row>
    <row r="8895" spans="1:4" ht="12.75" customHeight="1">
      <c r="A8895" s="6" t="s">
        <v>17809</v>
      </c>
      <c r="B8895" s="7" t="s">
        <v>17810</v>
      </c>
      <c r="C8895" s="7" t="s">
        <v>2</v>
      </c>
      <c r="D8895" s="8">
        <v>9.9600000000000009</v>
      </c>
    </row>
    <row r="8896" spans="1:4" ht="12.75" customHeight="1">
      <c r="A8896" s="6" t="s">
        <v>17811</v>
      </c>
      <c r="B8896" s="7" t="s">
        <v>17812</v>
      </c>
      <c r="C8896" s="7" t="s">
        <v>2</v>
      </c>
      <c r="D8896" s="8">
        <v>23.7</v>
      </c>
    </row>
    <row r="8897" spans="1:4" ht="12.75" customHeight="1">
      <c r="A8897" s="6" t="s">
        <v>17813</v>
      </c>
      <c r="B8897" s="7" t="s">
        <v>17814</v>
      </c>
      <c r="C8897" s="7" t="s">
        <v>2</v>
      </c>
      <c r="D8897" s="8">
        <v>12.39</v>
      </c>
    </row>
    <row r="8898" spans="1:4" ht="12.75" customHeight="1">
      <c r="A8898" s="6" t="s">
        <v>17815</v>
      </c>
      <c r="B8898" s="7" t="s">
        <v>17816</v>
      </c>
      <c r="C8898" s="7" t="s">
        <v>2</v>
      </c>
      <c r="D8898" s="8">
        <v>28.88</v>
      </c>
    </row>
    <row r="8899" spans="1:4" ht="12.75" customHeight="1">
      <c r="A8899" s="6" t="s">
        <v>17817</v>
      </c>
      <c r="B8899" s="7" t="s">
        <v>17818</v>
      </c>
      <c r="C8899" s="7" t="s">
        <v>2</v>
      </c>
      <c r="D8899" s="8">
        <v>14.11</v>
      </c>
    </row>
    <row r="8900" spans="1:4" ht="12.75" customHeight="1">
      <c r="A8900" s="6" t="s">
        <v>17819</v>
      </c>
      <c r="B8900" s="7" t="s">
        <v>17820</v>
      </c>
      <c r="C8900" s="7" t="s">
        <v>2</v>
      </c>
      <c r="D8900" s="8">
        <v>14.2</v>
      </c>
    </row>
    <row r="8901" spans="1:4" ht="12.75" customHeight="1">
      <c r="A8901" s="6" t="s">
        <v>17821</v>
      </c>
      <c r="B8901" s="7" t="s">
        <v>17822</v>
      </c>
      <c r="C8901" s="7" t="s">
        <v>2</v>
      </c>
      <c r="D8901" s="8">
        <v>14.86</v>
      </c>
    </row>
    <row r="8902" spans="1:4" ht="12.75" customHeight="1">
      <c r="A8902" s="6" t="s">
        <v>17823</v>
      </c>
      <c r="B8902" s="7" t="s">
        <v>17824</v>
      </c>
      <c r="C8902" s="7" t="s">
        <v>2</v>
      </c>
      <c r="D8902" s="8">
        <v>21.85</v>
      </c>
    </row>
    <row r="8903" spans="1:4" ht="12.75" customHeight="1">
      <c r="A8903" s="6" t="s">
        <v>17825</v>
      </c>
      <c r="B8903" s="7" t="s">
        <v>17826</v>
      </c>
      <c r="C8903" s="7" t="s">
        <v>2</v>
      </c>
      <c r="D8903" s="8">
        <v>27.32</v>
      </c>
    </row>
    <row r="8904" spans="1:4" ht="12.75" customHeight="1">
      <c r="A8904" s="6" t="s">
        <v>17827</v>
      </c>
      <c r="B8904" s="7" t="s">
        <v>17828</v>
      </c>
      <c r="C8904" s="7" t="s">
        <v>2</v>
      </c>
      <c r="D8904" s="8">
        <v>23.82</v>
      </c>
    </row>
    <row r="8905" spans="1:4" ht="12.75" customHeight="1">
      <c r="A8905" s="6" t="s">
        <v>17829</v>
      </c>
      <c r="B8905" s="7" t="s">
        <v>17830</v>
      </c>
      <c r="C8905" s="7" t="s">
        <v>2</v>
      </c>
      <c r="D8905" s="8">
        <v>9.11</v>
      </c>
    </row>
    <row r="8906" spans="1:4" ht="12.75" customHeight="1">
      <c r="A8906" s="6" t="s">
        <v>17831</v>
      </c>
      <c r="B8906" s="7" t="s">
        <v>17832</v>
      </c>
      <c r="C8906" s="7" t="s">
        <v>2</v>
      </c>
      <c r="D8906" s="8">
        <v>21.41</v>
      </c>
    </row>
    <row r="8907" spans="1:4" ht="12.75" customHeight="1">
      <c r="A8907" s="6" t="s">
        <v>17833</v>
      </c>
      <c r="B8907" s="7" t="s">
        <v>17834</v>
      </c>
      <c r="C8907" s="7" t="s">
        <v>2</v>
      </c>
      <c r="D8907" s="8">
        <v>16.420000000000002</v>
      </c>
    </row>
    <row r="8908" spans="1:4" ht="12.75" customHeight="1">
      <c r="A8908" s="6" t="s">
        <v>17835</v>
      </c>
      <c r="B8908" s="7" t="s">
        <v>17836</v>
      </c>
      <c r="C8908" s="7" t="s">
        <v>2</v>
      </c>
      <c r="D8908" s="8">
        <v>22.29</v>
      </c>
    </row>
    <row r="8909" spans="1:4" ht="12.75" customHeight="1">
      <c r="A8909" s="6" t="s">
        <v>17837</v>
      </c>
      <c r="B8909" s="7" t="s">
        <v>17838</v>
      </c>
      <c r="C8909" s="7" t="s">
        <v>2</v>
      </c>
      <c r="D8909" s="8">
        <v>9.26</v>
      </c>
    </row>
    <row r="8910" spans="1:4" ht="12.75" customHeight="1">
      <c r="A8910" s="6" t="s">
        <v>17839</v>
      </c>
      <c r="B8910" s="7" t="s">
        <v>17840</v>
      </c>
      <c r="C8910" s="7" t="s">
        <v>2</v>
      </c>
      <c r="D8910" s="8">
        <v>22.43</v>
      </c>
    </row>
    <row r="8911" spans="1:4" ht="12.75" customHeight="1">
      <c r="A8911" s="6" t="s">
        <v>17841</v>
      </c>
      <c r="B8911" s="7" t="s">
        <v>17842</v>
      </c>
      <c r="C8911" s="7" t="s">
        <v>2</v>
      </c>
      <c r="D8911" s="8">
        <v>36.840000000000003</v>
      </c>
    </row>
    <row r="8912" spans="1:4" ht="12.75" customHeight="1">
      <c r="A8912" s="6" t="s">
        <v>17843</v>
      </c>
      <c r="B8912" s="7" t="s">
        <v>17844</v>
      </c>
      <c r="C8912" s="7" t="s">
        <v>2</v>
      </c>
      <c r="D8912" s="8">
        <v>55.45</v>
      </c>
    </row>
    <row r="8913" spans="1:4" ht="12.75" customHeight="1">
      <c r="A8913" s="6" t="s">
        <v>17845</v>
      </c>
      <c r="B8913" s="7" t="s">
        <v>17846</v>
      </c>
      <c r="C8913" s="7" t="s">
        <v>2</v>
      </c>
      <c r="D8913" s="8">
        <v>26.17</v>
      </c>
    </row>
    <row r="8914" spans="1:4" ht="12.75" customHeight="1">
      <c r="A8914" s="6" t="s">
        <v>17847</v>
      </c>
      <c r="B8914" s="7" t="s">
        <v>17848</v>
      </c>
      <c r="C8914" s="7" t="s">
        <v>2</v>
      </c>
      <c r="D8914" s="8">
        <v>26.92</v>
      </c>
    </row>
    <row r="8915" spans="1:4" ht="12.75" customHeight="1">
      <c r="A8915" s="6" t="s">
        <v>17849</v>
      </c>
      <c r="B8915" s="7" t="s">
        <v>17850</v>
      </c>
      <c r="C8915" s="7" t="s">
        <v>2</v>
      </c>
      <c r="D8915" s="8">
        <v>28.6</v>
      </c>
    </row>
    <row r="8916" spans="1:4" ht="12.75" customHeight="1">
      <c r="A8916" s="6" t="s">
        <v>17851</v>
      </c>
      <c r="B8916" s="7" t="s">
        <v>17852</v>
      </c>
      <c r="C8916" s="7" t="s">
        <v>2</v>
      </c>
      <c r="D8916" s="8">
        <v>39.76</v>
      </c>
    </row>
    <row r="8917" spans="1:4" ht="12.75" customHeight="1">
      <c r="A8917" s="6" t="s">
        <v>17853</v>
      </c>
      <c r="B8917" s="7" t="s">
        <v>17854</v>
      </c>
      <c r="C8917" s="7" t="s">
        <v>2</v>
      </c>
      <c r="D8917" s="8">
        <v>16.36</v>
      </c>
    </row>
    <row r="8918" spans="1:4" ht="12.75" customHeight="1">
      <c r="A8918" s="6" t="s">
        <v>17855</v>
      </c>
      <c r="B8918" s="7" t="s">
        <v>17856</v>
      </c>
      <c r="C8918" s="7" t="s">
        <v>2</v>
      </c>
      <c r="D8918" s="8">
        <v>71.44</v>
      </c>
    </row>
    <row r="8919" spans="1:4" ht="12.75" customHeight="1">
      <c r="A8919" s="6" t="s">
        <v>17857</v>
      </c>
      <c r="B8919" s="7" t="s">
        <v>17858</v>
      </c>
      <c r="C8919" s="7" t="s">
        <v>2</v>
      </c>
      <c r="D8919" s="8">
        <v>7.32</v>
      </c>
    </row>
    <row r="8920" spans="1:4" ht="12.75" customHeight="1">
      <c r="A8920" s="6" t="s">
        <v>17859</v>
      </c>
      <c r="B8920" s="7" t="s">
        <v>17860</v>
      </c>
      <c r="C8920" s="7" t="s">
        <v>2</v>
      </c>
      <c r="D8920" s="8">
        <v>8.77</v>
      </c>
    </row>
    <row r="8921" spans="1:4" ht="12.75" customHeight="1">
      <c r="A8921" s="6" t="s">
        <v>17861</v>
      </c>
      <c r="B8921" s="7" t="s">
        <v>17862</v>
      </c>
      <c r="C8921" s="7" t="s">
        <v>2</v>
      </c>
      <c r="D8921" s="8">
        <v>19.48</v>
      </c>
    </row>
    <row r="8922" spans="1:4" ht="12.75" customHeight="1">
      <c r="A8922" s="6" t="s">
        <v>17863</v>
      </c>
      <c r="B8922" s="7" t="s">
        <v>17864</v>
      </c>
      <c r="C8922" s="7" t="s">
        <v>2</v>
      </c>
      <c r="D8922" s="8">
        <v>13.61</v>
      </c>
    </row>
    <row r="8923" spans="1:4" ht="12.75" customHeight="1">
      <c r="A8923" s="6" t="s">
        <v>17865</v>
      </c>
      <c r="B8923" s="7" t="s">
        <v>17866</v>
      </c>
      <c r="C8923" s="7" t="s">
        <v>2</v>
      </c>
      <c r="D8923" s="8">
        <v>22.71</v>
      </c>
    </row>
    <row r="8924" spans="1:4" ht="12.75" customHeight="1">
      <c r="A8924" s="6" t="s">
        <v>17867</v>
      </c>
      <c r="B8924" s="7" t="s">
        <v>17868</v>
      </c>
      <c r="C8924" s="7" t="s">
        <v>2</v>
      </c>
      <c r="D8924" s="8">
        <v>29.28</v>
      </c>
    </row>
    <row r="8925" spans="1:4" ht="12.75" customHeight="1">
      <c r="A8925" s="6" t="s">
        <v>17869</v>
      </c>
      <c r="B8925" s="7" t="s">
        <v>17870</v>
      </c>
      <c r="C8925" s="7" t="s">
        <v>2</v>
      </c>
      <c r="D8925" s="8">
        <v>35.68</v>
      </c>
    </row>
    <row r="8926" spans="1:4" ht="12.75" customHeight="1">
      <c r="A8926" s="6" t="s">
        <v>17871</v>
      </c>
      <c r="B8926" s="7" t="s">
        <v>17872</v>
      </c>
      <c r="C8926" s="7" t="s">
        <v>2</v>
      </c>
      <c r="D8926" s="8">
        <v>11.56</v>
      </c>
    </row>
    <row r="8927" spans="1:4" ht="12.75" customHeight="1">
      <c r="A8927" s="6" t="s">
        <v>17873</v>
      </c>
      <c r="B8927" s="7" t="s">
        <v>17874</v>
      </c>
      <c r="C8927" s="7" t="s">
        <v>2</v>
      </c>
      <c r="D8927" s="8">
        <v>21.67</v>
      </c>
    </row>
    <row r="8928" spans="1:4" ht="12.75" customHeight="1">
      <c r="A8928" s="6" t="s">
        <v>17875</v>
      </c>
      <c r="B8928" s="7" t="s">
        <v>17876</v>
      </c>
      <c r="C8928" s="7" t="s">
        <v>2</v>
      </c>
      <c r="D8928" s="8">
        <v>30.25</v>
      </c>
    </row>
    <row r="8929" spans="1:4" ht="12.75" customHeight="1">
      <c r="A8929" s="6" t="s">
        <v>17877</v>
      </c>
      <c r="B8929" s="7" t="s">
        <v>17878</v>
      </c>
      <c r="C8929" s="7" t="s">
        <v>2</v>
      </c>
      <c r="D8929" s="8">
        <v>42.54</v>
      </c>
    </row>
    <row r="8930" spans="1:4" ht="12.75" customHeight="1">
      <c r="A8930" s="6" t="s">
        <v>17879</v>
      </c>
      <c r="B8930" s="7" t="s">
        <v>17880</v>
      </c>
      <c r="C8930" s="7" t="s">
        <v>2</v>
      </c>
      <c r="D8930" s="8">
        <v>53.88</v>
      </c>
    </row>
    <row r="8931" spans="1:4" ht="12.75" customHeight="1">
      <c r="A8931" s="6" t="s">
        <v>17881</v>
      </c>
      <c r="B8931" s="7" t="s">
        <v>17882</v>
      </c>
      <c r="C8931" s="7" t="s">
        <v>2</v>
      </c>
      <c r="D8931" s="8">
        <v>36</v>
      </c>
    </row>
    <row r="8932" spans="1:4" ht="12.75" customHeight="1">
      <c r="A8932" s="6" t="s">
        <v>17883</v>
      </c>
      <c r="B8932" s="7" t="s">
        <v>17884</v>
      </c>
      <c r="C8932" s="7" t="s">
        <v>2</v>
      </c>
      <c r="D8932" s="8">
        <v>16.829999999999998</v>
      </c>
    </row>
    <row r="8933" spans="1:4" ht="12.75" customHeight="1">
      <c r="A8933" s="6" t="s">
        <v>17885</v>
      </c>
      <c r="B8933" s="7" t="s">
        <v>17886</v>
      </c>
      <c r="C8933" s="7" t="s">
        <v>2</v>
      </c>
      <c r="D8933" s="8">
        <v>20.9</v>
      </c>
    </row>
    <row r="8934" spans="1:4" ht="12.75" customHeight="1">
      <c r="A8934" s="6" t="s">
        <v>17887</v>
      </c>
      <c r="B8934" s="7" t="s">
        <v>17888</v>
      </c>
      <c r="C8934" s="7" t="s">
        <v>2</v>
      </c>
      <c r="D8934" s="8">
        <v>24.4</v>
      </c>
    </row>
    <row r="8935" spans="1:4" ht="12.75" customHeight="1">
      <c r="A8935" s="6" t="s">
        <v>17889</v>
      </c>
      <c r="B8935" s="7" t="s">
        <v>17890</v>
      </c>
      <c r="C8935" s="7" t="s">
        <v>2</v>
      </c>
      <c r="D8935" s="8">
        <v>53.8</v>
      </c>
    </row>
    <row r="8936" spans="1:4" ht="12.75" customHeight="1">
      <c r="A8936" s="6" t="s">
        <v>17891</v>
      </c>
      <c r="B8936" s="7" t="s">
        <v>17892</v>
      </c>
      <c r="C8936" s="7" t="s">
        <v>89</v>
      </c>
      <c r="D8936" s="8">
        <v>85.17</v>
      </c>
    </row>
    <row r="8937" spans="1:4" ht="12.75" customHeight="1">
      <c r="A8937" s="6" t="s">
        <v>17893</v>
      </c>
      <c r="B8937" s="7" t="s">
        <v>17894</v>
      </c>
      <c r="C8937" s="7" t="s">
        <v>2</v>
      </c>
      <c r="D8937" s="8">
        <v>14.64</v>
      </c>
    </row>
    <row r="8938" spans="1:4" ht="12.75" customHeight="1">
      <c r="A8938" s="6" t="s">
        <v>17895</v>
      </c>
      <c r="B8938" s="7" t="s">
        <v>17896</v>
      </c>
      <c r="C8938" s="7" t="s">
        <v>2</v>
      </c>
      <c r="D8938" s="8">
        <v>23.87</v>
      </c>
    </row>
    <row r="8939" spans="1:4" ht="12.75" customHeight="1">
      <c r="A8939" s="6" t="s">
        <v>17897</v>
      </c>
      <c r="B8939" s="7" t="s">
        <v>17898</v>
      </c>
      <c r="C8939" s="7" t="s">
        <v>2</v>
      </c>
      <c r="D8939" s="8">
        <v>25.15</v>
      </c>
    </row>
    <row r="8940" spans="1:4" ht="12.75" customHeight="1">
      <c r="A8940" s="6" t="s">
        <v>17899</v>
      </c>
      <c r="B8940" s="7" t="s">
        <v>17900</v>
      </c>
      <c r="C8940" s="7" t="s">
        <v>2</v>
      </c>
      <c r="D8940" s="8">
        <v>16.96</v>
      </c>
    </row>
    <row r="8941" spans="1:4" ht="12.75" customHeight="1">
      <c r="A8941" s="6" t="s">
        <v>17901</v>
      </c>
      <c r="B8941" s="7" t="s">
        <v>17902</v>
      </c>
      <c r="C8941" s="7" t="s">
        <v>2</v>
      </c>
      <c r="D8941" s="8">
        <v>32.369999999999997</v>
      </c>
    </row>
    <row r="8942" spans="1:4" ht="12.75" customHeight="1">
      <c r="A8942" s="6" t="s">
        <v>17903</v>
      </c>
      <c r="B8942" s="7" t="s">
        <v>17904</v>
      </c>
      <c r="C8942" s="7" t="s">
        <v>2</v>
      </c>
      <c r="D8942" s="8">
        <v>23.59</v>
      </c>
    </row>
    <row r="8943" spans="1:4" ht="12.75" customHeight="1">
      <c r="A8943" s="6" t="s">
        <v>17905</v>
      </c>
      <c r="B8943" s="7" t="s">
        <v>17906</v>
      </c>
      <c r="C8943" s="7" t="s">
        <v>2</v>
      </c>
      <c r="D8943" s="8">
        <v>35.479999999999997</v>
      </c>
    </row>
    <row r="8944" spans="1:4" ht="12.75" customHeight="1">
      <c r="A8944" s="6" t="s">
        <v>17907</v>
      </c>
      <c r="B8944" s="7" t="s">
        <v>17908</v>
      </c>
      <c r="C8944" s="7" t="s">
        <v>2</v>
      </c>
      <c r="D8944" s="8">
        <v>14.12</v>
      </c>
    </row>
    <row r="8945" spans="1:4" ht="12.75" customHeight="1">
      <c r="A8945" s="6" t="s">
        <v>17909</v>
      </c>
      <c r="B8945" s="7" t="s">
        <v>17910</v>
      </c>
      <c r="C8945" s="7" t="s">
        <v>2</v>
      </c>
      <c r="D8945" s="8">
        <v>14.21</v>
      </c>
    </row>
    <row r="8946" spans="1:4" ht="12.75" customHeight="1">
      <c r="A8946" s="6" t="s">
        <v>17911</v>
      </c>
      <c r="B8946" s="7" t="s">
        <v>17912</v>
      </c>
      <c r="C8946" s="7" t="s">
        <v>2</v>
      </c>
      <c r="D8946" s="8">
        <v>22.88</v>
      </c>
    </row>
    <row r="8947" spans="1:4" ht="12.75" customHeight="1">
      <c r="A8947" s="6" t="s">
        <v>17913</v>
      </c>
      <c r="B8947" s="7" t="s">
        <v>17914</v>
      </c>
      <c r="C8947" s="7" t="s">
        <v>2</v>
      </c>
      <c r="D8947" s="8">
        <v>25.01</v>
      </c>
    </row>
    <row r="8948" spans="1:4" ht="12.75" customHeight="1">
      <c r="A8948" s="6" t="s">
        <v>17915</v>
      </c>
      <c r="B8948" s="7" t="s">
        <v>17916</v>
      </c>
      <c r="C8948" s="7" t="s">
        <v>2</v>
      </c>
      <c r="D8948" s="8">
        <v>36.42</v>
      </c>
    </row>
    <row r="8949" spans="1:4" ht="12.75" customHeight="1">
      <c r="A8949" s="6" t="s">
        <v>17917</v>
      </c>
      <c r="B8949" s="7" t="s">
        <v>17918</v>
      </c>
      <c r="C8949" s="7" t="s">
        <v>2</v>
      </c>
      <c r="D8949" s="8">
        <v>35.1</v>
      </c>
    </row>
    <row r="8950" spans="1:4" ht="12.75" customHeight="1">
      <c r="A8950" s="6" t="s">
        <v>17919</v>
      </c>
      <c r="B8950" s="7" t="s">
        <v>17920</v>
      </c>
      <c r="C8950" s="7" t="s">
        <v>2</v>
      </c>
      <c r="D8950" s="8">
        <v>76.28</v>
      </c>
    </row>
    <row r="8951" spans="1:4" ht="12.75" customHeight="1">
      <c r="A8951" s="6" t="s">
        <v>17921</v>
      </c>
      <c r="B8951" s="7" t="s">
        <v>17922</v>
      </c>
      <c r="C8951" s="7" t="s">
        <v>2</v>
      </c>
      <c r="D8951" s="8">
        <v>64.900000000000006</v>
      </c>
    </row>
    <row r="8952" spans="1:4" ht="12.75" customHeight="1">
      <c r="A8952" s="6" t="s">
        <v>17923</v>
      </c>
      <c r="B8952" s="7" t="s">
        <v>17924</v>
      </c>
      <c r="C8952" s="7" t="s">
        <v>2</v>
      </c>
      <c r="D8952" s="8">
        <v>151.62</v>
      </c>
    </row>
    <row r="8953" spans="1:4" ht="12.75" customHeight="1">
      <c r="A8953" s="6" t="s">
        <v>17925</v>
      </c>
      <c r="B8953" s="7" t="s">
        <v>17926</v>
      </c>
      <c r="C8953" s="7" t="s">
        <v>2</v>
      </c>
      <c r="D8953" s="8">
        <v>146.47</v>
      </c>
    </row>
    <row r="8954" spans="1:4" ht="12.75" customHeight="1">
      <c r="A8954" s="6" t="s">
        <v>17927</v>
      </c>
      <c r="B8954" s="7" t="s">
        <v>17928</v>
      </c>
      <c r="C8954" s="7" t="s">
        <v>2</v>
      </c>
      <c r="D8954" s="8">
        <v>179.81</v>
      </c>
    </row>
    <row r="8955" spans="1:4" ht="12.75" customHeight="1">
      <c r="A8955" s="6" t="s">
        <v>17929</v>
      </c>
      <c r="B8955" s="7" t="s">
        <v>17930</v>
      </c>
      <c r="C8955" s="7" t="s">
        <v>2</v>
      </c>
      <c r="D8955" s="8">
        <v>211.85</v>
      </c>
    </row>
    <row r="8956" spans="1:4" ht="12.75" customHeight="1">
      <c r="A8956" s="6" t="s">
        <v>17931</v>
      </c>
      <c r="B8956" s="7" t="s">
        <v>17932</v>
      </c>
      <c r="C8956" s="7" t="s">
        <v>2</v>
      </c>
      <c r="D8956" s="8">
        <v>19.2</v>
      </c>
    </row>
    <row r="8957" spans="1:4" ht="12.75" customHeight="1">
      <c r="A8957" s="6" t="s">
        <v>17933</v>
      </c>
      <c r="B8957" s="7" t="s">
        <v>17934</v>
      </c>
      <c r="C8957" s="7" t="s">
        <v>2</v>
      </c>
      <c r="D8957" s="8">
        <v>38.299999999999997</v>
      </c>
    </row>
    <row r="8958" spans="1:4" ht="12.75" customHeight="1">
      <c r="A8958" s="6" t="s">
        <v>17935</v>
      </c>
      <c r="B8958" s="7" t="s">
        <v>17936</v>
      </c>
      <c r="C8958" s="7" t="s">
        <v>2</v>
      </c>
      <c r="D8958" s="8">
        <v>40.97</v>
      </c>
    </row>
    <row r="8959" spans="1:4" ht="12.75" customHeight="1">
      <c r="A8959" s="6" t="s">
        <v>17937</v>
      </c>
      <c r="B8959" s="7" t="s">
        <v>17938</v>
      </c>
      <c r="C8959" s="7" t="s">
        <v>2</v>
      </c>
      <c r="D8959" s="8">
        <v>48.24</v>
      </c>
    </row>
    <row r="8960" spans="1:4" ht="12.75" customHeight="1">
      <c r="A8960" s="6" t="s">
        <v>17939</v>
      </c>
      <c r="B8960" s="7" t="s">
        <v>17940</v>
      </c>
      <c r="C8960" s="7" t="s">
        <v>2</v>
      </c>
      <c r="D8960" s="8">
        <v>9.3800000000000008</v>
      </c>
    </row>
    <row r="8961" spans="1:4" ht="12.75" customHeight="1">
      <c r="A8961" s="6" t="s">
        <v>17941</v>
      </c>
      <c r="B8961" s="7" t="s">
        <v>17942</v>
      </c>
      <c r="C8961" s="7" t="s">
        <v>2</v>
      </c>
      <c r="D8961" s="8">
        <v>10.039999999999999</v>
      </c>
    </row>
    <row r="8962" spans="1:4" ht="12.75" customHeight="1">
      <c r="A8962" s="6" t="s">
        <v>17943</v>
      </c>
      <c r="B8962" s="7" t="s">
        <v>17944</v>
      </c>
      <c r="C8962" s="7" t="s">
        <v>2</v>
      </c>
      <c r="D8962" s="8">
        <v>17.03</v>
      </c>
    </row>
    <row r="8963" spans="1:4" ht="12.75" customHeight="1">
      <c r="A8963" s="6" t="s">
        <v>17945</v>
      </c>
      <c r="B8963" s="7" t="s">
        <v>17946</v>
      </c>
      <c r="C8963" s="7" t="s">
        <v>2</v>
      </c>
      <c r="D8963" s="8">
        <v>19</v>
      </c>
    </row>
    <row r="8964" spans="1:4" ht="12.75" customHeight="1">
      <c r="A8964" s="6" t="s">
        <v>17947</v>
      </c>
      <c r="B8964" s="7" t="s">
        <v>17948</v>
      </c>
      <c r="C8964" s="7" t="s">
        <v>2</v>
      </c>
      <c r="D8964" s="8">
        <v>19.57</v>
      </c>
    </row>
    <row r="8965" spans="1:4" ht="12.75" customHeight="1">
      <c r="A8965" s="6" t="s">
        <v>17949</v>
      </c>
      <c r="B8965" s="7" t="s">
        <v>17950</v>
      </c>
      <c r="C8965" s="7" t="s">
        <v>2</v>
      </c>
      <c r="D8965" s="8">
        <v>20.45</v>
      </c>
    </row>
    <row r="8966" spans="1:4" ht="12.75" customHeight="1">
      <c r="A8966" s="6" t="s">
        <v>17951</v>
      </c>
      <c r="B8966" s="7" t="s">
        <v>17952</v>
      </c>
      <c r="C8966" s="7" t="s">
        <v>2</v>
      </c>
      <c r="D8966" s="8">
        <v>35</v>
      </c>
    </row>
    <row r="8967" spans="1:4" ht="12.75" customHeight="1">
      <c r="A8967" s="6" t="s">
        <v>17953</v>
      </c>
      <c r="B8967" s="7" t="s">
        <v>17954</v>
      </c>
      <c r="C8967" s="7" t="s">
        <v>2</v>
      </c>
      <c r="D8967" s="8">
        <v>53.61</v>
      </c>
    </row>
    <row r="8968" spans="1:4" ht="12.75" customHeight="1">
      <c r="A8968" s="6" t="s">
        <v>17955</v>
      </c>
      <c r="B8968" s="7" t="s">
        <v>17956</v>
      </c>
      <c r="C8968" s="7" t="s">
        <v>2</v>
      </c>
      <c r="D8968" s="8">
        <v>27.31</v>
      </c>
    </row>
    <row r="8969" spans="1:4" ht="12.75" customHeight="1">
      <c r="A8969" s="6" t="s">
        <v>17957</v>
      </c>
      <c r="B8969" s="7" t="s">
        <v>17958</v>
      </c>
      <c r="C8969" s="7" t="s">
        <v>2</v>
      </c>
      <c r="D8969" s="8">
        <v>28.06</v>
      </c>
    </row>
    <row r="8970" spans="1:4" ht="12.75" customHeight="1">
      <c r="A8970" s="6" t="s">
        <v>17959</v>
      </c>
      <c r="B8970" s="7" t="s">
        <v>17960</v>
      </c>
      <c r="C8970" s="7" t="s">
        <v>2</v>
      </c>
      <c r="D8970" s="8">
        <v>40.9</v>
      </c>
    </row>
    <row r="8971" spans="1:4" ht="12.75" customHeight="1">
      <c r="A8971" s="6" t="s">
        <v>17961</v>
      </c>
      <c r="B8971" s="7" t="s">
        <v>17962</v>
      </c>
      <c r="C8971" s="7" t="s">
        <v>2</v>
      </c>
      <c r="D8971" s="8">
        <v>72.58</v>
      </c>
    </row>
    <row r="8972" spans="1:4" ht="12.75" customHeight="1">
      <c r="A8972" s="6" t="s">
        <v>17963</v>
      </c>
      <c r="B8972" s="7" t="s">
        <v>17964</v>
      </c>
      <c r="C8972" s="7" t="s">
        <v>2</v>
      </c>
      <c r="D8972" s="8">
        <v>5.48</v>
      </c>
    </row>
    <row r="8973" spans="1:4" ht="12.75" customHeight="1">
      <c r="A8973" s="6" t="s">
        <v>17965</v>
      </c>
      <c r="B8973" s="7" t="s">
        <v>17966</v>
      </c>
      <c r="C8973" s="7" t="s">
        <v>2</v>
      </c>
      <c r="D8973" s="8">
        <v>16.27</v>
      </c>
    </row>
    <row r="8974" spans="1:4" ht="12.75" customHeight="1">
      <c r="A8974" s="6" t="s">
        <v>17967</v>
      </c>
      <c r="B8974" s="7" t="s">
        <v>17968</v>
      </c>
      <c r="C8974" s="7" t="s">
        <v>2</v>
      </c>
      <c r="D8974" s="8">
        <v>27.78</v>
      </c>
    </row>
    <row r="8975" spans="1:4" ht="12.75" customHeight="1">
      <c r="A8975" s="6" t="s">
        <v>17969</v>
      </c>
      <c r="B8975" s="7" t="s">
        <v>17970</v>
      </c>
      <c r="C8975" s="7" t="s">
        <v>2</v>
      </c>
      <c r="D8975" s="8">
        <v>40.07</v>
      </c>
    </row>
    <row r="8976" spans="1:4" ht="12.75" customHeight="1">
      <c r="A8976" s="6" t="s">
        <v>17971</v>
      </c>
      <c r="B8976" s="7" t="s">
        <v>17972</v>
      </c>
      <c r="C8976" s="7" t="s">
        <v>2</v>
      </c>
      <c r="D8976" s="8">
        <v>13.39</v>
      </c>
    </row>
    <row r="8977" spans="1:4" ht="12.75" customHeight="1">
      <c r="A8977" s="6" t="s">
        <v>17973</v>
      </c>
      <c r="B8977" s="7" t="s">
        <v>17974</v>
      </c>
      <c r="C8977" s="7" t="s">
        <v>2</v>
      </c>
      <c r="D8977" s="8">
        <v>51.48</v>
      </c>
    </row>
    <row r="8978" spans="1:4" ht="12.75" customHeight="1">
      <c r="A8978" s="6" t="s">
        <v>17975</v>
      </c>
      <c r="B8978" s="7" t="s">
        <v>17976</v>
      </c>
      <c r="C8978" s="7" t="s">
        <v>2</v>
      </c>
      <c r="D8978" s="8">
        <v>22.65</v>
      </c>
    </row>
    <row r="8979" spans="1:4" ht="12.75" customHeight="1">
      <c r="A8979" s="6" t="s">
        <v>17977</v>
      </c>
      <c r="B8979" s="7" t="s">
        <v>17978</v>
      </c>
      <c r="C8979" s="7" t="s">
        <v>2</v>
      </c>
      <c r="D8979" s="8">
        <v>17.71</v>
      </c>
    </row>
    <row r="8980" spans="1:4" ht="12.75" customHeight="1">
      <c r="A8980" s="6" t="s">
        <v>17979</v>
      </c>
      <c r="B8980" s="7" t="s">
        <v>17980</v>
      </c>
      <c r="C8980" s="7" t="s">
        <v>2</v>
      </c>
      <c r="D8980" s="8">
        <v>25.05</v>
      </c>
    </row>
    <row r="8981" spans="1:4" ht="12.75" customHeight="1">
      <c r="A8981" s="6" t="s">
        <v>17981</v>
      </c>
      <c r="B8981" s="7" t="s">
        <v>17982</v>
      </c>
      <c r="C8981" s="7" t="s">
        <v>2</v>
      </c>
      <c r="D8981" s="8">
        <v>33.119999999999997</v>
      </c>
    </row>
    <row r="8982" spans="1:4" ht="12.75" customHeight="1">
      <c r="A8982" s="6" t="s">
        <v>17983</v>
      </c>
      <c r="B8982" s="7" t="s">
        <v>17984</v>
      </c>
      <c r="C8982" s="7" t="s">
        <v>2</v>
      </c>
      <c r="D8982" s="8">
        <v>37.67</v>
      </c>
    </row>
    <row r="8983" spans="1:4" ht="12.75" customHeight="1">
      <c r="A8983" s="6" t="s">
        <v>17985</v>
      </c>
      <c r="B8983" s="7" t="s">
        <v>17986</v>
      </c>
      <c r="C8983" s="7" t="s">
        <v>2</v>
      </c>
      <c r="D8983" s="8">
        <v>16.46</v>
      </c>
    </row>
    <row r="8984" spans="1:4" ht="12.75" customHeight="1">
      <c r="A8984" s="6" t="s">
        <v>17987</v>
      </c>
      <c r="B8984" s="7" t="s">
        <v>17988</v>
      </c>
      <c r="C8984" s="7" t="s">
        <v>2</v>
      </c>
      <c r="D8984" s="8">
        <v>121.3</v>
      </c>
    </row>
    <row r="8985" spans="1:4" ht="12.75" customHeight="1">
      <c r="A8985" s="6" t="s">
        <v>17989</v>
      </c>
      <c r="B8985" s="7" t="s">
        <v>17990</v>
      </c>
      <c r="C8985" s="7" t="s">
        <v>2</v>
      </c>
      <c r="D8985" s="8">
        <v>18.59</v>
      </c>
    </row>
    <row r="8986" spans="1:4" ht="12.75" customHeight="1">
      <c r="A8986" s="6" t="s">
        <v>17991</v>
      </c>
      <c r="B8986" s="7" t="s">
        <v>17992</v>
      </c>
      <c r="C8986" s="7" t="s">
        <v>2</v>
      </c>
      <c r="D8986" s="8">
        <v>58.24</v>
      </c>
    </row>
    <row r="8987" spans="1:4" ht="12.75" customHeight="1">
      <c r="A8987" s="6" t="s">
        <v>17993</v>
      </c>
      <c r="B8987" s="7" t="s">
        <v>17994</v>
      </c>
      <c r="C8987" s="7" t="s">
        <v>2</v>
      </c>
      <c r="D8987" s="8">
        <v>33.979999999999997</v>
      </c>
    </row>
    <row r="8988" spans="1:4" ht="12.75" customHeight="1">
      <c r="A8988" s="6" t="s">
        <v>17995</v>
      </c>
      <c r="B8988" s="7" t="s">
        <v>17996</v>
      </c>
      <c r="C8988" s="7" t="s">
        <v>2</v>
      </c>
      <c r="D8988" s="8">
        <v>35.86</v>
      </c>
    </row>
    <row r="8989" spans="1:4" ht="12.75" customHeight="1">
      <c r="A8989" s="6" t="s">
        <v>17997</v>
      </c>
      <c r="B8989" s="7" t="s">
        <v>17998</v>
      </c>
      <c r="C8989" s="7" t="s">
        <v>2</v>
      </c>
      <c r="D8989" s="8">
        <v>62.14</v>
      </c>
    </row>
    <row r="8990" spans="1:4" ht="12.75" customHeight="1">
      <c r="A8990" s="6" t="s">
        <v>17999</v>
      </c>
      <c r="B8990" s="7" t="s">
        <v>18000</v>
      </c>
      <c r="C8990" s="7" t="s">
        <v>2</v>
      </c>
      <c r="D8990" s="8">
        <v>40.06</v>
      </c>
    </row>
    <row r="8991" spans="1:4" ht="12.75" customHeight="1">
      <c r="A8991" s="6" t="s">
        <v>18001</v>
      </c>
      <c r="B8991" s="7" t="s">
        <v>18002</v>
      </c>
      <c r="C8991" s="7" t="s">
        <v>2</v>
      </c>
      <c r="D8991" s="8">
        <v>42.48</v>
      </c>
    </row>
    <row r="8992" spans="1:4" ht="12.75" customHeight="1">
      <c r="A8992" s="6" t="s">
        <v>18003</v>
      </c>
      <c r="B8992" s="7" t="s">
        <v>18004</v>
      </c>
      <c r="C8992" s="7" t="s">
        <v>2</v>
      </c>
      <c r="D8992" s="8">
        <v>49.75</v>
      </c>
    </row>
    <row r="8993" spans="1:4" ht="12.75" customHeight="1">
      <c r="A8993" s="6" t="s">
        <v>18005</v>
      </c>
      <c r="B8993" s="7" t="s">
        <v>18006</v>
      </c>
      <c r="C8993" s="7" t="s">
        <v>2</v>
      </c>
      <c r="D8993" s="8">
        <v>42.81</v>
      </c>
    </row>
    <row r="8994" spans="1:4" ht="12.75" customHeight="1">
      <c r="A8994" s="6" t="s">
        <v>18007</v>
      </c>
      <c r="B8994" s="7" t="s">
        <v>18008</v>
      </c>
      <c r="C8994" s="7" t="s">
        <v>2</v>
      </c>
      <c r="D8994" s="8">
        <v>190.63</v>
      </c>
    </row>
    <row r="8995" spans="1:4" ht="12.75" customHeight="1">
      <c r="A8995" s="6" t="s">
        <v>18009</v>
      </c>
      <c r="B8995" s="7" t="s">
        <v>18010</v>
      </c>
      <c r="C8995" s="7" t="s">
        <v>2</v>
      </c>
      <c r="D8995" s="8">
        <v>128.11000000000001</v>
      </c>
    </row>
    <row r="8996" spans="1:4" ht="12.75" customHeight="1">
      <c r="A8996" s="6" t="s">
        <v>18011</v>
      </c>
      <c r="B8996" s="7" t="s">
        <v>18012</v>
      </c>
      <c r="C8996" s="7" t="s">
        <v>2</v>
      </c>
      <c r="D8996" s="8">
        <v>146.78</v>
      </c>
    </row>
    <row r="8997" spans="1:4" ht="12.75" customHeight="1">
      <c r="A8997" s="6" t="s">
        <v>18013</v>
      </c>
      <c r="B8997" s="7" t="s">
        <v>18014</v>
      </c>
      <c r="C8997" s="7" t="s">
        <v>2</v>
      </c>
      <c r="D8997" s="8">
        <v>166.3</v>
      </c>
    </row>
    <row r="8998" spans="1:4" ht="12.75" customHeight="1">
      <c r="A8998" s="6" t="s">
        <v>18015</v>
      </c>
      <c r="B8998" s="7" t="s">
        <v>18016</v>
      </c>
      <c r="C8998" s="7" t="s">
        <v>2</v>
      </c>
      <c r="D8998" s="8">
        <v>173.55</v>
      </c>
    </row>
    <row r="8999" spans="1:4" ht="12.75" customHeight="1">
      <c r="A8999" s="6" t="s">
        <v>18017</v>
      </c>
      <c r="B8999" s="7" t="s">
        <v>18018</v>
      </c>
      <c r="C8999" s="7" t="s">
        <v>2</v>
      </c>
      <c r="D8999" s="8">
        <v>252.76</v>
      </c>
    </row>
    <row r="9000" spans="1:4" ht="12.75" customHeight="1">
      <c r="A9000" s="6" t="s">
        <v>18019</v>
      </c>
      <c r="B9000" s="7" t="s">
        <v>18020</v>
      </c>
      <c r="C9000" s="7" t="s">
        <v>2</v>
      </c>
      <c r="D9000" s="8">
        <v>48.85</v>
      </c>
    </row>
    <row r="9001" spans="1:4" ht="12.75" customHeight="1">
      <c r="A9001" s="6" t="s">
        <v>18021</v>
      </c>
      <c r="B9001" s="7" t="s">
        <v>18022</v>
      </c>
      <c r="C9001" s="7" t="s">
        <v>2</v>
      </c>
      <c r="D9001" s="8">
        <v>61.46</v>
      </c>
    </row>
    <row r="9002" spans="1:4" ht="12.75" customHeight="1">
      <c r="A9002" s="6" t="s">
        <v>18023</v>
      </c>
      <c r="B9002" s="7" t="s">
        <v>18024</v>
      </c>
      <c r="C9002" s="7" t="s">
        <v>2</v>
      </c>
      <c r="D9002" s="8">
        <v>96.07</v>
      </c>
    </row>
    <row r="9003" spans="1:4" ht="12.75" customHeight="1">
      <c r="A9003" s="6" t="s">
        <v>18025</v>
      </c>
      <c r="B9003" s="7" t="s">
        <v>18026</v>
      </c>
      <c r="C9003" s="7" t="s">
        <v>2</v>
      </c>
      <c r="D9003" s="8">
        <v>204.25</v>
      </c>
    </row>
    <row r="9004" spans="1:4" ht="12.75" customHeight="1">
      <c r="A9004" s="6" t="s">
        <v>18027</v>
      </c>
      <c r="B9004" s="7" t="s">
        <v>18028</v>
      </c>
      <c r="C9004" s="7" t="s">
        <v>2</v>
      </c>
      <c r="D9004" s="8">
        <v>244.69</v>
      </c>
    </row>
    <row r="9005" spans="1:4" ht="12.75" customHeight="1">
      <c r="A9005" s="6" t="s">
        <v>18029</v>
      </c>
      <c r="B9005" s="7" t="s">
        <v>18030</v>
      </c>
      <c r="C9005" s="7" t="s">
        <v>2</v>
      </c>
      <c r="D9005" s="8">
        <v>30.11</v>
      </c>
    </row>
    <row r="9006" spans="1:4" ht="12.75" customHeight="1">
      <c r="A9006" s="6" t="s">
        <v>18031</v>
      </c>
      <c r="B9006" s="7" t="s">
        <v>18032</v>
      </c>
      <c r="C9006" s="7" t="s">
        <v>2</v>
      </c>
      <c r="D9006" s="8">
        <v>30.86</v>
      </c>
    </row>
    <row r="9007" spans="1:4" ht="12.75" customHeight="1">
      <c r="A9007" s="6" t="s">
        <v>18033</v>
      </c>
      <c r="B9007" s="7" t="s">
        <v>18034</v>
      </c>
      <c r="C9007" s="7" t="s">
        <v>2</v>
      </c>
      <c r="D9007" s="8">
        <v>43.7</v>
      </c>
    </row>
    <row r="9008" spans="1:4" ht="12.75" customHeight="1">
      <c r="A9008" s="6" t="s">
        <v>18035</v>
      </c>
      <c r="B9008" s="7" t="s">
        <v>18036</v>
      </c>
      <c r="C9008" s="7" t="s">
        <v>2</v>
      </c>
      <c r="D9008" s="8">
        <v>75.38</v>
      </c>
    </row>
    <row r="9009" spans="1:4" ht="12.75" customHeight="1">
      <c r="A9009" s="6" t="s">
        <v>18037</v>
      </c>
      <c r="B9009" s="7" t="s">
        <v>18038</v>
      </c>
      <c r="C9009" s="7" t="s">
        <v>2</v>
      </c>
      <c r="D9009" s="8">
        <v>98.44</v>
      </c>
    </row>
    <row r="9010" spans="1:4" ht="12.75" customHeight="1">
      <c r="A9010" s="6" t="s">
        <v>18039</v>
      </c>
      <c r="B9010" s="7" t="s">
        <v>18040</v>
      </c>
      <c r="C9010" s="7" t="s">
        <v>2</v>
      </c>
      <c r="D9010" s="8">
        <v>103.15</v>
      </c>
    </row>
    <row r="9011" spans="1:4" ht="12.75" customHeight="1">
      <c r="A9011" s="6" t="s">
        <v>18041</v>
      </c>
      <c r="B9011" s="7" t="s">
        <v>18042</v>
      </c>
      <c r="C9011" s="7" t="s">
        <v>2</v>
      </c>
      <c r="D9011" s="8">
        <v>19.59</v>
      </c>
    </row>
    <row r="9012" spans="1:4" ht="12.75" customHeight="1">
      <c r="A9012" s="6" t="s">
        <v>18043</v>
      </c>
      <c r="B9012" s="7" t="s">
        <v>18044</v>
      </c>
      <c r="C9012" s="7" t="s">
        <v>2</v>
      </c>
      <c r="D9012" s="8">
        <v>34.99</v>
      </c>
    </row>
    <row r="9013" spans="1:4" ht="12.75" customHeight="1">
      <c r="A9013" s="6" t="s">
        <v>18045</v>
      </c>
      <c r="B9013" s="7" t="s">
        <v>18046</v>
      </c>
      <c r="C9013" s="7" t="s">
        <v>2</v>
      </c>
      <c r="D9013" s="8">
        <v>46.21</v>
      </c>
    </row>
    <row r="9014" spans="1:4" ht="12.75" customHeight="1">
      <c r="A9014" s="6" t="s">
        <v>18047</v>
      </c>
      <c r="B9014" s="7" t="s">
        <v>18048</v>
      </c>
      <c r="C9014" s="7" t="s">
        <v>2</v>
      </c>
      <c r="D9014" s="8">
        <v>53.48</v>
      </c>
    </row>
    <row r="9015" spans="1:4" ht="12.75" customHeight="1">
      <c r="A9015" s="6" t="s">
        <v>18049</v>
      </c>
      <c r="B9015" s="7" t="s">
        <v>18050</v>
      </c>
      <c r="C9015" s="7" t="s">
        <v>2</v>
      </c>
      <c r="D9015" s="8">
        <v>6.98</v>
      </c>
    </row>
    <row r="9016" spans="1:4" ht="12.75" customHeight="1">
      <c r="A9016" s="6" t="s">
        <v>18051</v>
      </c>
      <c r="B9016" s="7" t="s">
        <v>18052</v>
      </c>
      <c r="C9016" s="7" t="s">
        <v>2</v>
      </c>
      <c r="D9016" s="8">
        <v>7.7</v>
      </c>
    </row>
    <row r="9017" spans="1:4" ht="12.75" customHeight="1">
      <c r="A9017" s="6" t="s">
        <v>18053</v>
      </c>
      <c r="B9017" s="7" t="s">
        <v>18054</v>
      </c>
      <c r="C9017" s="7" t="s">
        <v>2</v>
      </c>
      <c r="D9017" s="8">
        <v>5.35</v>
      </c>
    </row>
    <row r="9018" spans="1:4" ht="12.75" customHeight="1">
      <c r="A9018" s="6" t="s">
        <v>18055</v>
      </c>
      <c r="B9018" s="7" t="s">
        <v>18056</v>
      </c>
      <c r="C9018" s="7" t="s">
        <v>2</v>
      </c>
      <c r="D9018" s="8">
        <v>9.7200000000000006</v>
      </c>
    </row>
    <row r="9019" spans="1:4" ht="12.75" customHeight="1">
      <c r="A9019" s="6" t="s">
        <v>18057</v>
      </c>
      <c r="B9019" s="7" t="s">
        <v>18058</v>
      </c>
      <c r="C9019" s="7" t="s">
        <v>2</v>
      </c>
      <c r="D9019" s="8">
        <v>22.8</v>
      </c>
    </row>
    <row r="9020" spans="1:4" ht="12.75" customHeight="1">
      <c r="A9020" s="6" t="s">
        <v>18059</v>
      </c>
      <c r="B9020" s="7" t="s">
        <v>18060</v>
      </c>
      <c r="C9020" s="7" t="s">
        <v>2</v>
      </c>
      <c r="D9020" s="8">
        <v>20.010000000000002</v>
      </c>
    </row>
    <row r="9021" spans="1:4" ht="12.75" customHeight="1">
      <c r="A9021" s="6" t="s">
        <v>18061</v>
      </c>
      <c r="B9021" s="7" t="s">
        <v>18062</v>
      </c>
      <c r="C9021" s="7" t="s">
        <v>2</v>
      </c>
      <c r="D9021" s="8">
        <v>12.15</v>
      </c>
    </row>
    <row r="9022" spans="1:4" ht="12.75" customHeight="1">
      <c r="A9022" s="6" t="s">
        <v>18063</v>
      </c>
      <c r="B9022" s="7" t="s">
        <v>18064</v>
      </c>
      <c r="C9022" s="7" t="s">
        <v>2</v>
      </c>
      <c r="D9022" s="8">
        <v>20.63</v>
      </c>
    </row>
    <row r="9023" spans="1:4" ht="12.75" customHeight="1">
      <c r="A9023" s="6" t="s">
        <v>18065</v>
      </c>
      <c r="B9023" s="7" t="s">
        <v>18066</v>
      </c>
      <c r="C9023" s="7" t="s">
        <v>2</v>
      </c>
      <c r="D9023" s="8">
        <v>16.68</v>
      </c>
    </row>
    <row r="9024" spans="1:4" ht="12.75" customHeight="1">
      <c r="A9024" s="6" t="s">
        <v>18067</v>
      </c>
      <c r="B9024" s="7" t="s">
        <v>18068</v>
      </c>
      <c r="C9024" s="7" t="s">
        <v>2</v>
      </c>
      <c r="D9024" s="8">
        <v>26.32</v>
      </c>
    </row>
    <row r="9025" spans="1:4" ht="12.75" customHeight="1">
      <c r="A9025" s="6" t="s">
        <v>18069</v>
      </c>
      <c r="B9025" s="7" t="s">
        <v>18070</v>
      </c>
      <c r="C9025" s="7" t="s">
        <v>2</v>
      </c>
      <c r="D9025" s="8">
        <v>46.67</v>
      </c>
    </row>
    <row r="9026" spans="1:4" ht="12.75" customHeight="1">
      <c r="A9026" s="6" t="s">
        <v>18071</v>
      </c>
      <c r="B9026" s="7" t="s">
        <v>18072</v>
      </c>
      <c r="C9026" s="7" t="s">
        <v>2</v>
      </c>
      <c r="D9026" s="8">
        <v>70.77</v>
      </c>
    </row>
    <row r="9027" spans="1:4" ht="12.75" customHeight="1">
      <c r="A9027" s="6" t="s">
        <v>18073</v>
      </c>
      <c r="B9027" s="7" t="s">
        <v>18074</v>
      </c>
      <c r="C9027" s="7" t="s">
        <v>2</v>
      </c>
      <c r="D9027" s="8">
        <v>109.69</v>
      </c>
    </row>
    <row r="9028" spans="1:4" ht="12.75" customHeight="1">
      <c r="A9028" s="6" t="s">
        <v>18075</v>
      </c>
      <c r="B9028" s="7" t="s">
        <v>18076</v>
      </c>
      <c r="C9028" s="7" t="s">
        <v>2</v>
      </c>
      <c r="D9028" s="8">
        <v>340.19</v>
      </c>
    </row>
    <row r="9029" spans="1:4" ht="12.75" customHeight="1">
      <c r="A9029" s="6" t="s">
        <v>18077</v>
      </c>
      <c r="B9029" s="7" t="s">
        <v>18078</v>
      </c>
      <c r="C9029" s="7" t="s">
        <v>2</v>
      </c>
      <c r="D9029" s="8">
        <v>9.4700000000000006</v>
      </c>
    </row>
    <row r="9030" spans="1:4" ht="12.75" customHeight="1">
      <c r="A9030" s="6" t="s">
        <v>18079</v>
      </c>
      <c r="B9030" s="7" t="s">
        <v>18080</v>
      </c>
      <c r="C9030" s="7" t="s">
        <v>2</v>
      </c>
      <c r="D9030" s="8">
        <v>16.04</v>
      </c>
    </row>
    <row r="9031" spans="1:4" ht="12.75" customHeight="1">
      <c r="A9031" s="6" t="s">
        <v>18081</v>
      </c>
      <c r="B9031" s="7" t="s">
        <v>18082</v>
      </c>
      <c r="C9031" s="7" t="s">
        <v>2</v>
      </c>
      <c r="D9031" s="8">
        <v>30.27</v>
      </c>
    </row>
    <row r="9032" spans="1:4" ht="12.75" customHeight="1">
      <c r="A9032" s="6" t="s">
        <v>18083</v>
      </c>
      <c r="B9032" s="7" t="s">
        <v>18084</v>
      </c>
      <c r="C9032" s="7" t="s">
        <v>2</v>
      </c>
      <c r="D9032" s="8">
        <v>40.130000000000003</v>
      </c>
    </row>
    <row r="9033" spans="1:4" ht="12.75" customHeight="1">
      <c r="A9033" s="6" t="s">
        <v>18085</v>
      </c>
      <c r="B9033" s="7" t="s">
        <v>18086</v>
      </c>
      <c r="C9033" s="7" t="s">
        <v>2</v>
      </c>
      <c r="D9033" s="8">
        <v>62.29</v>
      </c>
    </row>
    <row r="9034" spans="1:4" ht="12.75" customHeight="1">
      <c r="A9034" s="6" t="s">
        <v>18087</v>
      </c>
      <c r="B9034" s="7" t="s">
        <v>18088</v>
      </c>
      <c r="C9034" s="7" t="s">
        <v>2</v>
      </c>
      <c r="D9034" s="8">
        <v>175.23</v>
      </c>
    </row>
    <row r="9035" spans="1:4" ht="12.75" customHeight="1">
      <c r="A9035" s="6" t="s">
        <v>18089</v>
      </c>
      <c r="B9035" s="7" t="s">
        <v>18090</v>
      </c>
      <c r="C9035" s="7" t="s">
        <v>2</v>
      </c>
      <c r="D9035" s="8">
        <v>21.95</v>
      </c>
    </row>
    <row r="9036" spans="1:4" ht="12.75" customHeight="1">
      <c r="A9036" s="6" t="s">
        <v>18091</v>
      </c>
      <c r="B9036" s="7" t="s">
        <v>18092</v>
      </c>
      <c r="C9036" s="7" t="s">
        <v>2</v>
      </c>
      <c r="D9036" s="8">
        <v>33.450000000000003</v>
      </c>
    </row>
    <row r="9037" spans="1:4" ht="12.75" customHeight="1">
      <c r="A9037" s="6" t="s">
        <v>18093</v>
      </c>
      <c r="B9037" s="7" t="s">
        <v>18094</v>
      </c>
      <c r="C9037" s="7" t="s">
        <v>2</v>
      </c>
      <c r="D9037" s="8">
        <v>66.31</v>
      </c>
    </row>
    <row r="9038" spans="1:4" ht="12.75" customHeight="1">
      <c r="A9038" s="6" t="s">
        <v>18095</v>
      </c>
      <c r="B9038" s="7" t="s">
        <v>18096</v>
      </c>
      <c r="C9038" s="7" t="s">
        <v>2</v>
      </c>
      <c r="D9038" s="8">
        <v>87.64</v>
      </c>
    </row>
    <row r="9039" spans="1:4" ht="12.75" customHeight="1">
      <c r="A9039" s="6" t="s">
        <v>18097</v>
      </c>
      <c r="B9039" s="7" t="s">
        <v>18098</v>
      </c>
      <c r="C9039" s="7" t="s">
        <v>2</v>
      </c>
      <c r="D9039" s="8">
        <v>160.97999999999999</v>
      </c>
    </row>
    <row r="9040" spans="1:4" ht="12.75" customHeight="1">
      <c r="A9040" s="6" t="s">
        <v>18099</v>
      </c>
      <c r="B9040" s="7" t="s">
        <v>18100</v>
      </c>
      <c r="C9040" s="7" t="s">
        <v>2</v>
      </c>
      <c r="D9040" s="8">
        <v>418.28</v>
      </c>
    </row>
    <row r="9041" spans="1:4" ht="12.75" customHeight="1">
      <c r="A9041" s="6" t="s">
        <v>18101</v>
      </c>
      <c r="B9041" s="7" t="s">
        <v>18102</v>
      </c>
      <c r="C9041" s="7" t="s">
        <v>2</v>
      </c>
      <c r="D9041" s="8">
        <v>12.33</v>
      </c>
    </row>
    <row r="9042" spans="1:4" ht="12.75" customHeight="1">
      <c r="A9042" s="6" t="s">
        <v>18103</v>
      </c>
      <c r="B9042" s="7" t="s">
        <v>18104</v>
      </c>
      <c r="C9042" s="7" t="s">
        <v>2</v>
      </c>
      <c r="D9042" s="8">
        <v>20.59</v>
      </c>
    </row>
    <row r="9043" spans="1:4" ht="12.75" customHeight="1">
      <c r="A9043" s="6" t="s">
        <v>18105</v>
      </c>
      <c r="B9043" s="7" t="s">
        <v>18106</v>
      </c>
      <c r="C9043" s="7" t="s">
        <v>2</v>
      </c>
      <c r="D9043" s="8">
        <v>29.93</v>
      </c>
    </row>
    <row r="9044" spans="1:4" ht="12.75" customHeight="1">
      <c r="A9044" s="6" t="s">
        <v>18107</v>
      </c>
      <c r="B9044" s="7" t="s">
        <v>18108</v>
      </c>
      <c r="C9044" s="7" t="s">
        <v>2</v>
      </c>
      <c r="D9044" s="8">
        <v>8.27</v>
      </c>
    </row>
    <row r="9045" spans="1:4" ht="12.75" customHeight="1">
      <c r="A9045" s="6" t="s">
        <v>18109</v>
      </c>
      <c r="B9045" s="7" t="s">
        <v>18110</v>
      </c>
      <c r="C9045" s="7" t="s">
        <v>2</v>
      </c>
      <c r="D9045" s="8">
        <v>12.09</v>
      </c>
    </row>
    <row r="9046" spans="1:4" ht="12.75" customHeight="1">
      <c r="A9046" s="6" t="s">
        <v>18111</v>
      </c>
      <c r="B9046" s="7" t="s">
        <v>18112</v>
      </c>
      <c r="C9046" s="7" t="s">
        <v>2</v>
      </c>
      <c r="D9046" s="8">
        <v>18.46</v>
      </c>
    </row>
    <row r="9047" spans="1:4" ht="12.75" customHeight="1">
      <c r="A9047" s="6" t="s">
        <v>18113</v>
      </c>
      <c r="B9047" s="7" t="s">
        <v>18114</v>
      </c>
      <c r="C9047" s="7" t="s">
        <v>2</v>
      </c>
      <c r="D9047" s="8">
        <v>17.309999999999999</v>
      </c>
    </row>
    <row r="9048" spans="1:4" ht="12.75" customHeight="1">
      <c r="A9048" s="6" t="s">
        <v>18115</v>
      </c>
      <c r="B9048" s="7" t="s">
        <v>18116</v>
      </c>
      <c r="C9048" s="7" t="s">
        <v>2</v>
      </c>
      <c r="D9048" s="8">
        <v>27.18</v>
      </c>
    </row>
    <row r="9049" spans="1:4" ht="12.75" customHeight="1">
      <c r="A9049" s="6" t="s">
        <v>18117</v>
      </c>
      <c r="B9049" s="7" t="s">
        <v>18118</v>
      </c>
      <c r="C9049" s="7" t="s">
        <v>2</v>
      </c>
      <c r="D9049" s="8">
        <v>38.29</v>
      </c>
    </row>
    <row r="9050" spans="1:4" ht="12.75" customHeight="1">
      <c r="A9050" s="6" t="s">
        <v>18119</v>
      </c>
      <c r="B9050" s="7" t="s">
        <v>18120</v>
      </c>
      <c r="C9050" s="7" t="s">
        <v>2</v>
      </c>
      <c r="D9050" s="8">
        <v>13</v>
      </c>
    </row>
    <row r="9051" spans="1:4" ht="12.75" customHeight="1">
      <c r="A9051" s="6" t="s">
        <v>18121</v>
      </c>
      <c r="B9051" s="7" t="s">
        <v>18122</v>
      </c>
      <c r="C9051" s="7" t="s">
        <v>2</v>
      </c>
      <c r="D9051" s="8">
        <v>23.51</v>
      </c>
    </row>
    <row r="9052" spans="1:4" ht="12.75" customHeight="1">
      <c r="A9052" s="6" t="s">
        <v>18123</v>
      </c>
      <c r="B9052" s="7" t="s">
        <v>18124</v>
      </c>
      <c r="C9052" s="7" t="s">
        <v>2</v>
      </c>
      <c r="D9052" s="8">
        <v>35.14</v>
      </c>
    </row>
    <row r="9053" spans="1:4" ht="12.75" customHeight="1">
      <c r="A9053" s="6" t="s">
        <v>18125</v>
      </c>
      <c r="B9053" s="7" t="s">
        <v>18126</v>
      </c>
      <c r="C9053" s="7" t="s">
        <v>2</v>
      </c>
      <c r="D9053" s="8">
        <v>8.44</v>
      </c>
    </row>
    <row r="9054" spans="1:4" ht="12.75" customHeight="1">
      <c r="A9054" s="6" t="s">
        <v>18127</v>
      </c>
      <c r="B9054" s="7" t="s">
        <v>18128</v>
      </c>
      <c r="C9054" s="7" t="s">
        <v>2</v>
      </c>
      <c r="D9054" s="8">
        <v>14.06</v>
      </c>
    </row>
    <row r="9055" spans="1:4" ht="12.75" customHeight="1">
      <c r="A9055" s="6" t="s">
        <v>18129</v>
      </c>
      <c r="B9055" s="7" t="s">
        <v>18130</v>
      </c>
      <c r="C9055" s="7" t="s">
        <v>2</v>
      </c>
      <c r="D9055" s="8">
        <v>21.96</v>
      </c>
    </row>
    <row r="9056" spans="1:4" ht="12.75" customHeight="1">
      <c r="A9056" s="6" t="s">
        <v>18131</v>
      </c>
      <c r="B9056" s="7" t="s">
        <v>18132</v>
      </c>
      <c r="C9056" s="7" t="s">
        <v>2</v>
      </c>
      <c r="D9056" s="8">
        <v>17.64</v>
      </c>
    </row>
    <row r="9057" spans="1:4" ht="12.75" customHeight="1">
      <c r="A9057" s="6" t="s">
        <v>18133</v>
      </c>
      <c r="B9057" s="7" t="s">
        <v>18134</v>
      </c>
      <c r="C9057" s="7" t="s">
        <v>2</v>
      </c>
      <c r="D9057" s="8">
        <v>31.07</v>
      </c>
    </row>
    <row r="9058" spans="1:4" ht="12.75" customHeight="1">
      <c r="A9058" s="6" t="s">
        <v>18135</v>
      </c>
      <c r="B9058" s="7" t="s">
        <v>18136</v>
      </c>
      <c r="C9058" s="7" t="s">
        <v>2</v>
      </c>
      <c r="D9058" s="8">
        <v>45.23</v>
      </c>
    </row>
    <row r="9059" spans="1:4" ht="12.75" customHeight="1">
      <c r="A9059" s="6" t="s">
        <v>18137</v>
      </c>
      <c r="B9059" s="7" t="s">
        <v>18138</v>
      </c>
      <c r="C9059" s="7" t="s">
        <v>2</v>
      </c>
      <c r="D9059" s="8">
        <v>59.04</v>
      </c>
    </row>
    <row r="9060" spans="1:4" ht="12.75" customHeight="1">
      <c r="A9060" s="6" t="s">
        <v>18139</v>
      </c>
      <c r="B9060" s="7" t="s">
        <v>18140</v>
      </c>
      <c r="C9060" s="7" t="s">
        <v>2</v>
      </c>
      <c r="D9060" s="8">
        <v>59.02</v>
      </c>
    </row>
    <row r="9061" spans="1:4" ht="12.75" customHeight="1">
      <c r="A9061" s="6" t="s">
        <v>18141</v>
      </c>
      <c r="B9061" s="7" t="s">
        <v>18142</v>
      </c>
      <c r="C9061" s="7" t="s">
        <v>2</v>
      </c>
      <c r="D9061" s="8">
        <v>76.95</v>
      </c>
    </row>
    <row r="9062" spans="1:4" ht="12.75" customHeight="1">
      <c r="A9062" s="6" t="s">
        <v>18143</v>
      </c>
      <c r="B9062" s="7" t="s">
        <v>18144</v>
      </c>
      <c r="C9062" s="7" t="s">
        <v>2</v>
      </c>
      <c r="D9062" s="8">
        <v>85.29</v>
      </c>
    </row>
    <row r="9063" spans="1:4" ht="12.75" customHeight="1">
      <c r="A9063" s="6" t="s">
        <v>18145</v>
      </c>
      <c r="B9063" s="7" t="s">
        <v>18146</v>
      </c>
      <c r="C9063" s="7" t="s">
        <v>2</v>
      </c>
      <c r="D9063" s="8">
        <v>107.02</v>
      </c>
    </row>
    <row r="9064" spans="1:4" ht="12.75" customHeight="1">
      <c r="A9064" s="6" t="s">
        <v>18147</v>
      </c>
      <c r="B9064" s="7" t="s">
        <v>18148</v>
      </c>
      <c r="C9064" s="7" t="s">
        <v>2</v>
      </c>
      <c r="D9064" s="8">
        <v>114.44</v>
      </c>
    </row>
    <row r="9065" spans="1:4" ht="12.75" customHeight="1">
      <c r="A9065" s="6" t="s">
        <v>18149</v>
      </c>
      <c r="B9065" s="7" t="s">
        <v>18150</v>
      </c>
      <c r="C9065" s="7" t="s">
        <v>2</v>
      </c>
      <c r="D9065" s="8">
        <v>87.83</v>
      </c>
    </row>
    <row r="9066" spans="1:4" ht="12.75" customHeight="1">
      <c r="A9066" s="6" t="s">
        <v>18151</v>
      </c>
      <c r="B9066" s="7" t="s">
        <v>18152</v>
      </c>
      <c r="C9066" s="7" t="s">
        <v>2</v>
      </c>
      <c r="D9066" s="8">
        <v>85.97</v>
      </c>
    </row>
    <row r="9067" spans="1:4" ht="12.75" customHeight="1">
      <c r="A9067" s="6" t="s">
        <v>18153</v>
      </c>
      <c r="B9067" s="7" t="s">
        <v>18154</v>
      </c>
      <c r="C9067" s="7" t="s">
        <v>2</v>
      </c>
      <c r="D9067" s="8">
        <v>131.4</v>
      </c>
    </row>
    <row r="9068" spans="1:4" ht="12.75" customHeight="1">
      <c r="A9068" s="6" t="s">
        <v>18155</v>
      </c>
      <c r="B9068" s="7" t="s">
        <v>18156</v>
      </c>
      <c r="C9068" s="7" t="s">
        <v>2</v>
      </c>
      <c r="D9068" s="8">
        <v>123.24</v>
      </c>
    </row>
    <row r="9069" spans="1:4" ht="12.75" customHeight="1">
      <c r="A9069" s="6" t="s">
        <v>18157</v>
      </c>
      <c r="B9069" s="7" t="s">
        <v>18158</v>
      </c>
      <c r="C9069" s="7" t="s">
        <v>2</v>
      </c>
      <c r="D9069" s="8">
        <v>173.29</v>
      </c>
    </row>
    <row r="9070" spans="1:4" ht="12.75" customHeight="1">
      <c r="A9070" s="6" t="s">
        <v>18159</v>
      </c>
      <c r="B9070" s="7" t="s">
        <v>18160</v>
      </c>
      <c r="C9070" s="7" t="s">
        <v>2</v>
      </c>
      <c r="D9070" s="8">
        <v>157.56</v>
      </c>
    </row>
    <row r="9071" spans="1:4" ht="12.75" customHeight="1">
      <c r="A9071" s="6" t="s">
        <v>18161</v>
      </c>
      <c r="B9071" s="7" t="s">
        <v>18162</v>
      </c>
      <c r="C9071" s="7" t="s">
        <v>2</v>
      </c>
      <c r="D9071" s="8">
        <v>114.61</v>
      </c>
    </row>
    <row r="9072" spans="1:4" ht="12.75" customHeight="1">
      <c r="A9072" s="6" t="s">
        <v>18163</v>
      </c>
      <c r="B9072" s="7" t="s">
        <v>18164</v>
      </c>
      <c r="C9072" s="7" t="s">
        <v>2</v>
      </c>
      <c r="D9072" s="8">
        <v>168.46</v>
      </c>
    </row>
    <row r="9073" spans="1:4" ht="12.75" customHeight="1">
      <c r="A9073" s="6" t="s">
        <v>18165</v>
      </c>
      <c r="B9073" s="7" t="s">
        <v>18166</v>
      </c>
      <c r="C9073" s="7" t="s">
        <v>2</v>
      </c>
      <c r="D9073" s="8">
        <v>208.58</v>
      </c>
    </row>
    <row r="9074" spans="1:4" ht="12.75" customHeight="1">
      <c r="A9074" s="6" t="s">
        <v>18167</v>
      </c>
      <c r="B9074" s="7" t="s">
        <v>18168</v>
      </c>
      <c r="C9074" s="7" t="s">
        <v>2</v>
      </c>
      <c r="D9074" s="8">
        <v>32.43</v>
      </c>
    </row>
    <row r="9075" spans="1:4" ht="12.75" customHeight="1">
      <c r="A9075" s="6" t="s">
        <v>18169</v>
      </c>
      <c r="B9075" s="7" t="s">
        <v>18170</v>
      </c>
      <c r="C9075" s="7" t="s">
        <v>2</v>
      </c>
      <c r="D9075" s="8">
        <v>33.93</v>
      </c>
    </row>
    <row r="9076" spans="1:4" ht="12.75" customHeight="1">
      <c r="A9076" s="6" t="s">
        <v>18171</v>
      </c>
      <c r="B9076" s="7" t="s">
        <v>18172</v>
      </c>
      <c r="C9076" s="7" t="s">
        <v>2</v>
      </c>
      <c r="D9076" s="8">
        <v>38.950000000000003</v>
      </c>
    </row>
    <row r="9077" spans="1:4" ht="12.75" customHeight="1">
      <c r="A9077" s="6" t="s">
        <v>18173</v>
      </c>
      <c r="B9077" s="7" t="s">
        <v>18174</v>
      </c>
      <c r="C9077" s="7" t="s">
        <v>2</v>
      </c>
      <c r="D9077" s="8">
        <v>40.340000000000003</v>
      </c>
    </row>
    <row r="9078" spans="1:4" ht="12.75" customHeight="1">
      <c r="A9078" s="6" t="s">
        <v>18175</v>
      </c>
      <c r="B9078" s="7" t="s">
        <v>18176</v>
      </c>
      <c r="C9078" s="7" t="s">
        <v>2</v>
      </c>
      <c r="D9078" s="8">
        <v>45.83</v>
      </c>
    </row>
    <row r="9079" spans="1:4" ht="12.75" customHeight="1">
      <c r="A9079" s="6" t="s">
        <v>18177</v>
      </c>
      <c r="B9079" s="7" t="s">
        <v>18178</v>
      </c>
      <c r="C9079" s="7" t="s">
        <v>2</v>
      </c>
      <c r="D9079" s="8">
        <v>46.1</v>
      </c>
    </row>
    <row r="9080" spans="1:4" ht="12.75" customHeight="1">
      <c r="A9080" s="6" t="s">
        <v>18179</v>
      </c>
      <c r="B9080" s="7" t="s">
        <v>18180</v>
      </c>
      <c r="C9080" s="7" t="s">
        <v>2</v>
      </c>
      <c r="D9080" s="8">
        <v>59</v>
      </c>
    </row>
    <row r="9081" spans="1:4" ht="12.75" customHeight="1">
      <c r="A9081" s="6" t="s">
        <v>18181</v>
      </c>
      <c r="B9081" s="7" t="s">
        <v>18182</v>
      </c>
      <c r="C9081" s="7" t="s">
        <v>2</v>
      </c>
      <c r="D9081" s="8">
        <v>58.98</v>
      </c>
    </row>
    <row r="9082" spans="1:4" ht="12.75" customHeight="1">
      <c r="A9082" s="6" t="s">
        <v>18183</v>
      </c>
      <c r="B9082" s="7" t="s">
        <v>18184</v>
      </c>
      <c r="C9082" s="7" t="s">
        <v>2</v>
      </c>
      <c r="D9082" s="8">
        <v>78.53</v>
      </c>
    </row>
    <row r="9083" spans="1:4" ht="12.75" customHeight="1">
      <c r="A9083" s="6" t="s">
        <v>18185</v>
      </c>
      <c r="B9083" s="7" t="s">
        <v>18186</v>
      </c>
      <c r="C9083" s="7" t="s">
        <v>2</v>
      </c>
      <c r="D9083" s="8">
        <v>86.87</v>
      </c>
    </row>
    <row r="9084" spans="1:4" ht="12.75" customHeight="1">
      <c r="A9084" s="6" t="s">
        <v>18187</v>
      </c>
      <c r="B9084" s="7" t="s">
        <v>18188</v>
      </c>
      <c r="C9084" s="7" t="s">
        <v>2</v>
      </c>
      <c r="D9084" s="8">
        <v>110.28</v>
      </c>
    </row>
    <row r="9085" spans="1:4" ht="12.75" customHeight="1">
      <c r="A9085" s="6" t="s">
        <v>18189</v>
      </c>
      <c r="B9085" s="7" t="s">
        <v>18190</v>
      </c>
      <c r="C9085" s="7" t="s">
        <v>2</v>
      </c>
      <c r="D9085" s="8">
        <v>117.7</v>
      </c>
    </row>
    <row r="9086" spans="1:4" ht="12.75" customHeight="1">
      <c r="A9086" s="6" t="s">
        <v>18191</v>
      </c>
      <c r="B9086" s="7" t="s">
        <v>18192</v>
      </c>
      <c r="C9086" s="7" t="s">
        <v>2</v>
      </c>
      <c r="D9086" s="8">
        <v>49.06</v>
      </c>
    </row>
    <row r="9087" spans="1:4" ht="12.75" customHeight="1">
      <c r="A9087" s="6" t="s">
        <v>18193</v>
      </c>
      <c r="B9087" s="7" t="s">
        <v>18194</v>
      </c>
      <c r="C9087" s="7" t="s">
        <v>2</v>
      </c>
      <c r="D9087" s="8">
        <v>47.07</v>
      </c>
    </row>
    <row r="9088" spans="1:4" ht="12.75" customHeight="1">
      <c r="A9088" s="6" t="s">
        <v>18195</v>
      </c>
      <c r="B9088" s="7" t="s">
        <v>18196</v>
      </c>
      <c r="C9088" s="7" t="s">
        <v>2</v>
      </c>
      <c r="D9088" s="8">
        <v>61.27</v>
      </c>
    </row>
    <row r="9089" spans="1:4" ht="12.75" customHeight="1">
      <c r="A9089" s="6" t="s">
        <v>18197</v>
      </c>
      <c r="B9089" s="7" t="s">
        <v>18198</v>
      </c>
      <c r="C9089" s="7" t="s">
        <v>2</v>
      </c>
      <c r="D9089" s="8">
        <v>57.31</v>
      </c>
    </row>
    <row r="9090" spans="1:4" ht="12.75" customHeight="1">
      <c r="A9090" s="6" t="s">
        <v>18199</v>
      </c>
      <c r="B9090" s="7" t="s">
        <v>18200</v>
      </c>
      <c r="C9090" s="7" t="s">
        <v>2</v>
      </c>
      <c r="D9090" s="8">
        <v>70.06</v>
      </c>
    </row>
    <row r="9091" spans="1:4" ht="12.75" customHeight="1">
      <c r="A9091" s="6" t="s">
        <v>18201</v>
      </c>
      <c r="B9091" s="7" t="s">
        <v>18202</v>
      </c>
      <c r="C9091" s="7" t="s">
        <v>2</v>
      </c>
      <c r="D9091" s="8">
        <v>67.33</v>
      </c>
    </row>
    <row r="9092" spans="1:4" ht="12.75" customHeight="1">
      <c r="A9092" s="6" t="s">
        <v>18203</v>
      </c>
      <c r="B9092" s="7" t="s">
        <v>18204</v>
      </c>
      <c r="C9092" s="7" t="s">
        <v>2</v>
      </c>
      <c r="D9092" s="8">
        <v>87.74</v>
      </c>
    </row>
    <row r="9093" spans="1:4" ht="12.75" customHeight="1">
      <c r="A9093" s="6" t="s">
        <v>18205</v>
      </c>
      <c r="B9093" s="7" t="s">
        <v>18206</v>
      </c>
      <c r="C9093" s="7" t="s">
        <v>2</v>
      </c>
      <c r="D9093" s="8">
        <v>85.88</v>
      </c>
    </row>
    <row r="9094" spans="1:4" ht="12.75" customHeight="1">
      <c r="A9094" s="6" t="s">
        <v>18207</v>
      </c>
      <c r="B9094" s="7" t="s">
        <v>18208</v>
      </c>
      <c r="C9094" s="7" t="s">
        <v>2</v>
      </c>
      <c r="D9094" s="8">
        <v>133.82</v>
      </c>
    </row>
    <row r="9095" spans="1:4" ht="12.75" customHeight="1">
      <c r="A9095" s="6" t="s">
        <v>18209</v>
      </c>
      <c r="B9095" s="7" t="s">
        <v>18210</v>
      </c>
      <c r="C9095" s="7" t="s">
        <v>2</v>
      </c>
      <c r="D9095" s="8">
        <v>125.66</v>
      </c>
    </row>
    <row r="9096" spans="1:4" ht="12.75" customHeight="1">
      <c r="A9096" s="6" t="s">
        <v>18211</v>
      </c>
      <c r="B9096" s="7" t="s">
        <v>18212</v>
      </c>
      <c r="C9096" s="7" t="s">
        <v>2</v>
      </c>
      <c r="D9096" s="8">
        <v>178.17</v>
      </c>
    </row>
    <row r="9097" spans="1:4" ht="12.75" customHeight="1">
      <c r="A9097" s="6" t="s">
        <v>18213</v>
      </c>
      <c r="B9097" s="7" t="s">
        <v>18214</v>
      </c>
      <c r="C9097" s="7" t="s">
        <v>2</v>
      </c>
      <c r="D9097" s="8">
        <v>162.44</v>
      </c>
    </row>
    <row r="9098" spans="1:4" ht="12.75" customHeight="1">
      <c r="A9098" s="6" t="s">
        <v>18215</v>
      </c>
      <c r="B9098" s="7" t="s">
        <v>18216</v>
      </c>
      <c r="C9098" s="7" t="s">
        <v>2</v>
      </c>
      <c r="D9098" s="8">
        <v>63.52</v>
      </c>
    </row>
    <row r="9099" spans="1:4" ht="12.75" customHeight="1">
      <c r="A9099" s="6" t="s">
        <v>18217</v>
      </c>
      <c r="B9099" s="7" t="s">
        <v>18218</v>
      </c>
      <c r="C9099" s="7" t="s">
        <v>2</v>
      </c>
      <c r="D9099" s="8">
        <v>76.94</v>
      </c>
    </row>
    <row r="9100" spans="1:4" ht="12.75" customHeight="1">
      <c r="A9100" s="6" t="s">
        <v>18219</v>
      </c>
      <c r="B9100" s="7" t="s">
        <v>18220</v>
      </c>
      <c r="C9100" s="7" t="s">
        <v>2</v>
      </c>
      <c r="D9100" s="8">
        <v>88.74</v>
      </c>
    </row>
    <row r="9101" spans="1:4" ht="12.75" customHeight="1">
      <c r="A9101" s="6" t="s">
        <v>18221</v>
      </c>
      <c r="B9101" s="7" t="s">
        <v>18222</v>
      </c>
      <c r="C9101" s="7" t="s">
        <v>2</v>
      </c>
      <c r="D9101" s="8">
        <v>114.48</v>
      </c>
    </row>
    <row r="9102" spans="1:4" ht="12.75" customHeight="1">
      <c r="A9102" s="6" t="s">
        <v>18223</v>
      </c>
      <c r="B9102" s="7" t="s">
        <v>18224</v>
      </c>
      <c r="C9102" s="7" t="s">
        <v>2</v>
      </c>
      <c r="D9102" s="8">
        <v>171.62</v>
      </c>
    </row>
    <row r="9103" spans="1:4" ht="12.75" customHeight="1">
      <c r="A9103" s="6" t="s">
        <v>18225</v>
      </c>
      <c r="B9103" s="7" t="s">
        <v>18226</v>
      </c>
      <c r="C9103" s="7" t="s">
        <v>2</v>
      </c>
      <c r="D9103" s="8">
        <v>215.09</v>
      </c>
    </row>
    <row r="9104" spans="1:4" ht="12.75" customHeight="1">
      <c r="A9104" s="6" t="s">
        <v>18227</v>
      </c>
      <c r="B9104" s="7" t="s">
        <v>18228</v>
      </c>
      <c r="C9104" s="7" t="s">
        <v>2</v>
      </c>
      <c r="D9104" s="8">
        <v>23.65</v>
      </c>
    </row>
    <row r="9105" spans="1:4" ht="12.75" customHeight="1">
      <c r="A9105" s="6" t="s">
        <v>18229</v>
      </c>
      <c r="B9105" s="7" t="s">
        <v>18230</v>
      </c>
      <c r="C9105" s="7" t="s">
        <v>2</v>
      </c>
      <c r="D9105" s="8">
        <v>25.15</v>
      </c>
    </row>
    <row r="9106" spans="1:4" ht="12.75" customHeight="1">
      <c r="A9106" s="6" t="s">
        <v>18231</v>
      </c>
      <c r="B9106" s="7" t="s">
        <v>18232</v>
      </c>
      <c r="C9106" s="7" t="s">
        <v>2</v>
      </c>
      <c r="D9106" s="8">
        <v>28.96</v>
      </c>
    </row>
    <row r="9107" spans="1:4" ht="12.75" customHeight="1">
      <c r="A9107" s="6" t="s">
        <v>18233</v>
      </c>
      <c r="B9107" s="7" t="s">
        <v>18234</v>
      </c>
      <c r="C9107" s="7" t="s">
        <v>2</v>
      </c>
      <c r="D9107" s="8">
        <v>30.35</v>
      </c>
    </row>
    <row r="9108" spans="1:4" ht="12.75" customHeight="1">
      <c r="A9108" s="6" t="s">
        <v>18235</v>
      </c>
      <c r="B9108" s="7" t="s">
        <v>18236</v>
      </c>
      <c r="C9108" s="7" t="s">
        <v>2</v>
      </c>
      <c r="D9108" s="8">
        <v>34.450000000000003</v>
      </c>
    </row>
    <row r="9109" spans="1:4" ht="12.75" customHeight="1">
      <c r="A9109" s="6" t="s">
        <v>18237</v>
      </c>
      <c r="B9109" s="7" t="s">
        <v>18238</v>
      </c>
      <c r="C9109" s="7" t="s">
        <v>2</v>
      </c>
      <c r="D9109" s="8">
        <v>34.72</v>
      </c>
    </row>
    <row r="9110" spans="1:4" ht="12.75" customHeight="1">
      <c r="A9110" s="6" t="s">
        <v>18239</v>
      </c>
      <c r="B9110" s="7" t="s">
        <v>18240</v>
      </c>
      <c r="C9110" s="7" t="s">
        <v>2</v>
      </c>
      <c r="D9110" s="8">
        <v>45.89</v>
      </c>
    </row>
    <row r="9111" spans="1:4" ht="12.75" customHeight="1">
      <c r="A9111" s="6" t="s">
        <v>18241</v>
      </c>
      <c r="B9111" s="7" t="s">
        <v>18242</v>
      </c>
      <c r="C9111" s="7" t="s">
        <v>2</v>
      </c>
      <c r="D9111" s="8">
        <v>45.87</v>
      </c>
    </row>
    <row r="9112" spans="1:4" ht="12.75" customHeight="1">
      <c r="A9112" s="6" t="s">
        <v>18243</v>
      </c>
      <c r="B9112" s="7" t="s">
        <v>18244</v>
      </c>
      <c r="C9112" s="7" t="s">
        <v>2</v>
      </c>
      <c r="D9112" s="8">
        <v>62.82</v>
      </c>
    </row>
    <row r="9113" spans="1:4" ht="12.75" customHeight="1">
      <c r="A9113" s="6" t="s">
        <v>18245</v>
      </c>
      <c r="B9113" s="7" t="s">
        <v>18246</v>
      </c>
      <c r="C9113" s="7" t="s">
        <v>2</v>
      </c>
      <c r="D9113" s="8">
        <v>71.16</v>
      </c>
    </row>
    <row r="9114" spans="1:4" ht="12.75" customHeight="1">
      <c r="A9114" s="6" t="s">
        <v>18247</v>
      </c>
      <c r="B9114" s="7" t="s">
        <v>18248</v>
      </c>
      <c r="C9114" s="7" t="s">
        <v>2</v>
      </c>
      <c r="D9114" s="8">
        <v>92.02</v>
      </c>
    </row>
    <row r="9115" spans="1:4" ht="12.75" customHeight="1">
      <c r="A9115" s="6" t="s">
        <v>18249</v>
      </c>
      <c r="B9115" s="7" t="s">
        <v>18250</v>
      </c>
      <c r="C9115" s="7" t="s">
        <v>2</v>
      </c>
      <c r="D9115" s="8">
        <v>99.44</v>
      </c>
    </row>
    <row r="9116" spans="1:4" ht="12.75" customHeight="1">
      <c r="A9116" s="6" t="s">
        <v>18251</v>
      </c>
      <c r="B9116" s="7" t="s">
        <v>18252</v>
      </c>
      <c r="C9116" s="7" t="s">
        <v>2</v>
      </c>
      <c r="D9116" s="8">
        <v>35.869999999999997</v>
      </c>
    </row>
    <row r="9117" spans="1:4" ht="12.75" customHeight="1">
      <c r="A9117" s="6" t="s">
        <v>18253</v>
      </c>
      <c r="B9117" s="7" t="s">
        <v>18254</v>
      </c>
      <c r="C9117" s="7" t="s">
        <v>2</v>
      </c>
      <c r="D9117" s="8">
        <v>33.880000000000003</v>
      </c>
    </row>
    <row r="9118" spans="1:4" ht="12.75" customHeight="1">
      <c r="A9118" s="6" t="s">
        <v>18255</v>
      </c>
      <c r="B9118" s="7" t="s">
        <v>18256</v>
      </c>
      <c r="C9118" s="7" t="s">
        <v>2</v>
      </c>
      <c r="D9118" s="8">
        <v>46.3</v>
      </c>
    </row>
    <row r="9119" spans="1:4" ht="12.75" customHeight="1">
      <c r="A9119" s="6" t="s">
        <v>18257</v>
      </c>
      <c r="B9119" s="7" t="s">
        <v>18258</v>
      </c>
      <c r="C9119" s="7" t="s">
        <v>2</v>
      </c>
      <c r="D9119" s="8">
        <v>42.34</v>
      </c>
    </row>
    <row r="9120" spans="1:4" ht="12.75" customHeight="1">
      <c r="A9120" s="6" t="s">
        <v>18259</v>
      </c>
      <c r="B9120" s="7" t="s">
        <v>18260</v>
      </c>
      <c r="C9120" s="7" t="s">
        <v>2</v>
      </c>
      <c r="D9120" s="8">
        <v>53</v>
      </c>
    </row>
    <row r="9121" spans="1:4" ht="12.75" customHeight="1">
      <c r="A9121" s="6" t="s">
        <v>18261</v>
      </c>
      <c r="B9121" s="7" t="s">
        <v>18262</v>
      </c>
      <c r="C9121" s="7" t="s">
        <v>2</v>
      </c>
      <c r="D9121" s="8">
        <v>50.27</v>
      </c>
    </row>
    <row r="9122" spans="1:4" ht="12.75" customHeight="1">
      <c r="A9122" s="6" t="s">
        <v>18263</v>
      </c>
      <c r="B9122" s="7" t="s">
        <v>18264</v>
      </c>
      <c r="C9122" s="7" t="s">
        <v>2</v>
      </c>
      <c r="D9122" s="8">
        <v>68.13</v>
      </c>
    </row>
    <row r="9123" spans="1:4" ht="12.75" customHeight="1">
      <c r="A9123" s="6" t="s">
        <v>18265</v>
      </c>
      <c r="B9123" s="7" t="s">
        <v>18266</v>
      </c>
      <c r="C9123" s="7" t="s">
        <v>2</v>
      </c>
      <c r="D9123" s="8">
        <v>66.27</v>
      </c>
    </row>
    <row r="9124" spans="1:4" ht="12.75" customHeight="1">
      <c r="A9124" s="6" t="s">
        <v>18267</v>
      </c>
      <c r="B9124" s="7" t="s">
        <v>18268</v>
      </c>
      <c r="C9124" s="7" t="s">
        <v>2</v>
      </c>
      <c r="D9124" s="8">
        <v>110.31</v>
      </c>
    </row>
    <row r="9125" spans="1:4" ht="12.75" customHeight="1">
      <c r="A9125" s="6" t="s">
        <v>18269</v>
      </c>
      <c r="B9125" s="7" t="s">
        <v>18270</v>
      </c>
      <c r="C9125" s="7" t="s">
        <v>2</v>
      </c>
      <c r="D9125" s="8">
        <v>102.15</v>
      </c>
    </row>
    <row r="9126" spans="1:4" ht="12.75" customHeight="1">
      <c r="A9126" s="6" t="s">
        <v>18271</v>
      </c>
      <c r="B9126" s="7" t="s">
        <v>18272</v>
      </c>
      <c r="C9126" s="7" t="s">
        <v>2</v>
      </c>
      <c r="D9126" s="8">
        <v>150.80000000000001</v>
      </c>
    </row>
    <row r="9127" spans="1:4" ht="12.75" customHeight="1">
      <c r="A9127" s="6" t="s">
        <v>18273</v>
      </c>
      <c r="B9127" s="7" t="s">
        <v>18274</v>
      </c>
      <c r="C9127" s="7" t="s">
        <v>2</v>
      </c>
      <c r="D9127" s="8">
        <v>135.07</v>
      </c>
    </row>
    <row r="9128" spans="1:4" ht="12.75" customHeight="1">
      <c r="A9128" s="6" t="s">
        <v>18275</v>
      </c>
      <c r="B9128" s="7" t="s">
        <v>18276</v>
      </c>
      <c r="C9128" s="7" t="s">
        <v>2</v>
      </c>
      <c r="D9128" s="8">
        <v>45.91</v>
      </c>
    </row>
    <row r="9129" spans="1:4" ht="12.75" customHeight="1">
      <c r="A9129" s="6" t="s">
        <v>18277</v>
      </c>
      <c r="B9129" s="7" t="s">
        <v>18278</v>
      </c>
      <c r="C9129" s="7" t="s">
        <v>2</v>
      </c>
      <c r="D9129" s="8">
        <v>56.91</v>
      </c>
    </row>
    <row r="9130" spans="1:4" ht="12.75" customHeight="1">
      <c r="A9130" s="6" t="s">
        <v>18279</v>
      </c>
      <c r="B9130" s="7" t="s">
        <v>18280</v>
      </c>
      <c r="C9130" s="7" t="s">
        <v>2</v>
      </c>
      <c r="D9130" s="8">
        <v>66.010000000000005</v>
      </c>
    </row>
    <row r="9131" spans="1:4" ht="12.75" customHeight="1">
      <c r="A9131" s="6" t="s">
        <v>18281</v>
      </c>
      <c r="B9131" s="7" t="s">
        <v>18282</v>
      </c>
      <c r="C9131" s="7" t="s">
        <v>2</v>
      </c>
      <c r="D9131" s="8">
        <v>88.31</v>
      </c>
    </row>
    <row r="9132" spans="1:4" ht="12.75" customHeight="1">
      <c r="A9132" s="6" t="s">
        <v>18283</v>
      </c>
      <c r="B9132" s="7" t="s">
        <v>18284</v>
      </c>
      <c r="C9132" s="7" t="s">
        <v>2</v>
      </c>
      <c r="D9132" s="8">
        <v>140.30000000000001</v>
      </c>
    </row>
    <row r="9133" spans="1:4" ht="12.75" customHeight="1">
      <c r="A9133" s="6" t="s">
        <v>18285</v>
      </c>
      <c r="B9133" s="7" t="s">
        <v>18286</v>
      </c>
      <c r="C9133" s="7" t="s">
        <v>2</v>
      </c>
      <c r="D9133" s="8">
        <v>178.56</v>
      </c>
    </row>
    <row r="9134" spans="1:4" ht="12.75" customHeight="1">
      <c r="A9134" s="6" t="s">
        <v>18287</v>
      </c>
      <c r="B9134" s="7" t="s">
        <v>18288</v>
      </c>
      <c r="C9134" s="7" t="s">
        <v>2</v>
      </c>
      <c r="D9134" s="8">
        <v>12.79</v>
      </c>
    </row>
    <row r="9135" spans="1:4" ht="12.75" customHeight="1">
      <c r="A9135" s="6" t="s">
        <v>18289</v>
      </c>
      <c r="B9135" s="7" t="s">
        <v>18290</v>
      </c>
      <c r="C9135" s="7" t="s">
        <v>2</v>
      </c>
      <c r="D9135" s="8">
        <v>13.12</v>
      </c>
    </row>
    <row r="9136" spans="1:4" ht="12.75" customHeight="1">
      <c r="A9136" s="6" t="s">
        <v>18291</v>
      </c>
      <c r="B9136" s="7" t="s">
        <v>18292</v>
      </c>
      <c r="C9136" s="7" t="s">
        <v>2</v>
      </c>
      <c r="D9136" s="8">
        <v>20.399999999999999</v>
      </c>
    </row>
    <row r="9137" spans="1:4" ht="12.75" customHeight="1">
      <c r="A9137" s="6" t="s">
        <v>18293</v>
      </c>
      <c r="B9137" s="7" t="s">
        <v>18294</v>
      </c>
      <c r="C9137" s="7" t="s">
        <v>2</v>
      </c>
      <c r="D9137" s="8">
        <v>20.74</v>
      </c>
    </row>
    <row r="9138" spans="1:4" ht="12.75" customHeight="1">
      <c r="A9138" s="6" t="s">
        <v>18295</v>
      </c>
      <c r="B9138" s="7" t="s">
        <v>18296</v>
      </c>
      <c r="C9138" s="7" t="s">
        <v>2</v>
      </c>
      <c r="D9138" s="8">
        <v>32.06</v>
      </c>
    </row>
    <row r="9139" spans="1:4" ht="12.75" customHeight="1">
      <c r="A9139" s="6" t="s">
        <v>18297</v>
      </c>
      <c r="B9139" s="7" t="s">
        <v>18298</v>
      </c>
      <c r="C9139" s="7" t="s">
        <v>2</v>
      </c>
      <c r="D9139" s="8">
        <v>33.56</v>
      </c>
    </row>
    <row r="9140" spans="1:4" ht="12.75" customHeight="1">
      <c r="A9140" s="6" t="s">
        <v>18299</v>
      </c>
      <c r="B9140" s="7" t="s">
        <v>18300</v>
      </c>
      <c r="C9140" s="7" t="s">
        <v>2</v>
      </c>
      <c r="D9140" s="8">
        <v>18.91</v>
      </c>
    </row>
    <row r="9141" spans="1:4" ht="12.75" customHeight="1">
      <c r="A9141" s="6" t="s">
        <v>18301</v>
      </c>
      <c r="B9141" s="7" t="s">
        <v>18302</v>
      </c>
      <c r="C9141" s="7" t="s">
        <v>2</v>
      </c>
      <c r="D9141" s="8">
        <v>17.82</v>
      </c>
    </row>
    <row r="9142" spans="1:4" ht="12.75" customHeight="1">
      <c r="A9142" s="6" t="s">
        <v>18303</v>
      </c>
      <c r="B9142" s="7" t="s">
        <v>18304</v>
      </c>
      <c r="C9142" s="7" t="s">
        <v>2</v>
      </c>
      <c r="D9142" s="8">
        <v>30.95</v>
      </c>
    </row>
    <row r="9143" spans="1:4" ht="12.75" customHeight="1">
      <c r="A9143" s="6" t="s">
        <v>18305</v>
      </c>
      <c r="B9143" s="7" t="s">
        <v>18306</v>
      </c>
      <c r="C9143" s="7" t="s">
        <v>2</v>
      </c>
      <c r="D9143" s="8">
        <v>29.34</v>
      </c>
    </row>
    <row r="9144" spans="1:4" ht="12.75" customHeight="1">
      <c r="A9144" s="6" t="s">
        <v>18307</v>
      </c>
      <c r="B9144" s="7" t="s">
        <v>18308</v>
      </c>
      <c r="C9144" s="7" t="s">
        <v>2</v>
      </c>
      <c r="D9144" s="8">
        <v>48.55</v>
      </c>
    </row>
    <row r="9145" spans="1:4" ht="12.75" customHeight="1">
      <c r="A9145" s="6" t="s">
        <v>18309</v>
      </c>
      <c r="B9145" s="7" t="s">
        <v>18310</v>
      </c>
      <c r="C9145" s="7" t="s">
        <v>2</v>
      </c>
      <c r="D9145" s="8">
        <v>46.56</v>
      </c>
    </row>
    <row r="9146" spans="1:4" ht="12.75" customHeight="1">
      <c r="A9146" s="6" t="s">
        <v>18311</v>
      </c>
      <c r="B9146" s="7" t="s">
        <v>18312</v>
      </c>
      <c r="C9146" s="7" t="s">
        <v>2</v>
      </c>
      <c r="D9146" s="8">
        <v>24.01</v>
      </c>
    </row>
    <row r="9147" spans="1:4" ht="12.75" customHeight="1">
      <c r="A9147" s="6" t="s">
        <v>18313</v>
      </c>
      <c r="B9147" s="7" t="s">
        <v>18314</v>
      </c>
      <c r="C9147" s="7" t="s">
        <v>2</v>
      </c>
      <c r="D9147" s="8">
        <v>38.81</v>
      </c>
    </row>
    <row r="9148" spans="1:4" ht="12.75" customHeight="1">
      <c r="A9148" s="6" t="s">
        <v>18315</v>
      </c>
      <c r="B9148" s="7" t="s">
        <v>18316</v>
      </c>
      <c r="C9148" s="7" t="s">
        <v>2</v>
      </c>
      <c r="D9148" s="8">
        <v>62.82</v>
      </c>
    </row>
    <row r="9149" spans="1:4" ht="12.75" customHeight="1">
      <c r="A9149" s="6" t="s">
        <v>18317</v>
      </c>
      <c r="B9149" s="7" t="s">
        <v>18318</v>
      </c>
      <c r="C9149" s="7" t="s">
        <v>2</v>
      </c>
      <c r="D9149" s="8">
        <v>113.17</v>
      </c>
    </row>
    <row r="9150" spans="1:4" ht="12.75" customHeight="1">
      <c r="A9150" s="6" t="s">
        <v>18319</v>
      </c>
      <c r="B9150" s="7" t="s">
        <v>18320</v>
      </c>
      <c r="C9150" s="7" t="s">
        <v>2</v>
      </c>
      <c r="D9150" s="8">
        <v>170.04</v>
      </c>
    </row>
    <row r="9151" spans="1:4" ht="12.75" customHeight="1">
      <c r="A9151" s="6" t="s">
        <v>18321</v>
      </c>
      <c r="B9151" s="7" t="s">
        <v>18322</v>
      </c>
      <c r="C9151" s="7" t="s">
        <v>2</v>
      </c>
      <c r="D9151" s="8">
        <v>247.87</v>
      </c>
    </row>
    <row r="9152" spans="1:4" ht="12.75" customHeight="1">
      <c r="A9152" s="6" t="s">
        <v>18323</v>
      </c>
      <c r="B9152" s="7" t="s">
        <v>18324</v>
      </c>
      <c r="C9152" s="7" t="s">
        <v>2</v>
      </c>
      <c r="D9152" s="8">
        <v>50.04</v>
      </c>
    </row>
    <row r="9153" spans="1:4" ht="12.75" customHeight="1">
      <c r="A9153" s="6" t="s">
        <v>18325</v>
      </c>
      <c r="B9153" s="7" t="s">
        <v>18326</v>
      </c>
      <c r="C9153" s="7" t="s">
        <v>2</v>
      </c>
      <c r="D9153" s="8">
        <v>70.3</v>
      </c>
    </row>
    <row r="9154" spans="1:4" ht="12.75" customHeight="1">
      <c r="A9154" s="6" t="s">
        <v>18327</v>
      </c>
      <c r="B9154" s="7" t="s">
        <v>18328</v>
      </c>
      <c r="C9154" s="7" t="s">
        <v>2</v>
      </c>
      <c r="D9154" s="8">
        <v>83.7</v>
      </c>
    </row>
    <row r="9155" spans="1:4" ht="12.75" customHeight="1">
      <c r="A9155" s="6" t="s">
        <v>18329</v>
      </c>
      <c r="B9155" s="7" t="s">
        <v>18330</v>
      </c>
      <c r="C9155" s="7" t="s">
        <v>2</v>
      </c>
      <c r="D9155" s="8">
        <v>113.13</v>
      </c>
    </row>
    <row r="9156" spans="1:4" ht="12.75" customHeight="1">
      <c r="A9156" s="6" t="s">
        <v>18331</v>
      </c>
      <c r="B9156" s="7" t="s">
        <v>18332</v>
      </c>
      <c r="C9156" s="7" t="s">
        <v>2</v>
      </c>
      <c r="D9156" s="8">
        <v>171.62</v>
      </c>
    </row>
    <row r="9157" spans="1:4" ht="12.75" customHeight="1">
      <c r="A9157" s="6" t="s">
        <v>18333</v>
      </c>
      <c r="B9157" s="7" t="s">
        <v>18334</v>
      </c>
      <c r="C9157" s="7" t="s">
        <v>2</v>
      </c>
      <c r="D9157" s="8">
        <v>251.13</v>
      </c>
    </row>
    <row r="9158" spans="1:4" ht="12.75" customHeight="1">
      <c r="A9158" s="6" t="s">
        <v>18335</v>
      </c>
      <c r="B9158" s="7" t="s">
        <v>18336</v>
      </c>
      <c r="C9158" s="7" t="s">
        <v>2</v>
      </c>
      <c r="D9158" s="8">
        <v>41.26</v>
      </c>
    </row>
    <row r="9159" spans="1:4" ht="12.75" customHeight="1">
      <c r="A9159" s="6" t="s">
        <v>18337</v>
      </c>
      <c r="B9159" s="7" t="s">
        <v>18338</v>
      </c>
      <c r="C9159" s="7" t="s">
        <v>2</v>
      </c>
      <c r="D9159" s="8">
        <v>60.31</v>
      </c>
    </row>
    <row r="9160" spans="1:4" ht="12.75" customHeight="1">
      <c r="A9160" s="6" t="s">
        <v>18339</v>
      </c>
      <c r="B9160" s="7" t="s">
        <v>18340</v>
      </c>
      <c r="C9160" s="7" t="s">
        <v>2</v>
      </c>
      <c r="D9160" s="8">
        <v>72.319999999999993</v>
      </c>
    </row>
    <row r="9161" spans="1:4" ht="12.75" customHeight="1">
      <c r="A9161" s="6" t="s">
        <v>18341</v>
      </c>
      <c r="B9161" s="7" t="s">
        <v>18342</v>
      </c>
      <c r="C9161" s="7" t="s">
        <v>2</v>
      </c>
      <c r="D9161" s="8">
        <v>100.02</v>
      </c>
    </row>
    <row r="9162" spans="1:4" ht="12.75" customHeight="1">
      <c r="A9162" s="6" t="s">
        <v>18343</v>
      </c>
      <c r="B9162" s="7" t="s">
        <v>18344</v>
      </c>
      <c r="C9162" s="7" t="s">
        <v>2</v>
      </c>
      <c r="D9162" s="8">
        <v>155.91</v>
      </c>
    </row>
    <row r="9163" spans="1:4" ht="12.75" customHeight="1">
      <c r="A9163" s="6" t="s">
        <v>18345</v>
      </c>
      <c r="B9163" s="7" t="s">
        <v>18346</v>
      </c>
      <c r="C9163" s="7" t="s">
        <v>2</v>
      </c>
      <c r="D9163" s="8">
        <v>232.87</v>
      </c>
    </row>
    <row r="9164" spans="1:4" ht="12.75" customHeight="1">
      <c r="A9164" s="6" t="s">
        <v>18347</v>
      </c>
      <c r="B9164" s="7" t="s">
        <v>18348</v>
      </c>
      <c r="C9164" s="7" t="s">
        <v>2</v>
      </c>
      <c r="D9164" s="8">
        <v>27.92</v>
      </c>
    </row>
    <row r="9165" spans="1:4" ht="12.75" customHeight="1">
      <c r="A9165" s="6" t="s">
        <v>18349</v>
      </c>
      <c r="B9165" s="7" t="s">
        <v>18350</v>
      </c>
      <c r="C9165" s="7" t="s">
        <v>2</v>
      </c>
      <c r="D9165" s="8">
        <v>40.15</v>
      </c>
    </row>
    <row r="9166" spans="1:4" ht="12.75" customHeight="1">
      <c r="A9166" s="6" t="s">
        <v>18351</v>
      </c>
      <c r="B9166" s="7" t="s">
        <v>18352</v>
      </c>
      <c r="C9166" s="7" t="s">
        <v>2</v>
      </c>
      <c r="D9166" s="8">
        <v>49.67</v>
      </c>
    </row>
    <row r="9167" spans="1:4" ht="12.75" customHeight="1">
      <c r="A9167" s="6" t="s">
        <v>18353</v>
      </c>
      <c r="B9167" s="7" t="s">
        <v>18354</v>
      </c>
      <c r="C9167" s="7" t="s">
        <v>2</v>
      </c>
      <c r="D9167" s="8">
        <v>62.17</v>
      </c>
    </row>
    <row r="9168" spans="1:4" ht="12.75" customHeight="1">
      <c r="A9168" s="6" t="s">
        <v>18355</v>
      </c>
      <c r="B9168" s="7" t="s">
        <v>18356</v>
      </c>
      <c r="C9168" s="7" t="s">
        <v>2</v>
      </c>
      <c r="D9168" s="8">
        <v>62.17</v>
      </c>
    </row>
    <row r="9169" spans="1:4" ht="12.75" customHeight="1">
      <c r="A9169" s="6" t="s">
        <v>18357</v>
      </c>
      <c r="B9169" s="7" t="s">
        <v>18358</v>
      </c>
      <c r="C9169" s="7" t="s">
        <v>2</v>
      </c>
      <c r="D9169" s="8">
        <v>62.17</v>
      </c>
    </row>
    <row r="9170" spans="1:4" ht="12.75" customHeight="1">
      <c r="A9170" s="6" t="s">
        <v>18359</v>
      </c>
      <c r="B9170" s="7" t="s">
        <v>18360</v>
      </c>
      <c r="C9170" s="7" t="s">
        <v>2</v>
      </c>
      <c r="D9170" s="8">
        <v>88.81</v>
      </c>
    </row>
    <row r="9171" spans="1:4" ht="12.75" customHeight="1">
      <c r="A9171" s="6" t="s">
        <v>18361</v>
      </c>
      <c r="B9171" s="7" t="s">
        <v>18362</v>
      </c>
      <c r="C9171" s="7" t="s">
        <v>2</v>
      </c>
      <c r="D9171" s="8">
        <v>88.81</v>
      </c>
    </row>
    <row r="9172" spans="1:4" ht="12.75" customHeight="1">
      <c r="A9172" s="6" t="s">
        <v>18363</v>
      </c>
      <c r="B9172" s="7" t="s">
        <v>18364</v>
      </c>
      <c r="C9172" s="7" t="s">
        <v>2</v>
      </c>
      <c r="D9172" s="8">
        <v>117.88</v>
      </c>
    </row>
    <row r="9173" spans="1:4" ht="12.75" customHeight="1">
      <c r="A9173" s="6" t="s">
        <v>18365</v>
      </c>
      <c r="B9173" s="7" t="s">
        <v>18366</v>
      </c>
      <c r="C9173" s="7" t="s">
        <v>2</v>
      </c>
      <c r="D9173" s="8">
        <v>120.59</v>
      </c>
    </row>
    <row r="9174" spans="1:4" ht="12.75" customHeight="1">
      <c r="A9174" s="6" t="s">
        <v>18367</v>
      </c>
      <c r="B9174" s="7" t="s">
        <v>18368</v>
      </c>
      <c r="C9174" s="7" t="s">
        <v>2</v>
      </c>
      <c r="D9174" s="8">
        <v>120.59</v>
      </c>
    </row>
    <row r="9175" spans="1:4" ht="12.75" customHeight="1">
      <c r="A9175" s="6" t="s">
        <v>18369</v>
      </c>
      <c r="B9175" s="7" t="s">
        <v>18370</v>
      </c>
      <c r="C9175" s="7" t="s">
        <v>2</v>
      </c>
      <c r="D9175" s="8">
        <v>33.799999999999997</v>
      </c>
    </row>
    <row r="9176" spans="1:4" ht="12.75" customHeight="1">
      <c r="A9176" s="6" t="s">
        <v>18371</v>
      </c>
      <c r="B9176" s="7" t="s">
        <v>18372</v>
      </c>
      <c r="C9176" s="7" t="s">
        <v>2</v>
      </c>
      <c r="D9176" s="8">
        <v>34.01</v>
      </c>
    </row>
    <row r="9177" spans="1:4" ht="12.75" customHeight="1">
      <c r="A9177" s="6" t="s">
        <v>18373</v>
      </c>
      <c r="B9177" s="7" t="s">
        <v>18374</v>
      </c>
      <c r="C9177" s="7" t="s">
        <v>2</v>
      </c>
      <c r="D9177" s="8">
        <v>41.46</v>
      </c>
    </row>
    <row r="9178" spans="1:4" ht="12.75" customHeight="1">
      <c r="A9178" s="6" t="s">
        <v>18375</v>
      </c>
      <c r="B9178" s="7" t="s">
        <v>18376</v>
      </c>
      <c r="C9178" s="7" t="s">
        <v>2</v>
      </c>
      <c r="D9178" s="8">
        <v>41.45</v>
      </c>
    </row>
    <row r="9179" spans="1:4" ht="12.75" customHeight="1">
      <c r="A9179" s="6" t="s">
        <v>18377</v>
      </c>
      <c r="B9179" s="7" t="s">
        <v>18378</v>
      </c>
      <c r="C9179" s="7" t="s">
        <v>2</v>
      </c>
      <c r="D9179" s="8">
        <v>41.45</v>
      </c>
    </row>
    <row r="9180" spans="1:4" ht="12.75" customHeight="1">
      <c r="A9180" s="6" t="s">
        <v>18379</v>
      </c>
      <c r="B9180" s="7" t="s">
        <v>18380</v>
      </c>
      <c r="C9180" s="7" t="s">
        <v>2</v>
      </c>
      <c r="D9180" s="8">
        <v>47.26</v>
      </c>
    </row>
    <row r="9181" spans="1:4" ht="12.75" customHeight="1">
      <c r="A9181" s="6" t="s">
        <v>18381</v>
      </c>
      <c r="B9181" s="7" t="s">
        <v>18382</v>
      </c>
      <c r="C9181" s="7" t="s">
        <v>2</v>
      </c>
      <c r="D9181" s="8">
        <v>47.26</v>
      </c>
    </row>
    <row r="9182" spans="1:4" ht="12.75" customHeight="1">
      <c r="A9182" s="6" t="s">
        <v>18383</v>
      </c>
      <c r="B9182" s="7" t="s">
        <v>18384</v>
      </c>
      <c r="C9182" s="7" t="s">
        <v>2</v>
      </c>
      <c r="D9182" s="8">
        <v>47.26</v>
      </c>
    </row>
    <row r="9183" spans="1:4" ht="12.75" customHeight="1">
      <c r="A9183" s="6" t="s">
        <v>18385</v>
      </c>
      <c r="B9183" s="7" t="s">
        <v>18386</v>
      </c>
      <c r="C9183" s="7" t="s">
        <v>2</v>
      </c>
      <c r="D9183" s="8">
        <v>62.13</v>
      </c>
    </row>
    <row r="9184" spans="1:4" ht="12.75" customHeight="1">
      <c r="A9184" s="6" t="s">
        <v>18387</v>
      </c>
      <c r="B9184" s="7" t="s">
        <v>18388</v>
      </c>
      <c r="C9184" s="7" t="s">
        <v>2</v>
      </c>
      <c r="D9184" s="8">
        <v>62.13</v>
      </c>
    </row>
    <row r="9185" spans="1:4" ht="12.75" customHeight="1">
      <c r="A9185" s="6" t="s">
        <v>18389</v>
      </c>
      <c r="B9185" s="7" t="s">
        <v>18390</v>
      </c>
      <c r="C9185" s="7" t="s">
        <v>2</v>
      </c>
      <c r="D9185" s="8">
        <v>62.13</v>
      </c>
    </row>
    <row r="9186" spans="1:4" ht="12.75" customHeight="1">
      <c r="A9186" s="6" t="s">
        <v>18391</v>
      </c>
      <c r="B9186" s="7" t="s">
        <v>18392</v>
      </c>
      <c r="C9186" s="7" t="s">
        <v>2</v>
      </c>
      <c r="D9186" s="8">
        <v>90.39</v>
      </c>
    </row>
    <row r="9187" spans="1:4" ht="12.75" customHeight="1">
      <c r="A9187" s="6" t="s">
        <v>18393</v>
      </c>
      <c r="B9187" s="7" t="s">
        <v>18394</v>
      </c>
      <c r="C9187" s="7" t="s">
        <v>2</v>
      </c>
      <c r="D9187" s="8">
        <v>90.39</v>
      </c>
    </row>
    <row r="9188" spans="1:4" ht="12.75" customHeight="1">
      <c r="A9188" s="6" t="s">
        <v>18395</v>
      </c>
      <c r="B9188" s="7" t="s">
        <v>18396</v>
      </c>
      <c r="C9188" s="7" t="s">
        <v>2</v>
      </c>
      <c r="D9188" s="8">
        <v>123.85</v>
      </c>
    </row>
    <row r="9189" spans="1:4" ht="12.75" customHeight="1">
      <c r="A9189" s="6" t="s">
        <v>18397</v>
      </c>
      <c r="B9189" s="7" t="s">
        <v>18398</v>
      </c>
      <c r="C9189" s="7" t="s">
        <v>2</v>
      </c>
      <c r="D9189" s="8">
        <v>123.85</v>
      </c>
    </row>
    <row r="9190" spans="1:4" ht="12.75" customHeight="1">
      <c r="A9190" s="6" t="s">
        <v>18399</v>
      </c>
      <c r="B9190" s="7" t="s">
        <v>18400</v>
      </c>
      <c r="C9190" s="7" t="s">
        <v>2</v>
      </c>
      <c r="D9190" s="8">
        <v>25.02</v>
      </c>
    </row>
    <row r="9191" spans="1:4" ht="12.75" customHeight="1">
      <c r="A9191" s="6" t="s">
        <v>18401</v>
      </c>
      <c r="B9191" s="7" t="s">
        <v>18402</v>
      </c>
      <c r="C9191" s="7" t="s">
        <v>2</v>
      </c>
      <c r="D9191" s="8">
        <v>25.23</v>
      </c>
    </row>
    <row r="9192" spans="1:4" ht="12.75" customHeight="1">
      <c r="A9192" s="6" t="s">
        <v>18403</v>
      </c>
      <c r="B9192" s="7" t="s">
        <v>18404</v>
      </c>
      <c r="C9192" s="7" t="s">
        <v>2</v>
      </c>
      <c r="D9192" s="8">
        <v>31.47</v>
      </c>
    </row>
    <row r="9193" spans="1:4" ht="12.75" customHeight="1">
      <c r="A9193" s="6" t="s">
        <v>18405</v>
      </c>
      <c r="B9193" s="7" t="s">
        <v>18406</v>
      </c>
      <c r="C9193" s="7" t="s">
        <v>2</v>
      </c>
      <c r="D9193" s="8">
        <v>31.46</v>
      </c>
    </row>
    <row r="9194" spans="1:4" ht="12.75" customHeight="1">
      <c r="A9194" s="6" t="s">
        <v>18407</v>
      </c>
      <c r="B9194" s="7" t="s">
        <v>18408</v>
      </c>
      <c r="C9194" s="7" t="s">
        <v>2</v>
      </c>
      <c r="D9194" s="8">
        <v>31.46</v>
      </c>
    </row>
    <row r="9195" spans="1:4" ht="12.75" customHeight="1">
      <c r="A9195" s="6" t="s">
        <v>18409</v>
      </c>
      <c r="B9195" s="7" t="s">
        <v>18410</v>
      </c>
      <c r="C9195" s="7" t="s">
        <v>2</v>
      </c>
      <c r="D9195" s="8">
        <v>35.880000000000003</v>
      </c>
    </row>
    <row r="9196" spans="1:4" ht="12.75" customHeight="1">
      <c r="A9196" s="6" t="s">
        <v>18411</v>
      </c>
      <c r="B9196" s="7" t="s">
        <v>18412</v>
      </c>
      <c r="C9196" s="7" t="s">
        <v>2</v>
      </c>
      <c r="D9196" s="8">
        <v>35.880000000000003</v>
      </c>
    </row>
    <row r="9197" spans="1:4" ht="12.75" customHeight="1">
      <c r="A9197" s="6" t="s">
        <v>18413</v>
      </c>
      <c r="B9197" s="7" t="s">
        <v>18414</v>
      </c>
      <c r="C9197" s="7" t="s">
        <v>2</v>
      </c>
      <c r="D9197" s="8">
        <v>35.880000000000003</v>
      </c>
    </row>
    <row r="9198" spans="1:4" ht="12.75" customHeight="1">
      <c r="A9198" s="6" t="s">
        <v>18415</v>
      </c>
      <c r="B9198" s="7" t="s">
        <v>18416</v>
      </c>
      <c r="C9198" s="7" t="s">
        <v>2</v>
      </c>
      <c r="D9198" s="8">
        <v>49.02</v>
      </c>
    </row>
    <row r="9199" spans="1:4" ht="12.75" customHeight="1">
      <c r="A9199" s="6" t="s">
        <v>18417</v>
      </c>
      <c r="B9199" s="7" t="s">
        <v>18418</v>
      </c>
      <c r="C9199" s="7" t="s">
        <v>2</v>
      </c>
      <c r="D9199" s="8">
        <v>49.02</v>
      </c>
    </row>
    <row r="9200" spans="1:4" ht="12.75" customHeight="1">
      <c r="A9200" s="6" t="s">
        <v>18419</v>
      </c>
      <c r="B9200" s="7" t="s">
        <v>18420</v>
      </c>
      <c r="C9200" s="7" t="s">
        <v>2</v>
      </c>
      <c r="D9200" s="8">
        <v>49.02</v>
      </c>
    </row>
    <row r="9201" spans="1:4" ht="12.75" customHeight="1">
      <c r="A9201" s="6" t="s">
        <v>18421</v>
      </c>
      <c r="B9201" s="7" t="s">
        <v>18422</v>
      </c>
      <c r="C9201" s="7" t="s">
        <v>2</v>
      </c>
      <c r="D9201" s="8">
        <v>74.680000000000007</v>
      </c>
    </row>
    <row r="9202" spans="1:4" ht="12.75" customHeight="1">
      <c r="A9202" s="6" t="s">
        <v>18423</v>
      </c>
      <c r="B9202" s="7" t="s">
        <v>18424</v>
      </c>
      <c r="C9202" s="7" t="s">
        <v>2</v>
      </c>
      <c r="D9202" s="8">
        <v>74.680000000000007</v>
      </c>
    </row>
    <row r="9203" spans="1:4" ht="12.75" customHeight="1">
      <c r="A9203" s="6" t="s">
        <v>18425</v>
      </c>
      <c r="B9203" s="7" t="s">
        <v>18426</v>
      </c>
      <c r="C9203" s="7" t="s">
        <v>2</v>
      </c>
      <c r="D9203" s="8">
        <v>105.59</v>
      </c>
    </row>
    <row r="9204" spans="1:4" ht="12.75" customHeight="1">
      <c r="A9204" s="6" t="s">
        <v>18427</v>
      </c>
      <c r="B9204" s="7" t="s">
        <v>18428</v>
      </c>
      <c r="C9204" s="7" t="s">
        <v>2</v>
      </c>
      <c r="D9204" s="8">
        <v>105.59</v>
      </c>
    </row>
    <row r="9205" spans="1:4" ht="12.75" customHeight="1">
      <c r="A9205" s="6" t="s">
        <v>18429</v>
      </c>
      <c r="B9205" s="7" t="s">
        <v>18430</v>
      </c>
      <c r="C9205" s="7" t="s">
        <v>2</v>
      </c>
      <c r="D9205" s="8">
        <v>21.82</v>
      </c>
    </row>
    <row r="9206" spans="1:4" ht="12.75" customHeight="1">
      <c r="A9206" s="6" t="s">
        <v>18431</v>
      </c>
      <c r="B9206" s="7" t="s">
        <v>18432</v>
      </c>
      <c r="C9206" s="7" t="s">
        <v>2</v>
      </c>
      <c r="D9206" s="8">
        <v>10.73</v>
      </c>
    </row>
    <row r="9207" spans="1:4" ht="12.75" customHeight="1">
      <c r="A9207" s="6" t="s">
        <v>18433</v>
      </c>
      <c r="B9207" s="7" t="s">
        <v>18434</v>
      </c>
      <c r="C9207" s="7" t="s">
        <v>2</v>
      </c>
      <c r="D9207" s="8">
        <v>494.94</v>
      </c>
    </row>
    <row r="9208" spans="1:4" ht="12.75" customHeight="1">
      <c r="A9208" s="6" t="s">
        <v>18435</v>
      </c>
      <c r="B9208" s="7" t="s">
        <v>18436</v>
      </c>
      <c r="C9208" s="7" t="s">
        <v>2</v>
      </c>
      <c r="D9208" s="8">
        <v>21.34</v>
      </c>
    </row>
    <row r="9209" spans="1:4" ht="12.75" customHeight="1">
      <c r="A9209" s="6" t="s">
        <v>18437</v>
      </c>
      <c r="B9209" s="7" t="s">
        <v>18438</v>
      </c>
      <c r="C9209" s="7" t="s">
        <v>2</v>
      </c>
      <c r="D9209" s="8">
        <v>42.8</v>
      </c>
    </row>
    <row r="9210" spans="1:4" ht="12.75" customHeight="1">
      <c r="A9210" s="6" t="s">
        <v>18439</v>
      </c>
      <c r="B9210" s="7" t="s">
        <v>18440</v>
      </c>
      <c r="C9210" s="7" t="s">
        <v>2</v>
      </c>
      <c r="D9210" s="8">
        <v>16.04</v>
      </c>
    </row>
    <row r="9211" spans="1:4" ht="12.75" customHeight="1">
      <c r="A9211" s="6" t="s">
        <v>18441</v>
      </c>
      <c r="B9211" s="7" t="s">
        <v>18442</v>
      </c>
      <c r="C9211" s="7" t="s">
        <v>2</v>
      </c>
      <c r="D9211" s="8">
        <v>13.33</v>
      </c>
    </row>
    <row r="9212" spans="1:4" ht="12.75" customHeight="1">
      <c r="A9212" s="6" t="s">
        <v>18443</v>
      </c>
      <c r="B9212" s="7" t="s">
        <v>18444</v>
      </c>
      <c r="C9212" s="7" t="s">
        <v>2</v>
      </c>
      <c r="D9212" s="8">
        <v>544.5</v>
      </c>
    </row>
    <row r="9213" spans="1:4" ht="12.75" customHeight="1">
      <c r="A9213" s="6" t="s">
        <v>18445</v>
      </c>
      <c r="B9213" s="7" t="s">
        <v>18446</v>
      </c>
      <c r="C9213" s="7" t="s">
        <v>2</v>
      </c>
      <c r="D9213" s="8">
        <v>27.87</v>
      </c>
    </row>
    <row r="9214" spans="1:4" ht="12.75" customHeight="1">
      <c r="A9214" s="6" t="s">
        <v>18447</v>
      </c>
      <c r="B9214" s="7" t="s">
        <v>18448</v>
      </c>
      <c r="C9214" s="7" t="s">
        <v>2</v>
      </c>
      <c r="D9214" s="8">
        <v>75</v>
      </c>
    </row>
    <row r="9215" spans="1:4" ht="12.75" customHeight="1">
      <c r="A9215" s="6" t="s">
        <v>18449</v>
      </c>
      <c r="B9215" s="7" t="s">
        <v>18450</v>
      </c>
      <c r="C9215" s="7" t="s">
        <v>2</v>
      </c>
      <c r="D9215" s="8">
        <v>30.4</v>
      </c>
    </row>
    <row r="9216" spans="1:4" ht="12.75" customHeight="1">
      <c r="A9216" s="6" t="s">
        <v>18451</v>
      </c>
      <c r="B9216" s="7" t="s">
        <v>18452</v>
      </c>
      <c r="C9216" s="7" t="s">
        <v>2</v>
      </c>
      <c r="D9216" s="8">
        <v>25.66</v>
      </c>
    </row>
    <row r="9217" spans="1:4" ht="12.75" customHeight="1">
      <c r="A9217" s="6" t="s">
        <v>18453</v>
      </c>
      <c r="B9217" s="7" t="s">
        <v>18454</v>
      </c>
      <c r="C9217" s="7" t="s">
        <v>2</v>
      </c>
      <c r="D9217" s="8">
        <v>623.94000000000005</v>
      </c>
    </row>
    <row r="9218" spans="1:4" ht="12.75" customHeight="1">
      <c r="A9218" s="6" t="s">
        <v>18455</v>
      </c>
      <c r="B9218" s="7" t="s">
        <v>18456</v>
      </c>
      <c r="C9218" s="7" t="s">
        <v>2</v>
      </c>
      <c r="D9218" s="8">
        <v>46.67</v>
      </c>
    </row>
    <row r="9219" spans="1:4" ht="12.75" customHeight="1">
      <c r="A9219" s="6" t="s">
        <v>18457</v>
      </c>
      <c r="B9219" s="7" t="s">
        <v>18458</v>
      </c>
      <c r="C9219" s="7" t="s">
        <v>2</v>
      </c>
      <c r="D9219" s="8">
        <v>41.92</v>
      </c>
    </row>
    <row r="9220" spans="1:4" ht="12.75" customHeight="1">
      <c r="A9220" s="6" t="s">
        <v>18459</v>
      </c>
      <c r="B9220" s="7" t="s">
        <v>18460</v>
      </c>
      <c r="C9220" s="7" t="s">
        <v>2</v>
      </c>
      <c r="D9220" s="8">
        <v>783.03</v>
      </c>
    </row>
    <row r="9221" spans="1:4" ht="12.75" customHeight="1">
      <c r="A9221" s="6" t="s">
        <v>18461</v>
      </c>
      <c r="B9221" s="7" t="s">
        <v>18462</v>
      </c>
      <c r="C9221" s="7" t="s">
        <v>2</v>
      </c>
      <c r="D9221" s="8">
        <v>69.41</v>
      </c>
    </row>
    <row r="9222" spans="1:4" ht="12.75" customHeight="1">
      <c r="A9222" s="6" t="s">
        <v>18463</v>
      </c>
      <c r="B9222" s="7" t="s">
        <v>18464</v>
      </c>
      <c r="C9222" s="7" t="s">
        <v>2</v>
      </c>
      <c r="D9222" s="8">
        <v>59.02</v>
      </c>
    </row>
    <row r="9223" spans="1:4" ht="12.75" customHeight="1">
      <c r="A9223" s="6" t="s">
        <v>18465</v>
      </c>
      <c r="B9223" s="7" t="s">
        <v>18466</v>
      </c>
      <c r="C9223" s="7" t="s">
        <v>2</v>
      </c>
      <c r="D9223" s="8">
        <v>1085.3900000000001</v>
      </c>
    </row>
    <row r="9224" spans="1:4" ht="12.75" customHeight="1">
      <c r="A9224" s="6" t="s">
        <v>18467</v>
      </c>
      <c r="B9224" s="7" t="s">
        <v>18468</v>
      </c>
      <c r="C9224" s="7" t="s">
        <v>2</v>
      </c>
      <c r="D9224" s="8">
        <v>175.23</v>
      </c>
    </row>
    <row r="9225" spans="1:4" ht="12.75" customHeight="1">
      <c r="A9225" s="6" t="s">
        <v>18469</v>
      </c>
      <c r="B9225" s="7" t="s">
        <v>18470</v>
      </c>
      <c r="C9225" s="7" t="s">
        <v>2</v>
      </c>
      <c r="D9225" s="8">
        <v>161.09</v>
      </c>
    </row>
    <row r="9226" spans="1:4" ht="12.75" customHeight="1">
      <c r="A9226" s="6" t="s">
        <v>18471</v>
      </c>
      <c r="B9226" s="7" t="s">
        <v>18472</v>
      </c>
      <c r="C9226" s="7" t="s">
        <v>2</v>
      </c>
      <c r="D9226" s="8">
        <v>1432.44</v>
      </c>
    </row>
    <row r="9227" spans="1:4" ht="12.75" customHeight="1">
      <c r="A9227" s="6" t="s">
        <v>18473</v>
      </c>
      <c r="B9227" s="7" t="s">
        <v>18474</v>
      </c>
      <c r="C9227" s="7" t="s">
        <v>2</v>
      </c>
      <c r="D9227" s="8">
        <v>12.72</v>
      </c>
    </row>
    <row r="9228" spans="1:4" ht="12.75" customHeight="1">
      <c r="A9228" s="6" t="s">
        <v>18475</v>
      </c>
      <c r="B9228" s="7" t="s">
        <v>18476</v>
      </c>
      <c r="C9228" s="7" t="s">
        <v>2</v>
      </c>
      <c r="D9228" s="8">
        <v>18.739999999999998</v>
      </c>
    </row>
    <row r="9229" spans="1:4" ht="12.75" customHeight="1">
      <c r="A9229" s="6" t="s">
        <v>18477</v>
      </c>
      <c r="B9229" s="7" t="s">
        <v>18478</v>
      </c>
      <c r="C9229" s="7" t="s">
        <v>2</v>
      </c>
      <c r="D9229" s="8">
        <v>20.32</v>
      </c>
    </row>
    <row r="9230" spans="1:4" ht="12.75" customHeight="1">
      <c r="A9230" s="6" t="s">
        <v>18479</v>
      </c>
      <c r="B9230" s="7" t="s">
        <v>18480</v>
      </c>
      <c r="C9230" s="7" t="s">
        <v>2</v>
      </c>
      <c r="D9230" s="8">
        <v>26.52</v>
      </c>
    </row>
    <row r="9231" spans="1:4" ht="12.75" customHeight="1">
      <c r="A9231" s="6" t="s">
        <v>18481</v>
      </c>
      <c r="B9231" s="7" t="s">
        <v>18482</v>
      </c>
      <c r="C9231" s="7" t="s">
        <v>2</v>
      </c>
      <c r="D9231" s="8">
        <v>29.85</v>
      </c>
    </row>
    <row r="9232" spans="1:4" ht="12.75" customHeight="1">
      <c r="A9232" s="6" t="s">
        <v>18483</v>
      </c>
      <c r="B9232" s="7" t="s">
        <v>18484</v>
      </c>
      <c r="C9232" s="7" t="s">
        <v>2</v>
      </c>
      <c r="D9232" s="8">
        <v>28.24</v>
      </c>
    </row>
    <row r="9233" spans="1:4" ht="12.75" customHeight="1">
      <c r="A9233" s="6" t="s">
        <v>18485</v>
      </c>
      <c r="B9233" s="7" t="s">
        <v>18486</v>
      </c>
      <c r="C9233" s="7" t="s">
        <v>2</v>
      </c>
      <c r="D9233" s="8">
        <v>8.3000000000000007</v>
      </c>
    </row>
    <row r="9234" spans="1:4" ht="12.75" customHeight="1">
      <c r="A9234" s="6" t="s">
        <v>18487</v>
      </c>
      <c r="B9234" s="7" t="s">
        <v>18488</v>
      </c>
      <c r="C9234" s="7" t="s">
        <v>2</v>
      </c>
      <c r="D9234" s="8">
        <v>17.68</v>
      </c>
    </row>
    <row r="9235" spans="1:4" ht="12.75" customHeight="1">
      <c r="A9235" s="6" t="s">
        <v>18489</v>
      </c>
      <c r="B9235" s="7" t="s">
        <v>18490</v>
      </c>
      <c r="C9235" s="7" t="s">
        <v>2</v>
      </c>
      <c r="D9235" s="8">
        <v>22.89</v>
      </c>
    </row>
    <row r="9236" spans="1:4" ht="12.75" customHeight="1">
      <c r="A9236" s="6" t="s">
        <v>18491</v>
      </c>
      <c r="B9236" s="7" t="s">
        <v>18492</v>
      </c>
      <c r="C9236" s="7" t="s">
        <v>2</v>
      </c>
      <c r="D9236" s="8">
        <v>428.59</v>
      </c>
    </row>
    <row r="9237" spans="1:4" ht="12.75" customHeight="1">
      <c r="A9237" s="6" t="s">
        <v>18493</v>
      </c>
      <c r="B9237" s="7" t="s">
        <v>18494</v>
      </c>
      <c r="C9237" s="7" t="s">
        <v>2</v>
      </c>
      <c r="D9237" s="8">
        <v>13.35</v>
      </c>
    </row>
    <row r="9238" spans="1:4" ht="12.75" customHeight="1">
      <c r="A9238" s="6" t="s">
        <v>18495</v>
      </c>
      <c r="B9238" s="7" t="s">
        <v>18496</v>
      </c>
      <c r="C9238" s="7" t="s">
        <v>2</v>
      </c>
      <c r="D9238" s="8">
        <v>14.32</v>
      </c>
    </row>
    <row r="9239" spans="1:4" ht="12.75" customHeight="1">
      <c r="A9239" s="6" t="s">
        <v>18497</v>
      </c>
      <c r="B9239" s="7" t="s">
        <v>18498</v>
      </c>
      <c r="C9239" s="7" t="s">
        <v>2</v>
      </c>
      <c r="D9239" s="8">
        <v>497.56</v>
      </c>
    </row>
    <row r="9240" spans="1:4" ht="12.75" customHeight="1">
      <c r="A9240" s="6" t="s">
        <v>18499</v>
      </c>
      <c r="B9240" s="7" t="s">
        <v>18500</v>
      </c>
      <c r="C9240" s="7" t="s">
        <v>2</v>
      </c>
      <c r="D9240" s="8">
        <v>18.52</v>
      </c>
    </row>
    <row r="9241" spans="1:4" ht="12.75" customHeight="1">
      <c r="A9241" s="6" t="s">
        <v>18501</v>
      </c>
      <c r="B9241" s="7" t="s">
        <v>18502</v>
      </c>
      <c r="C9241" s="7" t="s">
        <v>2</v>
      </c>
      <c r="D9241" s="8">
        <v>22.94</v>
      </c>
    </row>
    <row r="9242" spans="1:4" ht="12.75" customHeight="1">
      <c r="A9242" s="6" t="s">
        <v>18503</v>
      </c>
      <c r="B9242" s="7" t="s">
        <v>18504</v>
      </c>
      <c r="C9242" s="7" t="s">
        <v>2</v>
      </c>
      <c r="D9242" s="8">
        <v>45.42</v>
      </c>
    </row>
    <row r="9243" spans="1:4" ht="12.75" customHeight="1">
      <c r="A9243" s="6" t="s">
        <v>18505</v>
      </c>
      <c r="B9243" s="7" t="s">
        <v>18506</v>
      </c>
      <c r="C9243" s="7" t="s">
        <v>2</v>
      </c>
      <c r="D9243" s="8">
        <v>18.46</v>
      </c>
    </row>
    <row r="9244" spans="1:4" ht="12.75" customHeight="1">
      <c r="A9244" s="6" t="s">
        <v>18507</v>
      </c>
      <c r="B9244" s="7" t="s">
        <v>18508</v>
      </c>
      <c r="C9244" s="7" t="s">
        <v>2</v>
      </c>
      <c r="D9244" s="8">
        <v>15.86</v>
      </c>
    </row>
    <row r="9245" spans="1:4" ht="12.75" customHeight="1">
      <c r="A9245" s="6" t="s">
        <v>18509</v>
      </c>
      <c r="B9245" s="7" t="s">
        <v>18510</v>
      </c>
      <c r="C9245" s="7" t="s">
        <v>2</v>
      </c>
      <c r="D9245" s="8">
        <v>546.91999999999996</v>
      </c>
    </row>
    <row r="9246" spans="1:4" ht="12.75" customHeight="1">
      <c r="A9246" s="6" t="s">
        <v>18511</v>
      </c>
      <c r="B9246" s="7" t="s">
        <v>18512</v>
      </c>
      <c r="C9246" s="7" t="s">
        <v>2</v>
      </c>
      <c r="D9246" s="8">
        <v>29.09</v>
      </c>
    </row>
    <row r="9247" spans="1:4" ht="12.75" customHeight="1">
      <c r="A9247" s="6" t="s">
        <v>18513</v>
      </c>
      <c r="B9247" s="7" t="s">
        <v>18514</v>
      </c>
      <c r="C9247" s="7" t="s">
        <v>2</v>
      </c>
      <c r="D9247" s="8">
        <v>77.42</v>
      </c>
    </row>
    <row r="9248" spans="1:4" ht="12.75" customHeight="1">
      <c r="A9248" s="6" t="s">
        <v>18515</v>
      </c>
      <c r="B9248" s="7" t="s">
        <v>18516</v>
      </c>
      <c r="C9248" s="7" t="s">
        <v>2</v>
      </c>
      <c r="D9248" s="8">
        <v>12.98</v>
      </c>
    </row>
    <row r="9249" spans="1:4" ht="12.75" customHeight="1">
      <c r="A9249" s="6" t="s">
        <v>18517</v>
      </c>
      <c r="B9249" s="7" t="s">
        <v>18518</v>
      </c>
      <c r="C9249" s="7" t="s">
        <v>2</v>
      </c>
      <c r="D9249" s="8">
        <v>18.87</v>
      </c>
    </row>
    <row r="9250" spans="1:4" ht="12.75" customHeight="1">
      <c r="A9250" s="6" t="s">
        <v>18519</v>
      </c>
      <c r="B9250" s="7" t="s">
        <v>18520</v>
      </c>
      <c r="C9250" s="7" t="s">
        <v>2</v>
      </c>
      <c r="D9250" s="8">
        <v>23.24</v>
      </c>
    </row>
    <row r="9251" spans="1:4" ht="12.75" customHeight="1">
      <c r="A9251" s="6" t="s">
        <v>18521</v>
      </c>
      <c r="B9251" s="7" t="s">
        <v>18522</v>
      </c>
      <c r="C9251" s="7" t="s">
        <v>2</v>
      </c>
      <c r="D9251" s="8">
        <v>27.97</v>
      </c>
    </row>
    <row r="9252" spans="1:4" ht="12.75" customHeight="1">
      <c r="A9252" s="6" t="s">
        <v>18523</v>
      </c>
      <c r="B9252" s="7" t="s">
        <v>18524</v>
      </c>
      <c r="C9252" s="7" t="s">
        <v>2</v>
      </c>
      <c r="D9252" s="8">
        <v>31.31</v>
      </c>
    </row>
    <row r="9253" spans="1:4" ht="12.75" customHeight="1">
      <c r="A9253" s="6" t="s">
        <v>18525</v>
      </c>
      <c r="B9253" s="7" t="s">
        <v>18526</v>
      </c>
      <c r="C9253" s="7" t="s">
        <v>2</v>
      </c>
      <c r="D9253" s="8">
        <v>33.450000000000003</v>
      </c>
    </row>
    <row r="9254" spans="1:4" ht="12.75" customHeight="1">
      <c r="A9254" s="6" t="s">
        <v>18527</v>
      </c>
      <c r="B9254" s="7" t="s">
        <v>18528</v>
      </c>
      <c r="C9254" s="7" t="s">
        <v>2</v>
      </c>
      <c r="D9254" s="8">
        <v>8.4700000000000006</v>
      </c>
    </row>
    <row r="9255" spans="1:4" ht="12.75" customHeight="1">
      <c r="A9255" s="6" t="s">
        <v>18529</v>
      </c>
      <c r="B9255" s="7" t="s">
        <v>18530</v>
      </c>
      <c r="C9255" s="7" t="s">
        <v>2</v>
      </c>
      <c r="D9255" s="8">
        <v>17.760000000000002</v>
      </c>
    </row>
    <row r="9256" spans="1:4" ht="12.75" customHeight="1">
      <c r="A9256" s="6" t="s">
        <v>18531</v>
      </c>
      <c r="B9256" s="7" t="s">
        <v>18532</v>
      </c>
      <c r="C9256" s="7" t="s">
        <v>2</v>
      </c>
      <c r="D9256" s="8">
        <v>23.06</v>
      </c>
    </row>
    <row r="9257" spans="1:4" ht="12.75" customHeight="1">
      <c r="A9257" s="6" t="s">
        <v>18533</v>
      </c>
      <c r="B9257" s="7" t="s">
        <v>18534</v>
      </c>
      <c r="C9257" s="7" t="s">
        <v>2</v>
      </c>
      <c r="D9257" s="8">
        <v>428.76</v>
      </c>
    </row>
    <row r="9258" spans="1:4" ht="12.75" customHeight="1">
      <c r="A9258" s="6" t="s">
        <v>18535</v>
      </c>
      <c r="B9258" s="7" t="s">
        <v>18536</v>
      </c>
      <c r="C9258" s="7" t="s">
        <v>2</v>
      </c>
      <c r="D9258" s="8">
        <v>15.32</v>
      </c>
    </row>
    <row r="9259" spans="1:4" ht="12.75" customHeight="1">
      <c r="A9259" s="6" t="s">
        <v>18537</v>
      </c>
      <c r="B9259" s="7" t="s">
        <v>18538</v>
      </c>
      <c r="C9259" s="7" t="s">
        <v>2</v>
      </c>
      <c r="D9259" s="8">
        <v>12.88</v>
      </c>
    </row>
    <row r="9260" spans="1:4" ht="12.75" customHeight="1">
      <c r="A9260" s="6" t="s">
        <v>18539</v>
      </c>
      <c r="B9260" s="7" t="s">
        <v>18540</v>
      </c>
      <c r="C9260" s="7" t="s">
        <v>2</v>
      </c>
      <c r="D9260" s="8">
        <v>499.53</v>
      </c>
    </row>
    <row r="9261" spans="1:4" ht="12.75" customHeight="1">
      <c r="A9261" s="6" t="s">
        <v>18541</v>
      </c>
      <c r="B9261" s="7" t="s">
        <v>18542</v>
      </c>
      <c r="C9261" s="7" t="s">
        <v>2</v>
      </c>
      <c r="D9261" s="8">
        <v>19.510000000000002</v>
      </c>
    </row>
    <row r="9262" spans="1:4" ht="12.75" customHeight="1">
      <c r="A9262" s="6" t="s">
        <v>18543</v>
      </c>
      <c r="B9262" s="7" t="s">
        <v>18544</v>
      </c>
      <c r="C9262" s="7" t="s">
        <v>2</v>
      </c>
      <c r="D9262" s="8">
        <v>23.64</v>
      </c>
    </row>
    <row r="9263" spans="1:4" ht="12.75" customHeight="1">
      <c r="A9263" s="6" t="s">
        <v>18545</v>
      </c>
      <c r="B9263" s="7" t="s">
        <v>18546</v>
      </c>
      <c r="C9263" s="7" t="s">
        <v>2</v>
      </c>
      <c r="D9263" s="8">
        <v>47.39</v>
      </c>
    </row>
    <row r="9264" spans="1:4" ht="12.75" customHeight="1">
      <c r="A9264" s="6" t="s">
        <v>18547</v>
      </c>
      <c r="B9264" s="7" t="s">
        <v>18548</v>
      </c>
      <c r="C9264" s="7" t="s">
        <v>2</v>
      </c>
      <c r="D9264" s="8">
        <v>21.96</v>
      </c>
    </row>
    <row r="9265" spans="1:4" ht="12.75" customHeight="1">
      <c r="A9265" s="6" t="s">
        <v>18549</v>
      </c>
      <c r="B9265" s="7" t="s">
        <v>18550</v>
      </c>
      <c r="C9265" s="7" t="s">
        <v>2</v>
      </c>
      <c r="D9265" s="8">
        <v>30.84</v>
      </c>
    </row>
    <row r="9266" spans="1:4" ht="12.75" customHeight="1">
      <c r="A9266" s="6" t="s">
        <v>18551</v>
      </c>
      <c r="B9266" s="7" t="s">
        <v>18552</v>
      </c>
      <c r="C9266" s="7" t="s">
        <v>2</v>
      </c>
      <c r="D9266" s="8">
        <v>80.92</v>
      </c>
    </row>
    <row r="9267" spans="1:4" ht="12.75" customHeight="1">
      <c r="A9267" s="6" t="s">
        <v>18553</v>
      </c>
      <c r="B9267" s="7" t="s">
        <v>18554</v>
      </c>
      <c r="C9267" s="7" t="s">
        <v>2</v>
      </c>
      <c r="D9267" s="8">
        <v>550.41999999999996</v>
      </c>
    </row>
    <row r="9268" spans="1:4" ht="12.75" customHeight="1">
      <c r="A9268" s="6" t="s">
        <v>18555</v>
      </c>
      <c r="B9268" s="7" t="s">
        <v>18556</v>
      </c>
      <c r="C9268" s="7" t="s">
        <v>2</v>
      </c>
      <c r="D9268" s="8">
        <v>55.27</v>
      </c>
    </row>
    <row r="9269" spans="1:4" ht="12.75" customHeight="1">
      <c r="A9269" s="6" t="s">
        <v>18557</v>
      </c>
      <c r="B9269" s="7" t="s">
        <v>18558</v>
      </c>
      <c r="C9269" s="7" t="s">
        <v>2</v>
      </c>
      <c r="D9269" s="8">
        <v>81.48</v>
      </c>
    </row>
    <row r="9270" spans="1:4" ht="12.75" customHeight="1">
      <c r="A9270" s="6" t="s">
        <v>18559</v>
      </c>
      <c r="B9270" s="7" t="s">
        <v>18560</v>
      </c>
      <c r="C9270" s="7" t="s">
        <v>2</v>
      </c>
      <c r="D9270" s="8">
        <v>16.41</v>
      </c>
    </row>
    <row r="9271" spans="1:4" ht="12.75" customHeight="1">
      <c r="A9271" s="6" t="s">
        <v>18561</v>
      </c>
      <c r="B9271" s="7" t="s">
        <v>18562</v>
      </c>
      <c r="C9271" s="7" t="s">
        <v>2</v>
      </c>
      <c r="D9271" s="8">
        <v>24.56</v>
      </c>
    </row>
    <row r="9272" spans="1:4" ht="12.75" customHeight="1">
      <c r="A9272" s="6" t="s">
        <v>18563</v>
      </c>
      <c r="B9272" s="7" t="s">
        <v>18564</v>
      </c>
      <c r="C9272" s="7" t="s">
        <v>2</v>
      </c>
      <c r="D9272" s="8">
        <v>27.89</v>
      </c>
    </row>
    <row r="9273" spans="1:4" ht="12.75" customHeight="1">
      <c r="A9273" s="6" t="s">
        <v>18565</v>
      </c>
      <c r="B9273" s="7" t="s">
        <v>18566</v>
      </c>
      <c r="C9273" s="7" t="s">
        <v>2</v>
      </c>
      <c r="D9273" s="8">
        <v>24.63</v>
      </c>
    </row>
    <row r="9274" spans="1:4" ht="12.75" customHeight="1">
      <c r="A9274" s="6" t="s">
        <v>18567</v>
      </c>
      <c r="B9274" s="7" t="s">
        <v>18568</v>
      </c>
      <c r="C9274" s="7" t="s">
        <v>2</v>
      </c>
      <c r="D9274" s="8">
        <v>54.94</v>
      </c>
    </row>
    <row r="9275" spans="1:4" ht="12.75" customHeight="1">
      <c r="A9275" s="6" t="s">
        <v>18569</v>
      </c>
      <c r="B9275" s="7" t="s">
        <v>18570</v>
      </c>
      <c r="C9275" s="7" t="s">
        <v>2</v>
      </c>
      <c r="D9275" s="8">
        <v>86.29</v>
      </c>
    </row>
    <row r="9276" spans="1:4" ht="12.75" customHeight="1">
      <c r="A9276" s="6" t="s">
        <v>18571</v>
      </c>
      <c r="B9276" s="7" t="s">
        <v>18572</v>
      </c>
      <c r="C9276" s="7" t="s">
        <v>2</v>
      </c>
      <c r="D9276" s="8">
        <v>126.89</v>
      </c>
    </row>
    <row r="9277" spans="1:4" ht="12.75" customHeight="1">
      <c r="A9277" s="6" t="s">
        <v>18573</v>
      </c>
      <c r="B9277" s="7" t="s">
        <v>18574</v>
      </c>
      <c r="C9277" s="7" t="s">
        <v>2</v>
      </c>
      <c r="D9277" s="8">
        <v>280.38</v>
      </c>
    </row>
    <row r="9278" spans="1:4" ht="12.75" customHeight="1">
      <c r="A9278" s="6" t="s">
        <v>18575</v>
      </c>
      <c r="B9278" s="7" t="s">
        <v>18576</v>
      </c>
      <c r="C9278" s="7" t="s">
        <v>2</v>
      </c>
      <c r="D9278" s="8">
        <v>18.59</v>
      </c>
    </row>
    <row r="9279" spans="1:4" ht="12.75" customHeight="1">
      <c r="A9279" s="6" t="s">
        <v>18577</v>
      </c>
      <c r="B9279" s="7" t="s">
        <v>18578</v>
      </c>
      <c r="C9279" s="7" t="s">
        <v>2</v>
      </c>
      <c r="D9279" s="8">
        <v>45.17</v>
      </c>
    </row>
    <row r="9280" spans="1:4" ht="12.75" customHeight="1">
      <c r="A9280" s="6" t="s">
        <v>18579</v>
      </c>
      <c r="B9280" s="7" t="s">
        <v>18580</v>
      </c>
      <c r="C9280" s="7" t="s">
        <v>2</v>
      </c>
      <c r="D9280" s="8">
        <v>45.19</v>
      </c>
    </row>
    <row r="9281" spans="1:4" ht="12.75" customHeight="1">
      <c r="A9281" s="6" t="s">
        <v>18581</v>
      </c>
      <c r="B9281" s="7" t="s">
        <v>18582</v>
      </c>
      <c r="C9281" s="7" t="s">
        <v>2</v>
      </c>
      <c r="D9281" s="8">
        <v>68.67</v>
      </c>
    </row>
    <row r="9282" spans="1:4" ht="12.75" customHeight="1">
      <c r="A9282" s="6" t="s">
        <v>18583</v>
      </c>
      <c r="B9282" s="7" t="s">
        <v>18584</v>
      </c>
      <c r="C9282" s="7" t="s">
        <v>2</v>
      </c>
      <c r="D9282" s="8">
        <v>60.33</v>
      </c>
    </row>
    <row r="9283" spans="1:4" ht="12.75" customHeight="1">
      <c r="A9283" s="6" t="s">
        <v>18585</v>
      </c>
      <c r="B9283" s="7" t="s">
        <v>18586</v>
      </c>
      <c r="C9283" s="7" t="s">
        <v>2</v>
      </c>
      <c r="D9283" s="8">
        <v>99.29</v>
      </c>
    </row>
    <row r="9284" spans="1:4" ht="12.75" customHeight="1">
      <c r="A9284" s="6" t="s">
        <v>18587</v>
      </c>
      <c r="B9284" s="7" t="s">
        <v>18588</v>
      </c>
      <c r="C9284" s="7" t="s">
        <v>2</v>
      </c>
      <c r="D9284" s="8">
        <v>91.87</v>
      </c>
    </row>
    <row r="9285" spans="1:4" ht="12.75" customHeight="1">
      <c r="A9285" s="6" t="s">
        <v>18589</v>
      </c>
      <c r="B9285" s="7" t="s">
        <v>18590</v>
      </c>
      <c r="C9285" s="7" t="s">
        <v>2</v>
      </c>
      <c r="D9285" s="8">
        <v>65.239999999999995</v>
      </c>
    </row>
    <row r="9286" spans="1:4" ht="12.75" customHeight="1">
      <c r="A9286" s="6" t="s">
        <v>18591</v>
      </c>
      <c r="B9286" s="7" t="s">
        <v>18592</v>
      </c>
      <c r="C9286" s="7" t="s">
        <v>2</v>
      </c>
      <c r="D9286" s="8">
        <v>67.099999999999994</v>
      </c>
    </row>
    <row r="9287" spans="1:4" ht="12.75" customHeight="1">
      <c r="A9287" s="6" t="s">
        <v>18593</v>
      </c>
      <c r="B9287" s="7" t="s">
        <v>18594</v>
      </c>
      <c r="C9287" s="7" t="s">
        <v>2</v>
      </c>
      <c r="D9287" s="8">
        <v>98.44</v>
      </c>
    </row>
    <row r="9288" spans="1:4" ht="12.75" customHeight="1">
      <c r="A9288" s="6" t="s">
        <v>18595</v>
      </c>
      <c r="B9288" s="7" t="s">
        <v>18596</v>
      </c>
      <c r="C9288" s="7" t="s">
        <v>2</v>
      </c>
      <c r="D9288" s="8">
        <v>106.6</v>
      </c>
    </row>
    <row r="9289" spans="1:4" ht="12.75" customHeight="1">
      <c r="A9289" s="6" t="s">
        <v>18597</v>
      </c>
      <c r="B9289" s="7" t="s">
        <v>18598</v>
      </c>
      <c r="C9289" s="7" t="s">
        <v>2</v>
      </c>
      <c r="D9289" s="8">
        <v>134.86000000000001</v>
      </c>
    </row>
    <row r="9290" spans="1:4" ht="12.75" customHeight="1">
      <c r="A9290" s="6" t="s">
        <v>18599</v>
      </c>
      <c r="B9290" s="7" t="s">
        <v>18600</v>
      </c>
      <c r="C9290" s="7" t="s">
        <v>2</v>
      </c>
      <c r="D9290" s="8">
        <v>150.59</v>
      </c>
    </row>
    <row r="9291" spans="1:4" ht="12.75" customHeight="1">
      <c r="A9291" s="6" t="s">
        <v>18601</v>
      </c>
      <c r="B9291" s="7" t="s">
        <v>18602</v>
      </c>
      <c r="C9291" s="7" t="s">
        <v>2</v>
      </c>
      <c r="D9291" s="8">
        <v>86.81</v>
      </c>
    </row>
    <row r="9292" spans="1:4" ht="12.75" customHeight="1">
      <c r="A9292" s="6" t="s">
        <v>18603</v>
      </c>
      <c r="B9292" s="7" t="s">
        <v>18604</v>
      </c>
      <c r="C9292" s="7" t="s">
        <v>2</v>
      </c>
      <c r="D9292" s="8">
        <v>135.19999999999999</v>
      </c>
    </row>
    <row r="9293" spans="1:4" ht="12.75" customHeight="1">
      <c r="A9293" s="6" t="s">
        <v>18605</v>
      </c>
      <c r="B9293" s="7" t="s">
        <v>18606</v>
      </c>
      <c r="C9293" s="7" t="s">
        <v>2</v>
      </c>
      <c r="D9293" s="8">
        <v>178.18</v>
      </c>
    </row>
    <row r="9294" spans="1:4" ht="12.75" customHeight="1">
      <c r="A9294" s="6" t="s">
        <v>18607</v>
      </c>
      <c r="B9294" s="7" t="s">
        <v>18608</v>
      </c>
      <c r="C9294" s="7" t="s">
        <v>2</v>
      </c>
      <c r="D9294" s="8">
        <v>76.319999999999993</v>
      </c>
    </row>
    <row r="9295" spans="1:4" ht="12.75" customHeight="1">
      <c r="A9295" s="6" t="s">
        <v>18609</v>
      </c>
      <c r="B9295" s="7" t="s">
        <v>18610</v>
      </c>
      <c r="C9295" s="7" t="s">
        <v>2</v>
      </c>
      <c r="D9295" s="8">
        <v>185.9</v>
      </c>
    </row>
    <row r="9296" spans="1:4" ht="12.75" customHeight="1">
      <c r="A9296" s="6" t="s">
        <v>18611</v>
      </c>
      <c r="B9296" s="7" t="s">
        <v>18612</v>
      </c>
      <c r="C9296" s="7" t="s">
        <v>2</v>
      </c>
      <c r="D9296" s="8">
        <v>275.7</v>
      </c>
    </row>
    <row r="9297" spans="1:4" ht="12.75" customHeight="1">
      <c r="A9297" s="6" t="s">
        <v>18613</v>
      </c>
      <c r="B9297" s="7" t="s">
        <v>18614</v>
      </c>
      <c r="C9297" s="7" t="s">
        <v>2</v>
      </c>
      <c r="D9297" s="8">
        <v>386.33</v>
      </c>
    </row>
    <row r="9298" spans="1:4" ht="12.75" customHeight="1">
      <c r="A9298" s="6" t="s">
        <v>18615</v>
      </c>
      <c r="B9298" s="7" t="s">
        <v>18616</v>
      </c>
      <c r="C9298" s="7" t="s">
        <v>2</v>
      </c>
      <c r="D9298" s="8">
        <v>128.88</v>
      </c>
    </row>
    <row r="9299" spans="1:4" ht="12.75" customHeight="1">
      <c r="A9299" s="6" t="s">
        <v>18617</v>
      </c>
      <c r="B9299" s="7" t="s">
        <v>18618</v>
      </c>
      <c r="C9299" s="7" t="s">
        <v>2</v>
      </c>
      <c r="D9299" s="8">
        <v>146.08000000000001</v>
      </c>
    </row>
    <row r="9300" spans="1:4" ht="12.75" customHeight="1">
      <c r="A9300" s="6" t="s">
        <v>18619</v>
      </c>
      <c r="B9300" s="7" t="s">
        <v>18620</v>
      </c>
      <c r="C9300" s="7" t="s">
        <v>2</v>
      </c>
      <c r="D9300" s="8">
        <v>354.96</v>
      </c>
    </row>
    <row r="9301" spans="1:4" ht="12.75" customHeight="1">
      <c r="A9301" s="6" t="s">
        <v>18621</v>
      </c>
      <c r="B9301" s="7" t="s">
        <v>18622</v>
      </c>
      <c r="C9301" s="7" t="s">
        <v>2</v>
      </c>
      <c r="D9301" s="8">
        <v>295.14999999999998</v>
      </c>
    </row>
    <row r="9302" spans="1:4" ht="12.75" customHeight="1">
      <c r="A9302" s="6" t="s">
        <v>18623</v>
      </c>
      <c r="B9302" s="7" t="s">
        <v>18624</v>
      </c>
      <c r="C9302" s="7" t="s">
        <v>2</v>
      </c>
      <c r="D9302" s="8">
        <v>348.78</v>
      </c>
    </row>
    <row r="9303" spans="1:4" ht="12.75" customHeight="1">
      <c r="A9303" s="6" t="s">
        <v>18625</v>
      </c>
      <c r="B9303" s="7" t="s">
        <v>18626</v>
      </c>
      <c r="C9303" s="7" t="s">
        <v>2</v>
      </c>
      <c r="D9303" s="8">
        <v>796.17</v>
      </c>
    </row>
    <row r="9304" spans="1:4" ht="12.75" customHeight="1">
      <c r="A9304" s="6" t="s">
        <v>18627</v>
      </c>
      <c r="B9304" s="7" t="s">
        <v>18628</v>
      </c>
      <c r="C9304" s="7" t="s">
        <v>2</v>
      </c>
      <c r="D9304" s="8">
        <v>188.34</v>
      </c>
    </row>
    <row r="9305" spans="1:4" ht="12.75" customHeight="1">
      <c r="A9305" s="6" t="s">
        <v>18629</v>
      </c>
      <c r="B9305" s="7" t="s">
        <v>18630</v>
      </c>
      <c r="C9305" s="7" t="s">
        <v>2</v>
      </c>
      <c r="D9305" s="8">
        <v>439.81</v>
      </c>
    </row>
    <row r="9306" spans="1:4" ht="12.75" customHeight="1">
      <c r="A9306" s="6" t="s">
        <v>18631</v>
      </c>
      <c r="B9306" s="7" t="s">
        <v>18632</v>
      </c>
      <c r="C9306" s="7" t="s">
        <v>2</v>
      </c>
      <c r="D9306" s="8">
        <v>668.25</v>
      </c>
    </row>
    <row r="9307" spans="1:4" ht="12.75" customHeight="1">
      <c r="A9307" s="6" t="s">
        <v>18633</v>
      </c>
      <c r="B9307" s="7" t="s">
        <v>18634</v>
      </c>
      <c r="C9307" s="7" t="s">
        <v>2</v>
      </c>
      <c r="D9307" s="8">
        <v>1387.84</v>
      </c>
    </row>
    <row r="9308" spans="1:4" ht="12.75" customHeight="1">
      <c r="A9308" s="6" t="s">
        <v>18635</v>
      </c>
      <c r="B9308" s="7" t="s">
        <v>18636</v>
      </c>
      <c r="C9308" s="7" t="s">
        <v>2</v>
      </c>
      <c r="D9308" s="8">
        <v>6.32</v>
      </c>
    </row>
    <row r="9309" spans="1:4" ht="12.75" customHeight="1">
      <c r="A9309" s="6" t="s">
        <v>18637</v>
      </c>
      <c r="B9309" s="7" t="s">
        <v>18638</v>
      </c>
      <c r="C9309" s="7" t="s">
        <v>2</v>
      </c>
      <c r="D9309" s="8">
        <v>6.25</v>
      </c>
    </row>
    <row r="9310" spans="1:4" ht="12.75" customHeight="1">
      <c r="A9310" s="6" t="s">
        <v>18639</v>
      </c>
      <c r="B9310" s="7" t="s">
        <v>18640</v>
      </c>
      <c r="C9310" s="7" t="s">
        <v>2</v>
      </c>
      <c r="D9310" s="8">
        <v>7.16</v>
      </c>
    </row>
    <row r="9311" spans="1:4" ht="12.75" customHeight="1">
      <c r="A9311" s="6" t="s">
        <v>18641</v>
      </c>
      <c r="B9311" s="7" t="s">
        <v>18642</v>
      </c>
      <c r="C9311" s="7" t="s">
        <v>2</v>
      </c>
      <c r="D9311" s="8">
        <v>7.35</v>
      </c>
    </row>
    <row r="9312" spans="1:4" ht="12.75" customHeight="1">
      <c r="A9312" s="6" t="s">
        <v>18643</v>
      </c>
      <c r="B9312" s="7" t="s">
        <v>18644</v>
      </c>
      <c r="C9312" s="7" t="s">
        <v>2</v>
      </c>
      <c r="D9312" s="8">
        <v>11.91</v>
      </c>
    </row>
    <row r="9313" spans="1:4" ht="12.75" customHeight="1">
      <c r="A9313" s="6" t="s">
        <v>18645</v>
      </c>
      <c r="B9313" s="7" t="s">
        <v>18646</v>
      </c>
      <c r="C9313" s="7" t="s">
        <v>2</v>
      </c>
      <c r="D9313" s="8">
        <v>12.42</v>
      </c>
    </row>
    <row r="9314" spans="1:4" ht="12.75" customHeight="1">
      <c r="A9314" s="6" t="s">
        <v>18647</v>
      </c>
      <c r="B9314" s="7" t="s">
        <v>18648</v>
      </c>
      <c r="C9314" s="7" t="s">
        <v>2</v>
      </c>
      <c r="D9314" s="8">
        <v>12.62</v>
      </c>
    </row>
    <row r="9315" spans="1:4" ht="12.75" customHeight="1">
      <c r="A9315" s="6" t="s">
        <v>18649</v>
      </c>
      <c r="B9315" s="7" t="s">
        <v>18650</v>
      </c>
      <c r="C9315" s="7" t="s">
        <v>2</v>
      </c>
      <c r="D9315" s="8">
        <v>12.52</v>
      </c>
    </row>
    <row r="9316" spans="1:4" ht="12.75" customHeight="1">
      <c r="A9316" s="6" t="s">
        <v>18651</v>
      </c>
      <c r="B9316" s="7" t="s">
        <v>18652</v>
      </c>
      <c r="C9316" s="7" t="s">
        <v>2</v>
      </c>
      <c r="D9316" s="8">
        <v>26</v>
      </c>
    </row>
    <row r="9317" spans="1:4" ht="12.75" customHeight="1">
      <c r="A9317" s="6" t="s">
        <v>18653</v>
      </c>
      <c r="B9317" s="7" t="s">
        <v>18654</v>
      </c>
      <c r="C9317" s="7" t="s">
        <v>2</v>
      </c>
      <c r="D9317" s="8">
        <v>28.04</v>
      </c>
    </row>
    <row r="9318" spans="1:4" ht="12.75" customHeight="1">
      <c r="A9318" s="6" t="s">
        <v>18655</v>
      </c>
      <c r="B9318" s="7" t="s">
        <v>18656</v>
      </c>
      <c r="C9318" s="7" t="s">
        <v>2</v>
      </c>
      <c r="D9318" s="8">
        <v>33.700000000000003</v>
      </c>
    </row>
    <row r="9319" spans="1:4" ht="12.75" customHeight="1">
      <c r="A9319" s="6" t="s">
        <v>18657</v>
      </c>
      <c r="B9319" s="7" t="s">
        <v>18658</v>
      </c>
      <c r="C9319" s="7" t="s">
        <v>2</v>
      </c>
      <c r="D9319" s="8">
        <v>33.79</v>
      </c>
    </row>
    <row r="9320" spans="1:4" ht="12.75" customHeight="1">
      <c r="A9320" s="6" t="s">
        <v>18659</v>
      </c>
      <c r="B9320" s="7" t="s">
        <v>18660</v>
      </c>
      <c r="C9320" s="7" t="s">
        <v>2</v>
      </c>
      <c r="D9320" s="8">
        <v>53.13</v>
      </c>
    </row>
    <row r="9321" spans="1:4" ht="12.75" customHeight="1">
      <c r="A9321" s="6" t="s">
        <v>18661</v>
      </c>
      <c r="B9321" s="7" t="s">
        <v>18662</v>
      </c>
      <c r="C9321" s="7" t="s">
        <v>2</v>
      </c>
      <c r="D9321" s="8">
        <v>69.02</v>
      </c>
    </row>
    <row r="9322" spans="1:4" ht="12.75" customHeight="1">
      <c r="A9322" s="6" t="s">
        <v>18663</v>
      </c>
      <c r="B9322" s="7" t="s">
        <v>18664</v>
      </c>
      <c r="C9322" s="7" t="s">
        <v>2</v>
      </c>
      <c r="D9322" s="8">
        <v>68.47</v>
      </c>
    </row>
    <row r="9323" spans="1:4" ht="12.75" customHeight="1">
      <c r="A9323" s="6" t="s">
        <v>18665</v>
      </c>
      <c r="B9323" s="7" t="s">
        <v>18666</v>
      </c>
      <c r="C9323" s="7" t="s">
        <v>2</v>
      </c>
      <c r="D9323" s="8">
        <v>97.55</v>
      </c>
    </row>
    <row r="9324" spans="1:4" ht="12.75" customHeight="1">
      <c r="A9324" s="6" t="s">
        <v>18667</v>
      </c>
      <c r="B9324" s="7" t="s">
        <v>18668</v>
      </c>
      <c r="C9324" s="7" t="s">
        <v>2</v>
      </c>
      <c r="D9324" s="8">
        <v>9.6199999999999992</v>
      </c>
    </row>
    <row r="9325" spans="1:4" ht="12.75" customHeight="1">
      <c r="A9325" s="6" t="s">
        <v>18669</v>
      </c>
      <c r="B9325" s="7" t="s">
        <v>18670</v>
      </c>
      <c r="C9325" s="7" t="s">
        <v>2</v>
      </c>
      <c r="D9325" s="8">
        <v>10.14</v>
      </c>
    </row>
    <row r="9326" spans="1:4" ht="12.75" customHeight="1">
      <c r="A9326" s="6" t="s">
        <v>18671</v>
      </c>
      <c r="B9326" s="7" t="s">
        <v>18672</v>
      </c>
      <c r="C9326" s="7" t="s">
        <v>2</v>
      </c>
      <c r="D9326" s="8">
        <v>9.6199999999999992</v>
      </c>
    </row>
    <row r="9327" spans="1:4" ht="12.75" customHeight="1">
      <c r="A9327" s="6" t="s">
        <v>18673</v>
      </c>
      <c r="B9327" s="7" t="s">
        <v>18674</v>
      </c>
      <c r="C9327" s="7" t="s">
        <v>2</v>
      </c>
      <c r="D9327" s="8">
        <v>13.38</v>
      </c>
    </row>
    <row r="9328" spans="1:4" ht="12.75" customHeight="1">
      <c r="A9328" s="6" t="s">
        <v>18675</v>
      </c>
      <c r="B9328" s="7" t="s">
        <v>18676</v>
      </c>
      <c r="C9328" s="7" t="s">
        <v>2</v>
      </c>
      <c r="D9328" s="8">
        <v>16.62</v>
      </c>
    </row>
    <row r="9329" spans="1:4" ht="12.75" customHeight="1">
      <c r="A9329" s="6" t="s">
        <v>18677</v>
      </c>
      <c r="B9329" s="7" t="s">
        <v>18678</v>
      </c>
      <c r="C9329" s="7" t="s">
        <v>2</v>
      </c>
      <c r="D9329" s="8">
        <v>22.32</v>
      </c>
    </row>
    <row r="9330" spans="1:4" ht="12.75" customHeight="1">
      <c r="A9330" s="6" t="s">
        <v>18679</v>
      </c>
      <c r="B9330" s="7" t="s">
        <v>18680</v>
      </c>
      <c r="C9330" s="7" t="s">
        <v>2</v>
      </c>
      <c r="D9330" s="8">
        <v>15.77</v>
      </c>
    </row>
    <row r="9331" spans="1:4" ht="12.75" customHeight="1">
      <c r="A9331" s="6" t="s">
        <v>18681</v>
      </c>
      <c r="B9331" s="7" t="s">
        <v>18682</v>
      </c>
      <c r="C9331" s="7" t="s">
        <v>2</v>
      </c>
      <c r="D9331" s="8">
        <v>23.27</v>
      </c>
    </row>
    <row r="9332" spans="1:4" ht="12.75" customHeight="1">
      <c r="A9332" s="6" t="s">
        <v>18683</v>
      </c>
      <c r="B9332" s="7" t="s">
        <v>18684</v>
      </c>
      <c r="C9332" s="7" t="s">
        <v>2</v>
      </c>
      <c r="D9332" s="8">
        <v>46.87</v>
      </c>
    </row>
    <row r="9333" spans="1:4" ht="12.75" customHeight="1">
      <c r="A9333" s="6" t="s">
        <v>18685</v>
      </c>
      <c r="B9333" s="7" t="s">
        <v>18686</v>
      </c>
      <c r="C9333" s="7" t="s">
        <v>2</v>
      </c>
      <c r="D9333" s="8">
        <v>51.67</v>
      </c>
    </row>
    <row r="9334" spans="1:4" ht="12.75" customHeight="1">
      <c r="A9334" s="6" t="s">
        <v>18687</v>
      </c>
      <c r="B9334" s="7" t="s">
        <v>18688</v>
      </c>
      <c r="C9334" s="7" t="s">
        <v>2</v>
      </c>
      <c r="D9334" s="8">
        <v>99.45</v>
      </c>
    </row>
    <row r="9335" spans="1:4" ht="12.75" customHeight="1">
      <c r="A9335" s="6" t="s">
        <v>18689</v>
      </c>
      <c r="B9335" s="7" t="s">
        <v>18690</v>
      </c>
      <c r="C9335" s="7" t="s">
        <v>2</v>
      </c>
      <c r="D9335" s="8">
        <v>68.680000000000007</v>
      </c>
    </row>
    <row r="9336" spans="1:4" ht="12.75" customHeight="1">
      <c r="A9336" s="6" t="s">
        <v>18691</v>
      </c>
      <c r="B9336" s="7" t="s">
        <v>18692</v>
      </c>
      <c r="C9336" s="7" t="s">
        <v>2</v>
      </c>
      <c r="D9336" s="8">
        <v>130.84</v>
      </c>
    </row>
    <row r="9337" spans="1:4" ht="12.75" customHeight="1">
      <c r="A9337" s="6" t="s">
        <v>18693</v>
      </c>
      <c r="B9337" s="7" t="s">
        <v>18694</v>
      </c>
      <c r="C9337" s="7" t="s">
        <v>2</v>
      </c>
      <c r="D9337" s="8">
        <v>98.23</v>
      </c>
    </row>
    <row r="9338" spans="1:4" ht="12.75" customHeight="1">
      <c r="A9338" s="6" t="s">
        <v>18695</v>
      </c>
      <c r="B9338" s="7" t="s">
        <v>18696</v>
      </c>
      <c r="C9338" s="7" t="s">
        <v>2</v>
      </c>
      <c r="D9338" s="8">
        <v>228.45</v>
      </c>
    </row>
    <row r="9339" spans="1:4" ht="12.75" customHeight="1">
      <c r="A9339" s="6" t="s">
        <v>18697</v>
      </c>
      <c r="B9339" s="7" t="s">
        <v>18698</v>
      </c>
      <c r="C9339" s="7" t="s">
        <v>2</v>
      </c>
      <c r="D9339" s="8">
        <v>206.81</v>
      </c>
    </row>
    <row r="9340" spans="1:4" ht="12.75" customHeight="1">
      <c r="A9340" s="6" t="s">
        <v>18699</v>
      </c>
      <c r="B9340" s="7" t="s">
        <v>18700</v>
      </c>
      <c r="C9340" s="7" t="s">
        <v>2</v>
      </c>
      <c r="D9340" s="8">
        <v>11.13</v>
      </c>
    </row>
    <row r="9341" spans="1:4" ht="12.75" customHeight="1">
      <c r="A9341" s="6" t="s">
        <v>18701</v>
      </c>
      <c r="B9341" s="7" t="s">
        <v>18702</v>
      </c>
      <c r="C9341" s="7" t="s">
        <v>2</v>
      </c>
      <c r="D9341" s="8">
        <v>13.95</v>
      </c>
    </row>
    <row r="9342" spans="1:4" ht="12.75" customHeight="1">
      <c r="A9342" s="6" t="s">
        <v>18703</v>
      </c>
      <c r="B9342" s="7" t="s">
        <v>18704</v>
      </c>
      <c r="C9342" s="7" t="s">
        <v>2</v>
      </c>
      <c r="D9342" s="8">
        <v>13.52</v>
      </c>
    </row>
    <row r="9343" spans="1:4" ht="12.75" customHeight="1">
      <c r="A9343" s="6" t="s">
        <v>18705</v>
      </c>
      <c r="B9343" s="7" t="s">
        <v>18706</v>
      </c>
      <c r="C9343" s="7" t="s">
        <v>2</v>
      </c>
      <c r="D9343" s="8">
        <v>16.239999999999998</v>
      </c>
    </row>
    <row r="9344" spans="1:4" ht="12.75" customHeight="1">
      <c r="A9344" s="6" t="s">
        <v>18707</v>
      </c>
      <c r="B9344" s="7" t="s">
        <v>18708</v>
      </c>
      <c r="C9344" s="7" t="s">
        <v>2</v>
      </c>
      <c r="D9344" s="8">
        <v>23.94</v>
      </c>
    </row>
    <row r="9345" spans="1:4" ht="12.75" customHeight="1">
      <c r="A9345" s="6" t="s">
        <v>18709</v>
      </c>
      <c r="B9345" s="7" t="s">
        <v>18710</v>
      </c>
      <c r="C9345" s="7" t="s">
        <v>2</v>
      </c>
      <c r="D9345" s="8">
        <v>23.43</v>
      </c>
    </row>
    <row r="9346" spans="1:4" ht="12.75" customHeight="1">
      <c r="A9346" s="6" t="s">
        <v>18711</v>
      </c>
      <c r="B9346" s="7" t="s">
        <v>18712</v>
      </c>
      <c r="C9346" s="7" t="s">
        <v>2</v>
      </c>
      <c r="D9346" s="8">
        <v>24.34</v>
      </c>
    </row>
    <row r="9347" spans="1:4" ht="12.75" customHeight="1">
      <c r="A9347" s="6" t="s">
        <v>18713</v>
      </c>
      <c r="B9347" s="7" t="s">
        <v>18714</v>
      </c>
      <c r="C9347" s="7" t="s">
        <v>2</v>
      </c>
      <c r="D9347" s="8">
        <v>32.200000000000003</v>
      </c>
    </row>
    <row r="9348" spans="1:4" ht="12.75" customHeight="1">
      <c r="A9348" s="6" t="s">
        <v>18715</v>
      </c>
      <c r="B9348" s="7" t="s">
        <v>18716</v>
      </c>
      <c r="C9348" s="7" t="s">
        <v>2</v>
      </c>
      <c r="D9348" s="8">
        <v>56.63</v>
      </c>
    </row>
    <row r="9349" spans="1:4" ht="12.75" customHeight="1">
      <c r="A9349" s="6" t="s">
        <v>18717</v>
      </c>
      <c r="B9349" s="7" t="s">
        <v>18718</v>
      </c>
      <c r="C9349" s="7" t="s">
        <v>2</v>
      </c>
      <c r="D9349" s="8">
        <v>81.3</v>
      </c>
    </row>
    <row r="9350" spans="1:4" ht="12.75" customHeight="1">
      <c r="A9350" s="6" t="s">
        <v>18719</v>
      </c>
      <c r="B9350" s="7" t="s">
        <v>18720</v>
      </c>
      <c r="C9350" s="7" t="s">
        <v>2</v>
      </c>
      <c r="D9350" s="8">
        <v>67.48</v>
      </c>
    </row>
    <row r="9351" spans="1:4" ht="12.75" customHeight="1">
      <c r="A9351" s="6" t="s">
        <v>18721</v>
      </c>
      <c r="B9351" s="7" t="s">
        <v>18722</v>
      </c>
      <c r="C9351" s="7" t="s">
        <v>2</v>
      </c>
      <c r="D9351" s="8">
        <v>122.64</v>
      </c>
    </row>
    <row r="9352" spans="1:4" ht="12.75" customHeight="1">
      <c r="A9352" s="6" t="s">
        <v>18723</v>
      </c>
      <c r="B9352" s="7" t="s">
        <v>18724</v>
      </c>
      <c r="C9352" s="7" t="s">
        <v>2</v>
      </c>
      <c r="D9352" s="8">
        <v>141.59</v>
      </c>
    </row>
    <row r="9353" spans="1:4" ht="12.75" customHeight="1">
      <c r="A9353" s="6" t="s">
        <v>18725</v>
      </c>
      <c r="B9353" s="7" t="s">
        <v>18726</v>
      </c>
      <c r="C9353" s="7" t="s">
        <v>2</v>
      </c>
      <c r="D9353" s="8">
        <v>206.12</v>
      </c>
    </row>
    <row r="9354" spans="1:4" ht="12.75" customHeight="1">
      <c r="A9354" s="6" t="s">
        <v>18727</v>
      </c>
      <c r="B9354" s="7" t="s">
        <v>18728</v>
      </c>
      <c r="C9354" s="7" t="s">
        <v>2</v>
      </c>
      <c r="D9354" s="8">
        <v>182.56</v>
      </c>
    </row>
    <row r="9355" spans="1:4" ht="12.75" customHeight="1">
      <c r="A9355" s="6" t="s">
        <v>18729</v>
      </c>
      <c r="B9355" s="7" t="s">
        <v>18730</v>
      </c>
      <c r="C9355" s="7" t="s">
        <v>2</v>
      </c>
      <c r="D9355" s="8">
        <v>19.8</v>
      </c>
    </row>
    <row r="9356" spans="1:4" ht="12.75" customHeight="1">
      <c r="A9356" s="6" t="s">
        <v>18731</v>
      </c>
      <c r="B9356" s="7" t="s">
        <v>18732</v>
      </c>
      <c r="C9356" s="7" t="s">
        <v>2</v>
      </c>
      <c r="D9356" s="8">
        <v>25.59</v>
      </c>
    </row>
    <row r="9357" spans="1:4" ht="12.75" customHeight="1">
      <c r="A9357" s="6" t="s">
        <v>18733</v>
      </c>
      <c r="B9357" s="7" t="s">
        <v>18734</v>
      </c>
      <c r="C9357" s="7" t="s">
        <v>2</v>
      </c>
      <c r="D9357" s="8">
        <v>34.17</v>
      </c>
    </row>
    <row r="9358" spans="1:4" ht="12.75" customHeight="1">
      <c r="A9358" s="6" t="s">
        <v>18735</v>
      </c>
      <c r="B9358" s="7" t="s">
        <v>18736</v>
      </c>
      <c r="C9358" s="7" t="s">
        <v>2</v>
      </c>
      <c r="D9358" s="8">
        <v>41.74</v>
      </c>
    </row>
    <row r="9359" spans="1:4" ht="12.75" customHeight="1">
      <c r="A9359" s="6" t="s">
        <v>18737</v>
      </c>
      <c r="B9359" s="7" t="s">
        <v>18738</v>
      </c>
      <c r="C9359" s="7" t="s">
        <v>2</v>
      </c>
      <c r="D9359" s="8">
        <v>59.99</v>
      </c>
    </row>
    <row r="9360" spans="1:4" ht="12.75" customHeight="1">
      <c r="A9360" s="6" t="s">
        <v>18739</v>
      </c>
      <c r="B9360" s="7" t="s">
        <v>18740</v>
      </c>
      <c r="C9360" s="7" t="s">
        <v>2</v>
      </c>
      <c r="D9360" s="8">
        <v>222.24</v>
      </c>
    </row>
    <row r="9361" spans="1:4" ht="12.75" customHeight="1">
      <c r="A9361" s="6" t="s">
        <v>18741</v>
      </c>
      <c r="B9361" s="7" t="s">
        <v>18742</v>
      </c>
      <c r="C9361" s="7" t="s">
        <v>2</v>
      </c>
      <c r="D9361" s="8">
        <v>307.76</v>
      </c>
    </row>
    <row r="9362" spans="1:4" ht="12.75" customHeight="1">
      <c r="A9362" s="6" t="s">
        <v>18743</v>
      </c>
      <c r="B9362" s="7" t="s">
        <v>18744</v>
      </c>
      <c r="C9362" s="7" t="s">
        <v>2</v>
      </c>
      <c r="D9362" s="8">
        <v>272.16000000000003</v>
      </c>
    </row>
    <row r="9363" spans="1:4" ht="12.75" customHeight="1">
      <c r="A9363" s="6" t="s">
        <v>18745</v>
      </c>
      <c r="B9363" s="7" t="s">
        <v>18746</v>
      </c>
      <c r="C9363" s="7" t="s">
        <v>2</v>
      </c>
      <c r="D9363" s="8">
        <v>25.27</v>
      </c>
    </row>
    <row r="9364" spans="1:4" ht="12.75" customHeight="1">
      <c r="A9364" s="6" t="s">
        <v>18747</v>
      </c>
      <c r="B9364" s="7" t="s">
        <v>18748</v>
      </c>
      <c r="C9364" s="7" t="s">
        <v>2</v>
      </c>
      <c r="D9364" s="8">
        <v>6.34</v>
      </c>
    </row>
    <row r="9365" spans="1:4" ht="12.75" customHeight="1">
      <c r="A9365" s="6" t="s">
        <v>18749</v>
      </c>
      <c r="B9365" s="7" t="s">
        <v>18750</v>
      </c>
      <c r="C9365" s="7" t="s">
        <v>2</v>
      </c>
      <c r="D9365" s="8">
        <v>31.39</v>
      </c>
    </row>
    <row r="9366" spans="1:4" ht="12.75" customHeight="1">
      <c r="A9366" s="6" t="s">
        <v>18751</v>
      </c>
      <c r="B9366" s="7" t="s">
        <v>18752</v>
      </c>
      <c r="C9366" s="7" t="s">
        <v>2</v>
      </c>
      <c r="D9366" s="8">
        <v>9.15</v>
      </c>
    </row>
    <row r="9367" spans="1:4" ht="12.75" customHeight="1">
      <c r="A9367" s="6" t="s">
        <v>18753</v>
      </c>
      <c r="B9367" s="7" t="s">
        <v>18754</v>
      </c>
      <c r="C9367" s="7" t="s">
        <v>2</v>
      </c>
      <c r="D9367" s="8">
        <v>49.28</v>
      </c>
    </row>
    <row r="9368" spans="1:4" ht="12.75" customHeight="1">
      <c r="A9368" s="6" t="s">
        <v>18755</v>
      </c>
      <c r="B9368" s="7" t="s">
        <v>18756</v>
      </c>
      <c r="C9368" s="7" t="s">
        <v>2</v>
      </c>
      <c r="D9368" s="8">
        <v>16.89</v>
      </c>
    </row>
    <row r="9369" spans="1:4" ht="12.75" customHeight="1">
      <c r="A9369" s="6" t="s">
        <v>18757</v>
      </c>
      <c r="B9369" s="7" t="s">
        <v>18758</v>
      </c>
      <c r="C9369" s="7" t="s">
        <v>2</v>
      </c>
      <c r="D9369" s="8">
        <v>59.09</v>
      </c>
    </row>
    <row r="9370" spans="1:4" ht="12.75" customHeight="1">
      <c r="A9370" s="6" t="s">
        <v>18759</v>
      </c>
      <c r="B9370" s="7" t="s">
        <v>18760</v>
      </c>
      <c r="C9370" s="7" t="s">
        <v>2</v>
      </c>
      <c r="D9370" s="8">
        <v>21.25</v>
      </c>
    </row>
    <row r="9371" spans="1:4" ht="12.75" customHeight="1">
      <c r="A9371" s="6" t="s">
        <v>18761</v>
      </c>
      <c r="B9371" s="7" t="s">
        <v>18762</v>
      </c>
      <c r="C9371" s="7" t="s">
        <v>2</v>
      </c>
      <c r="D9371" s="8">
        <v>96.6</v>
      </c>
    </row>
    <row r="9372" spans="1:4" ht="12.75" customHeight="1">
      <c r="A9372" s="6" t="s">
        <v>18763</v>
      </c>
      <c r="B9372" s="7" t="s">
        <v>18764</v>
      </c>
      <c r="C9372" s="7" t="s">
        <v>2</v>
      </c>
      <c r="D9372" s="8">
        <v>40.47</v>
      </c>
    </row>
    <row r="9373" spans="1:4" ht="12.75" customHeight="1">
      <c r="A9373" s="6" t="s">
        <v>18765</v>
      </c>
      <c r="B9373" s="7" t="s">
        <v>18766</v>
      </c>
      <c r="C9373" s="7" t="s">
        <v>2</v>
      </c>
      <c r="D9373" s="8">
        <v>346.14</v>
      </c>
    </row>
    <row r="9374" spans="1:4" ht="12.75" customHeight="1">
      <c r="A9374" s="6" t="s">
        <v>18767</v>
      </c>
      <c r="B9374" s="7" t="s">
        <v>18768</v>
      </c>
      <c r="C9374" s="7" t="s">
        <v>2</v>
      </c>
      <c r="D9374" s="8">
        <v>507.06</v>
      </c>
    </row>
    <row r="9375" spans="1:4" ht="12.75" customHeight="1">
      <c r="A9375" s="6" t="s">
        <v>18769</v>
      </c>
      <c r="B9375" s="7" t="s">
        <v>18770</v>
      </c>
      <c r="C9375" s="7" t="s">
        <v>2</v>
      </c>
      <c r="D9375" s="8">
        <v>169.86</v>
      </c>
    </row>
    <row r="9376" spans="1:4" ht="12.75" customHeight="1">
      <c r="A9376" s="6" t="s">
        <v>18771</v>
      </c>
      <c r="B9376" s="7" t="s">
        <v>18772</v>
      </c>
      <c r="C9376" s="7" t="s">
        <v>2</v>
      </c>
      <c r="D9376" s="8">
        <v>1517.7</v>
      </c>
    </row>
    <row r="9377" spans="1:4" ht="12.75" customHeight="1">
      <c r="A9377" s="6" t="s">
        <v>18773</v>
      </c>
      <c r="B9377" s="7" t="s">
        <v>18774</v>
      </c>
      <c r="C9377" s="7" t="s">
        <v>2</v>
      </c>
      <c r="D9377" s="8">
        <v>194.6</v>
      </c>
    </row>
    <row r="9378" spans="1:4" ht="12.75" customHeight="1">
      <c r="A9378" s="6" t="s">
        <v>18775</v>
      </c>
      <c r="B9378" s="7" t="s">
        <v>18776</v>
      </c>
      <c r="C9378" s="7" t="s">
        <v>2</v>
      </c>
      <c r="D9378" s="8">
        <v>9.91</v>
      </c>
    </row>
    <row r="9379" spans="1:4" ht="12.75" customHeight="1">
      <c r="A9379" s="6" t="s">
        <v>18777</v>
      </c>
      <c r="B9379" s="7" t="s">
        <v>18778</v>
      </c>
      <c r="C9379" s="7" t="s">
        <v>2</v>
      </c>
      <c r="D9379" s="8">
        <v>12.65</v>
      </c>
    </row>
    <row r="9380" spans="1:4" ht="12.75" customHeight="1">
      <c r="A9380" s="6" t="s">
        <v>18779</v>
      </c>
      <c r="B9380" s="7" t="s">
        <v>18780</v>
      </c>
      <c r="C9380" s="7" t="s">
        <v>2</v>
      </c>
      <c r="D9380" s="8">
        <v>14.57</v>
      </c>
    </row>
    <row r="9381" spans="1:4" ht="12.75" customHeight="1">
      <c r="A9381" s="6" t="s">
        <v>18781</v>
      </c>
      <c r="B9381" s="7" t="s">
        <v>18782</v>
      </c>
      <c r="C9381" s="7" t="s">
        <v>2</v>
      </c>
      <c r="D9381" s="8">
        <v>18.7</v>
      </c>
    </row>
    <row r="9382" spans="1:4" ht="12.75" customHeight="1">
      <c r="A9382" s="6" t="s">
        <v>18783</v>
      </c>
      <c r="B9382" s="7" t="s">
        <v>18784</v>
      </c>
      <c r="C9382" s="7" t="s">
        <v>2</v>
      </c>
      <c r="D9382" s="8">
        <v>23.65</v>
      </c>
    </row>
    <row r="9383" spans="1:4" ht="12.75" customHeight="1">
      <c r="A9383" s="6" t="s">
        <v>18785</v>
      </c>
      <c r="B9383" s="7" t="s">
        <v>18786</v>
      </c>
      <c r="C9383" s="7" t="s">
        <v>2</v>
      </c>
      <c r="D9383" s="8">
        <v>32.22</v>
      </c>
    </row>
    <row r="9384" spans="1:4" ht="12.75" customHeight="1">
      <c r="A9384" s="6" t="s">
        <v>18787</v>
      </c>
      <c r="B9384" s="7" t="s">
        <v>18788</v>
      </c>
      <c r="C9384" s="7" t="s">
        <v>2</v>
      </c>
      <c r="D9384" s="8">
        <v>75.77</v>
      </c>
    </row>
    <row r="9385" spans="1:4" ht="12.75" customHeight="1">
      <c r="A9385" s="6" t="s">
        <v>18789</v>
      </c>
      <c r="B9385" s="7" t="s">
        <v>18790</v>
      </c>
      <c r="C9385" s="7" t="s">
        <v>2</v>
      </c>
      <c r="D9385" s="8">
        <v>147.61000000000001</v>
      </c>
    </row>
    <row r="9386" spans="1:4" ht="12.75" customHeight="1">
      <c r="A9386" s="6" t="s">
        <v>18791</v>
      </c>
      <c r="B9386" s="7" t="s">
        <v>18792</v>
      </c>
      <c r="C9386" s="7" t="s">
        <v>2</v>
      </c>
      <c r="D9386" s="8">
        <v>180.82</v>
      </c>
    </row>
    <row r="9387" spans="1:4" ht="12.75" customHeight="1">
      <c r="A9387" s="6" t="s">
        <v>18793</v>
      </c>
      <c r="B9387" s="7" t="s">
        <v>18794</v>
      </c>
      <c r="C9387" s="7" t="s">
        <v>2</v>
      </c>
      <c r="D9387" s="8">
        <v>241.84</v>
      </c>
    </row>
    <row r="9388" spans="1:4" ht="12.75" customHeight="1">
      <c r="A9388" s="6" t="s">
        <v>18795</v>
      </c>
      <c r="B9388" s="7" t="s">
        <v>18796</v>
      </c>
      <c r="C9388" s="7" t="s">
        <v>2</v>
      </c>
      <c r="D9388" s="8">
        <v>12.44</v>
      </c>
    </row>
    <row r="9389" spans="1:4" ht="12.75" customHeight="1">
      <c r="A9389" s="6" t="s">
        <v>18797</v>
      </c>
      <c r="B9389" s="7" t="s">
        <v>18798</v>
      </c>
      <c r="C9389" s="7" t="s">
        <v>2</v>
      </c>
      <c r="D9389" s="8">
        <v>17.12</v>
      </c>
    </row>
    <row r="9390" spans="1:4" ht="12.75" customHeight="1">
      <c r="A9390" s="6" t="s">
        <v>18799</v>
      </c>
      <c r="B9390" s="7" t="s">
        <v>18800</v>
      </c>
      <c r="C9390" s="7" t="s">
        <v>2</v>
      </c>
      <c r="D9390" s="8">
        <v>46.1</v>
      </c>
    </row>
    <row r="9391" spans="1:4" ht="12.75" customHeight="1">
      <c r="A9391" s="6" t="s">
        <v>18801</v>
      </c>
      <c r="B9391" s="7" t="s">
        <v>18802</v>
      </c>
      <c r="C9391" s="7" t="s">
        <v>2</v>
      </c>
      <c r="D9391" s="8">
        <v>56.24</v>
      </c>
    </row>
    <row r="9392" spans="1:4" ht="12.75" customHeight="1">
      <c r="A9392" s="6" t="s">
        <v>18803</v>
      </c>
      <c r="B9392" s="7" t="s">
        <v>18804</v>
      </c>
      <c r="C9392" s="7" t="s">
        <v>2</v>
      </c>
      <c r="D9392" s="8">
        <v>94.38</v>
      </c>
    </row>
    <row r="9393" spans="1:4" ht="12.75" customHeight="1">
      <c r="A9393" s="6" t="s">
        <v>18805</v>
      </c>
      <c r="B9393" s="7" t="s">
        <v>18806</v>
      </c>
      <c r="C9393" s="7" t="s">
        <v>2</v>
      </c>
      <c r="D9393" s="8">
        <v>197.65</v>
      </c>
    </row>
    <row r="9394" spans="1:4" ht="12.75" customHeight="1">
      <c r="A9394" s="6" t="s">
        <v>18807</v>
      </c>
      <c r="B9394" s="7" t="s">
        <v>18808</v>
      </c>
      <c r="C9394" s="7" t="s">
        <v>2</v>
      </c>
      <c r="D9394" s="8">
        <v>243.93</v>
      </c>
    </row>
    <row r="9395" spans="1:4" ht="12.75" customHeight="1">
      <c r="A9395" s="6" t="s">
        <v>18809</v>
      </c>
      <c r="B9395" s="7" t="s">
        <v>18810</v>
      </c>
      <c r="C9395" s="7" t="s">
        <v>2</v>
      </c>
      <c r="D9395" s="8">
        <v>295.97000000000003</v>
      </c>
    </row>
    <row r="9396" spans="1:4" ht="12.75" customHeight="1">
      <c r="A9396" s="6" t="s">
        <v>18811</v>
      </c>
      <c r="B9396" s="7" t="s">
        <v>18812</v>
      </c>
      <c r="C9396" s="7" t="s">
        <v>2</v>
      </c>
      <c r="D9396" s="8">
        <v>34.74</v>
      </c>
    </row>
    <row r="9397" spans="1:4" ht="12.75" customHeight="1">
      <c r="A9397" s="6" t="s">
        <v>18813</v>
      </c>
      <c r="B9397" s="7" t="s">
        <v>18814</v>
      </c>
      <c r="C9397" s="7" t="s">
        <v>2</v>
      </c>
      <c r="D9397" s="8">
        <v>37.700000000000003</v>
      </c>
    </row>
    <row r="9398" spans="1:4" ht="12.75" customHeight="1">
      <c r="A9398" s="6" t="s">
        <v>18815</v>
      </c>
      <c r="B9398" s="7" t="s">
        <v>18816</v>
      </c>
      <c r="C9398" s="7" t="s">
        <v>2</v>
      </c>
      <c r="D9398" s="8">
        <v>41.62</v>
      </c>
    </row>
    <row r="9399" spans="1:4" ht="12.75" customHeight="1">
      <c r="A9399" s="6" t="s">
        <v>18817</v>
      </c>
      <c r="B9399" s="7" t="s">
        <v>18818</v>
      </c>
      <c r="C9399" s="7" t="s">
        <v>2</v>
      </c>
      <c r="D9399" s="8">
        <v>61.51</v>
      </c>
    </row>
    <row r="9400" spans="1:4" ht="12.75" customHeight="1">
      <c r="A9400" s="6" t="s">
        <v>18819</v>
      </c>
      <c r="B9400" s="7" t="s">
        <v>18820</v>
      </c>
      <c r="C9400" s="7" t="s">
        <v>2</v>
      </c>
      <c r="D9400" s="8">
        <v>69.239999999999995</v>
      </c>
    </row>
    <row r="9401" spans="1:4" ht="12.75" customHeight="1">
      <c r="A9401" s="6" t="s">
        <v>18821</v>
      </c>
      <c r="B9401" s="7" t="s">
        <v>18822</v>
      </c>
      <c r="C9401" s="7" t="s">
        <v>2</v>
      </c>
      <c r="D9401" s="8">
        <v>95.09</v>
      </c>
    </row>
    <row r="9402" spans="1:4" ht="12.75" customHeight="1">
      <c r="A9402" s="6" t="s">
        <v>18823</v>
      </c>
      <c r="B9402" s="7" t="s">
        <v>18824</v>
      </c>
      <c r="C9402" s="7" t="s">
        <v>2</v>
      </c>
      <c r="D9402" s="8">
        <v>39.71</v>
      </c>
    </row>
    <row r="9403" spans="1:4" ht="12.75" customHeight="1">
      <c r="A9403" s="6" t="s">
        <v>18825</v>
      </c>
      <c r="B9403" s="7" t="s">
        <v>18826</v>
      </c>
      <c r="C9403" s="7" t="s">
        <v>2</v>
      </c>
      <c r="D9403" s="8">
        <v>42.67</v>
      </c>
    </row>
    <row r="9404" spans="1:4" ht="12.75" customHeight="1">
      <c r="A9404" s="6" t="s">
        <v>18827</v>
      </c>
      <c r="B9404" s="7" t="s">
        <v>18828</v>
      </c>
      <c r="C9404" s="7" t="s">
        <v>2</v>
      </c>
      <c r="D9404" s="8">
        <v>46.59</v>
      </c>
    </row>
    <row r="9405" spans="1:4" ht="12.75" customHeight="1">
      <c r="A9405" s="6" t="s">
        <v>18829</v>
      </c>
      <c r="B9405" s="7" t="s">
        <v>18830</v>
      </c>
      <c r="C9405" s="7" t="s">
        <v>2</v>
      </c>
      <c r="D9405" s="8">
        <v>66.48</v>
      </c>
    </row>
    <row r="9406" spans="1:4" ht="12.75" customHeight="1">
      <c r="A9406" s="6" t="s">
        <v>18831</v>
      </c>
      <c r="B9406" s="7" t="s">
        <v>18832</v>
      </c>
      <c r="C9406" s="7" t="s">
        <v>2</v>
      </c>
      <c r="D9406" s="8">
        <v>74.209999999999994</v>
      </c>
    </row>
    <row r="9407" spans="1:4" ht="12.75" customHeight="1">
      <c r="A9407" s="6" t="s">
        <v>18833</v>
      </c>
      <c r="B9407" s="7" t="s">
        <v>18834</v>
      </c>
      <c r="C9407" s="7" t="s">
        <v>2</v>
      </c>
      <c r="D9407" s="8">
        <v>101.69</v>
      </c>
    </row>
    <row r="9408" spans="1:4" ht="12.75" customHeight="1">
      <c r="A9408" s="6" t="s">
        <v>18835</v>
      </c>
      <c r="B9408" s="7" t="s">
        <v>18836</v>
      </c>
      <c r="C9408" s="7" t="s">
        <v>2</v>
      </c>
      <c r="D9408" s="8">
        <v>18.87</v>
      </c>
    </row>
    <row r="9409" spans="1:4" ht="12.75" customHeight="1">
      <c r="A9409" s="6" t="s">
        <v>18837</v>
      </c>
      <c r="B9409" s="7" t="s">
        <v>18838</v>
      </c>
      <c r="C9409" s="7" t="s">
        <v>2</v>
      </c>
      <c r="D9409" s="8">
        <v>22.87</v>
      </c>
    </row>
    <row r="9410" spans="1:4" ht="12.75" customHeight="1">
      <c r="A9410" s="6" t="s">
        <v>18839</v>
      </c>
      <c r="B9410" s="7" t="s">
        <v>18840</v>
      </c>
      <c r="C9410" s="7" t="s">
        <v>2</v>
      </c>
      <c r="D9410" s="8">
        <v>212.57</v>
      </c>
    </row>
    <row r="9411" spans="1:4" ht="12.75" customHeight="1">
      <c r="A9411" s="6" t="s">
        <v>18841</v>
      </c>
      <c r="B9411" s="7" t="s">
        <v>18842</v>
      </c>
      <c r="C9411" s="7" t="s">
        <v>2</v>
      </c>
      <c r="D9411" s="8">
        <v>291.52999999999997</v>
      </c>
    </row>
    <row r="9412" spans="1:4" ht="12.75" customHeight="1">
      <c r="A9412" s="6" t="s">
        <v>18843</v>
      </c>
      <c r="B9412" s="7" t="s">
        <v>18844</v>
      </c>
      <c r="C9412" s="7" t="s">
        <v>2</v>
      </c>
      <c r="D9412" s="8">
        <v>383.03</v>
      </c>
    </row>
    <row r="9413" spans="1:4" ht="12.75" customHeight="1">
      <c r="A9413" s="6" t="s">
        <v>18845</v>
      </c>
      <c r="B9413" s="7" t="s">
        <v>18846</v>
      </c>
      <c r="C9413" s="7" t="s">
        <v>2</v>
      </c>
      <c r="D9413" s="8">
        <v>141.59</v>
      </c>
    </row>
    <row r="9414" spans="1:4" ht="12.75" customHeight="1">
      <c r="A9414" s="6" t="s">
        <v>18847</v>
      </c>
      <c r="B9414" s="7" t="s">
        <v>18848</v>
      </c>
      <c r="C9414" s="7" t="s">
        <v>2</v>
      </c>
      <c r="D9414" s="8">
        <v>22.24</v>
      </c>
    </row>
    <row r="9415" spans="1:4" ht="12.75" customHeight="1">
      <c r="A9415" s="6" t="s">
        <v>18849</v>
      </c>
      <c r="B9415" s="7" t="s">
        <v>18850</v>
      </c>
      <c r="C9415" s="7" t="s">
        <v>2</v>
      </c>
      <c r="D9415" s="8">
        <v>47.21</v>
      </c>
    </row>
    <row r="9416" spans="1:4" ht="12.75" customHeight="1">
      <c r="A9416" s="6" t="s">
        <v>18851</v>
      </c>
      <c r="B9416" s="7" t="s">
        <v>18852</v>
      </c>
      <c r="C9416" s="7" t="s">
        <v>2</v>
      </c>
      <c r="D9416" s="8">
        <v>48.88</v>
      </c>
    </row>
    <row r="9417" spans="1:4" ht="12.75" customHeight="1">
      <c r="A9417" s="6" t="s">
        <v>18853</v>
      </c>
      <c r="B9417" s="7" t="s">
        <v>18854</v>
      </c>
      <c r="C9417" s="7" t="s">
        <v>2</v>
      </c>
      <c r="D9417" s="8">
        <v>55.57</v>
      </c>
    </row>
    <row r="9418" spans="1:4" ht="12.75" customHeight="1">
      <c r="A9418" s="6" t="s">
        <v>18855</v>
      </c>
      <c r="B9418" s="7" t="s">
        <v>18856</v>
      </c>
      <c r="C9418" s="7" t="s">
        <v>2</v>
      </c>
      <c r="D9418" s="8">
        <v>60.99</v>
      </c>
    </row>
    <row r="9419" spans="1:4" ht="12.75" customHeight="1">
      <c r="A9419" s="6" t="s">
        <v>18857</v>
      </c>
      <c r="B9419" s="7" t="s">
        <v>18858</v>
      </c>
      <c r="C9419" s="7" t="s">
        <v>2</v>
      </c>
      <c r="D9419" s="8">
        <v>14.58</v>
      </c>
    </row>
    <row r="9420" spans="1:4" ht="12.75" customHeight="1">
      <c r="A9420" s="6" t="s">
        <v>18859</v>
      </c>
      <c r="B9420" s="7" t="s">
        <v>18860</v>
      </c>
      <c r="C9420" s="7" t="s">
        <v>2</v>
      </c>
      <c r="D9420" s="8">
        <v>14.94</v>
      </c>
    </row>
    <row r="9421" spans="1:4" ht="12.75" customHeight="1">
      <c r="A9421" s="6" t="s">
        <v>18861</v>
      </c>
      <c r="B9421" s="7" t="s">
        <v>18862</v>
      </c>
      <c r="C9421" s="7" t="s">
        <v>2</v>
      </c>
      <c r="D9421" s="8">
        <v>10.15</v>
      </c>
    </row>
    <row r="9422" spans="1:4" ht="12.75" customHeight="1">
      <c r="A9422" s="6" t="s">
        <v>18863</v>
      </c>
      <c r="B9422" s="7" t="s">
        <v>18864</v>
      </c>
      <c r="C9422" s="7" t="s">
        <v>2</v>
      </c>
      <c r="D9422" s="8">
        <v>23.59</v>
      </c>
    </row>
    <row r="9423" spans="1:4" ht="12.75" customHeight="1">
      <c r="A9423" s="6" t="s">
        <v>18865</v>
      </c>
      <c r="B9423" s="7" t="s">
        <v>18866</v>
      </c>
      <c r="C9423" s="7" t="s">
        <v>2</v>
      </c>
      <c r="D9423" s="8">
        <v>15.75</v>
      </c>
    </row>
    <row r="9424" spans="1:4" ht="12.75" customHeight="1">
      <c r="A9424" s="6" t="s">
        <v>18867</v>
      </c>
      <c r="B9424" s="7" t="s">
        <v>18868</v>
      </c>
      <c r="C9424" s="7" t="s">
        <v>2</v>
      </c>
      <c r="D9424" s="8">
        <v>19.190000000000001</v>
      </c>
    </row>
    <row r="9425" spans="1:4" ht="12.75" customHeight="1">
      <c r="A9425" s="6" t="s">
        <v>18869</v>
      </c>
      <c r="B9425" s="7" t="s">
        <v>18870</v>
      </c>
      <c r="C9425" s="7" t="s">
        <v>2</v>
      </c>
      <c r="D9425" s="8">
        <v>41.38</v>
      </c>
    </row>
    <row r="9426" spans="1:4" ht="12.75" customHeight="1">
      <c r="A9426" s="6" t="s">
        <v>18871</v>
      </c>
      <c r="B9426" s="7" t="s">
        <v>18872</v>
      </c>
      <c r="C9426" s="7" t="s">
        <v>2</v>
      </c>
      <c r="D9426" s="8">
        <v>8.17</v>
      </c>
    </row>
    <row r="9427" spans="1:4" ht="12.75" customHeight="1">
      <c r="A9427" s="6" t="s">
        <v>18873</v>
      </c>
      <c r="B9427" s="7" t="s">
        <v>18874</v>
      </c>
      <c r="C9427" s="7" t="s">
        <v>2</v>
      </c>
      <c r="D9427" s="8">
        <v>8.5299999999999994</v>
      </c>
    </row>
    <row r="9428" spans="1:4" ht="12.75" customHeight="1">
      <c r="A9428" s="6" t="s">
        <v>18875</v>
      </c>
      <c r="B9428" s="7" t="s">
        <v>18876</v>
      </c>
      <c r="C9428" s="7" t="s">
        <v>2</v>
      </c>
      <c r="D9428" s="8">
        <v>9.69</v>
      </c>
    </row>
    <row r="9429" spans="1:4" ht="12.75" customHeight="1">
      <c r="A9429" s="6" t="s">
        <v>18877</v>
      </c>
      <c r="B9429" s="7" t="s">
        <v>18878</v>
      </c>
      <c r="C9429" s="7" t="s">
        <v>2</v>
      </c>
      <c r="D9429" s="8">
        <v>12.74</v>
      </c>
    </row>
    <row r="9430" spans="1:4" ht="12.75" customHeight="1">
      <c r="A9430" s="6" t="s">
        <v>18879</v>
      </c>
      <c r="B9430" s="7" t="s">
        <v>18880</v>
      </c>
      <c r="C9430" s="7" t="s">
        <v>2</v>
      </c>
      <c r="D9430" s="8">
        <v>14.5</v>
      </c>
    </row>
    <row r="9431" spans="1:4" ht="12.75" customHeight="1">
      <c r="A9431" s="6" t="s">
        <v>18881</v>
      </c>
      <c r="B9431" s="7" t="s">
        <v>18882</v>
      </c>
      <c r="C9431" s="7" t="s">
        <v>2</v>
      </c>
      <c r="D9431" s="8">
        <v>19.46</v>
      </c>
    </row>
    <row r="9432" spans="1:4" ht="12.75" customHeight="1">
      <c r="A9432" s="6" t="s">
        <v>18883</v>
      </c>
      <c r="B9432" s="7" t="s">
        <v>18884</v>
      </c>
      <c r="C9432" s="7" t="s">
        <v>2</v>
      </c>
      <c r="D9432" s="8">
        <v>5.89</v>
      </c>
    </row>
    <row r="9433" spans="1:4" ht="12.75" customHeight="1">
      <c r="A9433" s="6" t="s">
        <v>18885</v>
      </c>
      <c r="B9433" s="7" t="s">
        <v>18886</v>
      </c>
      <c r="C9433" s="7" t="s">
        <v>2</v>
      </c>
      <c r="D9433" s="8">
        <v>21.7</v>
      </c>
    </row>
    <row r="9434" spans="1:4" ht="12.75" customHeight="1">
      <c r="A9434" s="6" t="s">
        <v>18887</v>
      </c>
      <c r="B9434" s="7" t="s">
        <v>18888</v>
      </c>
      <c r="C9434" s="7" t="s">
        <v>2</v>
      </c>
      <c r="D9434" s="8">
        <v>13.86</v>
      </c>
    </row>
    <row r="9435" spans="1:4" ht="12.75" customHeight="1">
      <c r="A9435" s="6" t="s">
        <v>18889</v>
      </c>
      <c r="B9435" s="7" t="s">
        <v>18890</v>
      </c>
      <c r="C9435" s="7" t="s">
        <v>2</v>
      </c>
      <c r="D9435" s="8">
        <v>7.68</v>
      </c>
    </row>
    <row r="9436" spans="1:4" ht="12.75" customHeight="1">
      <c r="A9436" s="6" t="s">
        <v>18891</v>
      </c>
      <c r="B9436" s="7" t="s">
        <v>18892</v>
      </c>
      <c r="C9436" s="7" t="s">
        <v>2</v>
      </c>
      <c r="D9436" s="8">
        <v>29.46</v>
      </c>
    </row>
    <row r="9437" spans="1:4" ht="12.75" customHeight="1">
      <c r="A9437" s="6" t="s">
        <v>18893</v>
      </c>
      <c r="B9437" s="7" t="s">
        <v>18894</v>
      </c>
      <c r="C9437" s="7" t="s">
        <v>2</v>
      </c>
      <c r="D9437" s="8">
        <v>29.18</v>
      </c>
    </row>
    <row r="9438" spans="1:4" ht="12.75" customHeight="1">
      <c r="A9438" s="6" t="s">
        <v>18895</v>
      </c>
      <c r="B9438" s="7" t="s">
        <v>18896</v>
      </c>
      <c r="C9438" s="7" t="s">
        <v>2</v>
      </c>
      <c r="D9438" s="8">
        <v>8.5399999999999991</v>
      </c>
    </row>
    <row r="9439" spans="1:4" ht="12.75" customHeight="1">
      <c r="A9439" s="6" t="s">
        <v>18897</v>
      </c>
      <c r="B9439" s="7" t="s">
        <v>18898</v>
      </c>
      <c r="C9439" s="7" t="s">
        <v>2</v>
      </c>
      <c r="D9439" s="8">
        <v>14.51</v>
      </c>
    </row>
    <row r="9440" spans="1:4" ht="12.75" customHeight="1">
      <c r="A9440" s="6" t="s">
        <v>18899</v>
      </c>
      <c r="B9440" s="7" t="s">
        <v>18900</v>
      </c>
      <c r="C9440" s="7" t="s">
        <v>2</v>
      </c>
      <c r="D9440" s="8">
        <v>15.95</v>
      </c>
    </row>
    <row r="9441" spans="1:4" ht="12.75" customHeight="1">
      <c r="A9441" s="6" t="s">
        <v>18901</v>
      </c>
      <c r="B9441" s="7" t="s">
        <v>18902</v>
      </c>
      <c r="C9441" s="7" t="s">
        <v>2</v>
      </c>
      <c r="D9441" s="8">
        <v>10.64</v>
      </c>
    </row>
    <row r="9442" spans="1:4" ht="12.75" customHeight="1">
      <c r="A9442" s="6" t="s">
        <v>18903</v>
      </c>
      <c r="B9442" s="7" t="s">
        <v>18904</v>
      </c>
      <c r="C9442" s="7" t="s">
        <v>2</v>
      </c>
      <c r="D9442" s="8">
        <v>15.31</v>
      </c>
    </row>
    <row r="9443" spans="1:4" ht="12.75" customHeight="1">
      <c r="A9443" s="6" t="s">
        <v>18905</v>
      </c>
      <c r="B9443" s="7" t="s">
        <v>18906</v>
      </c>
      <c r="C9443" s="7" t="s">
        <v>2</v>
      </c>
      <c r="D9443" s="8">
        <v>21.63</v>
      </c>
    </row>
    <row r="9444" spans="1:4" ht="12.75" customHeight="1">
      <c r="A9444" s="6" t="s">
        <v>18907</v>
      </c>
      <c r="B9444" s="7" t="s">
        <v>18908</v>
      </c>
      <c r="C9444" s="7" t="s">
        <v>2</v>
      </c>
      <c r="D9444" s="8">
        <v>10.48</v>
      </c>
    </row>
    <row r="9445" spans="1:4" ht="12.75" customHeight="1">
      <c r="A9445" s="6" t="s">
        <v>18909</v>
      </c>
      <c r="B9445" s="7" t="s">
        <v>18910</v>
      </c>
      <c r="C9445" s="7" t="s">
        <v>2</v>
      </c>
      <c r="D9445" s="8">
        <v>10.84</v>
      </c>
    </row>
    <row r="9446" spans="1:4" ht="12.75" customHeight="1">
      <c r="A9446" s="6" t="s">
        <v>18911</v>
      </c>
      <c r="B9446" s="7" t="s">
        <v>18912</v>
      </c>
      <c r="C9446" s="7" t="s">
        <v>2</v>
      </c>
      <c r="D9446" s="8">
        <v>13.48</v>
      </c>
    </row>
    <row r="9447" spans="1:4" ht="12.75" customHeight="1">
      <c r="A9447" s="6" t="s">
        <v>18913</v>
      </c>
      <c r="B9447" s="7" t="s">
        <v>18914</v>
      </c>
      <c r="C9447" s="7" t="s">
        <v>2</v>
      </c>
      <c r="D9447" s="8">
        <v>16.53</v>
      </c>
    </row>
    <row r="9448" spans="1:4" ht="12.75" customHeight="1">
      <c r="A9448" s="6" t="s">
        <v>18915</v>
      </c>
      <c r="B9448" s="7" t="s">
        <v>18916</v>
      </c>
      <c r="C9448" s="7" t="s">
        <v>2</v>
      </c>
      <c r="D9448" s="8">
        <v>19.989999999999998</v>
      </c>
    </row>
    <row r="9449" spans="1:4" ht="12.75" customHeight="1">
      <c r="A9449" s="6" t="s">
        <v>18917</v>
      </c>
      <c r="B9449" s="7" t="s">
        <v>18918</v>
      </c>
      <c r="C9449" s="7" t="s">
        <v>2</v>
      </c>
      <c r="D9449" s="8">
        <v>24.95</v>
      </c>
    </row>
    <row r="9450" spans="1:4" ht="12.75" customHeight="1">
      <c r="A9450" s="6" t="s">
        <v>18919</v>
      </c>
      <c r="B9450" s="7" t="s">
        <v>18920</v>
      </c>
      <c r="C9450" s="7" t="s">
        <v>2</v>
      </c>
      <c r="D9450" s="8">
        <v>27.83</v>
      </c>
    </row>
    <row r="9451" spans="1:4" ht="12.75" customHeight="1">
      <c r="A9451" s="6" t="s">
        <v>18921</v>
      </c>
      <c r="B9451" s="7" t="s">
        <v>18922</v>
      </c>
      <c r="C9451" s="7" t="s">
        <v>2</v>
      </c>
      <c r="D9451" s="8">
        <v>35.68</v>
      </c>
    </row>
    <row r="9452" spans="1:4" ht="12.75" customHeight="1">
      <c r="A9452" s="6" t="s">
        <v>18923</v>
      </c>
      <c r="B9452" s="7" t="s">
        <v>18924</v>
      </c>
      <c r="C9452" s="7" t="s">
        <v>2</v>
      </c>
      <c r="D9452" s="8">
        <v>39.42</v>
      </c>
    </row>
    <row r="9453" spans="1:4" ht="12.75" customHeight="1">
      <c r="A9453" s="6" t="s">
        <v>18925</v>
      </c>
      <c r="B9453" s="7" t="s">
        <v>18926</v>
      </c>
      <c r="C9453" s="7" t="s">
        <v>2</v>
      </c>
      <c r="D9453" s="8">
        <v>53.44</v>
      </c>
    </row>
    <row r="9454" spans="1:4" ht="12.75" customHeight="1">
      <c r="A9454" s="6" t="s">
        <v>18927</v>
      </c>
      <c r="B9454" s="7" t="s">
        <v>18928</v>
      </c>
      <c r="C9454" s="7" t="s">
        <v>2</v>
      </c>
      <c r="D9454" s="8">
        <v>83.59</v>
      </c>
    </row>
    <row r="9455" spans="1:4" ht="12.75" customHeight="1">
      <c r="A9455" s="6" t="s">
        <v>18929</v>
      </c>
      <c r="B9455" s="7" t="s">
        <v>18930</v>
      </c>
      <c r="C9455" s="7" t="s">
        <v>2</v>
      </c>
      <c r="D9455" s="8">
        <v>92.14</v>
      </c>
    </row>
    <row r="9456" spans="1:4" ht="12.75" customHeight="1">
      <c r="A9456" s="6" t="s">
        <v>18931</v>
      </c>
      <c r="B9456" s="7" t="s">
        <v>18932</v>
      </c>
      <c r="C9456" s="7" t="s">
        <v>2</v>
      </c>
      <c r="D9456" s="8">
        <v>104.38</v>
      </c>
    </row>
    <row r="9457" spans="1:4" ht="12.75" customHeight="1">
      <c r="A9457" s="6" t="s">
        <v>18933</v>
      </c>
      <c r="B9457" s="7" t="s">
        <v>18934</v>
      </c>
      <c r="C9457" s="7" t="s">
        <v>2</v>
      </c>
      <c r="D9457" s="8">
        <v>308.93</v>
      </c>
    </row>
    <row r="9458" spans="1:4" ht="12.75" customHeight="1">
      <c r="A9458" s="6" t="s">
        <v>18935</v>
      </c>
      <c r="B9458" s="7" t="s">
        <v>18936</v>
      </c>
      <c r="C9458" s="7" t="s">
        <v>2</v>
      </c>
      <c r="D9458" s="8">
        <v>7.43</v>
      </c>
    </row>
    <row r="9459" spans="1:4" ht="12.75" customHeight="1">
      <c r="A9459" s="6" t="s">
        <v>18937</v>
      </c>
      <c r="B9459" s="7" t="s">
        <v>18938</v>
      </c>
      <c r="C9459" s="7" t="s">
        <v>2</v>
      </c>
      <c r="D9459" s="8">
        <v>23.24</v>
      </c>
    </row>
    <row r="9460" spans="1:4" ht="12.75" customHeight="1">
      <c r="A9460" s="6" t="s">
        <v>18939</v>
      </c>
      <c r="B9460" s="7" t="s">
        <v>18940</v>
      </c>
      <c r="C9460" s="7" t="s">
        <v>2</v>
      </c>
      <c r="D9460" s="8">
        <v>15.4</v>
      </c>
    </row>
    <row r="9461" spans="1:4" ht="12.75" customHeight="1">
      <c r="A9461" s="6" t="s">
        <v>18941</v>
      </c>
      <c r="B9461" s="7" t="s">
        <v>18942</v>
      </c>
      <c r="C9461" s="7" t="s">
        <v>2</v>
      </c>
      <c r="D9461" s="8">
        <v>10.199999999999999</v>
      </c>
    </row>
    <row r="9462" spans="1:4" ht="12.75" customHeight="1">
      <c r="A9462" s="6" t="s">
        <v>18943</v>
      </c>
      <c r="B9462" s="7" t="s">
        <v>18944</v>
      </c>
      <c r="C9462" s="7" t="s">
        <v>2</v>
      </c>
      <c r="D9462" s="8">
        <v>10.58</v>
      </c>
    </row>
    <row r="9463" spans="1:4" ht="12.75" customHeight="1">
      <c r="A9463" s="6" t="s">
        <v>18945</v>
      </c>
      <c r="B9463" s="7" t="s">
        <v>18946</v>
      </c>
      <c r="C9463" s="7" t="s">
        <v>2</v>
      </c>
      <c r="D9463" s="8">
        <v>18.18</v>
      </c>
    </row>
    <row r="9464" spans="1:4" ht="12.75" customHeight="1">
      <c r="A9464" s="6" t="s">
        <v>18947</v>
      </c>
      <c r="B9464" s="7" t="s">
        <v>18948</v>
      </c>
      <c r="C9464" s="7" t="s">
        <v>2</v>
      </c>
      <c r="D9464" s="8">
        <v>18.55</v>
      </c>
    </row>
    <row r="9465" spans="1:4" ht="12.75" customHeight="1">
      <c r="A9465" s="6" t="s">
        <v>18949</v>
      </c>
      <c r="B9465" s="7" t="s">
        <v>18950</v>
      </c>
      <c r="C9465" s="7" t="s">
        <v>2</v>
      </c>
      <c r="D9465" s="8">
        <v>22.06</v>
      </c>
    </row>
    <row r="9466" spans="1:4" ht="12.75" customHeight="1">
      <c r="A9466" s="6" t="s">
        <v>18951</v>
      </c>
      <c r="B9466" s="7" t="s">
        <v>18952</v>
      </c>
      <c r="C9466" s="7" t="s">
        <v>2</v>
      </c>
      <c r="D9466" s="8">
        <v>32.69</v>
      </c>
    </row>
    <row r="9467" spans="1:4" ht="12.75" customHeight="1">
      <c r="A9467" s="6" t="s">
        <v>18953</v>
      </c>
      <c r="B9467" s="7" t="s">
        <v>18954</v>
      </c>
      <c r="C9467" s="7" t="s">
        <v>2</v>
      </c>
      <c r="D9467" s="8">
        <v>52.56</v>
      </c>
    </row>
    <row r="9468" spans="1:4" ht="12.75" customHeight="1">
      <c r="A9468" s="6" t="s">
        <v>18955</v>
      </c>
      <c r="B9468" s="7" t="s">
        <v>18956</v>
      </c>
      <c r="C9468" s="7" t="s">
        <v>2</v>
      </c>
      <c r="D9468" s="8">
        <v>79.66</v>
      </c>
    </row>
    <row r="9469" spans="1:4" ht="12.75" customHeight="1">
      <c r="A9469" s="6" t="s">
        <v>18957</v>
      </c>
      <c r="B9469" s="7" t="s">
        <v>18958</v>
      </c>
      <c r="C9469" s="7" t="s">
        <v>2</v>
      </c>
      <c r="D9469" s="8">
        <v>101.65</v>
      </c>
    </row>
    <row r="9470" spans="1:4" ht="12.75" customHeight="1">
      <c r="A9470" s="6" t="s">
        <v>18959</v>
      </c>
      <c r="B9470" s="7" t="s">
        <v>18960</v>
      </c>
      <c r="C9470" s="7" t="s">
        <v>2</v>
      </c>
      <c r="D9470" s="8">
        <v>13.72</v>
      </c>
    </row>
    <row r="9471" spans="1:4" ht="12.75" customHeight="1">
      <c r="A9471" s="6" t="s">
        <v>18961</v>
      </c>
      <c r="B9471" s="7" t="s">
        <v>18962</v>
      </c>
      <c r="C9471" s="7" t="s">
        <v>2</v>
      </c>
      <c r="D9471" s="8">
        <v>20.38</v>
      </c>
    </row>
    <row r="9472" spans="1:4" ht="12.75" customHeight="1">
      <c r="A9472" s="6" t="s">
        <v>18963</v>
      </c>
      <c r="B9472" s="7" t="s">
        <v>18964</v>
      </c>
      <c r="C9472" s="7" t="s">
        <v>2</v>
      </c>
      <c r="D9472" s="8">
        <v>28.96</v>
      </c>
    </row>
    <row r="9473" spans="1:4" ht="12.75" customHeight="1">
      <c r="A9473" s="6" t="s">
        <v>18965</v>
      </c>
      <c r="B9473" s="7" t="s">
        <v>18966</v>
      </c>
      <c r="C9473" s="7" t="s">
        <v>2</v>
      </c>
      <c r="D9473" s="8">
        <v>44.41</v>
      </c>
    </row>
    <row r="9474" spans="1:4" ht="12.75" customHeight="1">
      <c r="A9474" s="6" t="s">
        <v>18967</v>
      </c>
      <c r="B9474" s="7" t="s">
        <v>18968</v>
      </c>
      <c r="C9474" s="7" t="s">
        <v>2</v>
      </c>
      <c r="D9474" s="8">
        <v>63.15</v>
      </c>
    </row>
    <row r="9475" spans="1:4" ht="12.75" customHeight="1">
      <c r="A9475" s="6" t="s">
        <v>18969</v>
      </c>
      <c r="B9475" s="7" t="s">
        <v>18970</v>
      </c>
      <c r="C9475" s="7" t="s">
        <v>2</v>
      </c>
      <c r="D9475" s="8">
        <v>112.44</v>
      </c>
    </row>
    <row r="9476" spans="1:4" ht="12.75" customHeight="1">
      <c r="A9476" s="6" t="s">
        <v>18971</v>
      </c>
      <c r="B9476" s="7" t="s">
        <v>18972</v>
      </c>
      <c r="C9476" s="7" t="s">
        <v>2</v>
      </c>
      <c r="D9476" s="8">
        <v>146.43</v>
      </c>
    </row>
    <row r="9477" spans="1:4" ht="12.75" customHeight="1">
      <c r="A9477" s="6" t="s">
        <v>18973</v>
      </c>
      <c r="B9477" s="7" t="s">
        <v>18974</v>
      </c>
      <c r="C9477" s="7" t="s">
        <v>2</v>
      </c>
      <c r="D9477" s="8">
        <v>281.12</v>
      </c>
    </row>
    <row r="9478" spans="1:4" ht="12.75" customHeight="1">
      <c r="A9478" s="6" t="s">
        <v>18975</v>
      </c>
      <c r="B9478" s="7" t="s">
        <v>18976</v>
      </c>
      <c r="C9478" s="7" t="s">
        <v>2</v>
      </c>
      <c r="D9478" s="8">
        <v>6.17</v>
      </c>
    </row>
    <row r="9479" spans="1:4" ht="12.75" customHeight="1">
      <c r="A9479" s="6" t="s">
        <v>18977</v>
      </c>
      <c r="B9479" s="7" t="s">
        <v>18978</v>
      </c>
      <c r="C9479" s="7" t="s">
        <v>2</v>
      </c>
      <c r="D9479" s="8">
        <v>5.98</v>
      </c>
    </row>
    <row r="9480" spans="1:4" ht="12.75" customHeight="1">
      <c r="A9480" s="6" t="s">
        <v>18979</v>
      </c>
      <c r="B9480" s="7" t="s">
        <v>18980</v>
      </c>
      <c r="C9480" s="7" t="s">
        <v>2</v>
      </c>
      <c r="D9480" s="8">
        <v>21.79</v>
      </c>
    </row>
    <row r="9481" spans="1:4" ht="12.75" customHeight="1">
      <c r="A9481" s="6" t="s">
        <v>18981</v>
      </c>
      <c r="B9481" s="7" t="s">
        <v>18982</v>
      </c>
      <c r="C9481" s="7" t="s">
        <v>2</v>
      </c>
      <c r="D9481" s="8">
        <v>8.6999999999999993</v>
      </c>
    </row>
    <row r="9482" spans="1:4" ht="12.75" customHeight="1">
      <c r="A9482" s="6" t="s">
        <v>18983</v>
      </c>
      <c r="B9482" s="7" t="s">
        <v>18984</v>
      </c>
      <c r="C9482" s="7" t="s">
        <v>2</v>
      </c>
      <c r="D9482" s="8">
        <v>30.59</v>
      </c>
    </row>
    <row r="9483" spans="1:4" ht="12.75" customHeight="1">
      <c r="A9483" s="6" t="s">
        <v>18985</v>
      </c>
      <c r="B9483" s="7" t="s">
        <v>18986</v>
      </c>
      <c r="C9483" s="7" t="s">
        <v>2</v>
      </c>
      <c r="D9483" s="8">
        <v>15.31</v>
      </c>
    </row>
    <row r="9484" spans="1:4" ht="12.75" customHeight="1">
      <c r="A9484" s="6" t="s">
        <v>18987</v>
      </c>
      <c r="B9484" s="7" t="s">
        <v>18988</v>
      </c>
      <c r="C9484" s="7" t="s">
        <v>2</v>
      </c>
      <c r="D9484" s="8">
        <v>20.18</v>
      </c>
    </row>
    <row r="9485" spans="1:4" ht="12.75" customHeight="1">
      <c r="A9485" s="6" t="s">
        <v>18989</v>
      </c>
      <c r="B9485" s="7" t="s">
        <v>18990</v>
      </c>
      <c r="C9485" s="7" t="s">
        <v>2</v>
      </c>
      <c r="D9485" s="8">
        <v>28.59</v>
      </c>
    </row>
    <row r="9486" spans="1:4" ht="12.75" customHeight="1">
      <c r="A9486" s="6" t="s">
        <v>18991</v>
      </c>
      <c r="B9486" s="7" t="s">
        <v>18992</v>
      </c>
      <c r="C9486" s="7" t="s">
        <v>2</v>
      </c>
      <c r="D9486" s="8">
        <v>51.4</v>
      </c>
    </row>
    <row r="9487" spans="1:4" ht="12.75" customHeight="1">
      <c r="A9487" s="6" t="s">
        <v>18993</v>
      </c>
      <c r="B9487" s="7" t="s">
        <v>18994</v>
      </c>
      <c r="C9487" s="7" t="s">
        <v>2</v>
      </c>
      <c r="D9487" s="8">
        <v>75.94</v>
      </c>
    </row>
    <row r="9488" spans="1:4" ht="12.75" customHeight="1">
      <c r="A9488" s="6" t="s">
        <v>18995</v>
      </c>
      <c r="B9488" s="7" t="s">
        <v>18996</v>
      </c>
      <c r="C9488" s="7" t="s">
        <v>2</v>
      </c>
      <c r="D9488" s="8">
        <v>101.8</v>
      </c>
    </row>
    <row r="9489" spans="1:4" ht="12.75" customHeight="1">
      <c r="A9489" s="6" t="s">
        <v>18997</v>
      </c>
      <c r="B9489" s="7" t="s">
        <v>18998</v>
      </c>
      <c r="C9489" s="7" t="s">
        <v>2</v>
      </c>
      <c r="D9489" s="8">
        <v>7.72</v>
      </c>
    </row>
    <row r="9490" spans="1:4" ht="12.75" customHeight="1">
      <c r="A9490" s="6" t="s">
        <v>18999</v>
      </c>
      <c r="B9490" s="7" t="s">
        <v>19000</v>
      </c>
      <c r="C9490" s="7" t="s">
        <v>2</v>
      </c>
      <c r="D9490" s="8">
        <v>8.32</v>
      </c>
    </row>
    <row r="9491" spans="1:4" ht="12.75" customHeight="1">
      <c r="A9491" s="6" t="s">
        <v>19001</v>
      </c>
      <c r="B9491" s="7" t="s">
        <v>19002</v>
      </c>
      <c r="C9491" s="7" t="s">
        <v>2</v>
      </c>
      <c r="D9491" s="8">
        <v>11.22</v>
      </c>
    </row>
    <row r="9492" spans="1:4" ht="12.75" customHeight="1">
      <c r="A9492" s="6" t="s">
        <v>19003</v>
      </c>
      <c r="B9492" s="7" t="s">
        <v>19004</v>
      </c>
      <c r="C9492" s="7" t="s">
        <v>2</v>
      </c>
      <c r="D9492" s="8">
        <v>15.68</v>
      </c>
    </row>
    <row r="9493" spans="1:4" ht="12.75" customHeight="1">
      <c r="A9493" s="6" t="s">
        <v>19005</v>
      </c>
      <c r="B9493" s="7" t="s">
        <v>19006</v>
      </c>
      <c r="C9493" s="7" t="s">
        <v>2</v>
      </c>
      <c r="D9493" s="8">
        <v>24.96</v>
      </c>
    </row>
    <row r="9494" spans="1:4" ht="12.75" customHeight="1">
      <c r="A9494" s="6" t="s">
        <v>19007</v>
      </c>
      <c r="B9494" s="7" t="s">
        <v>19008</v>
      </c>
      <c r="C9494" s="7" t="s">
        <v>2</v>
      </c>
      <c r="D9494" s="8">
        <v>33.229999999999997</v>
      </c>
    </row>
    <row r="9495" spans="1:4" ht="12.75" customHeight="1">
      <c r="A9495" s="6" t="s">
        <v>19009</v>
      </c>
      <c r="B9495" s="7" t="s">
        <v>19010</v>
      </c>
      <c r="C9495" s="7" t="s">
        <v>2</v>
      </c>
      <c r="D9495" s="8">
        <v>81.849999999999994</v>
      </c>
    </row>
    <row r="9496" spans="1:4" ht="12.75" customHeight="1">
      <c r="A9496" s="6" t="s">
        <v>19011</v>
      </c>
      <c r="B9496" s="7" t="s">
        <v>19012</v>
      </c>
      <c r="C9496" s="7" t="s">
        <v>2</v>
      </c>
      <c r="D9496" s="8">
        <v>98.78</v>
      </c>
    </row>
    <row r="9497" spans="1:4" ht="12.75" customHeight="1">
      <c r="A9497" s="6" t="s">
        <v>19013</v>
      </c>
      <c r="B9497" s="7" t="s">
        <v>19014</v>
      </c>
      <c r="C9497" s="7" t="s">
        <v>2</v>
      </c>
      <c r="D9497" s="8">
        <v>309.14</v>
      </c>
    </row>
    <row r="9498" spans="1:4" ht="12.75" customHeight="1">
      <c r="A9498" s="6" t="s">
        <v>19015</v>
      </c>
      <c r="B9498" s="7" t="s">
        <v>19016</v>
      </c>
      <c r="C9498" s="7" t="s">
        <v>2</v>
      </c>
      <c r="D9498" s="8">
        <v>19.149999999999999</v>
      </c>
    </row>
    <row r="9499" spans="1:4" ht="12.75" customHeight="1">
      <c r="A9499" s="6" t="s">
        <v>19017</v>
      </c>
      <c r="B9499" s="7" t="s">
        <v>19018</v>
      </c>
      <c r="C9499" s="7" t="s">
        <v>2</v>
      </c>
      <c r="D9499" s="8">
        <v>22.93</v>
      </c>
    </row>
    <row r="9500" spans="1:4" ht="12.75" customHeight="1">
      <c r="A9500" s="6" t="s">
        <v>19019</v>
      </c>
      <c r="B9500" s="7" t="s">
        <v>19020</v>
      </c>
      <c r="C9500" s="7" t="s">
        <v>2</v>
      </c>
      <c r="D9500" s="8">
        <v>17.350000000000001</v>
      </c>
    </row>
    <row r="9501" spans="1:4" ht="12.75" customHeight="1">
      <c r="A9501" s="6" t="s">
        <v>19021</v>
      </c>
      <c r="B9501" s="7" t="s">
        <v>19022</v>
      </c>
      <c r="C9501" s="7" t="s">
        <v>2</v>
      </c>
      <c r="D9501" s="8">
        <v>23.21</v>
      </c>
    </row>
    <row r="9502" spans="1:4" ht="12.75" customHeight="1">
      <c r="A9502" s="6" t="s">
        <v>19023</v>
      </c>
      <c r="B9502" s="7" t="s">
        <v>19024</v>
      </c>
      <c r="C9502" s="7" t="s">
        <v>2</v>
      </c>
      <c r="D9502" s="8">
        <v>40.57</v>
      </c>
    </row>
    <row r="9503" spans="1:4" ht="12.75" customHeight="1">
      <c r="A9503" s="6" t="s">
        <v>19025</v>
      </c>
      <c r="B9503" s="7" t="s">
        <v>19026</v>
      </c>
      <c r="C9503" s="7" t="s">
        <v>2</v>
      </c>
      <c r="D9503" s="8">
        <v>54.89</v>
      </c>
    </row>
    <row r="9504" spans="1:4" ht="12.75" customHeight="1">
      <c r="A9504" s="6" t="s">
        <v>19027</v>
      </c>
      <c r="B9504" s="7" t="s">
        <v>19028</v>
      </c>
      <c r="C9504" s="7" t="s">
        <v>2</v>
      </c>
      <c r="D9504" s="8">
        <v>110.07</v>
      </c>
    </row>
    <row r="9505" spans="1:4" ht="12.75" customHeight="1">
      <c r="A9505" s="6" t="s">
        <v>19029</v>
      </c>
      <c r="B9505" s="7" t="s">
        <v>19030</v>
      </c>
      <c r="C9505" s="7" t="s">
        <v>2</v>
      </c>
      <c r="D9505" s="8">
        <v>138.93</v>
      </c>
    </row>
    <row r="9506" spans="1:4" ht="12.75" customHeight="1">
      <c r="A9506" s="6" t="s">
        <v>19031</v>
      </c>
      <c r="B9506" s="7" t="s">
        <v>19032</v>
      </c>
      <c r="C9506" s="7" t="s">
        <v>2</v>
      </c>
      <c r="D9506" s="8">
        <v>281.39999999999998</v>
      </c>
    </row>
    <row r="9507" spans="1:4" ht="12.75" customHeight="1">
      <c r="A9507" s="6" t="s">
        <v>19033</v>
      </c>
      <c r="B9507" s="7" t="s">
        <v>19034</v>
      </c>
      <c r="C9507" s="7" t="s">
        <v>2</v>
      </c>
      <c r="D9507" s="8">
        <v>369.73</v>
      </c>
    </row>
    <row r="9508" spans="1:4" ht="12.75" customHeight="1">
      <c r="A9508" s="6" t="s">
        <v>19035</v>
      </c>
      <c r="B9508" s="7" t="s">
        <v>19036</v>
      </c>
      <c r="C9508" s="7" t="s">
        <v>2</v>
      </c>
      <c r="D9508" s="8">
        <v>67.19</v>
      </c>
    </row>
    <row r="9509" spans="1:4" ht="12.75" customHeight="1">
      <c r="A9509" s="6" t="s">
        <v>19037</v>
      </c>
      <c r="B9509" s="7" t="s">
        <v>19038</v>
      </c>
      <c r="C9509" s="7" t="s">
        <v>2</v>
      </c>
      <c r="D9509" s="8">
        <v>108.05</v>
      </c>
    </row>
    <row r="9510" spans="1:4" ht="12.75" customHeight="1">
      <c r="A9510" s="6" t="s">
        <v>19039</v>
      </c>
      <c r="B9510" s="7" t="s">
        <v>19040</v>
      </c>
      <c r="C9510" s="7" t="s">
        <v>2</v>
      </c>
      <c r="D9510" s="8">
        <v>190.91</v>
      </c>
    </row>
    <row r="9511" spans="1:4" ht="12.75" customHeight="1">
      <c r="A9511" s="6" t="s">
        <v>19041</v>
      </c>
      <c r="B9511" s="7" t="s">
        <v>19042</v>
      </c>
      <c r="C9511" s="7" t="s">
        <v>2</v>
      </c>
      <c r="D9511" s="8">
        <v>73.34</v>
      </c>
    </row>
    <row r="9512" spans="1:4" ht="12.75" customHeight="1">
      <c r="A9512" s="6" t="s">
        <v>19043</v>
      </c>
      <c r="B9512" s="7" t="s">
        <v>19044</v>
      </c>
      <c r="C9512" s="7" t="s">
        <v>2</v>
      </c>
      <c r="D9512" s="8">
        <v>117.65</v>
      </c>
    </row>
    <row r="9513" spans="1:4" ht="12.75" customHeight="1">
      <c r="A9513" s="6" t="s">
        <v>19045</v>
      </c>
      <c r="B9513" s="7" t="s">
        <v>19046</v>
      </c>
      <c r="C9513" s="7" t="s">
        <v>2</v>
      </c>
      <c r="D9513" s="8">
        <v>14.98</v>
      </c>
    </row>
    <row r="9514" spans="1:4" ht="12.75" customHeight="1">
      <c r="A9514" s="6" t="s">
        <v>19047</v>
      </c>
      <c r="B9514" s="7" t="s">
        <v>19048</v>
      </c>
      <c r="C9514" s="7" t="s">
        <v>2</v>
      </c>
      <c r="D9514" s="8">
        <v>16.54</v>
      </c>
    </row>
    <row r="9515" spans="1:4" ht="12.75" customHeight="1">
      <c r="A9515" s="6" t="s">
        <v>19049</v>
      </c>
      <c r="B9515" s="7" t="s">
        <v>19050</v>
      </c>
      <c r="C9515" s="7" t="s">
        <v>2</v>
      </c>
      <c r="D9515" s="8">
        <v>17.96</v>
      </c>
    </row>
    <row r="9516" spans="1:4" ht="12.75" customHeight="1">
      <c r="A9516" s="6" t="s">
        <v>19051</v>
      </c>
      <c r="B9516" s="7" t="s">
        <v>19052</v>
      </c>
      <c r="C9516" s="7" t="s">
        <v>2</v>
      </c>
      <c r="D9516" s="8">
        <v>18.93</v>
      </c>
    </row>
    <row r="9517" spans="1:4" ht="12.75" customHeight="1">
      <c r="A9517" s="6" t="s">
        <v>19053</v>
      </c>
      <c r="B9517" s="7" t="s">
        <v>19054</v>
      </c>
      <c r="C9517" s="7" t="s">
        <v>2</v>
      </c>
      <c r="D9517" s="8">
        <v>17.239999999999998</v>
      </c>
    </row>
    <row r="9518" spans="1:4" ht="12.75" customHeight="1">
      <c r="A9518" s="6" t="s">
        <v>19055</v>
      </c>
      <c r="B9518" s="7" t="s">
        <v>19056</v>
      </c>
      <c r="C9518" s="7" t="s">
        <v>2</v>
      </c>
      <c r="D9518" s="8">
        <v>19.649999999999999</v>
      </c>
    </row>
    <row r="9519" spans="1:4" ht="12.75" customHeight="1">
      <c r="A9519" s="6" t="s">
        <v>19057</v>
      </c>
      <c r="B9519" s="7" t="s">
        <v>19058</v>
      </c>
      <c r="C9519" s="7" t="s">
        <v>2</v>
      </c>
      <c r="D9519" s="8">
        <v>14.14</v>
      </c>
    </row>
    <row r="9520" spans="1:4" ht="12.75" customHeight="1">
      <c r="A9520" s="6" t="s">
        <v>19059</v>
      </c>
      <c r="B9520" s="7" t="s">
        <v>19060</v>
      </c>
      <c r="C9520" s="7" t="s">
        <v>2</v>
      </c>
      <c r="D9520" s="8">
        <v>29.42</v>
      </c>
    </row>
    <row r="9521" spans="1:4" ht="12.75" customHeight="1">
      <c r="A9521" s="6" t="s">
        <v>19061</v>
      </c>
      <c r="B9521" s="7" t="s">
        <v>19062</v>
      </c>
      <c r="C9521" s="7" t="s">
        <v>2</v>
      </c>
      <c r="D9521" s="8">
        <v>22.21</v>
      </c>
    </row>
    <row r="9522" spans="1:4" ht="12.75" customHeight="1">
      <c r="A9522" s="6" t="s">
        <v>19063</v>
      </c>
      <c r="B9522" s="7" t="s">
        <v>19064</v>
      </c>
      <c r="C9522" s="7" t="s">
        <v>2</v>
      </c>
      <c r="D9522" s="8">
        <v>29.66</v>
      </c>
    </row>
    <row r="9523" spans="1:4" ht="12.75" customHeight="1">
      <c r="A9523" s="6" t="s">
        <v>19065</v>
      </c>
      <c r="B9523" s="7" t="s">
        <v>19066</v>
      </c>
      <c r="C9523" s="7" t="s">
        <v>2</v>
      </c>
      <c r="D9523" s="8">
        <v>19.03</v>
      </c>
    </row>
    <row r="9524" spans="1:4" ht="12.75" customHeight="1">
      <c r="A9524" s="6" t="s">
        <v>19067</v>
      </c>
      <c r="B9524" s="7" t="s">
        <v>19068</v>
      </c>
      <c r="C9524" s="7" t="s">
        <v>2</v>
      </c>
      <c r="D9524" s="8">
        <v>20.399999999999999</v>
      </c>
    </row>
    <row r="9525" spans="1:4" ht="12.75" customHeight="1">
      <c r="A9525" s="6" t="s">
        <v>19069</v>
      </c>
      <c r="B9525" s="7" t="s">
        <v>19070</v>
      </c>
      <c r="C9525" s="7" t="s">
        <v>2</v>
      </c>
      <c r="D9525" s="8">
        <v>35.380000000000003</v>
      </c>
    </row>
    <row r="9526" spans="1:4" ht="12.75" customHeight="1">
      <c r="A9526" s="6" t="s">
        <v>19071</v>
      </c>
      <c r="B9526" s="7" t="s">
        <v>19072</v>
      </c>
      <c r="C9526" s="7" t="s">
        <v>2</v>
      </c>
      <c r="D9526" s="8">
        <v>33.020000000000003</v>
      </c>
    </row>
    <row r="9527" spans="1:4" ht="12.75" customHeight="1">
      <c r="A9527" s="6" t="s">
        <v>19073</v>
      </c>
      <c r="B9527" s="7" t="s">
        <v>19074</v>
      </c>
      <c r="C9527" s="7" t="s">
        <v>2</v>
      </c>
      <c r="D9527" s="8">
        <v>26.8</v>
      </c>
    </row>
    <row r="9528" spans="1:4" ht="12.75" customHeight="1">
      <c r="A9528" s="6" t="s">
        <v>19075</v>
      </c>
      <c r="B9528" s="7" t="s">
        <v>19076</v>
      </c>
      <c r="C9528" s="7" t="s">
        <v>2</v>
      </c>
      <c r="D9528" s="8">
        <v>9.9499999999999993</v>
      </c>
    </row>
    <row r="9529" spans="1:4" ht="12.75" customHeight="1">
      <c r="A9529" s="6" t="s">
        <v>19077</v>
      </c>
      <c r="B9529" s="7" t="s">
        <v>19078</v>
      </c>
      <c r="C9529" s="7" t="s">
        <v>2</v>
      </c>
      <c r="D9529" s="8">
        <v>15.51</v>
      </c>
    </row>
    <row r="9530" spans="1:4" ht="12.75" customHeight="1">
      <c r="A9530" s="6" t="s">
        <v>19079</v>
      </c>
      <c r="B9530" s="7" t="s">
        <v>19080</v>
      </c>
      <c r="C9530" s="7" t="s">
        <v>2</v>
      </c>
      <c r="D9530" s="8">
        <v>11.53</v>
      </c>
    </row>
    <row r="9531" spans="1:4" ht="12.75" customHeight="1">
      <c r="A9531" s="6" t="s">
        <v>19081</v>
      </c>
      <c r="B9531" s="7" t="s">
        <v>19082</v>
      </c>
      <c r="C9531" s="7" t="s">
        <v>2</v>
      </c>
      <c r="D9531" s="8">
        <v>16.899999999999999</v>
      </c>
    </row>
    <row r="9532" spans="1:4" ht="12.75" customHeight="1">
      <c r="A9532" s="6" t="s">
        <v>19083</v>
      </c>
      <c r="B9532" s="7" t="s">
        <v>19084</v>
      </c>
      <c r="C9532" s="7" t="s">
        <v>2</v>
      </c>
      <c r="D9532" s="8">
        <v>20.85</v>
      </c>
    </row>
    <row r="9533" spans="1:4" ht="12.75" customHeight="1">
      <c r="A9533" s="6" t="s">
        <v>19085</v>
      </c>
      <c r="B9533" s="7" t="s">
        <v>19086</v>
      </c>
      <c r="C9533" s="7" t="s">
        <v>2</v>
      </c>
      <c r="D9533" s="8">
        <v>16.190000000000001</v>
      </c>
    </row>
    <row r="9534" spans="1:4" ht="12.75" customHeight="1">
      <c r="A9534" s="6" t="s">
        <v>19087</v>
      </c>
      <c r="B9534" s="7" t="s">
        <v>19088</v>
      </c>
      <c r="C9534" s="7" t="s">
        <v>2</v>
      </c>
      <c r="D9534" s="8">
        <v>18.2</v>
      </c>
    </row>
    <row r="9535" spans="1:4" ht="12.75" customHeight="1">
      <c r="A9535" s="6" t="s">
        <v>19089</v>
      </c>
      <c r="B9535" s="7" t="s">
        <v>19090</v>
      </c>
      <c r="C9535" s="7" t="s">
        <v>2</v>
      </c>
      <c r="D9535" s="8">
        <v>26.23</v>
      </c>
    </row>
    <row r="9536" spans="1:4" ht="12.75" customHeight="1">
      <c r="A9536" s="6" t="s">
        <v>19091</v>
      </c>
      <c r="B9536" s="7" t="s">
        <v>19092</v>
      </c>
      <c r="C9536" s="7" t="s">
        <v>2</v>
      </c>
      <c r="D9536" s="8">
        <v>20.68</v>
      </c>
    </row>
    <row r="9537" spans="1:4" ht="12.75" customHeight="1">
      <c r="A9537" s="6" t="s">
        <v>19093</v>
      </c>
      <c r="B9537" s="7" t="s">
        <v>19094</v>
      </c>
      <c r="C9537" s="7" t="s">
        <v>2</v>
      </c>
      <c r="D9537" s="8">
        <v>24.66</v>
      </c>
    </row>
    <row r="9538" spans="1:4" ht="12.75" customHeight="1">
      <c r="A9538" s="6" t="s">
        <v>19095</v>
      </c>
      <c r="B9538" s="7" t="s">
        <v>19096</v>
      </c>
      <c r="C9538" s="7" t="s">
        <v>2</v>
      </c>
      <c r="D9538" s="8">
        <v>29.59</v>
      </c>
    </row>
    <row r="9539" spans="1:4" ht="12.75" customHeight="1">
      <c r="A9539" s="6" t="s">
        <v>19097</v>
      </c>
      <c r="B9539" s="7" t="s">
        <v>19098</v>
      </c>
      <c r="C9539" s="7" t="s">
        <v>2</v>
      </c>
      <c r="D9539" s="8">
        <v>18.43</v>
      </c>
    </row>
    <row r="9540" spans="1:4" ht="12.75" customHeight="1">
      <c r="A9540" s="6" t="s">
        <v>19099</v>
      </c>
      <c r="B9540" s="7" t="s">
        <v>19100</v>
      </c>
      <c r="C9540" s="7" t="s">
        <v>2</v>
      </c>
      <c r="D9540" s="8">
        <v>22.18</v>
      </c>
    </row>
    <row r="9541" spans="1:4" ht="12.75" customHeight="1">
      <c r="A9541" s="6" t="s">
        <v>19101</v>
      </c>
      <c r="B9541" s="7" t="s">
        <v>19102</v>
      </c>
      <c r="C9541" s="7" t="s">
        <v>2</v>
      </c>
      <c r="D9541" s="8">
        <v>22.94</v>
      </c>
    </row>
    <row r="9542" spans="1:4" ht="12.75" customHeight="1">
      <c r="A9542" s="6" t="s">
        <v>19103</v>
      </c>
      <c r="B9542" s="7" t="s">
        <v>19104</v>
      </c>
      <c r="C9542" s="7" t="s">
        <v>2</v>
      </c>
      <c r="D9542" s="8">
        <v>22.25</v>
      </c>
    </row>
    <row r="9543" spans="1:4" ht="12.75" customHeight="1">
      <c r="A9543" s="6" t="s">
        <v>19105</v>
      </c>
      <c r="B9543" s="7" t="s">
        <v>19106</v>
      </c>
      <c r="C9543" s="7" t="s">
        <v>2</v>
      </c>
      <c r="D9543" s="8">
        <v>24.62</v>
      </c>
    </row>
    <row r="9544" spans="1:4" ht="12.75" customHeight="1">
      <c r="A9544" s="6" t="s">
        <v>19107</v>
      </c>
      <c r="B9544" s="7" t="s">
        <v>19108</v>
      </c>
      <c r="C9544" s="7" t="s">
        <v>2</v>
      </c>
      <c r="D9544" s="8">
        <v>28.2</v>
      </c>
    </row>
    <row r="9545" spans="1:4" ht="12.75" customHeight="1">
      <c r="A9545" s="6" t="s">
        <v>19109</v>
      </c>
      <c r="B9545" s="7" t="s">
        <v>19110</v>
      </c>
      <c r="C9545" s="7" t="s">
        <v>2</v>
      </c>
      <c r="D9545" s="8">
        <v>25.64</v>
      </c>
    </row>
    <row r="9546" spans="1:4" ht="12.75" customHeight="1">
      <c r="A9546" s="6" t="s">
        <v>19111</v>
      </c>
      <c r="B9546" s="7" t="s">
        <v>19112</v>
      </c>
      <c r="C9546" s="7" t="s">
        <v>2</v>
      </c>
      <c r="D9546" s="8">
        <v>29.53</v>
      </c>
    </row>
    <row r="9547" spans="1:4" ht="12.75" customHeight="1">
      <c r="A9547" s="6" t="s">
        <v>19113</v>
      </c>
      <c r="B9547" s="7" t="s">
        <v>19114</v>
      </c>
      <c r="C9547" s="7" t="s">
        <v>2</v>
      </c>
      <c r="D9547" s="8">
        <v>35.06</v>
      </c>
    </row>
    <row r="9548" spans="1:4" ht="12.75" customHeight="1">
      <c r="A9548" s="6" t="s">
        <v>19115</v>
      </c>
      <c r="B9548" s="7" t="s">
        <v>19116</v>
      </c>
      <c r="C9548" s="7" t="s">
        <v>2</v>
      </c>
      <c r="D9548" s="8">
        <v>32.9</v>
      </c>
    </row>
    <row r="9549" spans="1:4" ht="12.75" customHeight="1">
      <c r="A9549" s="6" t="s">
        <v>19117</v>
      </c>
      <c r="B9549" s="7" t="s">
        <v>19118</v>
      </c>
      <c r="C9549" s="7" t="s">
        <v>2</v>
      </c>
      <c r="D9549" s="8">
        <v>32.450000000000003</v>
      </c>
    </row>
    <row r="9550" spans="1:4" ht="12.75" customHeight="1">
      <c r="A9550" s="6" t="s">
        <v>19119</v>
      </c>
      <c r="B9550" s="7" t="s">
        <v>19120</v>
      </c>
      <c r="C9550" s="7" t="s">
        <v>2</v>
      </c>
      <c r="D9550" s="8">
        <v>46.54</v>
      </c>
    </row>
    <row r="9551" spans="1:4" ht="12.75" customHeight="1">
      <c r="A9551" s="6" t="s">
        <v>19121</v>
      </c>
      <c r="B9551" s="7" t="s">
        <v>19122</v>
      </c>
      <c r="C9551" s="7" t="s">
        <v>2</v>
      </c>
      <c r="D9551" s="8">
        <v>14.7</v>
      </c>
    </row>
    <row r="9552" spans="1:4" ht="12.75" customHeight="1">
      <c r="A9552" s="6" t="s">
        <v>19123</v>
      </c>
      <c r="B9552" s="7" t="s">
        <v>19124</v>
      </c>
      <c r="C9552" s="7" t="s">
        <v>2</v>
      </c>
      <c r="D9552" s="8">
        <v>20.68</v>
      </c>
    </row>
    <row r="9553" spans="1:4" ht="12.75" customHeight="1">
      <c r="A9553" s="6" t="s">
        <v>19125</v>
      </c>
      <c r="B9553" s="7" t="s">
        <v>19126</v>
      </c>
      <c r="C9553" s="7" t="s">
        <v>2</v>
      </c>
      <c r="D9553" s="8">
        <v>18.71</v>
      </c>
    </row>
    <row r="9554" spans="1:4" ht="12.75" customHeight="1">
      <c r="A9554" s="6" t="s">
        <v>19127</v>
      </c>
      <c r="B9554" s="7" t="s">
        <v>19128</v>
      </c>
      <c r="C9554" s="7" t="s">
        <v>2</v>
      </c>
      <c r="D9554" s="8">
        <v>22.22</v>
      </c>
    </row>
    <row r="9555" spans="1:4" ht="12.75" customHeight="1">
      <c r="A9555" s="6" t="s">
        <v>19129</v>
      </c>
      <c r="B9555" s="7" t="s">
        <v>19130</v>
      </c>
      <c r="C9555" s="7" t="s">
        <v>2</v>
      </c>
      <c r="D9555" s="8">
        <v>27.39</v>
      </c>
    </row>
    <row r="9556" spans="1:4" ht="12.75" customHeight="1">
      <c r="A9556" s="6" t="s">
        <v>19131</v>
      </c>
      <c r="B9556" s="7" t="s">
        <v>19132</v>
      </c>
      <c r="C9556" s="7" t="s">
        <v>2</v>
      </c>
      <c r="D9556" s="8">
        <v>29.37</v>
      </c>
    </row>
    <row r="9557" spans="1:4" ht="12.75" customHeight="1">
      <c r="A9557" s="6" t="s">
        <v>19133</v>
      </c>
      <c r="B9557" s="7" t="s">
        <v>19134</v>
      </c>
      <c r="C9557" s="7" t="s">
        <v>2</v>
      </c>
      <c r="D9557" s="8">
        <v>31.43</v>
      </c>
    </row>
    <row r="9558" spans="1:4" ht="12.75" customHeight="1">
      <c r="A9558" s="6" t="s">
        <v>19135</v>
      </c>
      <c r="B9558" s="7" t="s">
        <v>19136</v>
      </c>
      <c r="C9558" s="7" t="s">
        <v>2</v>
      </c>
      <c r="D9558" s="8">
        <v>26.36</v>
      </c>
    </row>
    <row r="9559" spans="1:4" ht="12.75" customHeight="1">
      <c r="A9559" s="6" t="s">
        <v>19137</v>
      </c>
      <c r="B9559" s="7" t="s">
        <v>19138</v>
      </c>
      <c r="C9559" s="7" t="s">
        <v>2</v>
      </c>
      <c r="D9559" s="8">
        <v>33.33</v>
      </c>
    </row>
    <row r="9560" spans="1:4" ht="12.75" customHeight="1">
      <c r="A9560" s="6" t="s">
        <v>19139</v>
      </c>
      <c r="B9560" s="7" t="s">
        <v>19140</v>
      </c>
      <c r="C9560" s="7" t="s">
        <v>2</v>
      </c>
      <c r="D9560" s="8">
        <v>32.409999999999997</v>
      </c>
    </row>
    <row r="9561" spans="1:4" ht="12.75" customHeight="1">
      <c r="A9561" s="6" t="s">
        <v>19141</v>
      </c>
      <c r="B9561" s="7" t="s">
        <v>19142</v>
      </c>
      <c r="C9561" s="7" t="s">
        <v>2</v>
      </c>
      <c r="D9561" s="8">
        <v>34.14</v>
      </c>
    </row>
    <row r="9562" spans="1:4" ht="12.75" customHeight="1">
      <c r="A9562" s="6" t="s">
        <v>19143</v>
      </c>
      <c r="B9562" s="7" t="s">
        <v>19144</v>
      </c>
      <c r="C9562" s="7" t="s">
        <v>2</v>
      </c>
      <c r="D9562" s="8">
        <v>45.82</v>
      </c>
    </row>
    <row r="9563" spans="1:4" ht="12.75" customHeight="1">
      <c r="A9563" s="6" t="s">
        <v>19145</v>
      </c>
      <c r="B9563" s="7" t="s">
        <v>19146</v>
      </c>
      <c r="C9563" s="7" t="s">
        <v>2</v>
      </c>
      <c r="D9563" s="8">
        <v>40.28</v>
      </c>
    </row>
    <row r="9564" spans="1:4" ht="12.75" customHeight="1">
      <c r="A9564" s="6" t="s">
        <v>19147</v>
      </c>
      <c r="B9564" s="7" t="s">
        <v>19148</v>
      </c>
      <c r="C9564" s="7" t="s">
        <v>2</v>
      </c>
      <c r="D9564" s="8">
        <v>59.63</v>
      </c>
    </row>
    <row r="9565" spans="1:4" ht="12.75" customHeight="1">
      <c r="A9565" s="6" t="s">
        <v>19149</v>
      </c>
      <c r="B9565" s="7" t="s">
        <v>19150</v>
      </c>
      <c r="C9565" s="7" t="s">
        <v>2</v>
      </c>
      <c r="D9565" s="8">
        <v>17.21</v>
      </c>
    </row>
    <row r="9566" spans="1:4" ht="12.75" customHeight="1">
      <c r="A9566" s="6" t="s">
        <v>19151</v>
      </c>
      <c r="B9566" s="7" t="s">
        <v>19152</v>
      </c>
      <c r="C9566" s="7" t="s">
        <v>2</v>
      </c>
      <c r="D9566" s="8">
        <v>26.4</v>
      </c>
    </row>
    <row r="9567" spans="1:4" ht="12.75" customHeight="1">
      <c r="A9567" s="6" t="s">
        <v>19153</v>
      </c>
      <c r="B9567" s="7" t="s">
        <v>19154</v>
      </c>
      <c r="C9567" s="7" t="s">
        <v>2</v>
      </c>
      <c r="D9567" s="8">
        <v>39.68</v>
      </c>
    </row>
    <row r="9568" spans="1:4" ht="12.75" customHeight="1">
      <c r="A9568" s="6" t="s">
        <v>19155</v>
      </c>
      <c r="B9568" s="7" t="s">
        <v>19156</v>
      </c>
      <c r="C9568" s="7" t="s">
        <v>2</v>
      </c>
      <c r="D9568" s="8">
        <v>45.35</v>
      </c>
    </row>
    <row r="9569" spans="1:4" ht="12.75" customHeight="1">
      <c r="A9569" s="6" t="s">
        <v>19157</v>
      </c>
      <c r="B9569" s="7" t="s">
        <v>19158</v>
      </c>
      <c r="C9569" s="7" t="s">
        <v>2</v>
      </c>
      <c r="D9569" s="8">
        <v>42</v>
      </c>
    </row>
    <row r="9570" spans="1:4" ht="12.75" customHeight="1">
      <c r="A9570" s="6" t="s">
        <v>19159</v>
      </c>
      <c r="B9570" s="7" t="s">
        <v>19160</v>
      </c>
      <c r="C9570" s="7" t="s">
        <v>2</v>
      </c>
      <c r="D9570" s="8">
        <v>55.99</v>
      </c>
    </row>
    <row r="9571" spans="1:4" ht="12.75" customHeight="1">
      <c r="A9571" s="6" t="s">
        <v>19161</v>
      </c>
      <c r="B9571" s="7" t="s">
        <v>19162</v>
      </c>
      <c r="C9571" s="7" t="s">
        <v>2</v>
      </c>
      <c r="D9571" s="8">
        <v>51.08</v>
      </c>
    </row>
    <row r="9572" spans="1:4" ht="12.75" customHeight="1">
      <c r="A9572" s="6" t="s">
        <v>19163</v>
      </c>
      <c r="B9572" s="7" t="s">
        <v>19164</v>
      </c>
      <c r="C9572" s="7" t="s">
        <v>2</v>
      </c>
      <c r="D9572" s="8">
        <v>67.069999999999993</v>
      </c>
    </row>
    <row r="9573" spans="1:4" ht="12.75" customHeight="1">
      <c r="A9573" s="6" t="s">
        <v>19165</v>
      </c>
      <c r="B9573" s="7" t="s">
        <v>19166</v>
      </c>
      <c r="C9573" s="7" t="s">
        <v>2</v>
      </c>
      <c r="D9573" s="8">
        <v>154.47</v>
      </c>
    </row>
    <row r="9574" spans="1:4" ht="12.75" customHeight="1">
      <c r="A9574" s="6" t="s">
        <v>19167</v>
      </c>
      <c r="B9574" s="7" t="s">
        <v>19168</v>
      </c>
      <c r="C9574" s="7" t="s">
        <v>2</v>
      </c>
      <c r="D9574" s="8">
        <v>173.62</v>
      </c>
    </row>
    <row r="9575" spans="1:4" ht="12.75" customHeight="1">
      <c r="A9575" s="6" t="s">
        <v>19169</v>
      </c>
      <c r="B9575" s="7" t="s">
        <v>19170</v>
      </c>
      <c r="C9575" s="7" t="s">
        <v>2</v>
      </c>
      <c r="D9575" s="8">
        <v>168.19</v>
      </c>
    </row>
    <row r="9576" spans="1:4" ht="12.75" customHeight="1">
      <c r="A9576" s="6" t="s">
        <v>19171</v>
      </c>
      <c r="B9576" s="7" t="s">
        <v>19172</v>
      </c>
      <c r="C9576" s="7" t="s">
        <v>2</v>
      </c>
      <c r="D9576" s="8">
        <v>199.78</v>
      </c>
    </row>
    <row r="9577" spans="1:4" ht="12.75" customHeight="1">
      <c r="A9577" s="6" t="s">
        <v>19173</v>
      </c>
      <c r="B9577" s="7" t="s">
        <v>19174</v>
      </c>
      <c r="C9577" s="7" t="s">
        <v>2</v>
      </c>
      <c r="D9577" s="8">
        <v>27.34</v>
      </c>
    </row>
    <row r="9578" spans="1:4" ht="12.75" customHeight="1">
      <c r="A9578" s="6" t="s">
        <v>19175</v>
      </c>
      <c r="B9578" s="7" t="s">
        <v>19176</v>
      </c>
      <c r="C9578" s="7" t="s">
        <v>2</v>
      </c>
      <c r="D9578" s="8">
        <v>32.799999999999997</v>
      </c>
    </row>
    <row r="9579" spans="1:4" ht="12.75" customHeight="1">
      <c r="A9579" s="6" t="s">
        <v>19177</v>
      </c>
      <c r="B9579" s="7" t="s">
        <v>19178</v>
      </c>
      <c r="C9579" s="7" t="s">
        <v>2</v>
      </c>
      <c r="D9579" s="8">
        <v>36.93</v>
      </c>
    </row>
    <row r="9580" spans="1:4" ht="12.75" customHeight="1">
      <c r="A9580" s="6" t="s">
        <v>19179</v>
      </c>
      <c r="B9580" s="7" t="s">
        <v>19180</v>
      </c>
      <c r="C9580" s="7" t="s">
        <v>2</v>
      </c>
      <c r="D9580" s="8">
        <v>46.51</v>
      </c>
    </row>
    <row r="9581" spans="1:4" ht="12.75" customHeight="1">
      <c r="A9581" s="6" t="s">
        <v>19181</v>
      </c>
      <c r="B9581" s="7" t="s">
        <v>19182</v>
      </c>
      <c r="C9581" s="7" t="s">
        <v>2</v>
      </c>
      <c r="D9581" s="8">
        <v>55.33</v>
      </c>
    </row>
    <row r="9582" spans="1:4" ht="12.75" customHeight="1">
      <c r="A9582" s="6" t="s">
        <v>19183</v>
      </c>
      <c r="B9582" s="7" t="s">
        <v>19184</v>
      </c>
      <c r="C9582" s="7" t="s">
        <v>2</v>
      </c>
      <c r="D9582" s="8">
        <v>41.5</v>
      </c>
    </row>
    <row r="9583" spans="1:4" ht="12.75" customHeight="1">
      <c r="A9583" s="6" t="s">
        <v>19185</v>
      </c>
      <c r="B9583" s="7" t="s">
        <v>19186</v>
      </c>
      <c r="C9583" s="7" t="s">
        <v>2</v>
      </c>
      <c r="D9583" s="8">
        <v>46.22</v>
      </c>
    </row>
    <row r="9584" spans="1:4" ht="12.75" customHeight="1">
      <c r="A9584" s="6" t="s">
        <v>19187</v>
      </c>
      <c r="B9584" s="7" t="s">
        <v>19188</v>
      </c>
      <c r="C9584" s="7" t="s">
        <v>2</v>
      </c>
      <c r="D9584" s="8">
        <v>52.15</v>
      </c>
    </row>
    <row r="9585" spans="1:4" ht="12.75" customHeight="1">
      <c r="A9585" s="6" t="s">
        <v>19189</v>
      </c>
      <c r="B9585" s="7" t="s">
        <v>19190</v>
      </c>
      <c r="C9585" s="7" t="s">
        <v>2</v>
      </c>
      <c r="D9585" s="8">
        <v>96.31</v>
      </c>
    </row>
    <row r="9586" spans="1:4" ht="12.75" customHeight="1">
      <c r="A9586" s="6" t="s">
        <v>19191</v>
      </c>
      <c r="B9586" s="7" t="s">
        <v>19192</v>
      </c>
      <c r="C9586" s="7" t="s">
        <v>2</v>
      </c>
      <c r="D9586" s="8">
        <v>98.18</v>
      </c>
    </row>
    <row r="9587" spans="1:4" ht="12.75" customHeight="1">
      <c r="A9587" s="6" t="s">
        <v>19193</v>
      </c>
      <c r="B9587" s="7" t="s">
        <v>19194</v>
      </c>
      <c r="C9587" s="7" t="s">
        <v>2</v>
      </c>
      <c r="D9587" s="8">
        <v>112.71</v>
      </c>
    </row>
    <row r="9588" spans="1:4" ht="12.75" customHeight="1">
      <c r="A9588" s="6" t="s">
        <v>19195</v>
      </c>
      <c r="B9588" s="7" t="s">
        <v>19196</v>
      </c>
      <c r="C9588" s="7" t="s">
        <v>2</v>
      </c>
      <c r="D9588" s="8">
        <v>116.29</v>
      </c>
    </row>
    <row r="9589" spans="1:4" ht="12.75" customHeight="1">
      <c r="A9589" s="6" t="s">
        <v>19197</v>
      </c>
      <c r="B9589" s="7" t="s">
        <v>19198</v>
      </c>
      <c r="C9589" s="7" t="s">
        <v>2</v>
      </c>
      <c r="D9589" s="8">
        <v>129.05000000000001</v>
      </c>
    </row>
    <row r="9590" spans="1:4" ht="12.75" customHeight="1">
      <c r="A9590" s="6" t="s">
        <v>19199</v>
      </c>
      <c r="B9590" s="7" t="s">
        <v>19200</v>
      </c>
      <c r="C9590" s="7" t="s">
        <v>2</v>
      </c>
      <c r="D9590" s="8">
        <v>132.88999999999999</v>
      </c>
    </row>
    <row r="9591" spans="1:4" ht="12.75" customHeight="1">
      <c r="A9591" s="6" t="s">
        <v>19201</v>
      </c>
      <c r="B9591" s="7" t="s">
        <v>19202</v>
      </c>
      <c r="C9591" s="7" t="s">
        <v>2</v>
      </c>
      <c r="D9591" s="8">
        <v>146.27000000000001</v>
      </c>
    </row>
    <row r="9592" spans="1:4" ht="12.75" customHeight="1">
      <c r="A9592" s="6" t="s">
        <v>19203</v>
      </c>
      <c r="B9592" s="7" t="s">
        <v>19204</v>
      </c>
      <c r="C9592" s="7" t="s">
        <v>2</v>
      </c>
      <c r="D9592" s="8">
        <v>175.55</v>
      </c>
    </row>
    <row r="9593" spans="1:4" ht="12.75" customHeight="1">
      <c r="A9593" s="6" t="s">
        <v>19205</v>
      </c>
      <c r="B9593" s="7" t="s">
        <v>19206</v>
      </c>
      <c r="C9593" s="7" t="s">
        <v>2</v>
      </c>
      <c r="D9593" s="8">
        <v>193.78</v>
      </c>
    </row>
    <row r="9594" spans="1:4" ht="12.75" customHeight="1">
      <c r="A9594" s="6" t="s">
        <v>19207</v>
      </c>
      <c r="B9594" s="7" t="s">
        <v>19208</v>
      </c>
      <c r="C9594" s="7" t="s">
        <v>2</v>
      </c>
      <c r="D9594" s="8">
        <v>111.74</v>
      </c>
    </row>
    <row r="9595" spans="1:4" ht="12.75" customHeight="1">
      <c r="A9595" s="6" t="s">
        <v>19209</v>
      </c>
      <c r="B9595" s="7" t="s">
        <v>19210</v>
      </c>
      <c r="C9595" s="7" t="s">
        <v>2</v>
      </c>
      <c r="D9595" s="8">
        <v>132.47</v>
      </c>
    </row>
    <row r="9596" spans="1:4" ht="12.75" customHeight="1">
      <c r="A9596" s="6" t="s">
        <v>19211</v>
      </c>
      <c r="B9596" s="7" t="s">
        <v>19212</v>
      </c>
      <c r="C9596" s="7" t="s">
        <v>2</v>
      </c>
      <c r="D9596" s="8">
        <v>232.43</v>
      </c>
    </row>
    <row r="9597" spans="1:4" ht="12.75" customHeight="1">
      <c r="A9597" s="6" t="s">
        <v>19213</v>
      </c>
      <c r="B9597" s="7" t="s">
        <v>19214</v>
      </c>
      <c r="C9597" s="7" t="s">
        <v>2</v>
      </c>
      <c r="D9597" s="8">
        <v>232.43</v>
      </c>
    </row>
    <row r="9598" spans="1:4" ht="12.75" customHeight="1">
      <c r="A9598" s="6" t="s">
        <v>19215</v>
      </c>
      <c r="B9598" s="7" t="s">
        <v>19216</v>
      </c>
      <c r="C9598" s="7" t="s">
        <v>2</v>
      </c>
      <c r="D9598" s="8">
        <v>247.36</v>
      </c>
    </row>
    <row r="9599" spans="1:4" ht="12.75" customHeight="1">
      <c r="A9599" s="6" t="s">
        <v>19217</v>
      </c>
      <c r="B9599" s="7" t="s">
        <v>19218</v>
      </c>
      <c r="C9599" s="7" t="s">
        <v>2</v>
      </c>
      <c r="D9599" s="8">
        <v>303.8</v>
      </c>
    </row>
    <row r="9600" spans="1:4" ht="12.75" customHeight="1">
      <c r="A9600" s="6" t="s">
        <v>19219</v>
      </c>
      <c r="B9600" s="7" t="s">
        <v>19220</v>
      </c>
      <c r="C9600" s="7" t="s">
        <v>2</v>
      </c>
      <c r="D9600" s="8">
        <v>184.64</v>
      </c>
    </row>
    <row r="9601" spans="1:4" ht="12.75" customHeight="1">
      <c r="A9601" s="6" t="s">
        <v>19221</v>
      </c>
      <c r="B9601" s="7" t="s">
        <v>19222</v>
      </c>
      <c r="C9601" s="7" t="s">
        <v>2</v>
      </c>
      <c r="D9601" s="8">
        <v>196.47</v>
      </c>
    </row>
    <row r="9602" spans="1:4" ht="12.75" customHeight="1">
      <c r="A9602" s="6" t="s">
        <v>19223</v>
      </c>
      <c r="B9602" s="7" t="s">
        <v>19224</v>
      </c>
      <c r="C9602" s="7" t="s">
        <v>2</v>
      </c>
      <c r="D9602" s="8">
        <v>318.83</v>
      </c>
    </row>
    <row r="9603" spans="1:4" ht="12.75" customHeight="1">
      <c r="A9603" s="6" t="s">
        <v>19225</v>
      </c>
      <c r="B9603" s="7" t="s">
        <v>19226</v>
      </c>
      <c r="C9603" s="7" t="s">
        <v>2</v>
      </c>
      <c r="D9603" s="8">
        <v>337.75</v>
      </c>
    </row>
    <row r="9604" spans="1:4" ht="12.75" customHeight="1">
      <c r="A9604" s="6" t="s">
        <v>19227</v>
      </c>
      <c r="B9604" s="7" t="s">
        <v>19228</v>
      </c>
      <c r="C9604" s="7" t="s">
        <v>2</v>
      </c>
      <c r="D9604" s="8">
        <v>732.19</v>
      </c>
    </row>
    <row r="9605" spans="1:4" ht="12.75" customHeight="1">
      <c r="A9605" s="6" t="s">
        <v>19229</v>
      </c>
      <c r="B9605" s="7" t="s">
        <v>19230</v>
      </c>
      <c r="C9605" s="7" t="s">
        <v>2</v>
      </c>
      <c r="D9605" s="8">
        <v>647.29999999999995</v>
      </c>
    </row>
    <row r="9606" spans="1:4" ht="12.75" customHeight="1">
      <c r="A9606" s="6" t="s">
        <v>19231</v>
      </c>
      <c r="B9606" s="7" t="s">
        <v>19232</v>
      </c>
      <c r="C9606" s="7" t="s">
        <v>2</v>
      </c>
      <c r="D9606" s="8">
        <v>293.7</v>
      </c>
    </row>
    <row r="9607" spans="1:4" ht="12.75" customHeight="1">
      <c r="A9607" s="6" t="s">
        <v>19233</v>
      </c>
      <c r="B9607" s="7" t="s">
        <v>19234</v>
      </c>
      <c r="C9607" s="7" t="s">
        <v>2</v>
      </c>
      <c r="D9607" s="8">
        <v>510.07</v>
      </c>
    </row>
    <row r="9608" spans="1:4" ht="12.75" customHeight="1">
      <c r="A9608" s="6" t="s">
        <v>19235</v>
      </c>
      <c r="B9608" s="7" t="s">
        <v>19236</v>
      </c>
      <c r="C9608" s="7" t="s">
        <v>2</v>
      </c>
      <c r="D9608" s="8">
        <v>788.98</v>
      </c>
    </row>
    <row r="9609" spans="1:4" ht="12.75" customHeight="1">
      <c r="A9609" s="6" t="s">
        <v>19237</v>
      </c>
      <c r="B9609" s="7" t="s">
        <v>19238</v>
      </c>
      <c r="C9609" s="7" t="s">
        <v>2</v>
      </c>
      <c r="D9609" s="8">
        <v>35.340000000000003</v>
      </c>
    </row>
    <row r="9610" spans="1:4" ht="12.75" customHeight="1">
      <c r="A9610" s="6" t="s">
        <v>19239</v>
      </c>
      <c r="B9610" s="7" t="s">
        <v>19240</v>
      </c>
      <c r="C9610" s="7" t="s">
        <v>2</v>
      </c>
      <c r="D9610" s="8">
        <v>29.26</v>
      </c>
    </row>
    <row r="9611" spans="1:4" ht="12.75" customHeight="1">
      <c r="A9611" s="6" t="s">
        <v>19241</v>
      </c>
      <c r="B9611" s="7" t="s">
        <v>19242</v>
      </c>
      <c r="C9611" s="7" t="s">
        <v>2</v>
      </c>
      <c r="D9611" s="8">
        <v>51.12</v>
      </c>
    </row>
    <row r="9612" spans="1:4" ht="12.75" customHeight="1">
      <c r="A9612" s="6" t="s">
        <v>19243</v>
      </c>
      <c r="B9612" s="7" t="s">
        <v>19244</v>
      </c>
      <c r="C9612" s="7" t="s">
        <v>2</v>
      </c>
      <c r="D9612" s="8">
        <v>61.36</v>
      </c>
    </row>
    <row r="9613" spans="1:4" ht="12.75" customHeight="1">
      <c r="A9613" s="6" t="s">
        <v>19245</v>
      </c>
      <c r="B9613" s="7" t="s">
        <v>19246</v>
      </c>
      <c r="C9613" s="7" t="s">
        <v>2</v>
      </c>
      <c r="D9613" s="8">
        <v>64.91</v>
      </c>
    </row>
    <row r="9614" spans="1:4" ht="12.75" customHeight="1">
      <c r="A9614" s="6" t="s">
        <v>19247</v>
      </c>
      <c r="B9614" s="7" t="s">
        <v>19248</v>
      </c>
      <c r="C9614" s="7" t="s">
        <v>2</v>
      </c>
      <c r="D9614" s="8">
        <v>78.02</v>
      </c>
    </row>
    <row r="9615" spans="1:4" ht="12.75" customHeight="1">
      <c r="A9615" s="6" t="s">
        <v>19249</v>
      </c>
      <c r="B9615" s="7" t="s">
        <v>19250</v>
      </c>
      <c r="C9615" s="7" t="s">
        <v>2</v>
      </c>
      <c r="D9615" s="8">
        <v>96.37</v>
      </c>
    </row>
    <row r="9616" spans="1:4" ht="12.75" customHeight="1">
      <c r="A9616" s="6" t="s">
        <v>19251</v>
      </c>
      <c r="B9616" s="7" t="s">
        <v>19252</v>
      </c>
      <c r="C9616" s="7" t="s">
        <v>2</v>
      </c>
      <c r="D9616" s="8">
        <v>117.1</v>
      </c>
    </row>
    <row r="9617" spans="1:4" ht="12.75" customHeight="1">
      <c r="A9617" s="6" t="s">
        <v>19253</v>
      </c>
      <c r="B9617" s="7" t="s">
        <v>19254</v>
      </c>
      <c r="C9617" s="7" t="s">
        <v>2</v>
      </c>
      <c r="D9617" s="8">
        <v>177.79</v>
      </c>
    </row>
    <row r="9618" spans="1:4" ht="12.75" customHeight="1">
      <c r="A9618" s="6" t="s">
        <v>19255</v>
      </c>
      <c r="B9618" s="7" t="s">
        <v>19256</v>
      </c>
      <c r="C9618" s="7" t="s">
        <v>2</v>
      </c>
      <c r="D9618" s="8">
        <v>219.69</v>
      </c>
    </row>
    <row r="9619" spans="1:4" ht="12.75" customHeight="1">
      <c r="A9619" s="6" t="s">
        <v>19257</v>
      </c>
      <c r="B9619" s="7" t="s">
        <v>19258</v>
      </c>
      <c r="C9619" s="7" t="s">
        <v>2</v>
      </c>
      <c r="D9619" s="8">
        <v>237.22</v>
      </c>
    </row>
    <row r="9620" spans="1:4" ht="12.75" customHeight="1">
      <c r="A9620" s="6" t="s">
        <v>19259</v>
      </c>
      <c r="B9620" s="7" t="s">
        <v>19260</v>
      </c>
      <c r="C9620" s="7" t="s">
        <v>2</v>
      </c>
      <c r="D9620" s="8">
        <v>293.66000000000003</v>
      </c>
    </row>
    <row r="9621" spans="1:4" ht="12.75" customHeight="1">
      <c r="A9621" s="6" t="s">
        <v>19261</v>
      </c>
      <c r="B9621" s="7" t="s">
        <v>19262</v>
      </c>
      <c r="C9621" s="7" t="s">
        <v>2</v>
      </c>
      <c r="D9621" s="8">
        <v>57.15</v>
      </c>
    </row>
    <row r="9622" spans="1:4" ht="12.75" customHeight="1">
      <c r="A9622" s="6" t="s">
        <v>19263</v>
      </c>
      <c r="B9622" s="7" t="s">
        <v>19264</v>
      </c>
      <c r="C9622" s="7" t="s">
        <v>2</v>
      </c>
      <c r="D9622" s="8">
        <v>57.15</v>
      </c>
    </row>
    <row r="9623" spans="1:4" ht="12.75" customHeight="1">
      <c r="A9623" s="6" t="s">
        <v>19265</v>
      </c>
      <c r="B9623" s="7" t="s">
        <v>19266</v>
      </c>
      <c r="C9623" s="7" t="s">
        <v>2</v>
      </c>
      <c r="D9623" s="8">
        <v>83.18</v>
      </c>
    </row>
    <row r="9624" spans="1:4" ht="12.75" customHeight="1">
      <c r="A9624" s="6" t="s">
        <v>19267</v>
      </c>
      <c r="B9624" s="7" t="s">
        <v>19268</v>
      </c>
      <c r="C9624" s="7" t="s">
        <v>2</v>
      </c>
      <c r="D9624" s="8">
        <v>83.18</v>
      </c>
    </row>
    <row r="9625" spans="1:4" ht="12.75" customHeight="1">
      <c r="A9625" s="6" t="s">
        <v>19269</v>
      </c>
      <c r="B9625" s="7" t="s">
        <v>19270</v>
      </c>
      <c r="C9625" s="7" t="s">
        <v>2</v>
      </c>
      <c r="D9625" s="8">
        <v>116.88</v>
      </c>
    </row>
    <row r="9626" spans="1:4" ht="12.75" customHeight="1">
      <c r="A9626" s="6" t="s">
        <v>19271</v>
      </c>
      <c r="B9626" s="7" t="s">
        <v>19272</v>
      </c>
      <c r="C9626" s="7" t="s">
        <v>2</v>
      </c>
      <c r="D9626" s="8">
        <v>116.88</v>
      </c>
    </row>
    <row r="9627" spans="1:4" ht="12.75" customHeight="1">
      <c r="A9627" s="6" t="s">
        <v>19273</v>
      </c>
      <c r="B9627" s="7" t="s">
        <v>19274</v>
      </c>
      <c r="C9627" s="7" t="s">
        <v>2</v>
      </c>
      <c r="D9627" s="8">
        <v>161.62</v>
      </c>
    </row>
    <row r="9628" spans="1:4" ht="12.75" customHeight="1">
      <c r="A9628" s="6" t="s">
        <v>19275</v>
      </c>
      <c r="B9628" s="7" t="s">
        <v>19276</v>
      </c>
      <c r="C9628" s="7" t="s">
        <v>2</v>
      </c>
      <c r="D9628" s="8">
        <v>173.45</v>
      </c>
    </row>
    <row r="9629" spans="1:4" ht="12.75" customHeight="1">
      <c r="A9629" s="6" t="s">
        <v>19277</v>
      </c>
      <c r="B9629" s="7" t="s">
        <v>19278</v>
      </c>
      <c r="C9629" s="7" t="s">
        <v>2</v>
      </c>
      <c r="D9629" s="8">
        <v>299.74</v>
      </c>
    </row>
    <row r="9630" spans="1:4" ht="12.75" customHeight="1">
      <c r="A9630" s="6" t="s">
        <v>19279</v>
      </c>
      <c r="B9630" s="7" t="s">
        <v>19280</v>
      </c>
      <c r="C9630" s="7" t="s">
        <v>2</v>
      </c>
      <c r="D9630" s="8">
        <v>318.66000000000003</v>
      </c>
    </row>
    <row r="9631" spans="1:4" ht="12.75" customHeight="1">
      <c r="A9631" s="6" t="s">
        <v>19281</v>
      </c>
      <c r="B9631" s="7" t="s">
        <v>19282</v>
      </c>
      <c r="C9631" s="7" t="s">
        <v>2</v>
      </c>
      <c r="D9631" s="8">
        <v>716.97</v>
      </c>
    </row>
    <row r="9632" spans="1:4" ht="12.75" customHeight="1">
      <c r="A9632" s="6" t="s">
        <v>19283</v>
      </c>
      <c r="B9632" s="7" t="s">
        <v>19284</v>
      </c>
      <c r="C9632" s="7" t="s">
        <v>2</v>
      </c>
      <c r="D9632" s="8">
        <v>632.08000000000004</v>
      </c>
    </row>
    <row r="9633" spans="1:4" ht="12.75" customHeight="1">
      <c r="A9633" s="6" t="s">
        <v>19285</v>
      </c>
      <c r="B9633" s="7" t="s">
        <v>19286</v>
      </c>
      <c r="C9633" s="7" t="s">
        <v>2</v>
      </c>
      <c r="D9633" s="8">
        <v>88.73</v>
      </c>
    </row>
    <row r="9634" spans="1:4" ht="12.75" customHeight="1">
      <c r="A9634" s="6" t="s">
        <v>19287</v>
      </c>
      <c r="B9634" s="7" t="s">
        <v>19288</v>
      </c>
      <c r="C9634" s="7" t="s">
        <v>2</v>
      </c>
      <c r="D9634" s="8">
        <v>130.69</v>
      </c>
    </row>
    <row r="9635" spans="1:4" ht="12.75" customHeight="1">
      <c r="A9635" s="6" t="s">
        <v>19289</v>
      </c>
      <c r="B9635" s="7" t="s">
        <v>19290</v>
      </c>
      <c r="C9635" s="7" t="s">
        <v>2</v>
      </c>
      <c r="D9635" s="8">
        <v>168.67</v>
      </c>
    </row>
    <row r="9636" spans="1:4" ht="12.75" customHeight="1">
      <c r="A9636" s="6" t="s">
        <v>19291</v>
      </c>
      <c r="B9636" s="7" t="s">
        <v>19292</v>
      </c>
      <c r="C9636" s="7" t="s">
        <v>2</v>
      </c>
      <c r="D9636" s="8">
        <v>262.97000000000003</v>
      </c>
    </row>
    <row r="9637" spans="1:4" ht="12.75" customHeight="1">
      <c r="A9637" s="6" t="s">
        <v>19293</v>
      </c>
      <c r="B9637" s="7" t="s">
        <v>19294</v>
      </c>
      <c r="C9637" s="7" t="s">
        <v>2</v>
      </c>
      <c r="D9637" s="8">
        <v>484.57</v>
      </c>
    </row>
    <row r="9638" spans="1:4" ht="12.75" customHeight="1">
      <c r="A9638" s="6" t="s">
        <v>19295</v>
      </c>
      <c r="B9638" s="7" t="s">
        <v>19296</v>
      </c>
      <c r="C9638" s="7" t="s">
        <v>2</v>
      </c>
      <c r="D9638" s="8">
        <v>768.72</v>
      </c>
    </row>
    <row r="9639" spans="1:4" ht="12.75" customHeight="1">
      <c r="A9639" s="6" t="s">
        <v>19297</v>
      </c>
      <c r="B9639" s="7" t="s">
        <v>19298</v>
      </c>
      <c r="C9639" s="7" t="s">
        <v>2</v>
      </c>
      <c r="D9639" s="8">
        <v>32.86</v>
      </c>
    </row>
    <row r="9640" spans="1:4" ht="12.75" customHeight="1">
      <c r="A9640" s="6" t="s">
        <v>19299</v>
      </c>
      <c r="B9640" s="7" t="s">
        <v>19300</v>
      </c>
      <c r="C9640" s="7" t="s">
        <v>2</v>
      </c>
      <c r="D9640" s="8">
        <v>26.78</v>
      </c>
    </row>
    <row r="9641" spans="1:4" ht="12.75" customHeight="1">
      <c r="A9641" s="6" t="s">
        <v>19301</v>
      </c>
      <c r="B9641" s="7" t="s">
        <v>19302</v>
      </c>
      <c r="C9641" s="7" t="s">
        <v>2</v>
      </c>
      <c r="D9641" s="8">
        <v>46.52</v>
      </c>
    </row>
    <row r="9642" spans="1:4" ht="12.75" customHeight="1">
      <c r="A9642" s="6" t="s">
        <v>19303</v>
      </c>
      <c r="B9642" s="7" t="s">
        <v>19304</v>
      </c>
      <c r="C9642" s="7" t="s">
        <v>2</v>
      </c>
      <c r="D9642" s="8">
        <v>56.99</v>
      </c>
    </row>
    <row r="9643" spans="1:4" ht="12.75" customHeight="1">
      <c r="A9643" s="6" t="s">
        <v>19305</v>
      </c>
      <c r="B9643" s="7" t="s">
        <v>19306</v>
      </c>
      <c r="C9643" s="7" t="s">
        <v>2</v>
      </c>
      <c r="D9643" s="8">
        <v>58.42</v>
      </c>
    </row>
    <row r="9644" spans="1:4" ht="12.75" customHeight="1">
      <c r="A9644" s="6" t="s">
        <v>19307</v>
      </c>
      <c r="B9644" s="7" t="s">
        <v>19308</v>
      </c>
      <c r="C9644" s="7" t="s">
        <v>2</v>
      </c>
      <c r="D9644" s="8">
        <v>71.53</v>
      </c>
    </row>
    <row r="9645" spans="1:4" ht="12.75" customHeight="1">
      <c r="A9645" s="6" t="s">
        <v>19309</v>
      </c>
      <c r="B9645" s="7" t="s">
        <v>19310</v>
      </c>
      <c r="C9645" s="7" t="s">
        <v>2</v>
      </c>
      <c r="D9645" s="8">
        <v>87.2</v>
      </c>
    </row>
    <row r="9646" spans="1:4" ht="12.75" customHeight="1">
      <c r="A9646" s="6" t="s">
        <v>19311</v>
      </c>
      <c r="B9646" s="7" t="s">
        <v>19312</v>
      </c>
      <c r="C9646" s="7" t="s">
        <v>2</v>
      </c>
      <c r="D9646" s="8">
        <v>107.93</v>
      </c>
    </row>
    <row r="9647" spans="1:4" ht="12.75" customHeight="1">
      <c r="A9647" s="6" t="s">
        <v>19313</v>
      </c>
      <c r="B9647" s="7" t="s">
        <v>19314</v>
      </c>
      <c r="C9647" s="7" t="s">
        <v>2</v>
      </c>
      <c r="D9647" s="8">
        <v>164.6</v>
      </c>
    </row>
    <row r="9648" spans="1:4" ht="12.75" customHeight="1">
      <c r="A9648" s="6" t="s">
        <v>19315</v>
      </c>
      <c r="B9648" s="7" t="s">
        <v>19316</v>
      </c>
      <c r="C9648" s="7" t="s">
        <v>2</v>
      </c>
      <c r="D9648" s="8">
        <v>206.5</v>
      </c>
    </row>
    <row r="9649" spans="1:4" ht="12.75" customHeight="1">
      <c r="A9649" s="6" t="s">
        <v>19317</v>
      </c>
      <c r="B9649" s="7" t="s">
        <v>19318</v>
      </c>
      <c r="C9649" s="7" t="s">
        <v>2</v>
      </c>
      <c r="D9649" s="8">
        <v>219.89</v>
      </c>
    </row>
    <row r="9650" spans="1:4" ht="12.75" customHeight="1">
      <c r="A9650" s="6" t="s">
        <v>19319</v>
      </c>
      <c r="B9650" s="7" t="s">
        <v>19320</v>
      </c>
      <c r="C9650" s="7" t="s">
        <v>2</v>
      </c>
      <c r="D9650" s="8">
        <v>276.33</v>
      </c>
    </row>
    <row r="9651" spans="1:4" ht="12.75" customHeight="1">
      <c r="A9651" s="6" t="s">
        <v>19321</v>
      </c>
      <c r="B9651" s="7" t="s">
        <v>19322</v>
      </c>
      <c r="C9651" s="7" t="s">
        <v>2</v>
      </c>
      <c r="D9651" s="8">
        <v>53.44</v>
      </c>
    </row>
    <row r="9652" spans="1:4" ht="12.75" customHeight="1">
      <c r="A9652" s="6" t="s">
        <v>19323</v>
      </c>
      <c r="B9652" s="7" t="s">
        <v>19324</v>
      </c>
      <c r="C9652" s="7" t="s">
        <v>2</v>
      </c>
      <c r="D9652" s="8">
        <v>53.44</v>
      </c>
    </row>
    <row r="9653" spans="1:4" ht="12.75" customHeight="1">
      <c r="A9653" s="6" t="s">
        <v>19325</v>
      </c>
      <c r="B9653" s="7" t="s">
        <v>19326</v>
      </c>
      <c r="C9653" s="7" t="s">
        <v>2</v>
      </c>
      <c r="D9653" s="8">
        <v>76.62</v>
      </c>
    </row>
    <row r="9654" spans="1:4" ht="12.75" customHeight="1">
      <c r="A9654" s="6" t="s">
        <v>19327</v>
      </c>
      <c r="B9654" s="7" t="s">
        <v>19328</v>
      </c>
      <c r="C9654" s="7" t="s">
        <v>2</v>
      </c>
      <c r="D9654" s="8">
        <v>76.62</v>
      </c>
    </row>
    <row r="9655" spans="1:4" ht="12.75" customHeight="1">
      <c r="A9655" s="6" t="s">
        <v>19329</v>
      </c>
      <c r="B9655" s="7" t="s">
        <v>19330</v>
      </c>
      <c r="C9655" s="7" t="s">
        <v>2</v>
      </c>
      <c r="D9655" s="8">
        <v>107.12</v>
      </c>
    </row>
    <row r="9656" spans="1:4" ht="12.75" customHeight="1">
      <c r="A9656" s="6" t="s">
        <v>19331</v>
      </c>
      <c r="B9656" s="7" t="s">
        <v>19332</v>
      </c>
      <c r="C9656" s="7" t="s">
        <v>2</v>
      </c>
      <c r="D9656" s="8">
        <v>107.12</v>
      </c>
    </row>
    <row r="9657" spans="1:4" ht="12.75" customHeight="1">
      <c r="A9657" s="6" t="s">
        <v>19333</v>
      </c>
      <c r="B9657" s="7" t="s">
        <v>19334</v>
      </c>
      <c r="C9657" s="7" t="s">
        <v>2</v>
      </c>
      <c r="D9657" s="8">
        <v>147.85</v>
      </c>
    </row>
    <row r="9658" spans="1:4" ht="12.75" customHeight="1">
      <c r="A9658" s="6" t="s">
        <v>19335</v>
      </c>
      <c r="B9658" s="7" t="s">
        <v>19336</v>
      </c>
      <c r="C9658" s="7" t="s">
        <v>2</v>
      </c>
      <c r="D9658" s="8">
        <v>159.68</v>
      </c>
    </row>
    <row r="9659" spans="1:4" ht="12.75" customHeight="1">
      <c r="A9659" s="6" t="s">
        <v>19337</v>
      </c>
      <c r="B9659" s="7" t="s">
        <v>19338</v>
      </c>
      <c r="C9659" s="7" t="s">
        <v>2</v>
      </c>
      <c r="D9659" s="8">
        <v>279.86</v>
      </c>
    </row>
    <row r="9660" spans="1:4" ht="12.75" customHeight="1">
      <c r="A9660" s="6" t="s">
        <v>19339</v>
      </c>
      <c r="B9660" s="7" t="s">
        <v>19340</v>
      </c>
      <c r="C9660" s="7" t="s">
        <v>2</v>
      </c>
      <c r="D9660" s="8">
        <v>298.77999999999997</v>
      </c>
    </row>
    <row r="9661" spans="1:4" ht="12.75" customHeight="1">
      <c r="A9661" s="6" t="s">
        <v>19341</v>
      </c>
      <c r="B9661" s="7" t="s">
        <v>19342</v>
      </c>
      <c r="C9661" s="7" t="s">
        <v>2</v>
      </c>
      <c r="D9661" s="8">
        <v>691.04</v>
      </c>
    </row>
    <row r="9662" spans="1:4" ht="12.75" customHeight="1">
      <c r="A9662" s="6" t="s">
        <v>19343</v>
      </c>
      <c r="B9662" s="7" t="s">
        <v>19344</v>
      </c>
      <c r="C9662" s="7" t="s">
        <v>2</v>
      </c>
      <c r="D9662" s="8">
        <v>606.15</v>
      </c>
    </row>
    <row r="9663" spans="1:4" ht="12.75" customHeight="1">
      <c r="A9663" s="6" t="s">
        <v>19345</v>
      </c>
      <c r="B9663" s="7" t="s">
        <v>19346</v>
      </c>
      <c r="C9663" s="7" t="s">
        <v>2</v>
      </c>
      <c r="D9663" s="8">
        <v>83.85</v>
      </c>
    </row>
    <row r="9664" spans="1:4" ht="12.75" customHeight="1">
      <c r="A9664" s="6" t="s">
        <v>19347</v>
      </c>
      <c r="B9664" s="7" t="s">
        <v>19348</v>
      </c>
      <c r="C9664" s="7" t="s">
        <v>2</v>
      </c>
      <c r="D9664" s="8">
        <v>121.94</v>
      </c>
    </row>
    <row r="9665" spans="1:4" ht="12.75" customHeight="1">
      <c r="A9665" s="6" t="s">
        <v>19349</v>
      </c>
      <c r="B9665" s="7" t="s">
        <v>19350</v>
      </c>
      <c r="C9665" s="7" t="s">
        <v>2</v>
      </c>
      <c r="D9665" s="8">
        <v>155.63</v>
      </c>
    </row>
    <row r="9666" spans="1:4" ht="12.75" customHeight="1">
      <c r="A9666" s="6" t="s">
        <v>19351</v>
      </c>
      <c r="B9666" s="7" t="s">
        <v>19352</v>
      </c>
      <c r="C9666" s="7" t="s">
        <v>2</v>
      </c>
      <c r="D9666" s="8">
        <v>244.62</v>
      </c>
    </row>
    <row r="9667" spans="1:4" ht="12.75" customHeight="1">
      <c r="A9667" s="6" t="s">
        <v>19353</v>
      </c>
      <c r="B9667" s="7" t="s">
        <v>19354</v>
      </c>
      <c r="C9667" s="7" t="s">
        <v>2</v>
      </c>
      <c r="D9667" s="8">
        <v>462</v>
      </c>
    </row>
    <row r="9668" spans="1:4" ht="12.75" customHeight="1">
      <c r="A9668" s="6" t="s">
        <v>19355</v>
      </c>
      <c r="B9668" s="7" t="s">
        <v>19356</v>
      </c>
      <c r="C9668" s="7" t="s">
        <v>2</v>
      </c>
      <c r="D9668" s="8">
        <v>734.13</v>
      </c>
    </row>
    <row r="9669" spans="1:4" ht="12.75" customHeight="1">
      <c r="A9669" s="6" t="s">
        <v>19357</v>
      </c>
      <c r="B9669" s="7" t="s">
        <v>19358</v>
      </c>
      <c r="C9669" s="7" t="s">
        <v>2</v>
      </c>
      <c r="D9669" s="8">
        <v>24.41</v>
      </c>
    </row>
    <row r="9670" spans="1:4" ht="12.75" customHeight="1">
      <c r="A9670" s="6" t="s">
        <v>19359</v>
      </c>
      <c r="B9670" s="7" t="s">
        <v>19360</v>
      </c>
      <c r="C9670" s="7" t="s">
        <v>2</v>
      </c>
      <c r="D9670" s="8">
        <v>32.409999999999997</v>
      </c>
    </row>
    <row r="9671" spans="1:4" ht="12.75" customHeight="1">
      <c r="A9671" s="6" t="s">
        <v>19361</v>
      </c>
      <c r="B9671" s="7" t="s">
        <v>19362</v>
      </c>
      <c r="C9671" s="7" t="s">
        <v>2</v>
      </c>
      <c r="D9671" s="8">
        <v>27.37</v>
      </c>
    </row>
    <row r="9672" spans="1:4" ht="12.75" customHeight="1">
      <c r="A9672" s="6" t="s">
        <v>19363</v>
      </c>
      <c r="B9672" s="7" t="s">
        <v>19364</v>
      </c>
      <c r="C9672" s="7" t="s">
        <v>2</v>
      </c>
      <c r="D9672" s="8">
        <v>52.17</v>
      </c>
    </row>
    <row r="9673" spans="1:4" ht="12.75" customHeight="1">
      <c r="A9673" s="6" t="s">
        <v>19365</v>
      </c>
      <c r="B9673" s="7" t="s">
        <v>19366</v>
      </c>
      <c r="C9673" s="7" t="s">
        <v>2</v>
      </c>
      <c r="D9673" s="8">
        <v>46.09</v>
      </c>
    </row>
    <row r="9674" spans="1:4" ht="12.75" customHeight="1">
      <c r="A9674" s="6" t="s">
        <v>19367</v>
      </c>
      <c r="B9674" s="7" t="s">
        <v>19368</v>
      </c>
      <c r="C9674" s="7" t="s">
        <v>2</v>
      </c>
      <c r="D9674" s="8">
        <v>34.04</v>
      </c>
    </row>
    <row r="9675" spans="1:4" ht="12.75" customHeight="1">
      <c r="A9675" s="6" t="s">
        <v>19369</v>
      </c>
      <c r="B9675" s="7" t="s">
        <v>19370</v>
      </c>
      <c r="C9675" s="7" t="s">
        <v>2</v>
      </c>
      <c r="D9675" s="8">
        <v>34.04</v>
      </c>
    </row>
    <row r="9676" spans="1:4" ht="12.75" customHeight="1">
      <c r="A9676" s="6" t="s">
        <v>19371</v>
      </c>
      <c r="B9676" s="7" t="s">
        <v>19372</v>
      </c>
      <c r="C9676" s="7" t="s">
        <v>2</v>
      </c>
      <c r="D9676" s="8">
        <v>50.11</v>
      </c>
    </row>
    <row r="9677" spans="1:4" ht="12.75" customHeight="1">
      <c r="A9677" s="6" t="s">
        <v>19373</v>
      </c>
      <c r="B9677" s="7" t="s">
        <v>19374</v>
      </c>
      <c r="C9677" s="7" t="s">
        <v>2</v>
      </c>
      <c r="D9677" s="8">
        <v>50.11</v>
      </c>
    </row>
    <row r="9678" spans="1:4" ht="12.75" customHeight="1">
      <c r="A9678" s="6" t="s">
        <v>19375</v>
      </c>
      <c r="B9678" s="7" t="s">
        <v>19376</v>
      </c>
      <c r="C9678" s="7" t="s">
        <v>2</v>
      </c>
      <c r="D9678" s="8">
        <v>82.42</v>
      </c>
    </row>
    <row r="9679" spans="1:4" ht="12.75" customHeight="1">
      <c r="A9679" s="6" t="s">
        <v>19377</v>
      </c>
      <c r="B9679" s="7" t="s">
        <v>19378</v>
      </c>
      <c r="C9679" s="7" t="s">
        <v>2</v>
      </c>
      <c r="D9679" s="8">
        <v>82.42</v>
      </c>
    </row>
    <row r="9680" spans="1:4" ht="12.75" customHeight="1">
      <c r="A9680" s="6" t="s">
        <v>19379</v>
      </c>
      <c r="B9680" s="7" t="s">
        <v>19380</v>
      </c>
      <c r="C9680" s="7" t="s">
        <v>2</v>
      </c>
      <c r="D9680" s="8">
        <v>49.79</v>
      </c>
    </row>
    <row r="9681" spans="1:4" ht="12.75" customHeight="1">
      <c r="A9681" s="6" t="s">
        <v>19381</v>
      </c>
      <c r="B9681" s="7" t="s">
        <v>19382</v>
      </c>
      <c r="C9681" s="7" t="s">
        <v>2</v>
      </c>
      <c r="D9681" s="8">
        <v>71.2</v>
      </c>
    </row>
    <row r="9682" spans="1:4" ht="12.75" customHeight="1">
      <c r="A9682" s="6" t="s">
        <v>19383</v>
      </c>
      <c r="B9682" s="7" t="s">
        <v>19384</v>
      </c>
      <c r="C9682" s="7" t="s">
        <v>2</v>
      </c>
      <c r="D9682" s="8">
        <v>122.53</v>
      </c>
    </row>
    <row r="9683" spans="1:4" ht="12.75" customHeight="1">
      <c r="A9683" s="6" t="s">
        <v>19385</v>
      </c>
      <c r="B9683" s="7" t="s">
        <v>19386</v>
      </c>
      <c r="C9683" s="7" t="s">
        <v>2</v>
      </c>
      <c r="D9683" s="8">
        <v>17.21</v>
      </c>
    </row>
    <row r="9684" spans="1:4" ht="12.75" customHeight="1">
      <c r="A9684" s="6" t="s">
        <v>19387</v>
      </c>
      <c r="B9684" s="7" t="s">
        <v>19388</v>
      </c>
      <c r="C9684" s="7" t="s">
        <v>2</v>
      </c>
      <c r="D9684" s="8">
        <v>17.18</v>
      </c>
    </row>
    <row r="9685" spans="1:4" ht="12.75" customHeight="1">
      <c r="A9685" s="6" t="s">
        <v>19389</v>
      </c>
      <c r="B9685" s="7" t="s">
        <v>19390</v>
      </c>
      <c r="C9685" s="7" t="s">
        <v>2</v>
      </c>
      <c r="D9685" s="8">
        <v>17.149999999999999</v>
      </c>
    </row>
    <row r="9686" spans="1:4" ht="12.75" customHeight="1">
      <c r="A9686" s="6" t="s">
        <v>19391</v>
      </c>
      <c r="B9686" s="7" t="s">
        <v>19392</v>
      </c>
      <c r="C9686" s="7" t="s">
        <v>2</v>
      </c>
      <c r="D9686" s="8">
        <v>20.96</v>
      </c>
    </row>
    <row r="9687" spans="1:4" ht="12.75" customHeight="1">
      <c r="A9687" s="6" t="s">
        <v>19393</v>
      </c>
      <c r="B9687" s="7" t="s">
        <v>19394</v>
      </c>
      <c r="C9687" s="7" t="s">
        <v>2</v>
      </c>
      <c r="D9687" s="8">
        <v>32.14</v>
      </c>
    </row>
    <row r="9688" spans="1:4" ht="12.75" customHeight="1">
      <c r="A9688" s="6" t="s">
        <v>19395</v>
      </c>
      <c r="B9688" s="7" t="s">
        <v>19396</v>
      </c>
      <c r="C9688" s="7" t="s">
        <v>2</v>
      </c>
      <c r="D9688" s="8">
        <v>31.87</v>
      </c>
    </row>
    <row r="9689" spans="1:4" ht="12.75" customHeight="1">
      <c r="A9689" s="6" t="s">
        <v>19397</v>
      </c>
      <c r="B9689" s="7" t="s">
        <v>19398</v>
      </c>
      <c r="C9689" s="7" t="s">
        <v>2</v>
      </c>
      <c r="D9689" s="8">
        <v>32.29</v>
      </c>
    </row>
    <row r="9690" spans="1:4" ht="12.75" customHeight="1">
      <c r="A9690" s="6" t="s">
        <v>19399</v>
      </c>
      <c r="B9690" s="7" t="s">
        <v>19400</v>
      </c>
      <c r="C9690" s="7" t="s">
        <v>2</v>
      </c>
      <c r="D9690" s="8">
        <v>35.619999999999997</v>
      </c>
    </row>
    <row r="9691" spans="1:4" ht="12.75" customHeight="1">
      <c r="A9691" s="6" t="s">
        <v>19401</v>
      </c>
      <c r="B9691" s="7" t="s">
        <v>19402</v>
      </c>
      <c r="C9691" s="7" t="s">
        <v>2</v>
      </c>
      <c r="D9691" s="8">
        <v>47.58</v>
      </c>
    </row>
    <row r="9692" spans="1:4" ht="12.75" customHeight="1">
      <c r="A9692" s="6" t="s">
        <v>19403</v>
      </c>
      <c r="B9692" s="7" t="s">
        <v>19404</v>
      </c>
      <c r="C9692" s="7" t="s">
        <v>2</v>
      </c>
      <c r="D9692" s="8">
        <v>45.89</v>
      </c>
    </row>
    <row r="9693" spans="1:4" ht="12.75" customHeight="1">
      <c r="A9693" s="6" t="s">
        <v>19405</v>
      </c>
      <c r="B9693" s="7" t="s">
        <v>19406</v>
      </c>
      <c r="C9693" s="7" t="s">
        <v>2</v>
      </c>
      <c r="D9693" s="8">
        <v>11.25</v>
      </c>
    </row>
    <row r="9694" spans="1:4" ht="12.75" customHeight="1">
      <c r="A9694" s="6" t="s">
        <v>19407</v>
      </c>
      <c r="B9694" s="7" t="s">
        <v>19408</v>
      </c>
      <c r="C9694" s="7" t="s">
        <v>2</v>
      </c>
      <c r="D9694" s="8">
        <v>11.28</v>
      </c>
    </row>
    <row r="9695" spans="1:4" ht="12.75" customHeight="1">
      <c r="A9695" s="6" t="s">
        <v>19409</v>
      </c>
      <c r="B9695" s="7" t="s">
        <v>19410</v>
      </c>
      <c r="C9695" s="7" t="s">
        <v>2</v>
      </c>
      <c r="D9695" s="8">
        <v>25.87</v>
      </c>
    </row>
    <row r="9696" spans="1:4" ht="12.75" customHeight="1">
      <c r="A9696" s="6" t="s">
        <v>19411</v>
      </c>
      <c r="B9696" s="7" t="s">
        <v>19412</v>
      </c>
      <c r="C9696" s="7" t="s">
        <v>2</v>
      </c>
      <c r="D9696" s="8">
        <v>431.57</v>
      </c>
    </row>
    <row r="9697" spans="1:4" ht="12.75" customHeight="1">
      <c r="A9697" s="6" t="s">
        <v>19413</v>
      </c>
      <c r="B9697" s="7" t="s">
        <v>19414</v>
      </c>
      <c r="C9697" s="7" t="s">
        <v>2</v>
      </c>
      <c r="D9697" s="8">
        <v>19.16</v>
      </c>
    </row>
    <row r="9698" spans="1:4" ht="12.75" customHeight="1">
      <c r="A9698" s="6" t="s">
        <v>19415</v>
      </c>
      <c r="B9698" s="7" t="s">
        <v>19416</v>
      </c>
      <c r="C9698" s="7" t="s">
        <v>2</v>
      </c>
      <c r="D9698" s="8">
        <v>19.87</v>
      </c>
    </row>
    <row r="9699" spans="1:4" ht="12.75" customHeight="1">
      <c r="A9699" s="6" t="s">
        <v>19417</v>
      </c>
      <c r="B9699" s="7" t="s">
        <v>19418</v>
      </c>
      <c r="C9699" s="7" t="s">
        <v>2</v>
      </c>
      <c r="D9699" s="8">
        <v>21.13</v>
      </c>
    </row>
    <row r="9700" spans="1:4" ht="12.75" customHeight="1">
      <c r="A9700" s="6" t="s">
        <v>19419</v>
      </c>
      <c r="B9700" s="7" t="s">
        <v>19420</v>
      </c>
      <c r="C9700" s="7" t="s">
        <v>2</v>
      </c>
      <c r="D9700" s="8">
        <v>505.34</v>
      </c>
    </row>
    <row r="9701" spans="1:4" ht="12.75" customHeight="1">
      <c r="A9701" s="6" t="s">
        <v>19421</v>
      </c>
      <c r="B9701" s="7" t="s">
        <v>19422</v>
      </c>
      <c r="C9701" s="7" t="s">
        <v>2</v>
      </c>
      <c r="D9701" s="8">
        <v>53.2</v>
      </c>
    </row>
    <row r="9702" spans="1:4" ht="12.75" customHeight="1">
      <c r="A9702" s="6" t="s">
        <v>19423</v>
      </c>
      <c r="B9702" s="7" t="s">
        <v>19424</v>
      </c>
      <c r="C9702" s="7" t="s">
        <v>2</v>
      </c>
      <c r="D9702" s="8">
        <v>17.2</v>
      </c>
    </row>
    <row r="9703" spans="1:4" ht="12.75" customHeight="1">
      <c r="A9703" s="6" t="s">
        <v>19425</v>
      </c>
      <c r="B9703" s="7" t="s">
        <v>19426</v>
      </c>
      <c r="C9703" s="7" t="s">
        <v>2</v>
      </c>
      <c r="D9703" s="8">
        <v>22.41</v>
      </c>
    </row>
    <row r="9704" spans="1:4" ht="12.75" customHeight="1">
      <c r="A9704" s="6" t="s">
        <v>19427</v>
      </c>
      <c r="B9704" s="7" t="s">
        <v>19428</v>
      </c>
      <c r="C9704" s="7" t="s">
        <v>2</v>
      </c>
      <c r="D9704" s="8">
        <v>26.54</v>
      </c>
    </row>
    <row r="9705" spans="1:4" ht="12.75" customHeight="1">
      <c r="A9705" s="6" t="s">
        <v>19429</v>
      </c>
      <c r="B9705" s="7" t="s">
        <v>19430</v>
      </c>
      <c r="C9705" s="7" t="s">
        <v>2</v>
      </c>
      <c r="D9705" s="8">
        <v>29.87</v>
      </c>
    </row>
    <row r="9706" spans="1:4" ht="12.75" customHeight="1">
      <c r="A9706" s="6" t="s">
        <v>19431</v>
      </c>
      <c r="B9706" s="7" t="s">
        <v>19432</v>
      </c>
      <c r="C9706" s="7" t="s">
        <v>2</v>
      </c>
      <c r="D9706" s="8">
        <v>29.87</v>
      </c>
    </row>
    <row r="9707" spans="1:4" ht="12.75" customHeight="1">
      <c r="A9707" s="6" t="s">
        <v>19433</v>
      </c>
      <c r="B9707" s="7" t="s">
        <v>19434</v>
      </c>
      <c r="C9707" s="7" t="s">
        <v>2</v>
      </c>
      <c r="D9707" s="8">
        <v>88.83</v>
      </c>
    </row>
    <row r="9708" spans="1:4" ht="12.75" customHeight="1">
      <c r="A9708" s="6" t="s">
        <v>19435</v>
      </c>
      <c r="B9708" s="7" t="s">
        <v>19436</v>
      </c>
      <c r="C9708" s="7" t="s">
        <v>2</v>
      </c>
      <c r="D9708" s="8">
        <v>558.33000000000004</v>
      </c>
    </row>
    <row r="9709" spans="1:4" ht="12.75" customHeight="1">
      <c r="A9709" s="6" t="s">
        <v>19437</v>
      </c>
      <c r="B9709" s="7" t="s">
        <v>19438</v>
      </c>
      <c r="C9709" s="7" t="s">
        <v>2</v>
      </c>
      <c r="D9709" s="8">
        <v>34.799999999999997</v>
      </c>
    </row>
    <row r="9710" spans="1:4" ht="12.75" customHeight="1">
      <c r="A9710" s="6" t="s">
        <v>19439</v>
      </c>
      <c r="B9710" s="7" t="s">
        <v>19440</v>
      </c>
      <c r="C9710" s="7" t="s">
        <v>2</v>
      </c>
      <c r="D9710" s="8">
        <v>25.68</v>
      </c>
    </row>
    <row r="9711" spans="1:4" ht="12.75" customHeight="1">
      <c r="A9711" s="6" t="s">
        <v>19441</v>
      </c>
      <c r="B9711" s="7" t="s">
        <v>19442</v>
      </c>
      <c r="C9711" s="7" t="s">
        <v>2</v>
      </c>
      <c r="D9711" s="8">
        <v>23.22</v>
      </c>
    </row>
    <row r="9712" spans="1:4" ht="12.75" customHeight="1">
      <c r="A9712" s="6" t="s">
        <v>19443</v>
      </c>
      <c r="B9712" s="7" t="s">
        <v>19444</v>
      </c>
      <c r="C9712" s="7" t="s">
        <v>2</v>
      </c>
      <c r="D9712" s="8">
        <v>42.62</v>
      </c>
    </row>
    <row r="9713" spans="1:4" ht="12.75" customHeight="1">
      <c r="A9713" s="6" t="s">
        <v>19445</v>
      </c>
      <c r="B9713" s="7" t="s">
        <v>19446</v>
      </c>
      <c r="C9713" s="7" t="s">
        <v>2</v>
      </c>
      <c r="D9713" s="8">
        <v>61.88</v>
      </c>
    </row>
    <row r="9714" spans="1:4" ht="12.75" customHeight="1">
      <c r="A9714" s="6" t="s">
        <v>19447</v>
      </c>
      <c r="B9714" s="7" t="s">
        <v>19448</v>
      </c>
      <c r="C9714" s="7" t="s">
        <v>2</v>
      </c>
      <c r="D9714" s="8">
        <v>16.510000000000002</v>
      </c>
    </row>
    <row r="9715" spans="1:4" ht="12.75" customHeight="1">
      <c r="A9715" s="6" t="s">
        <v>19449</v>
      </c>
      <c r="B9715" s="7" t="s">
        <v>19450</v>
      </c>
      <c r="C9715" s="7" t="s">
        <v>2</v>
      </c>
      <c r="D9715" s="8">
        <v>16.48</v>
      </c>
    </row>
    <row r="9716" spans="1:4" ht="12.75" customHeight="1">
      <c r="A9716" s="6" t="s">
        <v>19451</v>
      </c>
      <c r="B9716" s="7" t="s">
        <v>19452</v>
      </c>
      <c r="C9716" s="7" t="s">
        <v>2</v>
      </c>
      <c r="D9716" s="8">
        <v>20.62</v>
      </c>
    </row>
    <row r="9717" spans="1:4" ht="12.75" customHeight="1">
      <c r="A9717" s="6" t="s">
        <v>19453</v>
      </c>
      <c r="B9717" s="7" t="s">
        <v>19454</v>
      </c>
      <c r="C9717" s="7" t="s">
        <v>2</v>
      </c>
      <c r="D9717" s="8">
        <v>26.86</v>
      </c>
    </row>
    <row r="9718" spans="1:4" ht="12.75" customHeight="1">
      <c r="A9718" s="6" t="s">
        <v>19455</v>
      </c>
      <c r="B9718" s="7" t="s">
        <v>19456</v>
      </c>
      <c r="C9718" s="7" t="s">
        <v>2</v>
      </c>
      <c r="D9718" s="8">
        <v>26.59</v>
      </c>
    </row>
    <row r="9719" spans="1:4" ht="12.75" customHeight="1">
      <c r="A9719" s="6" t="s">
        <v>19457</v>
      </c>
      <c r="B9719" s="7" t="s">
        <v>19458</v>
      </c>
      <c r="C9719" s="7" t="s">
        <v>2</v>
      </c>
      <c r="D9719" s="8">
        <v>29.65</v>
      </c>
    </row>
    <row r="9720" spans="1:4" ht="12.75" customHeight="1">
      <c r="A9720" s="6" t="s">
        <v>19459</v>
      </c>
      <c r="B9720" s="7" t="s">
        <v>19460</v>
      </c>
      <c r="C9720" s="7" t="s">
        <v>2</v>
      </c>
      <c r="D9720" s="8">
        <v>32.97</v>
      </c>
    </row>
    <row r="9721" spans="1:4" ht="12.75" customHeight="1">
      <c r="A9721" s="6" t="s">
        <v>19461</v>
      </c>
      <c r="B9721" s="7" t="s">
        <v>19462</v>
      </c>
      <c r="C9721" s="7" t="s">
        <v>2</v>
      </c>
      <c r="D9721" s="8">
        <v>38.35</v>
      </c>
    </row>
    <row r="9722" spans="1:4" ht="12.75" customHeight="1">
      <c r="A9722" s="6" t="s">
        <v>19463</v>
      </c>
      <c r="B9722" s="7" t="s">
        <v>19464</v>
      </c>
      <c r="C9722" s="7" t="s">
        <v>2</v>
      </c>
      <c r="D9722" s="8">
        <v>36.659999999999997</v>
      </c>
    </row>
    <row r="9723" spans="1:4" ht="12.75" customHeight="1">
      <c r="A9723" s="6" t="s">
        <v>19465</v>
      </c>
      <c r="B9723" s="7" t="s">
        <v>19466</v>
      </c>
      <c r="C9723" s="7" t="s">
        <v>2</v>
      </c>
      <c r="D9723" s="8">
        <v>10.79</v>
      </c>
    </row>
    <row r="9724" spans="1:4" ht="12.75" customHeight="1">
      <c r="A9724" s="6" t="s">
        <v>19467</v>
      </c>
      <c r="B9724" s="7" t="s">
        <v>19468</v>
      </c>
      <c r="C9724" s="7" t="s">
        <v>2</v>
      </c>
      <c r="D9724" s="8">
        <v>10.82</v>
      </c>
    </row>
    <row r="9725" spans="1:4" ht="12.75" customHeight="1">
      <c r="A9725" s="6" t="s">
        <v>19469</v>
      </c>
      <c r="B9725" s="7" t="s">
        <v>19470</v>
      </c>
      <c r="C9725" s="7" t="s">
        <v>2</v>
      </c>
      <c r="D9725" s="8">
        <v>25.41</v>
      </c>
    </row>
    <row r="9726" spans="1:4" ht="12.75" customHeight="1">
      <c r="A9726" s="6" t="s">
        <v>19471</v>
      </c>
      <c r="B9726" s="7" t="s">
        <v>19472</v>
      </c>
      <c r="C9726" s="7" t="s">
        <v>2</v>
      </c>
      <c r="D9726" s="8">
        <v>431.11</v>
      </c>
    </row>
    <row r="9727" spans="1:4" ht="12.75" customHeight="1">
      <c r="A9727" s="6" t="s">
        <v>19473</v>
      </c>
      <c r="B9727" s="7" t="s">
        <v>19474</v>
      </c>
      <c r="C9727" s="7" t="s">
        <v>2</v>
      </c>
      <c r="D9727" s="8">
        <v>18.93</v>
      </c>
    </row>
    <row r="9728" spans="1:4" ht="12.75" customHeight="1">
      <c r="A9728" s="6" t="s">
        <v>19475</v>
      </c>
      <c r="B9728" s="7" t="s">
        <v>19476</v>
      </c>
      <c r="C9728" s="7" t="s">
        <v>2</v>
      </c>
      <c r="D9728" s="8">
        <v>16.3</v>
      </c>
    </row>
    <row r="9729" spans="1:4" ht="12.75" customHeight="1">
      <c r="A9729" s="6" t="s">
        <v>19477</v>
      </c>
      <c r="B9729" s="7" t="s">
        <v>19478</v>
      </c>
      <c r="C9729" s="7" t="s">
        <v>2</v>
      </c>
      <c r="D9729" s="8">
        <v>17.559999999999999</v>
      </c>
    </row>
    <row r="9730" spans="1:4" ht="12.75" customHeight="1">
      <c r="A9730" s="6" t="s">
        <v>19479</v>
      </c>
      <c r="B9730" s="7" t="s">
        <v>19480</v>
      </c>
      <c r="C9730" s="7" t="s">
        <v>2</v>
      </c>
      <c r="D9730" s="8">
        <v>501.77</v>
      </c>
    </row>
    <row r="9731" spans="1:4" ht="12.75" customHeight="1">
      <c r="A9731" s="6" t="s">
        <v>19481</v>
      </c>
      <c r="B9731" s="7" t="s">
        <v>19482</v>
      </c>
      <c r="C9731" s="7" t="s">
        <v>2</v>
      </c>
      <c r="D9731" s="8">
        <v>49.63</v>
      </c>
    </row>
    <row r="9732" spans="1:4" ht="12.75" customHeight="1">
      <c r="A9732" s="6" t="s">
        <v>19483</v>
      </c>
      <c r="B9732" s="7" t="s">
        <v>19484</v>
      </c>
      <c r="C9732" s="7" t="s">
        <v>2</v>
      </c>
      <c r="D9732" s="8">
        <v>15.31</v>
      </c>
    </row>
    <row r="9733" spans="1:4" ht="12.75" customHeight="1">
      <c r="A9733" s="6" t="s">
        <v>19485</v>
      </c>
      <c r="B9733" s="7" t="s">
        <v>19486</v>
      </c>
      <c r="C9733" s="7" t="s">
        <v>2</v>
      </c>
      <c r="D9733" s="8">
        <v>20.63</v>
      </c>
    </row>
    <row r="9734" spans="1:4" ht="12.75" customHeight="1">
      <c r="A9734" s="6" t="s">
        <v>19487</v>
      </c>
      <c r="B9734" s="7" t="s">
        <v>19488</v>
      </c>
      <c r="C9734" s="7" t="s">
        <v>2</v>
      </c>
      <c r="D9734" s="8">
        <v>24.76</v>
      </c>
    </row>
    <row r="9735" spans="1:4" ht="12.75" customHeight="1">
      <c r="A9735" s="6" t="s">
        <v>19489</v>
      </c>
      <c r="B9735" s="7" t="s">
        <v>19490</v>
      </c>
      <c r="C9735" s="7" t="s">
        <v>2</v>
      </c>
      <c r="D9735" s="8">
        <v>24.12</v>
      </c>
    </row>
    <row r="9736" spans="1:4" ht="12.75" customHeight="1">
      <c r="A9736" s="6" t="s">
        <v>19491</v>
      </c>
      <c r="B9736" s="7" t="s">
        <v>19492</v>
      </c>
      <c r="C9736" s="7" t="s">
        <v>2</v>
      </c>
      <c r="D9736" s="8">
        <v>24.12</v>
      </c>
    </row>
    <row r="9737" spans="1:4" ht="12.75" customHeight="1">
      <c r="A9737" s="6" t="s">
        <v>19493</v>
      </c>
      <c r="B9737" s="7" t="s">
        <v>19494</v>
      </c>
      <c r="C9737" s="7" t="s">
        <v>2</v>
      </c>
      <c r="D9737" s="8">
        <v>83.08</v>
      </c>
    </row>
    <row r="9738" spans="1:4" ht="12.75" customHeight="1">
      <c r="A9738" s="6" t="s">
        <v>19495</v>
      </c>
      <c r="B9738" s="7" t="s">
        <v>19496</v>
      </c>
      <c r="C9738" s="7" t="s">
        <v>2</v>
      </c>
      <c r="D9738" s="8">
        <v>552.58000000000004</v>
      </c>
    </row>
    <row r="9739" spans="1:4" ht="12.75" customHeight="1">
      <c r="A9739" s="6" t="s">
        <v>19497</v>
      </c>
      <c r="B9739" s="7" t="s">
        <v>19498</v>
      </c>
      <c r="C9739" s="7" t="s">
        <v>2</v>
      </c>
      <c r="D9739" s="8">
        <v>31.92</v>
      </c>
    </row>
    <row r="9740" spans="1:4" ht="12.75" customHeight="1">
      <c r="A9740" s="6" t="s">
        <v>19499</v>
      </c>
      <c r="B9740" s="7" t="s">
        <v>19500</v>
      </c>
      <c r="C9740" s="7" t="s">
        <v>2</v>
      </c>
      <c r="D9740" s="8">
        <v>20.94</v>
      </c>
    </row>
    <row r="9741" spans="1:4" ht="12.75" customHeight="1">
      <c r="A9741" s="6" t="s">
        <v>19501</v>
      </c>
      <c r="B9741" s="7" t="s">
        <v>19502</v>
      </c>
      <c r="C9741" s="7" t="s">
        <v>2</v>
      </c>
      <c r="D9741" s="8">
        <v>22.31</v>
      </c>
    </row>
    <row r="9742" spans="1:4" ht="12.75" customHeight="1">
      <c r="A9742" s="6" t="s">
        <v>19503</v>
      </c>
      <c r="B9742" s="7" t="s">
        <v>19504</v>
      </c>
      <c r="C9742" s="7" t="s">
        <v>2</v>
      </c>
      <c r="D9742" s="8">
        <v>35.54</v>
      </c>
    </row>
    <row r="9743" spans="1:4" ht="12.75" customHeight="1">
      <c r="A9743" s="6" t="s">
        <v>19505</v>
      </c>
      <c r="B9743" s="7" t="s">
        <v>19506</v>
      </c>
      <c r="C9743" s="7" t="s">
        <v>2</v>
      </c>
      <c r="D9743" s="8">
        <v>49.54</v>
      </c>
    </row>
    <row r="9744" spans="1:4" ht="12.75" customHeight="1">
      <c r="A9744" s="6" t="s">
        <v>19507</v>
      </c>
      <c r="B9744" s="7" t="s">
        <v>19508</v>
      </c>
      <c r="C9744" s="7" t="s">
        <v>2</v>
      </c>
      <c r="D9744" s="8">
        <v>17.22</v>
      </c>
    </row>
    <row r="9745" spans="1:4" ht="12.75" customHeight="1">
      <c r="A9745" s="6" t="s">
        <v>19509</v>
      </c>
      <c r="B9745" s="7" t="s">
        <v>19510</v>
      </c>
      <c r="C9745" s="7" t="s">
        <v>2</v>
      </c>
      <c r="D9745" s="8">
        <v>17.190000000000001</v>
      </c>
    </row>
    <row r="9746" spans="1:4" ht="12.75" customHeight="1">
      <c r="A9746" s="6" t="s">
        <v>19511</v>
      </c>
      <c r="B9746" s="7" t="s">
        <v>19512</v>
      </c>
      <c r="C9746" s="7" t="s">
        <v>2</v>
      </c>
      <c r="D9746" s="8">
        <v>20.98</v>
      </c>
    </row>
    <row r="9747" spans="1:4" ht="12.75" customHeight="1">
      <c r="A9747" s="6" t="s">
        <v>19513</v>
      </c>
      <c r="B9747" s="7" t="s">
        <v>19514</v>
      </c>
      <c r="C9747" s="7" t="s">
        <v>2</v>
      </c>
      <c r="D9747" s="8">
        <v>26.05</v>
      </c>
    </row>
    <row r="9748" spans="1:4" ht="12.75" customHeight="1">
      <c r="A9748" s="6" t="s">
        <v>19515</v>
      </c>
      <c r="B9748" s="7" t="s">
        <v>19516</v>
      </c>
      <c r="C9748" s="7" t="s">
        <v>2</v>
      </c>
      <c r="D9748" s="8">
        <v>25.78</v>
      </c>
    </row>
    <row r="9749" spans="1:4" ht="12.75" customHeight="1">
      <c r="A9749" s="6" t="s">
        <v>19517</v>
      </c>
      <c r="B9749" s="7" t="s">
        <v>19518</v>
      </c>
      <c r="C9749" s="7" t="s">
        <v>2</v>
      </c>
      <c r="D9749" s="8">
        <v>29.25</v>
      </c>
    </row>
    <row r="9750" spans="1:4" ht="12.75" customHeight="1">
      <c r="A9750" s="6" t="s">
        <v>19519</v>
      </c>
      <c r="B9750" s="7" t="s">
        <v>19520</v>
      </c>
      <c r="C9750" s="7" t="s">
        <v>2</v>
      </c>
      <c r="D9750" s="8">
        <v>32.58</v>
      </c>
    </row>
    <row r="9751" spans="1:4" ht="12.75" customHeight="1">
      <c r="A9751" s="6" t="s">
        <v>19521</v>
      </c>
      <c r="B9751" s="7" t="s">
        <v>19522</v>
      </c>
      <c r="C9751" s="7" t="s">
        <v>2</v>
      </c>
      <c r="D9751" s="8">
        <v>36.26</v>
      </c>
    </row>
    <row r="9752" spans="1:4" ht="12.75" customHeight="1">
      <c r="A9752" s="6" t="s">
        <v>19523</v>
      </c>
      <c r="B9752" s="7" t="s">
        <v>19524</v>
      </c>
      <c r="C9752" s="7" t="s">
        <v>2</v>
      </c>
      <c r="D9752" s="8">
        <v>34.57</v>
      </c>
    </row>
    <row r="9753" spans="1:4" ht="12.75" customHeight="1">
      <c r="A9753" s="6" t="s">
        <v>19525</v>
      </c>
      <c r="B9753" s="7" t="s">
        <v>19526</v>
      </c>
      <c r="C9753" s="7" t="s">
        <v>2</v>
      </c>
      <c r="D9753" s="8">
        <v>11.26</v>
      </c>
    </row>
    <row r="9754" spans="1:4" ht="12.75" customHeight="1">
      <c r="A9754" s="6" t="s">
        <v>19527</v>
      </c>
      <c r="B9754" s="7" t="s">
        <v>19528</v>
      </c>
      <c r="C9754" s="7" t="s">
        <v>2</v>
      </c>
      <c r="D9754" s="8">
        <v>11.29</v>
      </c>
    </row>
    <row r="9755" spans="1:4" ht="12.75" customHeight="1">
      <c r="A9755" s="6" t="s">
        <v>19529</v>
      </c>
      <c r="B9755" s="7" t="s">
        <v>19530</v>
      </c>
      <c r="C9755" s="7" t="s">
        <v>2</v>
      </c>
      <c r="D9755" s="8">
        <v>25.88</v>
      </c>
    </row>
    <row r="9756" spans="1:4" ht="12.75" customHeight="1">
      <c r="A9756" s="6" t="s">
        <v>19531</v>
      </c>
      <c r="B9756" s="7" t="s">
        <v>19532</v>
      </c>
      <c r="C9756" s="7" t="s">
        <v>2</v>
      </c>
      <c r="D9756" s="8">
        <v>431.58</v>
      </c>
    </row>
    <row r="9757" spans="1:4" ht="12.75" customHeight="1">
      <c r="A9757" s="6" t="s">
        <v>19533</v>
      </c>
      <c r="B9757" s="7" t="s">
        <v>19534</v>
      </c>
      <c r="C9757" s="7" t="s">
        <v>2</v>
      </c>
      <c r="D9757" s="8">
        <v>19.170000000000002</v>
      </c>
    </row>
    <row r="9758" spans="1:4" ht="12.75" customHeight="1">
      <c r="A9758" s="6" t="s">
        <v>19535</v>
      </c>
      <c r="B9758" s="7" t="s">
        <v>19536</v>
      </c>
      <c r="C9758" s="7" t="s">
        <v>2</v>
      </c>
      <c r="D9758" s="8">
        <v>15.74</v>
      </c>
    </row>
    <row r="9759" spans="1:4" ht="12.75" customHeight="1">
      <c r="A9759" s="6" t="s">
        <v>19537</v>
      </c>
      <c r="B9759" s="7" t="s">
        <v>19538</v>
      </c>
      <c r="C9759" s="7" t="s">
        <v>2</v>
      </c>
      <c r="D9759" s="8">
        <v>17</v>
      </c>
    </row>
    <row r="9760" spans="1:4" ht="12.75" customHeight="1">
      <c r="A9760" s="6" t="s">
        <v>19539</v>
      </c>
      <c r="B9760" s="7" t="s">
        <v>19540</v>
      </c>
      <c r="C9760" s="7" t="s">
        <v>2</v>
      </c>
      <c r="D9760" s="8">
        <v>501.21</v>
      </c>
    </row>
    <row r="9761" spans="1:4" ht="12.75" customHeight="1">
      <c r="A9761" s="6" t="s">
        <v>19541</v>
      </c>
      <c r="B9761" s="7" t="s">
        <v>19542</v>
      </c>
      <c r="C9761" s="7" t="s">
        <v>2</v>
      </c>
      <c r="D9761" s="8">
        <v>49.07</v>
      </c>
    </row>
    <row r="9762" spans="1:4" ht="12.75" customHeight="1">
      <c r="A9762" s="6" t="s">
        <v>19543</v>
      </c>
      <c r="B9762" s="7" t="s">
        <v>19544</v>
      </c>
      <c r="C9762" s="7" t="s">
        <v>2</v>
      </c>
      <c r="D9762" s="8">
        <v>15.3</v>
      </c>
    </row>
    <row r="9763" spans="1:4" ht="12.75" customHeight="1">
      <c r="A9763" s="6" t="s">
        <v>19545</v>
      </c>
      <c r="B9763" s="7" t="s">
        <v>19546</v>
      </c>
      <c r="C9763" s="7" t="s">
        <v>2</v>
      </c>
      <c r="D9763" s="8">
        <v>20.350000000000001</v>
      </c>
    </row>
    <row r="9764" spans="1:4" ht="12.75" customHeight="1">
      <c r="A9764" s="6" t="s">
        <v>19547</v>
      </c>
      <c r="B9764" s="7" t="s">
        <v>19548</v>
      </c>
      <c r="C9764" s="7" t="s">
        <v>2</v>
      </c>
      <c r="D9764" s="8">
        <v>24.48</v>
      </c>
    </row>
    <row r="9765" spans="1:4" ht="12.75" customHeight="1">
      <c r="A9765" s="6" t="s">
        <v>19549</v>
      </c>
      <c r="B9765" s="7" t="s">
        <v>19550</v>
      </c>
      <c r="C9765" s="7" t="s">
        <v>2</v>
      </c>
      <c r="D9765" s="8">
        <v>22.68</v>
      </c>
    </row>
    <row r="9766" spans="1:4" ht="12.75" customHeight="1">
      <c r="A9766" s="6" t="s">
        <v>19551</v>
      </c>
      <c r="B9766" s="7" t="s">
        <v>19552</v>
      </c>
      <c r="C9766" s="7" t="s">
        <v>2</v>
      </c>
      <c r="D9766" s="8">
        <v>22.68</v>
      </c>
    </row>
    <row r="9767" spans="1:4" ht="12.75" customHeight="1">
      <c r="A9767" s="6" t="s">
        <v>19553</v>
      </c>
      <c r="B9767" s="7" t="s">
        <v>19554</v>
      </c>
      <c r="C9767" s="7" t="s">
        <v>2</v>
      </c>
      <c r="D9767" s="8">
        <v>81.64</v>
      </c>
    </row>
    <row r="9768" spans="1:4" ht="12.75" customHeight="1">
      <c r="A9768" s="6" t="s">
        <v>19555</v>
      </c>
      <c r="B9768" s="7" t="s">
        <v>19556</v>
      </c>
      <c r="C9768" s="7" t="s">
        <v>2</v>
      </c>
      <c r="D9768" s="8">
        <v>551.14</v>
      </c>
    </row>
    <row r="9769" spans="1:4" ht="12.75" customHeight="1">
      <c r="A9769" s="6" t="s">
        <v>19557</v>
      </c>
      <c r="B9769" s="7" t="s">
        <v>19558</v>
      </c>
      <c r="C9769" s="7" t="s">
        <v>2</v>
      </c>
      <c r="D9769" s="8">
        <v>31.19</v>
      </c>
    </row>
    <row r="9770" spans="1:4" ht="12.75" customHeight="1">
      <c r="A9770" s="6" t="s">
        <v>19559</v>
      </c>
      <c r="B9770" s="7" t="s">
        <v>19560</v>
      </c>
      <c r="C9770" s="7" t="s">
        <v>2</v>
      </c>
      <c r="D9770" s="8">
        <v>19.79</v>
      </c>
    </row>
    <row r="9771" spans="1:4" ht="12.75" customHeight="1">
      <c r="A9771" s="6" t="s">
        <v>19561</v>
      </c>
      <c r="B9771" s="7" t="s">
        <v>19562</v>
      </c>
      <c r="C9771" s="7" t="s">
        <v>2</v>
      </c>
      <c r="D9771" s="8">
        <v>23.26</v>
      </c>
    </row>
    <row r="9772" spans="1:4" ht="12.75" customHeight="1">
      <c r="A9772" s="6" t="s">
        <v>19563</v>
      </c>
      <c r="B9772" s="7" t="s">
        <v>19564</v>
      </c>
      <c r="C9772" s="7" t="s">
        <v>2</v>
      </c>
      <c r="D9772" s="8">
        <v>34.47</v>
      </c>
    </row>
    <row r="9773" spans="1:4" ht="12.75" customHeight="1">
      <c r="A9773" s="6" t="s">
        <v>19565</v>
      </c>
      <c r="B9773" s="7" t="s">
        <v>19566</v>
      </c>
      <c r="C9773" s="7" t="s">
        <v>2</v>
      </c>
      <c r="D9773" s="8">
        <v>46.73</v>
      </c>
    </row>
    <row r="9774" spans="1:4" ht="12.75" customHeight="1">
      <c r="A9774" s="6" t="s">
        <v>19567</v>
      </c>
      <c r="B9774" s="7" t="s">
        <v>19568</v>
      </c>
      <c r="C9774" s="7" t="s">
        <v>2</v>
      </c>
      <c r="D9774" s="8">
        <v>6</v>
      </c>
    </row>
    <row r="9775" spans="1:4" ht="12.75" customHeight="1">
      <c r="A9775" s="6" t="s">
        <v>19569</v>
      </c>
      <c r="B9775" s="7" t="s">
        <v>19570</v>
      </c>
      <c r="C9775" s="7" t="s">
        <v>2</v>
      </c>
      <c r="D9775" s="8">
        <v>7.5</v>
      </c>
    </row>
    <row r="9776" spans="1:4" ht="12.75" customHeight="1">
      <c r="A9776" s="6" t="s">
        <v>19571</v>
      </c>
      <c r="B9776" s="7" t="s">
        <v>19572</v>
      </c>
      <c r="C9776" s="7" t="s">
        <v>2</v>
      </c>
      <c r="D9776" s="8">
        <v>8.73</v>
      </c>
    </row>
    <row r="9777" spans="1:4" ht="12.75" customHeight="1">
      <c r="A9777" s="6" t="s">
        <v>19573</v>
      </c>
      <c r="B9777" s="7" t="s">
        <v>19574</v>
      </c>
      <c r="C9777" s="7" t="s">
        <v>2</v>
      </c>
      <c r="D9777" s="8">
        <v>10.19</v>
      </c>
    </row>
    <row r="9778" spans="1:4" ht="12.75" customHeight="1">
      <c r="A9778" s="6" t="s">
        <v>19575</v>
      </c>
      <c r="B9778" s="7" t="s">
        <v>19576</v>
      </c>
      <c r="C9778" s="7" t="s">
        <v>2</v>
      </c>
      <c r="D9778" s="8">
        <v>14.01</v>
      </c>
    </row>
    <row r="9779" spans="1:4" ht="12.75" customHeight="1">
      <c r="A9779" s="6" t="s">
        <v>19577</v>
      </c>
      <c r="B9779" s="7" t="s">
        <v>19578</v>
      </c>
      <c r="C9779" s="7" t="s">
        <v>2</v>
      </c>
      <c r="D9779" s="8">
        <v>5.52</v>
      </c>
    </row>
    <row r="9780" spans="1:4" ht="12.75" customHeight="1">
      <c r="A9780" s="6" t="s">
        <v>19579</v>
      </c>
      <c r="B9780" s="7" t="s">
        <v>19580</v>
      </c>
      <c r="C9780" s="7" t="s">
        <v>2</v>
      </c>
      <c r="D9780" s="8">
        <v>6.94</v>
      </c>
    </row>
    <row r="9781" spans="1:4" ht="12.75" customHeight="1">
      <c r="A9781" s="6" t="s">
        <v>19581</v>
      </c>
      <c r="B9781" s="7" t="s">
        <v>19582</v>
      </c>
      <c r="C9781" s="7" t="s">
        <v>2</v>
      </c>
      <c r="D9781" s="8">
        <v>8.1999999999999993</v>
      </c>
    </row>
    <row r="9782" spans="1:4" ht="12.75" customHeight="1">
      <c r="A9782" s="6" t="s">
        <v>19583</v>
      </c>
      <c r="B9782" s="7" t="s">
        <v>19584</v>
      </c>
      <c r="C9782" s="7" t="s">
        <v>2</v>
      </c>
      <c r="D9782" s="8">
        <v>9.48</v>
      </c>
    </row>
    <row r="9783" spans="1:4" ht="12.75" customHeight="1">
      <c r="A9783" s="6" t="s">
        <v>19585</v>
      </c>
      <c r="B9783" s="7" t="s">
        <v>19586</v>
      </c>
      <c r="C9783" s="7" t="s">
        <v>2</v>
      </c>
      <c r="D9783" s="8">
        <v>13.18</v>
      </c>
    </row>
    <row r="9784" spans="1:4" ht="12.75" customHeight="1">
      <c r="A9784" s="6" t="s">
        <v>19587</v>
      </c>
      <c r="B9784" s="7" t="s">
        <v>19588</v>
      </c>
      <c r="C9784" s="7" t="s">
        <v>2</v>
      </c>
      <c r="D9784" s="8">
        <v>4.71</v>
      </c>
    </row>
    <row r="9785" spans="1:4" ht="12.75" customHeight="1">
      <c r="A9785" s="6" t="s">
        <v>19589</v>
      </c>
      <c r="B9785" s="7" t="s">
        <v>19590</v>
      </c>
      <c r="C9785" s="7" t="s">
        <v>2</v>
      </c>
      <c r="D9785" s="8">
        <v>9.5</v>
      </c>
    </row>
    <row r="9786" spans="1:4" ht="12.75" customHeight="1">
      <c r="A9786" s="6" t="s">
        <v>19591</v>
      </c>
      <c r="B9786" s="7" t="s">
        <v>19592</v>
      </c>
      <c r="C9786" s="7" t="s">
        <v>2</v>
      </c>
      <c r="D9786" s="8">
        <v>14.18</v>
      </c>
    </row>
    <row r="9787" spans="1:4" ht="12.75" customHeight="1">
      <c r="A9787" s="6" t="s">
        <v>19593</v>
      </c>
      <c r="B9787" s="7" t="s">
        <v>19594</v>
      </c>
      <c r="C9787" s="7" t="s">
        <v>2</v>
      </c>
      <c r="D9787" s="8">
        <v>6.05</v>
      </c>
    </row>
    <row r="9788" spans="1:4" ht="12.75" customHeight="1">
      <c r="A9788" s="6" t="s">
        <v>19595</v>
      </c>
      <c r="B9788" s="7" t="s">
        <v>19596</v>
      </c>
      <c r="C9788" s="7" t="s">
        <v>2</v>
      </c>
      <c r="D9788" s="8">
        <v>7.7</v>
      </c>
    </row>
    <row r="9789" spans="1:4" ht="12.75" customHeight="1">
      <c r="A9789" s="6" t="s">
        <v>19597</v>
      </c>
      <c r="B9789" s="7" t="s">
        <v>19598</v>
      </c>
      <c r="C9789" s="7" t="s">
        <v>2</v>
      </c>
      <c r="D9789" s="8">
        <v>9.11</v>
      </c>
    </row>
    <row r="9790" spans="1:4" ht="12.75" customHeight="1">
      <c r="A9790" s="6" t="s">
        <v>19599</v>
      </c>
      <c r="B9790" s="7" t="s">
        <v>19600</v>
      </c>
      <c r="C9790" s="7" t="s">
        <v>2</v>
      </c>
      <c r="D9790" s="8">
        <v>10.93</v>
      </c>
    </row>
    <row r="9791" spans="1:4" ht="12.75" customHeight="1">
      <c r="A9791" s="6" t="s">
        <v>19601</v>
      </c>
      <c r="B9791" s="7" t="s">
        <v>19602</v>
      </c>
      <c r="C9791" s="7" t="s">
        <v>2</v>
      </c>
      <c r="D9791" s="8">
        <v>15.5</v>
      </c>
    </row>
    <row r="9792" spans="1:4" ht="12.75" customHeight="1">
      <c r="A9792" s="6" t="s">
        <v>19603</v>
      </c>
      <c r="B9792" s="7" t="s">
        <v>19604</v>
      </c>
      <c r="C9792" s="7" t="s">
        <v>2</v>
      </c>
      <c r="D9792" s="8">
        <v>18.260000000000002</v>
      </c>
    </row>
    <row r="9793" spans="1:4" ht="12.75" customHeight="1">
      <c r="A9793" s="6" t="s">
        <v>19605</v>
      </c>
      <c r="B9793" s="7" t="s">
        <v>19606</v>
      </c>
      <c r="C9793" s="7" t="s">
        <v>2</v>
      </c>
      <c r="D9793" s="8">
        <v>23.21</v>
      </c>
    </row>
    <row r="9794" spans="1:4" ht="12.75" customHeight="1">
      <c r="A9794" s="6" t="s">
        <v>19607</v>
      </c>
      <c r="B9794" s="7" t="s">
        <v>19608</v>
      </c>
      <c r="C9794" s="7" t="s">
        <v>2</v>
      </c>
      <c r="D9794" s="8">
        <v>26.93</v>
      </c>
    </row>
    <row r="9795" spans="1:4" ht="12.75" customHeight="1">
      <c r="A9795" s="6" t="s">
        <v>19609</v>
      </c>
      <c r="B9795" s="7" t="s">
        <v>19610</v>
      </c>
      <c r="C9795" s="7" t="s">
        <v>2</v>
      </c>
      <c r="D9795" s="8">
        <v>9.84</v>
      </c>
    </row>
    <row r="9796" spans="1:4" ht="12.75" customHeight="1">
      <c r="A9796" s="6" t="s">
        <v>19611</v>
      </c>
      <c r="B9796" s="7" t="s">
        <v>19612</v>
      </c>
      <c r="C9796" s="7" t="s">
        <v>2</v>
      </c>
      <c r="D9796" s="8">
        <v>16.649999999999999</v>
      </c>
    </row>
    <row r="9797" spans="1:4" ht="12.75" customHeight="1">
      <c r="A9797" s="6" t="s">
        <v>19613</v>
      </c>
      <c r="B9797" s="7" t="s">
        <v>19614</v>
      </c>
      <c r="C9797" s="7" t="s">
        <v>2</v>
      </c>
      <c r="D9797" s="8">
        <v>23.87</v>
      </c>
    </row>
    <row r="9798" spans="1:4" ht="12.75" customHeight="1">
      <c r="A9798" s="6" t="s">
        <v>19615</v>
      </c>
      <c r="B9798" s="7" t="s">
        <v>19616</v>
      </c>
      <c r="C9798" s="7" t="s">
        <v>2</v>
      </c>
      <c r="D9798" s="8">
        <v>6.71</v>
      </c>
    </row>
    <row r="9799" spans="1:4" ht="12.75" customHeight="1">
      <c r="A9799" s="6" t="s">
        <v>19617</v>
      </c>
      <c r="B9799" s="7" t="s">
        <v>19618</v>
      </c>
      <c r="C9799" s="7" t="s">
        <v>2</v>
      </c>
      <c r="D9799" s="8">
        <v>16.52</v>
      </c>
    </row>
    <row r="9800" spans="1:4" ht="12.75" customHeight="1">
      <c r="A9800" s="6" t="s">
        <v>19619</v>
      </c>
      <c r="B9800" s="7" t="s">
        <v>19620</v>
      </c>
      <c r="C9800" s="7" t="s">
        <v>2</v>
      </c>
      <c r="D9800" s="8">
        <v>16.57</v>
      </c>
    </row>
    <row r="9801" spans="1:4" ht="12.75" customHeight="1">
      <c r="A9801" s="6" t="s">
        <v>19621</v>
      </c>
      <c r="B9801" s="7" t="s">
        <v>19622</v>
      </c>
      <c r="C9801" s="7" t="s">
        <v>2</v>
      </c>
      <c r="D9801" s="8">
        <v>22.22</v>
      </c>
    </row>
    <row r="9802" spans="1:4" ht="12.75" customHeight="1">
      <c r="A9802" s="6" t="s">
        <v>19623</v>
      </c>
      <c r="B9802" s="7" t="s">
        <v>19624</v>
      </c>
      <c r="C9802" s="7" t="s">
        <v>2</v>
      </c>
      <c r="D9802" s="8">
        <v>16.07</v>
      </c>
    </row>
    <row r="9803" spans="1:4" ht="12.75" customHeight="1">
      <c r="A9803" s="6" t="s">
        <v>19625</v>
      </c>
      <c r="B9803" s="7" t="s">
        <v>19626</v>
      </c>
      <c r="C9803" s="7" t="s">
        <v>2</v>
      </c>
      <c r="D9803" s="8">
        <v>18.420000000000002</v>
      </c>
    </row>
    <row r="9804" spans="1:4" ht="12.75" customHeight="1">
      <c r="A9804" s="6" t="s">
        <v>19627</v>
      </c>
      <c r="B9804" s="7" t="s">
        <v>19628</v>
      </c>
      <c r="C9804" s="7" t="s">
        <v>2</v>
      </c>
      <c r="D9804" s="8">
        <v>20.74</v>
      </c>
    </row>
    <row r="9805" spans="1:4" ht="12.75" customHeight="1">
      <c r="A9805" s="6" t="s">
        <v>19629</v>
      </c>
      <c r="B9805" s="7" t="s">
        <v>19630</v>
      </c>
      <c r="C9805" s="7" t="s">
        <v>2</v>
      </c>
      <c r="D9805" s="8">
        <v>25.92</v>
      </c>
    </row>
    <row r="9806" spans="1:4" ht="12.75" customHeight="1">
      <c r="A9806" s="6" t="s">
        <v>19631</v>
      </c>
      <c r="B9806" s="7" t="s">
        <v>19632</v>
      </c>
      <c r="C9806" s="7" t="s">
        <v>2</v>
      </c>
      <c r="D9806" s="8">
        <v>22.41</v>
      </c>
    </row>
    <row r="9807" spans="1:4" ht="12.75" customHeight="1">
      <c r="A9807" s="6" t="s">
        <v>19633</v>
      </c>
      <c r="B9807" s="7" t="s">
        <v>19634</v>
      </c>
      <c r="C9807" s="7" t="s">
        <v>2</v>
      </c>
      <c r="D9807" s="8">
        <v>12.01</v>
      </c>
    </row>
    <row r="9808" spans="1:4" ht="12.75" customHeight="1">
      <c r="A9808" s="6" t="s">
        <v>19635</v>
      </c>
      <c r="B9808" s="7" t="s">
        <v>19636</v>
      </c>
      <c r="C9808" s="7" t="s">
        <v>2</v>
      </c>
      <c r="D9808" s="8">
        <v>32.159999999999997</v>
      </c>
    </row>
    <row r="9809" spans="1:4" ht="12.75" customHeight="1">
      <c r="A9809" s="6" t="s">
        <v>19637</v>
      </c>
      <c r="B9809" s="7" t="s">
        <v>19638</v>
      </c>
      <c r="C9809" s="7" t="s">
        <v>2</v>
      </c>
      <c r="D9809" s="8">
        <v>16.98</v>
      </c>
    </row>
    <row r="9810" spans="1:4" ht="12.75" customHeight="1">
      <c r="A9810" s="6" t="s">
        <v>19639</v>
      </c>
      <c r="B9810" s="7" t="s">
        <v>19640</v>
      </c>
      <c r="C9810" s="7" t="s">
        <v>2</v>
      </c>
      <c r="D9810" s="8">
        <v>10.81</v>
      </c>
    </row>
    <row r="9811" spans="1:4" ht="12.75" customHeight="1">
      <c r="A9811" s="6" t="s">
        <v>19641</v>
      </c>
      <c r="B9811" s="7" t="s">
        <v>19642</v>
      </c>
      <c r="C9811" s="7" t="s">
        <v>2</v>
      </c>
      <c r="D9811" s="8">
        <v>9.32</v>
      </c>
    </row>
    <row r="9812" spans="1:4" ht="12.75" customHeight="1">
      <c r="A9812" s="6" t="s">
        <v>19643</v>
      </c>
      <c r="B9812" s="7" t="s">
        <v>19644</v>
      </c>
      <c r="C9812" s="7" t="s">
        <v>2</v>
      </c>
      <c r="D9812" s="8">
        <v>13.27</v>
      </c>
    </row>
    <row r="9813" spans="1:4" ht="12.75" customHeight="1">
      <c r="A9813" s="6" t="s">
        <v>19645</v>
      </c>
      <c r="B9813" s="7" t="s">
        <v>19646</v>
      </c>
      <c r="C9813" s="7" t="s">
        <v>2</v>
      </c>
      <c r="D9813" s="8">
        <v>14.28</v>
      </c>
    </row>
    <row r="9814" spans="1:4" ht="12.75" customHeight="1">
      <c r="A9814" s="6" t="s">
        <v>19647</v>
      </c>
      <c r="B9814" s="7" t="s">
        <v>19648</v>
      </c>
      <c r="C9814" s="7" t="s">
        <v>2</v>
      </c>
      <c r="D9814" s="8">
        <v>36.83</v>
      </c>
    </row>
    <row r="9815" spans="1:4" ht="12.75" customHeight="1">
      <c r="A9815" s="6" t="s">
        <v>19649</v>
      </c>
      <c r="B9815" s="7" t="s">
        <v>19650</v>
      </c>
      <c r="C9815" s="7" t="s">
        <v>2</v>
      </c>
      <c r="D9815" s="8">
        <v>35.97</v>
      </c>
    </row>
    <row r="9816" spans="1:4" ht="12.75" customHeight="1">
      <c r="A9816" s="6" t="s">
        <v>19651</v>
      </c>
      <c r="B9816" s="7" t="s">
        <v>19652</v>
      </c>
      <c r="C9816" s="7" t="s">
        <v>2</v>
      </c>
      <c r="D9816" s="8">
        <v>13.63</v>
      </c>
    </row>
    <row r="9817" spans="1:4" ht="12.75" customHeight="1">
      <c r="A9817" s="6" t="s">
        <v>19653</v>
      </c>
      <c r="B9817" s="7" t="s">
        <v>19654</v>
      </c>
      <c r="C9817" s="7" t="s">
        <v>2</v>
      </c>
      <c r="D9817" s="8">
        <v>11.78</v>
      </c>
    </row>
    <row r="9818" spans="1:4" ht="12.75" customHeight="1">
      <c r="A9818" s="6" t="s">
        <v>19655</v>
      </c>
      <c r="B9818" s="7" t="s">
        <v>19656</v>
      </c>
      <c r="C9818" s="7" t="s">
        <v>2</v>
      </c>
      <c r="D9818" s="8">
        <v>25.86</v>
      </c>
    </row>
    <row r="9819" spans="1:4" ht="12.75" customHeight="1">
      <c r="A9819" s="6" t="s">
        <v>19657</v>
      </c>
      <c r="B9819" s="7" t="s">
        <v>19658</v>
      </c>
      <c r="C9819" s="7" t="s">
        <v>2</v>
      </c>
      <c r="D9819" s="8">
        <v>13</v>
      </c>
    </row>
    <row r="9820" spans="1:4" ht="12.75" customHeight="1">
      <c r="A9820" s="6" t="s">
        <v>19659</v>
      </c>
      <c r="B9820" s="7" t="s">
        <v>19660</v>
      </c>
      <c r="C9820" s="7" t="s">
        <v>2</v>
      </c>
      <c r="D9820" s="8">
        <v>16.29</v>
      </c>
    </row>
    <row r="9821" spans="1:4" ht="12.75" customHeight="1">
      <c r="A9821" s="6" t="s">
        <v>19661</v>
      </c>
      <c r="B9821" s="7" t="s">
        <v>19662</v>
      </c>
      <c r="C9821" s="7" t="s">
        <v>2</v>
      </c>
      <c r="D9821" s="8">
        <v>13.77</v>
      </c>
    </row>
    <row r="9822" spans="1:4" ht="12.75" customHeight="1">
      <c r="A9822" s="6" t="s">
        <v>19663</v>
      </c>
      <c r="B9822" s="7" t="s">
        <v>19664</v>
      </c>
      <c r="C9822" s="7" t="s">
        <v>2</v>
      </c>
      <c r="D9822" s="8">
        <v>27.88</v>
      </c>
    </row>
    <row r="9823" spans="1:4" ht="12.75" customHeight="1">
      <c r="A9823" s="6" t="s">
        <v>19665</v>
      </c>
      <c r="B9823" s="7" t="s">
        <v>19666</v>
      </c>
      <c r="C9823" s="7" t="s">
        <v>2</v>
      </c>
      <c r="D9823" s="8">
        <v>33.81</v>
      </c>
    </row>
    <row r="9824" spans="1:4" ht="12.75" customHeight="1">
      <c r="A9824" s="6" t="s">
        <v>19667</v>
      </c>
      <c r="B9824" s="7" t="s">
        <v>19668</v>
      </c>
      <c r="C9824" s="7" t="s">
        <v>2</v>
      </c>
      <c r="D9824" s="8">
        <v>23.49</v>
      </c>
    </row>
    <row r="9825" spans="1:4" ht="12.75" customHeight="1">
      <c r="A9825" s="6" t="s">
        <v>19669</v>
      </c>
      <c r="B9825" s="7" t="s">
        <v>19670</v>
      </c>
      <c r="C9825" s="7" t="s">
        <v>2</v>
      </c>
      <c r="D9825" s="8">
        <v>20.59</v>
      </c>
    </row>
    <row r="9826" spans="1:4" ht="12.75" customHeight="1">
      <c r="A9826" s="6" t="s">
        <v>19671</v>
      </c>
      <c r="B9826" s="7" t="s">
        <v>19672</v>
      </c>
      <c r="C9826" s="7" t="s">
        <v>2</v>
      </c>
      <c r="D9826" s="8">
        <v>29.5</v>
      </c>
    </row>
    <row r="9827" spans="1:4" ht="12.75" customHeight="1">
      <c r="A9827" s="6" t="s">
        <v>19673</v>
      </c>
      <c r="B9827" s="7" t="s">
        <v>19674</v>
      </c>
      <c r="C9827" s="7" t="s">
        <v>2</v>
      </c>
      <c r="D9827" s="8">
        <v>12.52</v>
      </c>
    </row>
    <row r="9828" spans="1:4" ht="12.75" customHeight="1">
      <c r="A9828" s="6" t="s">
        <v>19675</v>
      </c>
      <c r="B9828" s="7" t="s">
        <v>19676</v>
      </c>
      <c r="C9828" s="7" t="s">
        <v>2</v>
      </c>
      <c r="D9828" s="8">
        <v>23.63</v>
      </c>
    </row>
    <row r="9829" spans="1:4" ht="12.75" customHeight="1">
      <c r="A9829" s="6" t="s">
        <v>19677</v>
      </c>
      <c r="B9829" s="7" t="s">
        <v>19678</v>
      </c>
      <c r="C9829" s="7" t="s">
        <v>2</v>
      </c>
      <c r="D9829" s="8">
        <v>21.88</v>
      </c>
    </row>
    <row r="9830" spans="1:4" ht="12.75" customHeight="1">
      <c r="A9830" s="6" t="s">
        <v>19679</v>
      </c>
      <c r="B9830" s="7" t="s">
        <v>19680</v>
      </c>
      <c r="C9830" s="7" t="s">
        <v>2</v>
      </c>
      <c r="D9830" s="8">
        <v>10.14</v>
      </c>
    </row>
    <row r="9831" spans="1:4" ht="12.75" customHeight="1">
      <c r="A9831" s="6" t="s">
        <v>19681</v>
      </c>
      <c r="B9831" s="7" t="s">
        <v>19682</v>
      </c>
      <c r="C9831" s="7" t="s">
        <v>2</v>
      </c>
      <c r="D9831" s="8">
        <v>16.32</v>
      </c>
    </row>
    <row r="9832" spans="1:4" ht="12.75" customHeight="1">
      <c r="A9832" s="6" t="s">
        <v>19683</v>
      </c>
      <c r="B9832" s="7" t="s">
        <v>19684</v>
      </c>
      <c r="C9832" s="7" t="s">
        <v>2</v>
      </c>
      <c r="D9832" s="8">
        <v>21.95</v>
      </c>
    </row>
    <row r="9833" spans="1:4" ht="12.75" customHeight="1">
      <c r="A9833" s="6" t="s">
        <v>19685</v>
      </c>
      <c r="B9833" s="7" t="s">
        <v>19686</v>
      </c>
      <c r="C9833" s="7" t="s">
        <v>2</v>
      </c>
      <c r="D9833" s="8">
        <v>44.13</v>
      </c>
    </row>
    <row r="9834" spans="1:4" ht="12.75" customHeight="1">
      <c r="A9834" s="6" t="s">
        <v>19687</v>
      </c>
      <c r="B9834" s="7" t="s">
        <v>19688</v>
      </c>
      <c r="C9834" s="7" t="s">
        <v>2</v>
      </c>
      <c r="D9834" s="8">
        <v>20.95</v>
      </c>
    </row>
    <row r="9835" spans="1:4" ht="12.75" customHeight="1">
      <c r="A9835" s="6" t="s">
        <v>19689</v>
      </c>
      <c r="B9835" s="7" t="s">
        <v>19690</v>
      </c>
      <c r="C9835" s="7" t="s">
        <v>2</v>
      </c>
      <c r="D9835" s="8">
        <v>42.97</v>
      </c>
    </row>
    <row r="9836" spans="1:4" ht="12.75" customHeight="1">
      <c r="A9836" s="6" t="s">
        <v>19691</v>
      </c>
      <c r="B9836" s="7" t="s">
        <v>19692</v>
      </c>
      <c r="C9836" s="7" t="s">
        <v>2</v>
      </c>
      <c r="D9836" s="8">
        <v>54.21</v>
      </c>
    </row>
    <row r="9837" spans="1:4" ht="12.75" customHeight="1">
      <c r="A9837" s="6" t="s">
        <v>19693</v>
      </c>
      <c r="B9837" s="7" t="s">
        <v>19694</v>
      </c>
      <c r="C9837" s="7" t="s">
        <v>2</v>
      </c>
      <c r="D9837" s="8">
        <v>67.040000000000006</v>
      </c>
    </row>
    <row r="9838" spans="1:4" ht="12.75" customHeight="1">
      <c r="A9838" s="6" t="s">
        <v>19695</v>
      </c>
      <c r="B9838" s="7" t="s">
        <v>19696</v>
      </c>
      <c r="C9838" s="7" t="s">
        <v>2</v>
      </c>
      <c r="D9838" s="8">
        <v>39.67</v>
      </c>
    </row>
    <row r="9839" spans="1:4" ht="12.75" customHeight="1">
      <c r="A9839" s="6" t="s">
        <v>19697</v>
      </c>
      <c r="B9839" s="7" t="s">
        <v>19698</v>
      </c>
      <c r="C9839" s="7" t="s">
        <v>2</v>
      </c>
      <c r="D9839" s="8">
        <v>39.29</v>
      </c>
    </row>
    <row r="9840" spans="1:4" ht="12.75" customHeight="1">
      <c r="A9840" s="6" t="s">
        <v>19699</v>
      </c>
      <c r="B9840" s="7" t="s">
        <v>19700</v>
      </c>
      <c r="C9840" s="7" t="s">
        <v>2</v>
      </c>
      <c r="D9840" s="8">
        <v>27.84</v>
      </c>
    </row>
    <row r="9841" spans="1:4" ht="12.75" customHeight="1">
      <c r="A9841" s="6" t="s">
        <v>19701</v>
      </c>
      <c r="B9841" s="7" t="s">
        <v>19702</v>
      </c>
      <c r="C9841" s="7" t="s">
        <v>2</v>
      </c>
      <c r="D9841" s="8">
        <v>40.46</v>
      </c>
    </row>
    <row r="9842" spans="1:4" ht="12.75" customHeight="1">
      <c r="A9842" s="6" t="s">
        <v>19703</v>
      </c>
      <c r="B9842" s="7" t="s">
        <v>19704</v>
      </c>
      <c r="C9842" s="7" t="s">
        <v>2</v>
      </c>
      <c r="D9842" s="8">
        <v>61.03</v>
      </c>
    </row>
    <row r="9843" spans="1:4" ht="12.75" customHeight="1">
      <c r="A9843" s="6" t="s">
        <v>19705</v>
      </c>
      <c r="B9843" s="7" t="s">
        <v>19706</v>
      </c>
      <c r="C9843" s="7" t="s">
        <v>2</v>
      </c>
      <c r="D9843" s="8">
        <v>123.94</v>
      </c>
    </row>
    <row r="9844" spans="1:4" ht="12.75" customHeight="1">
      <c r="A9844" s="6" t="s">
        <v>19707</v>
      </c>
      <c r="B9844" s="7" t="s">
        <v>19708</v>
      </c>
      <c r="C9844" s="7" t="s">
        <v>2</v>
      </c>
      <c r="D9844" s="8">
        <v>64.78</v>
      </c>
    </row>
    <row r="9845" spans="1:4" ht="12.75" customHeight="1">
      <c r="A9845" s="6" t="s">
        <v>19709</v>
      </c>
      <c r="B9845" s="7" t="s">
        <v>19710</v>
      </c>
      <c r="C9845" s="7" t="s">
        <v>2</v>
      </c>
      <c r="D9845" s="8">
        <v>59.48</v>
      </c>
    </row>
    <row r="9846" spans="1:4" ht="12.75" customHeight="1">
      <c r="A9846" s="6" t="s">
        <v>19711</v>
      </c>
      <c r="B9846" s="7" t="s">
        <v>19712</v>
      </c>
      <c r="C9846" s="7" t="s">
        <v>2</v>
      </c>
      <c r="D9846" s="8">
        <v>34.44</v>
      </c>
    </row>
    <row r="9847" spans="1:4" ht="12.75" customHeight="1">
      <c r="A9847" s="6" t="s">
        <v>19713</v>
      </c>
      <c r="B9847" s="7" t="s">
        <v>19714</v>
      </c>
      <c r="C9847" s="7" t="s">
        <v>2</v>
      </c>
      <c r="D9847" s="8">
        <v>112.52</v>
      </c>
    </row>
    <row r="9848" spans="1:4" ht="12.75" customHeight="1">
      <c r="A9848" s="6" t="s">
        <v>19715</v>
      </c>
      <c r="B9848" s="7" t="s">
        <v>19716</v>
      </c>
      <c r="C9848" s="7" t="s">
        <v>2</v>
      </c>
      <c r="D9848" s="8">
        <v>109.68</v>
      </c>
    </row>
    <row r="9849" spans="1:4" ht="12.75" customHeight="1">
      <c r="A9849" s="6" t="s">
        <v>19717</v>
      </c>
      <c r="B9849" s="7" t="s">
        <v>19718</v>
      </c>
      <c r="C9849" s="7" t="s">
        <v>2</v>
      </c>
      <c r="D9849" s="8">
        <v>134.65</v>
      </c>
    </row>
    <row r="9850" spans="1:4" ht="12.75" customHeight="1">
      <c r="A9850" s="6" t="s">
        <v>19719</v>
      </c>
      <c r="B9850" s="7" t="s">
        <v>19720</v>
      </c>
      <c r="C9850" s="7" t="s">
        <v>2</v>
      </c>
      <c r="D9850" s="8">
        <v>65.14</v>
      </c>
    </row>
    <row r="9851" spans="1:4" ht="12.75" customHeight="1">
      <c r="A9851" s="6" t="s">
        <v>19721</v>
      </c>
      <c r="B9851" s="7" t="s">
        <v>19722</v>
      </c>
      <c r="C9851" s="7" t="s">
        <v>2</v>
      </c>
      <c r="D9851" s="8">
        <v>86.62</v>
      </c>
    </row>
    <row r="9852" spans="1:4" ht="12.75" customHeight="1">
      <c r="A9852" s="6" t="s">
        <v>19723</v>
      </c>
      <c r="B9852" s="7" t="s">
        <v>19724</v>
      </c>
      <c r="C9852" s="7" t="s">
        <v>2</v>
      </c>
      <c r="D9852" s="8">
        <v>246.5</v>
      </c>
    </row>
    <row r="9853" spans="1:4" ht="12.75" customHeight="1">
      <c r="A9853" s="6" t="s">
        <v>19725</v>
      </c>
      <c r="B9853" s="7" t="s">
        <v>19726</v>
      </c>
      <c r="C9853" s="7" t="s">
        <v>2</v>
      </c>
      <c r="D9853" s="8">
        <v>77.8</v>
      </c>
    </row>
    <row r="9854" spans="1:4" ht="12.75" customHeight="1">
      <c r="A9854" s="6" t="s">
        <v>19727</v>
      </c>
      <c r="B9854" s="7" t="s">
        <v>19728</v>
      </c>
      <c r="C9854" s="7" t="s">
        <v>2</v>
      </c>
      <c r="D9854" s="8">
        <v>171.91</v>
      </c>
    </row>
    <row r="9855" spans="1:4" ht="12.75" customHeight="1">
      <c r="A9855" s="6" t="s">
        <v>19729</v>
      </c>
      <c r="B9855" s="7" t="s">
        <v>19730</v>
      </c>
      <c r="C9855" s="7" t="s">
        <v>2</v>
      </c>
      <c r="D9855" s="8">
        <v>129.22999999999999</v>
      </c>
    </row>
    <row r="9856" spans="1:4" ht="12.75" customHeight="1">
      <c r="A9856" s="6" t="s">
        <v>19731</v>
      </c>
      <c r="B9856" s="7" t="s">
        <v>19732</v>
      </c>
      <c r="C9856" s="7" t="s">
        <v>2</v>
      </c>
      <c r="D9856" s="8">
        <v>227.61</v>
      </c>
    </row>
    <row r="9857" spans="1:4" ht="12.75" customHeight="1">
      <c r="A9857" s="6" t="s">
        <v>19733</v>
      </c>
      <c r="B9857" s="7" t="s">
        <v>19734</v>
      </c>
      <c r="C9857" s="7" t="s">
        <v>2</v>
      </c>
      <c r="D9857" s="8">
        <v>167.08</v>
      </c>
    </row>
    <row r="9858" spans="1:4" ht="12.75" customHeight="1">
      <c r="A9858" s="6" t="s">
        <v>19735</v>
      </c>
      <c r="B9858" s="7" t="s">
        <v>19736</v>
      </c>
      <c r="C9858" s="7" t="s">
        <v>2</v>
      </c>
      <c r="D9858" s="8">
        <v>20.04</v>
      </c>
    </row>
    <row r="9859" spans="1:4" ht="12.75" customHeight="1">
      <c r="A9859" s="6" t="s">
        <v>19737</v>
      </c>
      <c r="B9859" s="7" t="s">
        <v>19738</v>
      </c>
      <c r="C9859" s="7" t="s">
        <v>2</v>
      </c>
      <c r="D9859" s="8">
        <v>75.489999999999995</v>
      </c>
    </row>
    <row r="9860" spans="1:4" ht="12.75" customHeight="1">
      <c r="A9860" s="6" t="s">
        <v>19739</v>
      </c>
      <c r="B9860" s="7" t="s">
        <v>19740</v>
      </c>
      <c r="C9860" s="7" t="s">
        <v>2</v>
      </c>
      <c r="D9860" s="8">
        <v>9.5299999999999994</v>
      </c>
    </row>
    <row r="9861" spans="1:4" ht="12.75" customHeight="1">
      <c r="A9861" s="6" t="s">
        <v>19741</v>
      </c>
      <c r="B9861" s="7" t="s">
        <v>19742</v>
      </c>
      <c r="C9861" s="7" t="s">
        <v>2</v>
      </c>
      <c r="D9861" s="8">
        <v>26.54</v>
      </c>
    </row>
    <row r="9862" spans="1:4" ht="12.75" customHeight="1">
      <c r="A9862" s="6" t="s">
        <v>19743</v>
      </c>
      <c r="B9862" s="7" t="s">
        <v>19744</v>
      </c>
      <c r="C9862" s="7" t="s">
        <v>2</v>
      </c>
      <c r="D9862" s="8">
        <v>152.85</v>
      </c>
    </row>
    <row r="9863" spans="1:4" ht="12.75" customHeight="1">
      <c r="A9863" s="6" t="s">
        <v>19745</v>
      </c>
      <c r="B9863" s="7" t="s">
        <v>19746</v>
      </c>
      <c r="C9863" s="7" t="s">
        <v>2</v>
      </c>
      <c r="D9863" s="8">
        <v>14.59</v>
      </c>
    </row>
    <row r="9864" spans="1:4" ht="12.75" customHeight="1">
      <c r="A9864" s="6" t="s">
        <v>19747</v>
      </c>
      <c r="B9864" s="7" t="s">
        <v>19748</v>
      </c>
      <c r="C9864" s="7" t="s">
        <v>2</v>
      </c>
      <c r="D9864" s="8">
        <v>27.46</v>
      </c>
    </row>
    <row r="9865" spans="1:4" ht="12.75" customHeight="1">
      <c r="A9865" s="6" t="s">
        <v>19749</v>
      </c>
      <c r="B9865" s="7" t="s">
        <v>19750</v>
      </c>
      <c r="C9865" s="7" t="s">
        <v>2</v>
      </c>
      <c r="D9865" s="8">
        <v>7.09</v>
      </c>
    </row>
    <row r="9866" spans="1:4" ht="12.75" customHeight="1">
      <c r="A9866" s="6" t="s">
        <v>19751</v>
      </c>
      <c r="B9866" s="7" t="s">
        <v>19752</v>
      </c>
      <c r="C9866" s="7" t="s">
        <v>2</v>
      </c>
      <c r="D9866" s="8">
        <v>6.87</v>
      </c>
    </row>
    <row r="9867" spans="1:4" ht="12.75" customHeight="1">
      <c r="A9867" s="6" t="s">
        <v>19753</v>
      </c>
      <c r="B9867" s="7" t="s">
        <v>19754</v>
      </c>
      <c r="C9867" s="7" t="s">
        <v>2</v>
      </c>
      <c r="D9867" s="8">
        <v>5.61</v>
      </c>
    </row>
    <row r="9868" spans="1:4" ht="12.75" customHeight="1">
      <c r="A9868" s="6" t="s">
        <v>19755</v>
      </c>
      <c r="B9868" s="7" t="s">
        <v>19756</v>
      </c>
      <c r="C9868" s="7" t="s">
        <v>2</v>
      </c>
      <c r="D9868" s="8">
        <v>18.02</v>
      </c>
    </row>
    <row r="9869" spans="1:4" ht="12.75" customHeight="1">
      <c r="A9869" s="6" t="s">
        <v>19757</v>
      </c>
      <c r="B9869" s="7" t="s">
        <v>19758</v>
      </c>
      <c r="C9869" s="7" t="s">
        <v>2</v>
      </c>
      <c r="D9869" s="8">
        <v>10.18</v>
      </c>
    </row>
    <row r="9870" spans="1:4" ht="12.75" customHeight="1">
      <c r="A9870" s="6" t="s">
        <v>19759</v>
      </c>
      <c r="B9870" s="7" t="s">
        <v>19760</v>
      </c>
      <c r="C9870" s="7" t="s">
        <v>2</v>
      </c>
      <c r="D9870" s="8">
        <v>6.34</v>
      </c>
    </row>
    <row r="9871" spans="1:4" ht="12.75" customHeight="1">
      <c r="A9871" s="6" t="s">
        <v>19761</v>
      </c>
      <c r="B9871" s="7" t="s">
        <v>19762</v>
      </c>
      <c r="C9871" s="7" t="s">
        <v>2</v>
      </c>
      <c r="D9871" s="8">
        <v>6.84</v>
      </c>
    </row>
    <row r="9872" spans="1:4" ht="12.75" customHeight="1">
      <c r="A9872" s="6" t="s">
        <v>19763</v>
      </c>
      <c r="B9872" s="7" t="s">
        <v>19764</v>
      </c>
      <c r="C9872" s="7" t="s">
        <v>2</v>
      </c>
      <c r="D9872" s="8">
        <v>9.34</v>
      </c>
    </row>
    <row r="9873" spans="1:4" ht="12.75" customHeight="1">
      <c r="A9873" s="6" t="s">
        <v>19765</v>
      </c>
      <c r="B9873" s="7" t="s">
        <v>19766</v>
      </c>
      <c r="C9873" s="7" t="s">
        <v>2</v>
      </c>
      <c r="D9873" s="8">
        <v>10.94</v>
      </c>
    </row>
    <row r="9874" spans="1:4" ht="12.75" customHeight="1">
      <c r="A9874" s="6" t="s">
        <v>19767</v>
      </c>
      <c r="B9874" s="7" t="s">
        <v>19768</v>
      </c>
      <c r="C9874" s="7" t="s">
        <v>2</v>
      </c>
      <c r="D9874" s="8">
        <v>4.8899999999999997</v>
      </c>
    </row>
    <row r="9875" spans="1:4" ht="12.75" customHeight="1">
      <c r="A9875" s="6" t="s">
        <v>19769</v>
      </c>
      <c r="B9875" s="7" t="s">
        <v>19770</v>
      </c>
      <c r="C9875" s="7" t="s">
        <v>2</v>
      </c>
      <c r="D9875" s="8">
        <v>7.1</v>
      </c>
    </row>
    <row r="9876" spans="1:4" ht="12.75" customHeight="1">
      <c r="A9876" s="6" t="s">
        <v>19771</v>
      </c>
      <c r="B9876" s="7" t="s">
        <v>19772</v>
      </c>
      <c r="C9876" s="7" t="s">
        <v>2</v>
      </c>
      <c r="D9876" s="8">
        <v>8.8699999999999992</v>
      </c>
    </row>
    <row r="9877" spans="1:4" ht="12.75" customHeight="1">
      <c r="A9877" s="6" t="s">
        <v>19773</v>
      </c>
      <c r="B9877" s="7" t="s">
        <v>19774</v>
      </c>
      <c r="C9877" s="7" t="s">
        <v>2</v>
      </c>
      <c r="D9877" s="8">
        <v>13.21</v>
      </c>
    </row>
    <row r="9878" spans="1:4" ht="12.75" customHeight="1">
      <c r="A9878" s="6" t="s">
        <v>19775</v>
      </c>
      <c r="B9878" s="7" t="s">
        <v>19776</v>
      </c>
      <c r="C9878" s="7" t="s">
        <v>2</v>
      </c>
      <c r="D9878" s="8">
        <v>10.36</v>
      </c>
    </row>
    <row r="9879" spans="1:4" ht="12.75" customHeight="1">
      <c r="A9879" s="6" t="s">
        <v>19777</v>
      </c>
      <c r="B9879" s="7" t="s">
        <v>19778</v>
      </c>
      <c r="C9879" s="7" t="s">
        <v>2</v>
      </c>
      <c r="D9879" s="8">
        <v>31.97</v>
      </c>
    </row>
    <row r="9880" spans="1:4" ht="12.75" customHeight="1">
      <c r="A9880" s="6" t="s">
        <v>19779</v>
      </c>
      <c r="B9880" s="7" t="s">
        <v>19780</v>
      </c>
      <c r="C9880" s="7" t="s">
        <v>2</v>
      </c>
      <c r="D9880" s="8">
        <v>38.42</v>
      </c>
    </row>
    <row r="9881" spans="1:4" ht="12.75" customHeight="1">
      <c r="A9881" s="6" t="s">
        <v>19781</v>
      </c>
      <c r="B9881" s="7" t="s">
        <v>19782</v>
      </c>
      <c r="C9881" s="7" t="s">
        <v>2</v>
      </c>
      <c r="D9881" s="8">
        <v>40.299999999999997</v>
      </c>
    </row>
    <row r="9882" spans="1:4" ht="12.75" customHeight="1">
      <c r="A9882" s="6" t="s">
        <v>19783</v>
      </c>
      <c r="B9882" s="7" t="s">
        <v>19784</v>
      </c>
      <c r="C9882" s="7" t="s">
        <v>2</v>
      </c>
      <c r="D9882" s="8">
        <v>42.46</v>
      </c>
    </row>
    <row r="9883" spans="1:4" ht="12.75" customHeight="1">
      <c r="A9883" s="6" t="s">
        <v>19785</v>
      </c>
      <c r="B9883" s="7" t="s">
        <v>19786</v>
      </c>
      <c r="C9883" s="7" t="s">
        <v>2</v>
      </c>
      <c r="D9883" s="8">
        <v>44.87</v>
      </c>
    </row>
    <row r="9884" spans="1:4" ht="12.75" customHeight="1">
      <c r="A9884" s="6" t="s">
        <v>19787</v>
      </c>
      <c r="B9884" s="7" t="s">
        <v>19788</v>
      </c>
      <c r="C9884" s="7" t="s">
        <v>2</v>
      </c>
      <c r="D9884" s="8">
        <v>10.23</v>
      </c>
    </row>
    <row r="9885" spans="1:4" ht="12.75" customHeight="1">
      <c r="A9885" s="6" t="s">
        <v>19789</v>
      </c>
      <c r="B9885" s="7" t="s">
        <v>19790</v>
      </c>
      <c r="C9885" s="7" t="s">
        <v>2</v>
      </c>
      <c r="D9885" s="8">
        <v>28.2</v>
      </c>
    </row>
    <row r="9886" spans="1:4" ht="12.75" customHeight="1">
      <c r="A9886" s="6" t="s">
        <v>19791</v>
      </c>
      <c r="B9886" s="7" t="s">
        <v>19792</v>
      </c>
      <c r="C9886" s="7" t="s">
        <v>2</v>
      </c>
      <c r="D9886" s="8">
        <v>21.25</v>
      </c>
    </row>
    <row r="9887" spans="1:4" ht="12.75" customHeight="1">
      <c r="A9887" s="6" t="s">
        <v>19793</v>
      </c>
      <c r="B9887" s="7" t="s">
        <v>19794</v>
      </c>
      <c r="C9887" s="7" t="s">
        <v>2</v>
      </c>
      <c r="D9887" s="8">
        <v>37.29</v>
      </c>
    </row>
    <row r="9888" spans="1:4" ht="12.75" customHeight="1">
      <c r="A9888" s="6" t="s">
        <v>19795</v>
      </c>
      <c r="B9888" s="7" t="s">
        <v>19796</v>
      </c>
      <c r="C9888" s="7" t="s">
        <v>2</v>
      </c>
      <c r="D9888" s="8">
        <v>39.17</v>
      </c>
    </row>
    <row r="9889" spans="1:4" ht="12.75" customHeight="1">
      <c r="A9889" s="6" t="s">
        <v>19797</v>
      </c>
      <c r="B9889" s="7" t="s">
        <v>19798</v>
      </c>
      <c r="C9889" s="7" t="s">
        <v>2</v>
      </c>
      <c r="D9889" s="8">
        <v>42.66</v>
      </c>
    </row>
    <row r="9890" spans="1:4" ht="12.75" customHeight="1">
      <c r="A9890" s="6" t="s">
        <v>19799</v>
      </c>
      <c r="B9890" s="7" t="s">
        <v>19800</v>
      </c>
      <c r="C9890" s="7" t="s">
        <v>2</v>
      </c>
      <c r="D9890" s="8">
        <v>45.07</v>
      </c>
    </row>
    <row r="9891" spans="1:4" ht="12.75" customHeight="1">
      <c r="A9891" s="6" t="s">
        <v>19801</v>
      </c>
      <c r="B9891" s="7" t="s">
        <v>19802</v>
      </c>
      <c r="C9891" s="7" t="s">
        <v>2</v>
      </c>
      <c r="D9891" s="8">
        <v>28.27</v>
      </c>
    </row>
    <row r="9892" spans="1:4" ht="12.75" customHeight="1">
      <c r="A9892" s="6" t="s">
        <v>19803</v>
      </c>
      <c r="B9892" s="7" t="s">
        <v>19804</v>
      </c>
      <c r="C9892" s="7" t="s">
        <v>2</v>
      </c>
      <c r="D9892" s="8">
        <v>17.88</v>
      </c>
    </row>
    <row r="9893" spans="1:4" ht="12.75" customHeight="1">
      <c r="A9893" s="6" t="s">
        <v>19805</v>
      </c>
      <c r="B9893" s="7" t="s">
        <v>19806</v>
      </c>
      <c r="C9893" s="7" t="s">
        <v>2</v>
      </c>
      <c r="D9893" s="8">
        <v>14.14</v>
      </c>
    </row>
    <row r="9894" spans="1:4" ht="12.75" customHeight="1">
      <c r="A9894" s="6" t="s">
        <v>19807</v>
      </c>
      <c r="B9894" s="7" t="s">
        <v>19808</v>
      </c>
      <c r="C9894" s="7" t="s">
        <v>2</v>
      </c>
      <c r="D9894" s="8">
        <v>19.03</v>
      </c>
    </row>
    <row r="9895" spans="1:4" ht="12.75" customHeight="1">
      <c r="A9895" s="6" t="s">
        <v>19809</v>
      </c>
      <c r="B9895" s="7" t="s">
        <v>19810</v>
      </c>
      <c r="C9895" s="7" t="s">
        <v>2</v>
      </c>
      <c r="D9895" s="8">
        <v>20.399999999999999</v>
      </c>
    </row>
    <row r="9896" spans="1:4" ht="12.75" customHeight="1">
      <c r="A9896" s="6" t="s">
        <v>19811</v>
      </c>
      <c r="B9896" s="7" t="s">
        <v>19812</v>
      </c>
      <c r="C9896" s="7" t="s">
        <v>2</v>
      </c>
      <c r="D9896" s="8">
        <v>26.8</v>
      </c>
    </row>
    <row r="9897" spans="1:4" ht="12.75" customHeight="1">
      <c r="A9897" s="6" t="s">
        <v>19813</v>
      </c>
      <c r="B9897" s="7" t="s">
        <v>19814</v>
      </c>
      <c r="C9897" s="7" t="s">
        <v>2</v>
      </c>
      <c r="D9897" s="8">
        <v>12.91</v>
      </c>
    </row>
    <row r="9898" spans="1:4" ht="12.75" customHeight="1">
      <c r="A9898" s="6" t="s">
        <v>19815</v>
      </c>
      <c r="B9898" s="7" t="s">
        <v>19816</v>
      </c>
      <c r="C9898" s="7" t="s">
        <v>2</v>
      </c>
      <c r="D9898" s="8">
        <v>16.48</v>
      </c>
    </row>
    <row r="9899" spans="1:4" ht="12.75" customHeight="1">
      <c r="A9899" s="6" t="s">
        <v>19817</v>
      </c>
      <c r="B9899" s="7" t="s">
        <v>19818</v>
      </c>
      <c r="C9899" s="7" t="s">
        <v>2</v>
      </c>
      <c r="D9899" s="8">
        <v>26.49</v>
      </c>
    </row>
    <row r="9900" spans="1:4" ht="12.75" customHeight="1">
      <c r="A9900" s="6" t="s">
        <v>19819</v>
      </c>
      <c r="B9900" s="7" t="s">
        <v>19820</v>
      </c>
      <c r="C9900" s="7" t="s">
        <v>2</v>
      </c>
      <c r="D9900" s="8">
        <v>31.78</v>
      </c>
    </row>
    <row r="9901" spans="1:4" ht="12.75" customHeight="1">
      <c r="A9901" s="6" t="s">
        <v>19821</v>
      </c>
      <c r="B9901" s="7" t="s">
        <v>19822</v>
      </c>
      <c r="C9901" s="7" t="s">
        <v>2</v>
      </c>
      <c r="D9901" s="8">
        <v>196.22</v>
      </c>
    </row>
    <row r="9902" spans="1:4" ht="12.75" customHeight="1">
      <c r="A9902" s="6" t="s">
        <v>19823</v>
      </c>
      <c r="B9902" s="7" t="s">
        <v>19824</v>
      </c>
      <c r="C9902" s="7" t="s">
        <v>2</v>
      </c>
      <c r="D9902" s="8">
        <v>362.8</v>
      </c>
    </row>
    <row r="9903" spans="1:4" ht="12.75" customHeight="1">
      <c r="A9903" s="6" t="s">
        <v>19825</v>
      </c>
      <c r="B9903" s="7" t="s">
        <v>19826</v>
      </c>
      <c r="C9903" s="7" t="s">
        <v>2</v>
      </c>
      <c r="D9903" s="8">
        <v>469.68</v>
      </c>
    </row>
    <row r="9904" spans="1:4" ht="12.75" customHeight="1">
      <c r="A9904" s="6" t="s">
        <v>19827</v>
      </c>
      <c r="B9904" s="7" t="s">
        <v>19828</v>
      </c>
      <c r="C9904" s="7" t="s">
        <v>2</v>
      </c>
      <c r="D9904" s="8">
        <v>899.28</v>
      </c>
    </row>
    <row r="9905" spans="1:4" ht="12.75" customHeight="1">
      <c r="A9905" s="6" t="s">
        <v>19829</v>
      </c>
      <c r="B9905" s="7" t="s">
        <v>19830</v>
      </c>
      <c r="C9905" s="7" t="s">
        <v>2</v>
      </c>
      <c r="D9905" s="8">
        <v>192.69</v>
      </c>
    </row>
    <row r="9906" spans="1:4" ht="12.75" customHeight="1">
      <c r="A9906" s="6" t="s">
        <v>19831</v>
      </c>
      <c r="B9906" s="7" t="s">
        <v>19832</v>
      </c>
      <c r="C9906" s="7" t="s">
        <v>2</v>
      </c>
      <c r="D9906" s="8">
        <v>303.05</v>
      </c>
    </row>
    <row r="9907" spans="1:4" ht="12.75" customHeight="1">
      <c r="A9907" s="6" t="s">
        <v>19833</v>
      </c>
      <c r="B9907" s="7" t="s">
        <v>19834</v>
      </c>
      <c r="C9907" s="7" t="s">
        <v>2</v>
      </c>
      <c r="D9907" s="8">
        <v>592.30999999999995</v>
      </c>
    </row>
    <row r="9908" spans="1:4" ht="12.75" customHeight="1">
      <c r="A9908" s="6" t="s">
        <v>19835</v>
      </c>
      <c r="B9908" s="7" t="s">
        <v>19836</v>
      </c>
      <c r="C9908" s="7" t="s">
        <v>2</v>
      </c>
      <c r="D9908" s="8">
        <v>822.41</v>
      </c>
    </row>
    <row r="9909" spans="1:4" ht="12.75" customHeight="1">
      <c r="A9909" s="6" t="s">
        <v>19837</v>
      </c>
      <c r="B9909" s="7" t="s">
        <v>19838</v>
      </c>
      <c r="C9909" s="7" t="s">
        <v>2</v>
      </c>
      <c r="D9909" s="8">
        <v>981.52</v>
      </c>
    </row>
    <row r="9910" spans="1:4" ht="12.75" customHeight="1">
      <c r="A9910" s="6" t="s">
        <v>19839</v>
      </c>
      <c r="B9910" s="7" t="s">
        <v>19840</v>
      </c>
      <c r="C9910" s="7" t="s">
        <v>2</v>
      </c>
      <c r="D9910" s="8">
        <v>239.95</v>
      </c>
    </row>
    <row r="9911" spans="1:4" ht="12.75" customHeight="1">
      <c r="A9911" s="6" t="s">
        <v>19841</v>
      </c>
      <c r="B9911" s="7" t="s">
        <v>19842</v>
      </c>
      <c r="C9911" s="7" t="s">
        <v>2</v>
      </c>
      <c r="D9911" s="8">
        <v>447.46</v>
      </c>
    </row>
    <row r="9912" spans="1:4" ht="12.75" customHeight="1">
      <c r="A9912" s="6" t="s">
        <v>19843</v>
      </c>
      <c r="B9912" s="7" t="s">
        <v>19844</v>
      </c>
      <c r="C9912" s="7" t="s">
        <v>2</v>
      </c>
      <c r="D9912" s="8">
        <v>637.57000000000005</v>
      </c>
    </row>
    <row r="9913" spans="1:4" ht="12.75" customHeight="1">
      <c r="A9913" s="6" t="s">
        <v>19845</v>
      </c>
      <c r="B9913" s="7" t="s">
        <v>19846</v>
      </c>
      <c r="C9913" s="7" t="s">
        <v>2</v>
      </c>
      <c r="D9913" s="8">
        <v>762.82</v>
      </c>
    </row>
    <row r="9914" spans="1:4" ht="12.75" customHeight="1">
      <c r="A9914" s="6" t="s">
        <v>19847</v>
      </c>
      <c r="B9914" s="7" t="s">
        <v>19848</v>
      </c>
      <c r="C9914" s="7" t="s">
        <v>2</v>
      </c>
      <c r="D9914" s="8">
        <v>185.62</v>
      </c>
    </row>
    <row r="9915" spans="1:4" ht="12.75" customHeight="1">
      <c r="A9915" s="6" t="s">
        <v>19849</v>
      </c>
      <c r="B9915" s="7" t="s">
        <v>19850</v>
      </c>
      <c r="C9915" s="7" t="s">
        <v>2</v>
      </c>
      <c r="D9915" s="8">
        <v>383.96</v>
      </c>
    </row>
    <row r="9916" spans="1:4" ht="12.75" customHeight="1">
      <c r="A9916" s="6" t="s">
        <v>19851</v>
      </c>
      <c r="B9916" s="7" t="s">
        <v>19852</v>
      </c>
      <c r="C9916" s="7" t="s">
        <v>2</v>
      </c>
      <c r="D9916" s="8">
        <v>666.64</v>
      </c>
    </row>
    <row r="9917" spans="1:4" ht="12.75" customHeight="1">
      <c r="A9917" s="6" t="s">
        <v>19853</v>
      </c>
      <c r="B9917" s="7" t="s">
        <v>19854</v>
      </c>
      <c r="C9917" s="7" t="s">
        <v>2</v>
      </c>
      <c r="D9917" s="8">
        <v>1102.19</v>
      </c>
    </row>
    <row r="9918" spans="1:4" ht="12.75" customHeight="1">
      <c r="A9918" s="6" t="s">
        <v>19855</v>
      </c>
      <c r="B9918" s="7" t="s">
        <v>19856</v>
      </c>
      <c r="C9918" s="7" t="s">
        <v>2</v>
      </c>
      <c r="D9918" s="8">
        <v>271.83999999999997</v>
      </c>
    </row>
    <row r="9919" spans="1:4" ht="12.75" customHeight="1">
      <c r="A9919" s="6" t="s">
        <v>19857</v>
      </c>
      <c r="B9919" s="7" t="s">
        <v>19858</v>
      </c>
      <c r="C9919" s="7" t="s">
        <v>2</v>
      </c>
      <c r="D9919" s="8">
        <v>485.63</v>
      </c>
    </row>
    <row r="9920" spans="1:4" ht="12.75" customHeight="1">
      <c r="A9920" s="6" t="s">
        <v>19859</v>
      </c>
      <c r="B9920" s="7" t="s">
        <v>19860</v>
      </c>
      <c r="C9920" s="7" t="s">
        <v>2</v>
      </c>
      <c r="D9920" s="8">
        <v>188.15</v>
      </c>
    </row>
    <row r="9921" spans="1:4" ht="12.75" customHeight="1">
      <c r="A9921" s="6" t="s">
        <v>19861</v>
      </c>
      <c r="B9921" s="7" t="s">
        <v>19862</v>
      </c>
      <c r="C9921" s="7" t="s">
        <v>2</v>
      </c>
      <c r="D9921" s="8">
        <v>295.26</v>
      </c>
    </row>
    <row r="9922" spans="1:4" ht="12.75" customHeight="1">
      <c r="A9922" s="6" t="s">
        <v>19863</v>
      </c>
      <c r="B9922" s="7" t="s">
        <v>19864</v>
      </c>
      <c r="C9922" s="7" t="s">
        <v>2</v>
      </c>
      <c r="D9922" s="8">
        <v>574.80999999999995</v>
      </c>
    </row>
    <row r="9923" spans="1:4" ht="12.75" customHeight="1">
      <c r="A9923" s="6" t="s">
        <v>19865</v>
      </c>
      <c r="B9923" s="7" t="s">
        <v>19866</v>
      </c>
      <c r="C9923" s="7" t="s">
        <v>2</v>
      </c>
      <c r="D9923" s="8">
        <v>798.42</v>
      </c>
    </row>
    <row r="9924" spans="1:4" ht="12.75" customHeight="1">
      <c r="A9924" s="6" t="s">
        <v>19867</v>
      </c>
      <c r="B9924" s="7" t="s">
        <v>19868</v>
      </c>
      <c r="C9924" s="7" t="s">
        <v>2</v>
      </c>
      <c r="D9924" s="8">
        <v>950.49</v>
      </c>
    </row>
    <row r="9925" spans="1:4" ht="12.75" customHeight="1">
      <c r="A9925" s="6" t="s">
        <v>19869</v>
      </c>
      <c r="B9925" s="7" t="s">
        <v>19870</v>
      </c>
      <c r="C9925" s="7" t="s">
        <v>2</v>
      </c>
      <c r="D9925" s="8">
        <v>235.01</v>
      </c>
    </row>
    <row r="9926" spans="1:4" ht="12.75" customHeight="1">
      <c r="A9926" s="6" t="s">
        <v>19871</v>
      </c>
      <c r="B9926" s="7" t="s">
        <v>19872</v>
      </c>
      <c r="C9926" s="7" t="s">
        <v>2</v>
      </c>
      <c r="D9926" s="8">
        <v>436.44</v>
      </c>
    </row>
    <row r="9927" spans="1:4" ht="12.75" customHeight="1">
      <c r="A9927" s="6" t="s">
        <v>19873</v>
      </c>
      <c r="B9927" s="7" t="s">
        <v>19874</v>
      </c>
      <c r="C9927" s="7" t="s">
        <v>2</v>
      </c>
      <c r="D9927" s="8">
        <v>621.84</v>
      </c>
    </row>
    <row r="9928" spans="1:4" ht="12.75" customHeight="1">
      <c r="A9928" s="6" t="s">
        <v>19875</v>
      </c>
      <c r="B9928" s="7" t="s">
        <v>19876</v>
      </c>
      <c r="C9928" s="7" t="s">
        <v>2</v>
      </c>
      <c r="D9928" s="8">
        <v>741.57</v>
      </c>
    </row>
    <row r="9929" spans="1:4" ht="12.75" customHeight="1">
      <c r="A9929" s="6" t="s">
        <v>19877</v>
      </c>
      <c r="B9929" s="7" t="s">
        <v>19878</v>
      </c>
      <c r="C9929" s="7" t="s">
        <v>2</v>
      </c>
      <c r="D9929" s="8">
        <v>3.24</v>
      </c>
    </row>
    <row r="9930" spans="1:4" ht="12.75" customHeight="1">
      <c r="A9930" s="6" t="s">
        <v>19879</v>
      </c>
      <c r="B9930" s="7" t="s">
        <v>19880</v>
      </c>
      <c r="C9930" s="7" t="s">
        <v>2</v>
      </c>
      <c r="D9930" s="8">
        <v>4.6900000000000004</v>
      </c>
    </row>
    <row r="9931" spans="1:4" ht="12.75" customHeight="1">
      <c r="A9931" s="6" t="s">
        <v>19881</v>
      </c>
      <c r="B9931" s="7" t="s">
        <v>19882</v>
      </c>
      <c r="C9931" s="7" t="s">
        <v>2</v>
      </c>
      <c r="D9931" s="8">
        <v>3.6</v>
      </c>
    </row>
    <row r="9932" spans="1:4" ht="12.75" customHeight="1">
      <c r="A9932" s="6" t="s">
        <v>19883</v>
      </c>
      <c r="B9932" s="7" t="s">
        <v>19884</v>
      </c>
      <c r="C9932" s="7" t="s">
        <v>2</v>
      </c>
      <c r="D9932" s="8">
        <v>5.0599999999999996</v>
      </c>
    </row>
    <row r="9933" spans="1:4" ht="12.75" customHeight="1">
      <c r="A9933" s="6" t="s">
        <v>19885</v>
      </c>
      <c r="B9933" s="7" t="s">
        <v>19886</v>
      </c>
      <c r="C9933" s="7" t="s">
        <v>2</v>
      </c>
      <c r="D9933" s="8">
        <v>3.97</v>
      </c>
    </row>
    <row r="9934" spans="1:4" ht="12.75" customHeight="1">
      <c r="A9934" s="6" t="s">
        <v>19887</v>
      </c>
      <c r="B9934" s="7" t="s">
        <v>19888</v>
      </c>
      <c r="C9934" s="7" t="s">
        <v>2</v>
      </c>
      <c r="D9934" s="8">
        <v>5.42</v>
      </c>
    </row>
    <row r="9935" spans="1:4" ht="12.75" customHeight="1">
      <c r="A9935" s="6" t="s">
        <v>19889</v>
      </c>
      <c r="B9935" s="7" t="s">
        <v>19890</v>
      </c>
      <c r="C9935" s="7" t="s">
        <v>2</v>
      </c>
      <c r="D9935" s="8">
        <v>4.49</v>
      </c>
    </row>
    <row r="9936" spans="1:4" ht="12.75" customHeight="1">
      <c r="A9936" s="6" t="s">
        <v>19891</v>
      </c>
      <c r="B9936" s="7" t="s">
        <v>19892</v>
      </c>
      <c r="C9936" s="7" t="s">
        <v>2</v>
      </c>
      <c r="D9936" s="8">
        <v>5.94</v>
      </c>
    </row>
    <row r="9937" spans="1:4" ht="12.75" customHeight="1">
      <c r="A9937" s="6" t="s">
        <v>19893</v>
      </c>
      <c r="B9937" s="7" t="s">
        <v>19894</v>
      </c>
      <c r="C9937" s="7" t="s">
        <v>2</v>
      </c>
      <c r="D9937" s="8">
        <v>5.07</v>
      </c>
    </row>
    <row r="9938" spans="1:4" ht="12.75" customHeight="1">
      <c r="A9938" s="6" t="s">
        <v>19895</v>
      </c>
      <c r="B9938" s="7" t="s">
        <v>19896</v>
      </c>
      <c r="C9938" s="7" t="s">
        <v>2</v>
      </c>
      <c r="D9938" s="8">
        <v>6.53</v>
      </c>
    </row>
    <row r="9939" spans="1:4" ht="12.75" customHeight="1">
      <c r="A9939" s="6" t="s">
        <v>19897</v>
      </c>
      <c r="B9939" s="7" t="s">
        <v>19898</v>
      </c>
      <c r="C9939" s="7" t="s">
        <v>2</v>
      </c>
      <c r="D9939" s="8">
        <v>5.8</v>
      </c>
    </row>
    <row r="9940" spans="1:4" ht="12.75" customHeight="1">
      <c r="A9940" s="6" t="s">
        <v>19899</v>
      </c>
      <c r="B9940" s="7" t="s">
        <v>19900</v>
      </c>
      <c r="C9940" s="7" t="s">
        <v>2</v>
      </c>
      <c r="D9940" s="8">
        <v>7.25</v>
      </c>
    </row>
    <row r="9941" spans="1:4" ht="12.75" customHeight="1">
      <c r="A9941" s="6" t="s">
        <v>19901</v>
      </c>
      <c r="B9941" s="7" t="s">
        <v>19902</v>
      </c>
      <c r="C9941" s="7" t="s">
        <v>2</v>
      </c>
      <c r="D9941" s="8">
        <v>6.53</v>
      </c>
    </row>
    <row r="9942" spans="1:4" ht="12.75" customHeight="1">
      <c r="A9942" s="6" t="s">
        <v>19903</v>
      </c>
      <c r="B9942" s="7" t="s">
        <v>19904</v>
      </c>
      <c r="C9942" s="7" t="s">
        <v>2</v>
      </c>
      <c r="D9942" s="8">
        <v>7.99</v>
      </c>
    </row>
    <row r="9943" spans="1:4" ht="12.75" customHeight="1">
      <c r="A9943" s="6" t="s">
        <v>19905</v>
      </c>
      <c r="B9943" s="7" t="s">
        <v>19906</v>
      </c>
      <c r="C9943" s="7" t="s">
        <v>2</v>
      </c>
      <c r="D9943" s="8">
        <v>7.64</v>
      </c>
    </row>
    <row r="9944" spans="1:4" ht="12.75" customHeight="1">
      <c r="A9944" s="6" t="s">
        <v>19907</v>
      </c>
      <c r="B9944" s="7" t="s">
        <v>19908</v>
      </c>
      <c r="C9944" s="7" t="s">
        <v>2</v>
      </c>
      <c r="D9944" s="8">
        <v>9.09</v>
      </c>
    </row>
    <row r="9945" spans="1:4" ht="12.75" customHeight="1">
      <c r="A9945" s="6" t="s">
        <v>19909</v>
      </c>
      <c r="B9945" s="7" t="s">
        <v>19910</v>
      </c>
      <c r="C9945" s="7" t="s">
        <v>2</v>
      </c>
      <c r="D9945" s="8">
        <v>9.4600000000000009</v>
      </c>
    </row>
    <row r="9946" spans="1:4" ht="12.75" customHeight="1">
      <c r="A9946" s="6" t="s">
        <v>19911</v>
      </c>
      <c r="B9946" s="7" t="s">
        <v>19912</v>
      </c>
      <c r="C9946" s="7" t="s">
        <v>2</v>
      </c>
      <c r="D9946" s="8">
        <v>10.91</v>
      </c>
    </row>
    <row r="9947" spans="1:4" ht="12.75" customHeight="1">
      <c r="A9947" s="6" t="s">
        <v>19913</v>
      </c>
      <c r="B9947" s="7" t="s">
        <v>19914</v>
      </c>
      <c r="C9947" s="7" t="s">
        <v>2</v>
      </c>
      <c r="D9947" s="8">
        <v>255.54</v>
      </c>
    </row>
    <row r="9948" spans="1:4" ht="12.75" customHeight="1">
      <c r="A9948" s="6" t="s">
        <v>19915</v>
      </c>
      <c r="B9948" s="7" t="s">
        <v>19916</v>
      </c>
      <c r="C9948" s="7" t="s">
        <v>2</v>
      </c>
      <c r="D9948" s="8">
        <v>393.75</v>
      </c>
    </row>
    <row r="9949" spans="1:4" ht="12.75" customHeight="1">
      <c r="A9949" s="6" t="s">
        <v>19917</v>
      </c>
      <c r="B9949" s="7" t="s">
        <v>19918</v>
      </c>
      <c r="C9949" s="7" t="s">
        <v>2</v>
      </c>
      <c r="D9949" s="8">
        <v>421.5</v>
      </c>
    </row>
    <row r="9950" spans="1:4" ht="12.75" customHeight="1">
      <c r="A9950" s="6" t="s">
        <v>19919</v>
      </c>
      <c r="B9950" s="7" t="s">
        <v>19920</v>
      </c>
      <c r="C9950" s="7" t="s">
        <v>2</v>
      </c>
      <c r="D9950" s="8">
        <v>966.07</v>
      </c>
    </row>
    <row r="9951" spans="1:4" ht="12.75" customHeight="1">
      <c r="A9951" s="6" t="s">
        <v>19921</v>
      </c>
      <c r="B9951" s="7" t="s">
        <v>19922</v>
      </c>
      <c r="C9951" s="7" t="s">
        <v>2</v>
      </c>
      <c r="D9951" s="8">
        <v>1097.74</v>
      </c>
    </row>
    <row r="9952" spans="1:4" ht="12.75" customHeight="1">
      <c r="A9952" s="6" t="s">
        <v>19923</v>
      </c>
      <c r="B9952" s="7" t="s">
        <v>19924</v>
      </c>
      <c r="C9952" s="7" t="s">
        <v>2</v>
      </c>
      <c r="D9952" s="8">
        <v>1886.6</v>
      </c>
    </row>
    <row r="9953" spans="1:4" ht="12.75" customHeight="1">
      <c r="A9953" s="6" t="s">
        <v>19925</v>
      </c>
      <c r="B9953" s="7" t="s">
        <v>19926</v>
      </c>
      <c r="C9953" s="7" t="s">
        <v>2</v>
      </c>
      <c r="D9953" s="8">
        <v>424.54</v>
      </c>
    </row>
    <row r="9954" spans="1:4" ht="12.75" customHeight="1">
      <c r="A9954" s="6" t="s">
        <v>19927</v>
      </c>
      <c r="B9954" s="7" t="s">
        <v>19928</v>
      </c>
      <c r="C9954" s="7" t="s">
        <v>2</v>
      </c>
      <c r="D9954" s="8">
        <v>609.48</v>
      </c>
    </row>
    <row r="9955" spans="1:4" ht="12.75" customHeight="1">
      <c r="A9955" s="6" t="s">
        <v>19929</v>
      </c>
      <c r="B9955" s="7" t="s">
        <v>19930</v>
      </c>
      <c r="C9955" s="7" t="s">
        <v>2</v>
      </c>
      <c r="D9955" s="8">
        <v>590.82000000000005</v>
      </c>
    </row>
    <row r="9956" spans="1:4" ht="12.75" customHeight="1">
      <c r="A9956" s="6" t="s">
        <v>19931</v>
      </c>
      <c r="B9956" s="7" t="s">
        <v>19932</v>
      </c>
      <c r="C9956" s="7" t="s">
        <v>2</v>
      </c>
      <c r="D9956" s="8">
        <v>908.45</v>
      </c>
    </row>
    <row r="9957" spans="1:4" ht="12.75" customHeight="1">
      <c r="A9957" s="6" t="s">
        <v>19933</v>
      </c>
      <c r="B9957" s="7" t="s">
        <v>19934</v>
      </c>
      <c r="C9957" s="7" t="s">
        <v>2</v>
      </c>
      <c r="D9957" s="8">
        <v>1140.0899999999999</v>
      </c>
    </row>
    <row r="9958" spans="1:4" ht="12.75" customHeight="1">
      <c r="A9958" s="6" t="s">
        <v>19935</v>
      </c>
      <c r="B9958" s="7" t="s">
        <v>19936</v>
      </c>
      <c r="C9958" s="7" t="s">
        <v>2</v>
      </c>
      <c r="D9958" s="8">
        <v>1687.67</v>
      </c>
    </row>
    <row r="9959" spans="1:4" ht="12.75" customHeight="1">
      <c r="A9959" s="6" t="s">
        <v>19937</v>
      </c>
      <c r="B9959" s="7" t="s">
        <v>19938</v>
      </c>
      <c r="C9959" s="7" t="s">
        <v>2</v>
      </c>
      <c r="D9959" s="8">
        <v>3138.31</v>
      </c>
    </row>
    <row r="9960" spans="1:4" ht="12.75" customHeight="1">
      <c r="A9960" s="6" t="s">
        <v>19939</v>
      </c>
      <c r="B9960" s="7" t="s">
        <v>19940</v>
      </c>
      <c r="C9960" s="7" t="s">
        <v>2</v>
      </c>
      <c r="D9960" s="8">
        <v>3771.26</v>
      </c>
    </row>
    <row r="9961" spans="1:4" ht="12.75" customHeight="1">
      <c r="A9961" s="6" t="s">
        <v>19941</v>
      </c>
      <c r="B9961" s="7" t="s">
        <v>19942</v>
      </c>
      <c r="C9961" s="7" t="s">
        <v>2</v>
      </c>
      <c r="D9961" s="8">
        <v>5055.3999999999996</v>
      </c>
    </row>
    <row r="9962" spans="1:4" ht="12.75" customHeight="1">
      <c r="A9962" s="6" t="s">
        <v>19943</v>
      </c>
      <c r="B9962" s="7" t="s">
        <v>19944</v>
      </c>
      <c r="C9962" s="7" t="s">
        <v>2</v>
      </c>
      <c r="D9962" s="8">
        <v>7335.03</v>
      </c>
    </row>
    <row r="9963" spans="1:4" ht="12.75" customHeight="1">
      <c r="A9963" s="6" t="s">
        <v>19945</v>
      </c>
      <c r="B9963" s="7" t="s">
        <v>19946</v>
      </c>
      <c r="C9963" s="7" t="s">
        <v>2</v>
      </c>
      <c r="D9963" s="8">
        <v>11263.42</v>
      </c>
    </row>
    <row r="9964" spans="1:4" ht="12.75" customHeight="1">
      <c r="A9964" s="6" t="s">
        <v>19947</v>
      </c>
      <c r="B9964" s="7" t="s">
        <v>19948</v>
      </c>
      <c r="C9964" s="7" t="s">
        <v>2</v>
      </c>
      <c r="D9964" s="8">
        <v>562.65</v>
      </c>
    </row>
    <row r="9965" spans="1:4" ht="12.75" customHeight="1">
      <c r="A9965" s="6" t="s">
        <v>19949</v>
      </c>
      <c r="B9965" s="7" t="s">
        <v>19950</v>
      </c>
      <c r="C9965" s="7" t="s">
        <v>2</v>
      </c>
      <c r="D9965" s="8">
        <v>781.05</v>
      </c>
    </row>
    <row r="9966" spans="1:4" ht="12.75" customHeight="1">
      <c r="A9966" s="6" t="s">
        <v>19951</v>
      </c>
      <c r="B9966" s="7" t="s">
        <v>19952</v>
      </c>
      <c r="C9966" s="7" t="s">
        <v>2</v>
      </c>
      <c r="D9966" s="8">
        <v>38.799999999999997</v>
      </c>
    </row>
    <row r="9967" spans="1:4" ht="12.75" customHeight="1">
      <c r="A9967" s="6" t="s">
        <v>19953</v>
      </c>
      <c r="B9967" s="7" t="s">
        <v>19954</v>
      </c>
      <c r="C9967" s="7" t="s">
        <v>2</v>
      </c>
      <c r="D9967" s="8">
        <v>98.6</v>
      </c>
    </row>
    <row r="9968" spans="1:4" ht="12.75" customHeight="1">
      <c r="A9968" s="6" t="s">
        <v>19955</v>
      </c>
      <c r="B9968" s="7" t="s">
        <v>19956</v>
      </c>
      <c r="C9968" s="7" t="s">
        <v>2</v>
      </c>
      <c r="D9968" s="8">
        <v>17.7</v>
      </c>
    </row>
    <row r="9969" spans="1:4" ht="12.75" customHeight="1">
      <c r="A9969" s="6" t="s">
        <v>19957</v>
      </c>
      <c r="B9969" s="7" t="s">
        <v>19958</v>
      </c>
      <c r="C9969" s="7" t="s">
        <v>2</v>
      </c>
      <c r="D9969" s="8">
        <v>47.25</v>
      </c>
    </row>
    <row r="9970" spans="1:4" ht="12.75" customHeight="1">
      <c r="A9970" s="6" t="s">
        <v>19959</v>
      </c>
      <c r="B9970" s="7" t="s">
        <v>19960</v>
      </c>
      <c r="C9970" s="7" t="s">
        <v>2</v>
      </c>
      <c r="D9970" s="8">
        <v>101.44</v>
      </c>
    </row>
    <row r="9971" spans="1:4" ht="12.75" customHeight="1">
      <c r="A9971" s="6" t="s">
        <v>19961</v>
      </c>
      <c r="B9971" s="7" t="s">
        <v>19962</v>
      </c>
      <c r="C9971" s="7" t="s">
        <v>2</v>
      </c>
      <c r="D9971" s="8">
        <v>20.239999999999998</v>
      </c>
    </row>
    <row r="9972" spans="1:4" ht="12.75" customHeight="1">
      <c r="A9972" s="6" t="s">
        <v>19963</v>
      </c>
      <c r="B9972" s="7" t="s">
        <v>19964</v>
      </c>
      <c r="C9972" s="7" t="s">
        <v>2</v>
      </c>
      <c r="D9972" s="8">
        <v>17.77</v>
      </c>
    </row>
    <row r="9973" spans="1:4" ht="12.75" customHeight="1">
      <c r="A9973" s="6" t="s">
        <v>19965</v>
      </c>
      <c r="B9973" s="7" t="s">
        <v>19966</v>
      </c>
      <c r="C9973" s="7" t="s">
        <v>2</v>
      </c>
      <c r="D9973" s="8">
        <v>19.3</v>
      </c>
    </row>
    <row r="9974" spans="1:4" ht="12.75" customHeight="1">
      <c r="A9974" s="6" t="s">
        <v>19967</v>
      </c>
      <c r="B9974" s="7" t="s">
        <v>19968</v>
      </c>
      <c r="C9974" s="7" t="s">
        <v>2</v>
      </c>
      <c r="D9974" s="8">
        <v>18.39</v>
      </c>
    </row>
    <row r="9975" spans="1:4" ht="12.75" customHeight="1">
      <c r="A9975" s="6" t="s">
        <v>19969</v>
      </c>
      <c r="B9975" s="7" t="s">
        <v>19970</v>
      </c>
      <c r="C9975" s="7" t="s">
        <v>2</v>
      </c>
      <c r="D9975" s="8">
        <v>68.41</v>
      </c>
    </row>
    <row r="9976" spans="1:4" ht="12.75" customHeight="1">
      <c r="A9976" s="6" t="s">
        <v>19971</v>
      </c>
      <c r="B9976" s="7" t="s">
        <v>19972</v>
      </c>
      <c r="C9976" s="7" t="s">
        <v>2</v>
      </c>
      <c r="D9976" s="8">
        <v>77.239999999999995</v>
      </c>
    </row>
    <row r="9977" spans="1:4" ht="12.75" customHeight="1">
      <c r="A9977" s="6" t="s">
        <v>19973</v>
      </c>
      <c r="B9977" s="7" t="s">
        <v>19974</v>
      </c>
      <c r="C9977" s="7" t="s">
        <v>2</v>
      </c>
      <c r="D9977" s="8">
        <v>726.4</v>
      </c>
    </row>
    <row r="9978" spans="1:4" ht="12.75" customHeight="1">
      <c r="A9978" s="6" t="s">
        <v>19975</v>
      </c>
      <c r="B9978" s="7" t="s">
        <v>19976</v>
      </c>
      <c r="C9978" s="7" t="s">
        <v>2</v>
      </c>
      <c r="D9978" s="8">
        <v>508.71</v>
      </c>
    </row>
    <row r="9979" spans="1:4" ht="12.75" customHeight="1">
      <c r="A9979" s="6" t="s">
        <v>19977</v>
      </c>
      <c r="B9979" s="7" t="s">
        <v>19978</v>
      </c>
      <c r="C9979" s="7" t="s">
        <v>2</v>
      </c>
      <c r="D9979" s="8">
        <v>564.99</v>
      </c>
    </row>
    <row r="9980" spans="1:4" ht="12.75" customHeight="1">
      <c r="A9980" s="6" t="s">
        <v>19979</v>
      </c>
      <c r="B9980" s="7" t="s">
        <v>19980</v>
      </c>
      <c r="C9980" s="7" t="s">
        <v>2</v>
      </c>
      <c r="D9980" s="8">
        <v>321.94</v>
      </c>
    </row>
    <row r="9981" spans="1:4" ht="12.75" customHeight="1">
      <c r="A9981" s="6" t="s">
        <v>19981</v>
      </c>
      <c r="B9981" s="7" t="s">
        <v>19982</v>
      </c>
      <c r="C9981" s="7" t="s">
        <v>2</v>
      </c>
      <c r="D9981" s="8">
        <v>63.22</v>
      </c>
    </row>
    <row r="9982" spans="1:4" ht="12.75" customHeight="1">
      <c r="A9982" s="6" t="s">
        <v>19983</v>
      </c>
      <c r="B9982" s="7" t="s">
        <v>19984</v>
      </c>
      <c r="C9982" s="7" t="s">
        <v>2</v>
      </c>
      <c r="D9982" s="8">
        <v>68.14</v>
      </c>
    </row>
    <row r="9983" spans="1:4" ht="12.75" customHeight="1">
      <c r="A9983" s="6" t="s">
        <v>19985</v>
      </c>
      <c r="B9983" s="7" t="s">
        <v>19986</v>
      </c>
      <c r="C9983" s="7" t="s">
        <v>2</v>
      </c>
      <c r="D9983" s="8">
        <v>11.69</v>
      </c>
    </row>
    <row r="9984" spans="1:4" ht="12.75" customHeight="1">
      <c r="A9984" s="6" t="s">
        <v>19987</v>
      </c>
      <c r="B9984" s="7" t="s">
        <v>19988</v>
      </c>
      <c r="C9984" s="7" t="s">
        <v>2</v>
      </c>
      <c r="D9984" s="8">
        <v>35.35</v>
      </c>
    </row>
    <row r="9985" spans="1:4" ht="12.75" customHeight="1">
      <c r="A9985" s="6" t="s">
        <v>19989</v>
      </c>
      <c r="B9985" s="7" t="s">
        <v>19990</v>
      </c>
      <c r="C9985" s="7" t="s">
        <v>2</v>
      </c>
      <c r="D9985" s="8">
        <v>191.61</v>
      </c>
    </row>
    <row r="9986" spans="1:4" ht="12.75" customHeight="1">
      <c r="A9986" s="6" t="s">
        <v>19991</v>
      </c>
      <c r="B9986" s="7" t="s">
        <v>19992</v>
      </c>
      <c r="C9986" s="7" t="s">
        <v>2</v>
      </c>
      <c r="D9986" s="8">
        <v>29.45</v>
      </c>
    </row>
    <row r="9987" spans="1:4" ht="12.75" customHeight="1">
      <c r="A9987" s="6" t="s">
        <v>19993</v>
      </c>
      <c r="B9987" s="7" t="s">
        <v>19994</v>
      </c>
      <c r="C9987" s="7" t="s">
        <v>2</v>
      </c>
      <c r="D9987" s="8">
        <v>15.81</v>
      </c>
    </row>
    <row r="9988" spans="1:4" ht="12.75" customHeight="1">
      <c r="A9988" s="6" t="s">
        <v>19995</v>
      </c>
      <c r="B9988" s="7" t="s">
        <v>19996</v>
      </c>
      <c r="C9988" s="7" t="s">
        <v>2</v>
      </c>
      <c r="D9988" s="8">
        <v>12.8</v>
      </c>
    </row>
    <row r="9989" spans="1:4" ht="12.75" customHeight="1">
      <c r="A9989" s="6" t="s">
        <v>19997</v>
      </c>
      <c r="B9989" s="7" t="s">
        <v>19998</v>
      </c>
      <c r="C9989" s="7" t="s">
        <v>2</v>
      </c>
      <c r="D9989" s="8">
        <v>14.85</v>
      </c>
    </row>
    <row r="9990" spans="1:4" ht="12.75" customHeight="1">
      <c r="A9990" s="6" t="s">
        <v>19999</v>
      </c>
      <c r="B9990" s="7" t="s">
        <v>20000</v>
      </c>
      <c r="C9990" s="7" t="s">
        <v>2</v>
      </c>
      <c r="D9990" s="8">
        <v>46.85</v>
      </c>
    </row>
    <row r="9991" spans="1:4" ht="12.75" customHeight="1">
      <c r="A9991" s="6" t="s">
        <v>20001</v>
      </c>
      <c r="B9991" s="7" t="s">
        <v>20002</v>
      </c>
      <c r="C9991" s="7" t="s">
        <v>2</v>
      </c>
      <c r="D9991" s="8">
        <v>50.81</v>
      </c>
    </row>
    <row r="9992" spans="1:4" ht="12.75" customHeight="1">
      <c r="A9992" s="6" t="s">
        <v>20003</v>
      </c>
      <c r="B9992" s="7" t="s">
        <v>20004</v>
      </c>
      <c r="C9992" s="7" t="s">
        <v>2</v>
      </c>
      <c r="D9992" s="8">
        <v>494.51</v>
      </c>
    </row>
    <row r="9993" spans="1:4" ht="12.75" customHeight="1">
      <c r="A9993" s="6" t="s">
        <v>20005</v>
      </c>
      <c r="B9993" s="7" t="s">
        <v>20006</v>
      </c>
      <c r="C9993" s="7" t="s">
        <v>2</v>
      </c>
      <c r="D9993" s="8">
        <v>766.2</v>
      </c>
    </row>
    <row r="9994" spans="1:4" ht="12.75" customHeight="1">
      <c r="A9994" s="6" t="s">
        <v>20007</v>
      </c>
      <c r="B9994" s="7" t="s">
        <v>20008</v>
      </c>
      <c r="C9994" s="7" t="s">
        <v>2</v>
      </c>
      <c r="D9994" s="8">
        <v>615.64</v>
      </c>
    </row>
    <row r="9995" spans="1:4" ht="12.75" customHeight="1">
      <c r="A9995" s="6" t="s">
        <v>20009</v>
      </c>
      <c r="B9995" s="7" t="s">
        <v>20010</v>
      </c>
      <c r="C9995" s="7" t="s">
        <v>2</v>
      </c>
      <c r="D9995" s="8">
        <v>318.23</v>
      </c>
    </row>
    <row r="9996" spans="1:4" ht="12.75" customHeight="1">
      <c r="A9996" s="6" t="s">
        <v>20011</v>
      </c>
      <c r="B9996" s="7" t="s">
        <v>20012</v>
      </c>
      <c r="C9996" s="7" t="s">
        <v>2</v>
      </c>
      <c r="D9996" s="8">
        <v>366.03</v>
      </c>
    </row>
    <row r="9997" spans="1:4" ht="12.75" customHeight="1">
      <c r="A9997" s="6" t="s">
        <v>20013</v>
      </c>
      <c r="B9997" s="7" t="s">
        <v>20014</v>
      </c>
      <c r="C9997" s="7" t="s">
        <v>2</v>
      </c>
      <c r="D9997" s="8">
        <v>309.55</v>
      </c>
    </row>
    <row r="9998" spans="1:4" ht="12.75" customHeight="1">
      <c r="A9998" s="6" t="s">
        <v>20015</v>
      </c>
      <c r="B9998" s="7" t="s">
        <v>20016</v>
      </c>
      <c r="C9998" s="7" t="s">
        <v>2</v>
      </c>
      <c r="D9998" s="8">
        <v>233.49</v>
      </c>
    </row>
    <row r="9999" spans="1:4" ht="12.75" customHeight="1">
      <c r="A9999" s="6" t="s">
        <v>20017</v>
      </c>
      <c r="B9999" s="7" t="s">
        <v>20018</v>
      </c>
      <c r="C9999" s="7" t="s">
        <v>2</v>
      </c>
      <c r="D9999" s="8">
        <v>153.61000000000001</v>
      </c>
    </row>
    <row r="10000" spans="1:4" ht="12.75" customHeight="1">
      <c r="A10000" s="6" t="s">
        <v>20019</v>
      </c>
      <c r="B10000" s="7" t="s">
        <v>20020</v>
      </c>
      <c r="C10000" s="7" t="s">
        <v>2</v>
      </c>
      <c r="D10000" s="8">
        <v>316.16000000000003</v>
      </c>
    </row>
    <row r="10001" spans="1:4" ht="12.75" customHeight="1">
      <c r="A10001" s="6" t="s">
        <v>20021</v>
      </c>
      <c r="B10001" s="7" t="s">
        <v>20022</v>
      </c>
      <c r="C10001" s="7" t="s">
        <v>2</v>
      </c>
      <c r="D10001" s="8">
        <v>356.96</v>
      </c>
    </row>
    <row r="10002" spans="1:4" ht="12.75" customHeight="1">
      <c r="A10002" s="6" t="s">
        <v>20023</v>
      </c>
      <c r="B10002" s="7" t="s">
        <v>20024</v>
      </c>
      <c r="C10002" s="7" t="s">
        <v>2</v>
      </c>
      <c r="D10002" s="8">
        <v>148.81</v>
      </c>
    </row>
    <row r="10003" spans="1:4" ht="12.75" customHeight="1">
      <c r="A10003" s="6" t="s">
        <v>20025</v>
      </c>
      <c r="B10003" s="7" t="s">
        <v>20026</v>
      </c>
      <c r="C10003" s="7" t="s">
        <v>2</v>
      </c>
      <c r="D10003" s="8">
        <v>438.45</v>
      </c>
    </row>
    <row r="10004" spans="1:4" ht="12.75" customHeight="1">
      <c r="A10004" s="6" t="s">
        <v>20027</v>
      </c>
      <c r="B10004" s="7" t="s">
        <v>20028</v>
      </c>
      <c r="C10004" s="7" t="s">
        <v>2</v>
      </c>
      <c r="D10004" s="8">
        <v>81.08</v>
      </c>
    </row>
    <row r="10005" spans="1:4" ht="12.75" customHeight="1">
      <c r="A10005" s="6" t="s">
        <v>20029</v>
      </c>
      <c r="B10005" s="7" t="s">
        <v>20030</v>
      </c>
      <c r="C10005" s="7" t="s">
        <v>2</v>
      </c>
      <c r="D10005" s="8">
        <v>526.13</v>
      </c>
    </row>
    <row r="10006" spans="1:4" ht="12.75" customHeight="1">
      <c r="A10006" s="6" t="s">
        <v>20031</v>
      </c>
      <c r="B10006" s="7" t="s">
        <v>20032</v>
      </c>
      <c r="C10006" s="7" t="s">
        <v>2</v>
      </c>
      <c r="D10006" s="8">
        <v>140.79</v>
      </c>
    </row>
    <row r="10007" spans="1:4" ht="12.75" customHeight="1">
      <c r="A10007" s="6" t="s">
        <v>20033</v>
      </c>
      <c r="B10007" s="7" t="s">
        <v>20034</v>
      </c>
      <c r="C10007" s="7" t="s">
        <v>2</v>
      </c>
      <c r="D10007" s="8">
        <v>138.77000000000001</v>
      </c>
    </row>
    <row r="10008" spans="1:4" ht="12.75" customHeight="1">
      <c r="A10008" s="6" t="s">
        <v>20035</v>
      </c>
      <c r="B10008" s="7" t="s">
        <v>20036</v>
      </c>
      <c r="C10008" s="7" t="s">
        <v>2</v>
      </c>
      <c r="D10008" s="8">
        <v>94.87</v>
      </c>
    </row>
    <row r="10009" spans="1:4" ht="12.75" customHeight="1">
      <c r="A10009" s="6" t="s">
        <v>20037</v>
      </c>
      <c r="B10009" s="7" t="s">
        <v>20038</v>
      </c>
      <c r="C10009" s="7" t="s">
        <v>2</v>
      </c>
      <c r="D10009" s="8">
        <v>59.15</v>
      </c>
    </row>
    <row r="10010" spans="1:4" ht="12.75" customHeight="1">
      <c r="A10010" s="6" t="s">
        <v>20039</v>
      </c>
      <c r="B10010" s="7" t="s">
        <v>20040</v>
      </c>
      <c r="C10010" s="7" t="s">
        <v>2</v>
      </c>
      <c r="D10010" s="8">
        <v>106.45</v>
      </c>
    </row>
    <row r="10011" spans="1:4" ht="12.75" customHeight="1">
      <c r="A10011" s="6" t="s">
        <v>20041</v>
      </c>
      <c r="B10011" s="7" t="s">
        <v>20042</v>
      </c>
      <c r="C10011" s="7" t="s">
        <v>2</v>
      </c>
      <c r="D10011" s="8">
        <v>155.49</v>
      </c>
    </row>
    <row r="10012" spans="1:4" ht="12.75" customHeight="1">
      <c r="A10012" s="6" t="s">
        <v>20043</v>
      </c>
      <c r="B10012" s="7" t="s">
        <v>20044</v>
      </c>
      <c r="C10012" s="7" t="s">
        <v>2</v>
      </c>
      <c r="D10012" s="8">
        <v>29.85</v>
      </c>
    </row>
    <row r="10013" spans="1:4" ht="12.75" customHeight="1">
      <c r="A10013" s="6" t="s">
        <v>20045</v>
      </c>
      <c r="B10013" s="7" t="s">
        <v>20046</v>
      </c>
      <c r="C10013" s="7" t="s">
        <v>2</v>
      </c>
      <c r="D10013" s="8">
        <v>911.88</v>
      </c>
    </row>
    <row r="10014" spans="1:4" ht="12.75" customHeight="1">
      <c r="A10014" s="6" t="s">
        <v>20047</v>
      </c>
      <c r="B10014" s="7" t="s">
        <v>20048</v>
      </c>
      <c r="C10014" s="7" t="s">
        <v>2</v>
      </c>
      <c r="D10014" s="8">
        <v>813.05</v>
      </c>
    </row>
    <row r="10015" spans="1:4" ht="12.75" customHeight="1">
      <c r="A10015" s="6" t="s">
        <v>20049</v>
      </c>
      <c r="B10015" s="7" t="s">
        <v>20050</v>
      </c>
      <c r="C10015" s="7" t="s">
        <v>2</v>
      </c>
      <c r="D10015" s="8">
        <v>783.75</v>
      </c>
    </row>
    <row r="10016" spans="1:4" ht="12.75" customHeight="1">
      <c r="A10016" s="6" t="s">
        <v>20051</v>
      </c>
      <c r="B10016" s="7" t="s">
        <v>20052</v>
      </c>
      <c r="C10016" s="7" t="s">
        <v>2</v>
      </c>
      <c r="D10016" s="8">
        <v>869.99</v>
      </c>
    </row>
    <row r="10017" spans="1:4" ht="12.75" customHeight="1">
      <c r="A10017" s="6" t="s">
        <v>20053</v>
      </c>
      <c r="B10017" s="7" t="s">
        <v>20054</v>
      </c>
      <c r="C10017" s="7" t="s">
        <v>2</v>
      </c>
      <c r="D10017" s="8">
        <v>609</v>
      </c>
    </row>
    <row r="10018" spans="1:4" ht="12.75" customHeight="1">
      <c r="A10018" s="6" t="s">
        <v>20055</v>
      </c>
      <c r="B10018" s="7" t="s">
        <v>20056</v>
      </c>
      <c r="C10018" s="7" t="s">
        <v>2</v>
      </c>
      <c r="D10018" s="8">
        <v>579.70000000000005</v>
      </c>
    </row>
    <row r="10019" spans="1:4" ht="12.75" customHeight="1">
      <c r="A10019" s="6" t="s">
        <v>20057</v>
      </c>
      <c r="B10019" s="7" t="s">
        <v>20058</v>
      </c>
      <c r="C10019" s="7" t="s">
        <v>2</v>
      </c>
      <c r="D10019" s="8">
        <v>651.64</v>
      </c>
    </row>
    <row r="10020" spans="1:4" ht="12.75" customHeight="1">
      <c r="A10020" s="6" t="s">
        <v>20059</v>
      </c>
      <c r="B10020" s="7" t="s">
        <v>20060</v>
      </c>
      <c r="C10020" s="7" t="s">
        <v>2</v>
      </c>
      <c r="D10020" s="8">
        <v>622.34</v>
      </c>
    </row>
    <row r="10021" spans="1:4" ht="12.75" customHeight="1">
      <c r="A10021" s="6" t="s">
        <v>20061</v>
      </c>
      <c r="B10021" s="7" t="s">
        <v>20062</v>
      </c>
      <c r="C10021" s="7" t="s">
        <v>2</v>
      </c>
      <c r="D10021" s="8">
        <v>422.23</v>
      </c>
    </row>
    <row r="10022" spans="1:4" ht="12.75" customHeight="1">
      <c r="A10022" s="6" t="s">
        <v>20063</v>
      </c>
      <c r="B10022" s="7" t="s">
        <v>20064</v>
      </c>
      <c r="C10022" s="7" t="s">
        <v>2</v>
      </c>
      <c r="D10022" s="8">
        <v>392.93</v>
      </c>
    </row>
    <row r="10023" spans="1:4" ht="12.75" customHeight="1">
      <c r="A10023" s="6" t="s">
        <v>20065</v>
      </c>
      <c r="B10023" s="7" t="s">
        <v>20066</v>
      </c>
      <c r="C10023" s="7" t="s">
        <v>2</v>
      </c>
      <c r="D10023" s="8">
        <v>408.59</v>
      </c>
    </row>
    <row r="10024" spans="1:4" ht="12.75" customHeight="1">
      <c r="A10024" s="6" t="s">
        <v>20067</v>
      </c>
      <c r="B10024" s="7" t="s">
        <v>20068</v>
      </c>
      <c r="C10024" s="7" t="s">
        <v>2</v>
      </c>
      <c r="D10024" s="8">
        <v>379.29</v>
      </c>
    </row>
    <row r="10025" spans="1:4" ht="12.75" customHeight="1">
      <c r="A10025" s="6" t="s">
        <v>20069</v>
      </c>
      <c r="B10025" s="7" t="s">
        <v>20070</v>
      </c>
      <c r="C10025" s="7" t="s">
        <v>2</v>
      </c>
      <c r="D10025" s="8">
        <v>509.36</v>
      </c>
    </row>
    <row r="10026" spans="1:4" ht="12.75" customHeight="1">
      <c r="A10026" s="6" t="s">
        <v>20071</v>
      </c>
      <c r="B10026" s="7" t="s">
        <v>20072</v>
      </c>
      <c r="C10026" s="7" t="s">
        <v>2</v>
      </c>
      <c r="D10026" s="8">
        <v>545.32000000000005</v>
      </c>
    </row>
    <row r="10027" spans="1:4" ht="12.75" customHeight="1">
      <c r="A10027" s="6" t="s">
        <v>20073</v>
      </c>
      <c r="B10027" s="7" t="s">
        <v>20074</v>
      </c>
      <c r="C10027" s="7" t="s">
        <v>2</v>
      </c>
      <c r="D10027" s="8">
        <v>477.9</v>
      </c>
    </row>
    <row r="10028" spans="1:4" ht="12.75" customHeight="1">
      <c r="A10028" s="6" t="s">
        <v>20075</v>
      </c>
      <c r="B10028" s="7" t="s">
        <v>20076</v>
      </c>
      <c r="C10028" s="7" t="s">
        <v>2</v>
      </c>
      <c r="D10028" s="8">
        <v>464.26</v>
      </c>
    </row>
    <row r="10029" spans="1:4" ht="12.75" customHeight="1">
      <c r="A10029" s="6" t="s">
        <v>20077</v>
      </c>
      <c r="B10029" s="7" t="s">
        <v>20078</v>
      </c>
      <c r="C10029" s="7" t="s">
        <v>2</v>
      </c>
      <c r="D10029" s="8">
        <v>317.44</v>
      </c>
    </row>
    <row r="10030" spans="1:4" ht="12.75" customHeight="1">
      <c r="A10030" s="6" t="s">
        <v>20079</v>
      </c>
      <c r="B10030" s="7" t="s">
        <v>20080</v>
      </c>
      <c r="C10030" s="7" t="s">
        <v>2</v>
      </c>
      <c r="D10030" s="8">
        <v>493.24</v>
      </c>
    </row>
    <row r="10031" spans="1:4" ht="12.75" customHeight="1">
      <c r="A10031" s="6" t="s">
        <v>20081</v>
      </c>
      <c r="B10031" s="7" t="s">
        <v>20082</v>
      </c>
      <c r="C10031" s="7" t="s">
        <v>2</v>
      </c>
      <c r="D10031" s="8">
        <v>232.64</v>
      </c>
    </row>
    <row r="10032" spans="1:4" ht="12.75" customHeight="1">
      <c r="A10032" s="6" t="s">
        <v>20083</v>
      </c>
      <c r="B10032" s="7" t="s">
        <v>20084</v>
      </c>
      <c r="C10032" s="7" t="s">
        <v>2</v>
      </c>
      <c r="D10032" s="8">
        <v>408.44</v>
      </c>
    </row>
    <row r="10033" spans="1:4" ht="12.75" customHeight="1">
      <c r="A10033" s="6" t="s">
        <v>20085</v>
      </c>
      <c r="B10033" s="7" t="s">
        <v>20086</v>
      </c>
      <c r="C10033" s="7" t="s">
        <v>2</v>
      </c>
      <c r="D10033" s="8">
        <v>437.54</v>
      </c>
    </row>
    <row r="10034" spans="1:4" ht="12.75" customHeight="1">
      <c r="A10034" s="6" t="s">
        <v>20087</v>
      </c>
      <c r="B10034" s="7" t="s">
        <v>20088</v>
      </c>
      <c r="C10034" s="7" t="s">
        <v>2</v>
      </c>
      <c r="D10034" s="8">
        <v>1151.8599999999999</v>
      </c>
    </row>
    <row r="10035" spans="1:4" ht="12.75" customHeight="1">
      <c r="A10035" s="6" t="s">
        <v>20089</v>
      </c>
      <c r="B10035" s="7" t="s">
        <v>20090</v>
      </c>
      <c r="C10035" s="7" t="s">
        <v>2</v>
      </c>
      <c r="D10035" s="8">
        <v>818.09</v>
      </c>
    </row>
    <row r="10036" spans="1:4" ht="12.75" customHeight="1">
      <c r="A10036" s="6" t="s">
        <v>20091</v>
      </c>
      <c r="B10036" s="7" t="s">
        <v>20092</v>
      </c>
      <c r="C10036" s="7" t="s">
        <v>2</v>
      </c>
      <c r="D10036" s="8">
        <v>283.83</v>
      </c>
    </row>
    <row r="10037" spans="1:4" ht="12.75" customHeight="1">
      <c r="A10037" s="6" t="s">
        <v>20093</v>
      </c>
      <c r="B10037" s="7" t="s">
        <v>20094</v>
      </c>
      <c r="C10037" s="7" t="s">
        <v>2</v>
      </c>
      <c r="D10037" s="8">
        <v>270.19</v>
      </c>
    </row>
    <row r="10038" spans="1:4" ht="12.75" customHeight="1">
      <c r="A10038" s="6" t="s">
        <v>20095</v>
      </c>
      <c r="B10038" s="7" t="s">
        <v>20096</v>
      </c>
      <c r="C10038" s="7" t="s">
        <v>2</v>
      </c>
      <c r="D10038" s="8">
        <v>1258.06</v>
      </c>
    </row>
    <row r="10039" spans="1:4" ht="12.75" customHeight="1">
      <c r="A10039" s="6" t="s">
        <v>20097</v>
      </c>
      <c r="B10039" s="7" t="s">
        <v>20098</v>
      </c>
      <c r="C10039" s="7" t="s">
        <v>2</v>
      </c>
      <c r="D10039" s="8">
        <v>692.55</v>
      </c>
    </row>
    <row r="10040" spans="1:4" ht="12.75" customHeight="1">
      <c r="A10040" s="6" t="s">
        <v>20099</v>
      </c>
      <c r="B10040" s="7" t="s">
        <v>20100</v>
      </c>
      <c r="C10040" s="7" t="s">
        <v>2</v>
      </c>
      <c r="D10040" s="8">
        <v>1191.31</v>
      </c>
    </row>
    <row r="10041" spans="1:4" ht="12.75" customHeight="1">
      <c r="A10041" s="6" t="s">
        <v>20101</v>
      </c>
      <c r="B10041" s="7" t="s">
        <v>20102</v>
      </c>
      <c r="C10041" s="7" t="s">
        <v>2</v>
      </c>
      <c r="D10041" s="8">
        <v>1262.47</v>
      </c>
    </row>
    <row r="10042" spans="1:4" ht="12.75" customHeight="1">
      <c r="A10042" s="6" t="s">
        <v>20103</v>
      </c>
      <c r="B10042" s="7" t="s">
        <v>20104</v>
      </c>
      <c r="C10042" s="7" t="s">
        <v>2</v>
      </c>
      <c r="D10042" s="8">
        <v>301.77999999999997</v>
      </c>
    </row>
    <row r="10043" spans="1:4" ht="12.75" customHeight="1">
      <c r="A10043" s="6" t="s">
        <v>20105</v>
      </c>
      <c r="B10043" s="7" t="s">
        <v>20106</v>
      </c>
      <c r="C10043" s="7" t="s">
        <v>2</v>
      </c>
      <c r="D10043" s="8">
        <v>310.27999999999997</v>
      </c>
    </row>
    <row r="10044" spans="1:4" ht="12.75" customHeight="1">
      <c r="A10044" s="6" t="s">
        <v>20107</v>
      </c>
      <c r="B10044" s="7" t="s">
        <v>20108</v>
      </c>
      <c r="C10044" s="7" t="s">
        <v>2</v>
      </c>
      <c r="D10044" s="8">
        <v>776.37</v>
      </c>
    </row>
    <row r="10045" spans="1:4" ht="12.75" customHeight="1">
      <c r="A10045" s="6" t="s">
        <v>20109</v>
      </c>
      <c r="B10045" s="7" t="s">
        <v>20110</v>
      </c>
      <c r="C10045" s="7" t="s">
        <v>2</v>
      </c>
      <c r="D10045" s="8">
        <v>784.87</v>
      </c>
    </row>
    <row r="10046" spans="1:4" ht="12.75" customHeight="1">
      <c r="A10046" s="6" t="s">
        <v>20111</v>
      </c>
      <c r="B10046" s="7" t="s">
        <v>20112</v>
      </c>
      <c r="C10046" s="7" t="s">
        <v>2</v>
      </c>
      <c r="D10046" s="8">
        <v>33.57</v>
      </c>
    </row>
    <row r="10047" spans="1:4" ht="12.75" customHeight="1">
      <c r="A10047" s="6" t="s">
        <v>20113</v>
      </c>
      <c r="B10047" s="7" t="s">
        <v>20114</v>
      </c>
      <c r="C10047" s="7" t="s">
        <v>2</v>
      </c>
      <c r="D10047" s="8">
        <v>56.76</v>
      </c>
    </row>
    <row r="10048" spans="1:4" ht="12.75" customHeight="1">
      <c r="A10048" s="6" t="s">
        <v>20115</v>
      </c>
      <c r="B10048" s="7" t="s">
        <v>20116</v>
      </c>
      <c r="C10048" s="7" t="s">
        <v>2</v>
      </c>
      <c r="D10048" s="8">
        <v>40.83</v>
      </c>
    </row>
    <row r="10049" spans="1:4" ht="12.75" customHeight="1">
      <c r="A10049" s="6" t="s">
        <v>20117</v>
      </c>
      <c r="B10049" s="7" t="s">
        <v>20118</v>
      </c>
      <c r="C10049" s="7" t="s">
        <v>2</v>
      </c>
      <c r="D10049" s="8">
        <v>40.06</v>
      </c>
    </row>
    <row r="10050" spans="1:4" ht="12.75" customHeight="1">
      <c r="A10050" s="6" t="s">
        <v>20119</v>
      </c>
      <c r="B10050" s="7" t="s">
        <v>20120</v>
      </c>
      <c r="C10050" s="7" t="s">
        <v>2</v>
      </c>
      <c r="D10050" s="8">
        <v>139.61000000000001</v>
      </c>
    </row>
    <row r="10051" spans="1:4" ht="12.75" customHeight="1">
      <c r="A10051" s="6" t="s">
        <v>20121</v>
      </c>
      <c r="B10051" s="7" t="s">
        <v>20122</v>
      </c>
      <c r="C10051" s="7" t="s">
        <v>2</v>
      </c>
      <c r="D10051" s="8">
        <v>66.489999999999995</v>
      </c>
    </row>
    <row r="10052" spans="1:4" ht="12.75" customHeight="1">
      <c r="A10052" s="6" t="s">
        <v>20123</v>
      </c>
      <c r="B10052" s="7" t="s">
        <v>20124</v>
      </c>
      <c r="C10052" s="7" t="s">
        <v>2</v>
      </c>
      <c r="D10052" s="8">
        <v>558.75</v>
      </c>
    </row>
    <row r="10053" spans="1:4" ht="12.75" customHeight="1">
      <c r="A10053" s="6" t="s">
        <v>20125</v>
      </c>
      <c r="B10053" s="7" t="s">
        <v>20126</v>
      </c>
      <c r="C10053" s="7" t="s">
        <v>2</v>
      </c>
      <c r="D10053" s="8">
        <v>44.93</v>
      </c>
    </row>
    <row r="10054" spans="1:4" ht="12.75" customHeight="1">
      <c r="A10054" s="6" t="s">
        <v>20127</v>
      </c>
      <c r="B10054" s="7" t="s">
        <v>20128</v>
      </c>
      <c r="C10054" s="7" t="s">
        <v>2</v>
      </c>
      <c r="D10054" s="8">
        <v>90.08</v>
      </c>
    </row>
    <row r="10055" spans="1:4" ht="12.75" customHeight="1">
      <c r="A10055" s="6" t="s">
        <v>20129</v>
      </c>
      <c r="B10055" s="7" t="s">
        <v>20130</v>
      </c>
      <c r="C10055" s="7" t="s">
        <v>2</v>
      </c>
      <c r="D10055" s="8">
        <v>256.18</v>
      </c>
    </row>
    <row r="10056" spans="1:4" ht="12.75" customHeight="1">
      <c r="A10056" s="6" t="s">
        <v>20131</v>
      </c>
      <c r="B10056" s="7" t="s">
        <v>20132</v>
      </c>
      <c r="C10056" s="7" t="s">
        <v>2</v>
      </c>
      <c r="D10056" s="8">
        <v>372.39</v>
      </c>
    </row>
    <row r="10057" spans="1:4" ht="12.75" customHeight="1">
      <c r="A10057" s="6" t="s">
        <v>20133</v>
      </c>
      <c r="B10057" s="7" t="s">
        <v>20134</v>
      </c>
      <c r="C10057" s="7" t="s">
        <v>2</v>
      </c>
      <c r="D10057" s="8">
        <v>1946.97</v>
      </c>
    </row>
    <row r="10058" spans="1:4" ht="12.75" customHeight="1">
      <c r="A10058" s="6" t="s">
        <v>20135</v>
      </c>
      <c r="B10058" s="7" t="s">
        <v>20136</v>
      </c>
      <c r="C10058" s="7" t="s">
        <v>2</v>
      </c>
      <c r="D10058" s="8">
        <v>40.98</v>
      </c>
    </row>
    <row r="10059" spans="1:4" ht="12.75" customHeight="1">
      <c r="A10059" s="6" t="s">
        <v>20137</v>
      </c>
      <c r="B10059" s="7" t="s">
        <v>20138</v>
      </c>
      <c r="C10059" s="7" t="s">
        <v>2</v>
      </c>
      <c r="D10059" s="8">
        <v>570.08000000000004</v>
      </c>
    </row>
    <row r="10060" spans="1:4" ht="12.75" customHeight="1">
      <c r="A10060" s="6" t="s">
        <v>20139</v>
      </c>
      <c r="B10060" s="7" t="s">
        <v>20140</v>
      </c>
      <c r="C10060" s="7" t="s">
        <v>2</v>
      </c>
      <c r="D10060" s="8">
        <v>573.22</v>
      </c>
    </row>
    <row r="10061" spans="1:4" ht="12.75" customHeight="1">
      <c r="A10061" s="6" t="s">
        <v>20141</v>
      </c>
      <c r="B10061" s="7" t="s">
        <v>20142</v>
      </c>
      <c r="C10061" s="7" t="s">
        <v>2</v>
      </c>
      <c r="D10061" s="8">
        <v>1019.28</v>
      </c>
    </row>
    <row r="10062" spans="1:4" ht="12.75" customHeight="1">
      <c r="A10062" s="6" t="s">
        <v>20143</v>
      </c>
      <c r="B10062" s="7" t="s">
        <v>20144</v>
      </c>
      <c r="C10062" s="7" t="s">
        <v>2</v>
      </c>
      <c r="D10062" s="8">
        <v>104.24</v>
      </c>
    </row>
    <row r="10063" spans="1:4" ht="12.75" customHeight="1">
      <c r="A10063" s="6" t="s">
        <v>20145</v>
      </c>
      <c r="B10063" s="7" t="s">
        <v>20146</v>
      </c>
      <c r="C10063" s="7" t="s">
        <v>2</v>
      </c>
      <c r="D10063" s="8">
        <v>33.83</v>
      </c>
    </row>
    <row r="10064" spans="1:4" ht="12.75" customHeight="1">
      <c r="A10064" s="6" t="s">
        <v>20147</v>
      </c>
      <c r="B10064" s="7" t="s">
        <v>20148</v>
      </c>
      <c r="C10064" s="7" t="s">
        <v>2</v>
      </c>
      <c r="D10064" s="8">
        <v>37.24</v>
      </c>
    </row>
    <row r="10065" spans="1:4" ht="12.75" customHeight="1">
      <c r="A10065" s="6" t="s">
        <v>20149</v>
      </c>
      <c r="B10065" s="7" t="s">
        <v>20150</v>
      </c>
      <c r="C10065" s="7" t="s">
        <v>2</v>
      </c>
      <c r="D10065" s="8">
        <v>626.19000000000005</v>
      </c>
    </row>
    <row r="10066" spans="1:4" ht="12.75" customHeight="1">
      <c r="A10066" s="6" t="s">
        <v>20151</v>
      </c>
      <c r="B10066" s="7" t="s">
        <v>20152</v>
      </c>
      <c r="C10066" s="7" t="s">
        <v>2</v>
      </c>
      <c r="D10066" s="8">
        <v>688.5</v>
      </c>
    </row>
    <row r="10067" spans="1:4" ht="12.75" customHeight="1">
      <c r="A10067" s="6" t="s">
        <v>20153</v>
      </c>
      <c r="B10067" s="7" t="s">
        <v>20154</v>
      </c>
      <c r="C10067" s="7" t="s">
        <v>2</v>
      </c>
      <c r="D10067" s="8">
        <v>614.73</v>
      </c>
    </row>
    <row r="10068" spans="1:4" ht="12.75" customHeight="1">
      <c r="A10068" s="6" t="s">
        <v>20155</v>
      </c>
      <c r="B10068" s="7" t="s">
        <v>20156</v>
      </c>
      <c r="C10068" s="7" t="s">
        <v>2</v>
      </c>
      <c r="D10068" s="8">
        <v>321.92</v>
      </c>
    </row>
    <row r="10069" spans="1:4" ht="12.75" customHeight="1">
      <c r="A10069" s="6" t="s">
        <v>20157</v>
      </c>
      <c r="B10069" s="7" t="s">
        <v>20158</v>
      </c>
      <c r="C10069" s="7" t="s">
        <v>2</v>
      </c>
      <c r="D10069" s="8">
        <v>342.47</v>
      </c>
    </row>
    <row r="10070" spans="1:4" ht="12.75" customHeight="1">
      <c r="A10070" s="6" t="s">
        <v>20159</v>
      </c>
      <c r="B10070" s="7" t="s">
        <v>20160</v>
      </c>
      <c r="C10070" s="7" t="s">
        <v>2</v>
      </c>
      <c r="D10070" s="8">
        <v>356.14</v>
      </c>
    </row>
    <row r="10071" spans="1:4" ht="12.75" customHeight="1">
      <c r="A10071" s="6" t="s">
        <v>20161</v>
      </c>
      <c r="B10071" s="7" t="s">
        <v>20162</v>
      </c>
      <c r="C10071" s="7" t="s">
        <v>2</v>
      </c>
      <c r="D10071" s="8">
        <v>366.63</v>
      </c>
    </row>
    <row r="10072" spans="1:4" ht="12.75" customHeight="1">
      <c r="A10072" s="6" t="s">
        <v>20163</v>
      </c>
      <c r="B10072" s="7" t="s">
        <v>20164</v>
      </c>
      <c r="C10072" s="7" t="s">
        <v>2</v>
      </c>
      <c r="D10072" s="8">
        <v>292.14</v>
      </c>
    </row>
    <row r="10073" spans="1:4" ht="12.75" customHeight="1">
      <c r="A10073" s="6" t="s">
        <v>20165</v>
      </c>
      <c r="B10073" s="7" t="s">
        <v>20166</v>
      </c>
      <c r="C10073" s="7" t="s">
        <v>2</v>
      </c>
      <c r="D10073" s="8">
        <v>315.02</v>
      </c>
    </row>
    <row r="10074" spans="1:4" ht="12.75" customHeight="1">
      <c r="A10074" s="6" t="s">
        <v>20167</v>
      </c>
      <c r="B10074" s="7" t="s">
        <v>20168</v>
      </c>
      <c r="C10074" s="7" t="s">
        <v>2</v>
      </c>
      <c r="D10074" s="8">
        <v>329.63</v>
      </c>
    </row>
    <row r="10075" spans="1:4" ht="12.75" customHeight="1">
      <c r="A10075" s="6" t="s">
        <v>20169</v>
      </c>
      <c r="B10075" s="7" t="s">
        <v>20170</v>
      </c>
      <c r="C10075" s="7" t="s">
        <v>2</v>
      </c>
      <c r="D10075" s="8">
        <v>338.75</v>
      </c>
    </row>
    <row r="10076" spans="1:4" ht="12.75" customHeight="1">
      <c r="A10076" s="6" t="s">
        <v>20171</v>
      </c>
      <c r="B10076" s="7" t="s">
        <v>20172</v>
      </c>
      <c r="C10076" s="7" t="s">
        <v>2</v>
      </c>
      <c r="D10076" s="8">
        <v>321.92</v>
      </c>
    </row>
    <row r="10077" spans="1:4" ht="12.75" customHeight="1">
      <c r="A10077" s="6" t="s">
        <v>20173</v>
      </c>
      <c r="B10077" s="7" t="s">
        <v>20174</v>
      </c>
      <c r="C10077" s="7" t="s">
        <v>2</v>
      </c>
      <c r="D10077" s="8">
        <v>1134.22</v>
      </c>
    </row>
    <row r="10078" spans="1:4" ht="12.75" customHeight="1">
      <c r="A10078" s="6" t="s">
        <v>20175</v>
      </c>
      <c r="B10078" s="7" t="s">
        <v>20176</v>
      </c>
      <c r="C10078" s="7" t="s">
        <v>2</v>
      </c>
      <c r="D10078" s="8">
        <v>663.36</v>
      </c>
    </row>
    <row r="10079" spans="1:4" ht="12.75" customHeight="1">
      <c r="A10079" s="6" t="s">
        <v>20177</v>
      </c>
      <c r="B10079" s="7" t="s">
        <v>20178</v>
      </c>
      <c r="C10079" s="7" t="s">
        <v>2</v>
      </c>
      <c r="D10079" s="8">
        <v>2147.33</v>
      </c>
    </row>
    <row r="10080" spans="1:4" ht="12.75" customHeight="1">
      <c r="A10080" s="6" t="s">
        <v>20179</v>
      </c>
      <c r="B10080" s="7" t="s">
        <v>20180</v>
      </c>
      <c r="C10080" s="7" t="s">
        <v>2</v>
      </c>
      <c r="D10080" s="8">
        <v>2956.02</v>
      </c>
    </row>
    <row r="10081" spans="1:4" ht="12.75" customHeight="1">
      <c r="A10081" s="6" t="s">
        <v>20181</v>
      </c>
      <c r="B10081" s="7" t="s">
        <v>20182</v>
      </c>
      <c r="C10081" s="7" t="s">
        <v>2</v>
      </c>
      <c r="D10081" s="8">
        <v>4836.9399999999996</v>
      </c>
    </row>
    <row r="10082" spans="1:4" ht="12.75" customHeight="1">
      <c r="A10082" s="6" t="s">
        <v>20183</v>
      </c>
      <c r="B10082" s="7" t="s">
        <v>20184</v>
      </c>
      <c r="C10082" s="7" t="s">
        <v>2</v>
      </c>
      <c r="D10082" s="8">
        <v>6582.74</v>
      </c>
    </row>
    <row r="10083" spans="1:4" ht="12.75" customHeight="1">
      <c r="A10083" s="6" t="s">
        <v>20185</v>
      </c>
      <c r="B10083" s="7" t="s">
        <v>20186</v>
      </c>
      <c r="C10083" s="7" t="s">
        <v>2</v>
      </c>
      <c r="D10083" s="8">
        <v>7676.48</v>
      </c>
    </row>
    <row r="10084" spans="1:4" ht="12.75" customHeight="1">
      <c r="A10084" s="6" t="s">
        <v>20187</v>
      </c>
      <c r="B10084" s="7" t="s">
        <v>20188</v>
      </c>
      <c r="C10084" s="7" t="s">
        <v>2</v>
      </c>
      <c r="D10084" s="8">
        <v>9155.67</v>
      </c>
    </row>
    <row r="10085" spans="1:4" ht="12.75" customHeight="1">
      <c r="A10085" s="6" t="s">
        <v>20189</v>
      </c>
      <c r="B10085" s="7" t="s">
        <v>20190</v>
      </c>
      <c r="C10085" s="7" t="s">
        <v>2</v>
      </c>
      <c r="D10085" s="8">
        <v>1871.82</v>
      </c>
    </row>
    <row r="10086" spans="1:4" ht="12.75" customHeight="1">
      <c r="A10086" s="6" t="s">
        <v>20191</v>
      </c>
      <c r="B10086" s="7" t="s">
        <v>20192</v>
      </c>
      <c r="C10086" s="7" t="s">
        <v>2</v>
      </c>
      <c r="D10086" s="8">
        <v>4094.32</v>
      </c>
    </row>
    <row r="10087" spans="1:4" ht="12.75" customHeight="1">
      <c r="A10087" s="6" t="s">
        <v>20193</v>
      </c>
      <c r="B10087" s="7" t="s">
        <v>20194</v>
      </c>
      <c r="C10087" s="7" t="s">
        <v>2</v>
      </c>
      <c r="D10087" s="8">
        <v>5740.92</v>
      </c>
    </row>
    <row r="10088" spans="1:4" ht="12.75" customHeight="1">
      <c r="A10088" s="6" t="s">
        <v>20195</v>
      </c>
      <c r="B10088" s="7" t="s">
        <v>20196</v>
      </c>
      <c r="C10088" s="7" t="s">
        <v>2</v>
      </c>
      <c r="D10088" s="8">
        <v>8021.66</v>
      </c>
    </row>
    <row r="10089" spans="1:4" ht="12.75" customHeight="1">
      <c r="A10089" s="6" t="s">
        <v>20197</v>
      </c>
      <c r="B10089" s="7" t="s">
        <v>20198</v>
      </c>
      <c r="C10089" s="7" t="s">
        <v>2</v>
      </c>
      <c r="D10089" s="8">
        <v>3220.76</v>
      </c>
    </row>
    <row r="10090" spans="1:4" ht="12.75" customHeight="1">
      <c r="A10090" s="6" t="s">
        <v>20199</v>
      </c>
      <c r="B10090" s="7" t="s">
        <v>20200</v>
      </c>
      <c r="C10090" s="7" t="s">
        <v>2</v>
      </c>
      <c r="D10090" s="8">
        <v>4914.21</v>
      </c>
    </row>
    <row r="10091" spans="1:4" ht="12.75" customHeight="1">
      <c r="A10091" s="6" t="s">
        <v>20201</v>
      </c>
      <c r="B10091" s="7" t="s">
        <v>20202</v>
      </c>
      <c r="C10091" s="7" t="s">
        <v>2</v>
      </c>
      <c r="D10091" s="8">
        <v>5675.36</v>
      </c>
    </row>
    <row r="10092" spans="1:4" ht="12.75" customHeight="1">
      <c r="A10092" s="6" t="s">
        <v>20203</v>
      </c>
      <c r="B10092" s="7" t="s">
        <v>20204</v>
      </c>
      <c r="C10092" s="7" t="s">
        <v>2</v>
      </c>
      <c r="D10092" s="8">
        <v>7894.37</v>
      </c>
    </row>
    <row r="10093" spans="1:4" ht="12.75" customHeight="1">
      <c r="A10093" s="6" t="s">
        <v>20205</v>
      </c>
      <c r="B10093" s="7" t="s">
        <v>20206</v>
      </c>
      <c r="C10093" s="7" t="s">
        <v>2</v>
      </c>
      <c r="D10093" s="8">
        <v>5012.93</v>
      </c>
    </row>
    <row r="10094" spans="1:4" ht="12.75" customHeight="1">
      <c r="A10094" s="6" t="s">
        <v>20207</v>
      </c>
      <c r="B10094" s="7" t="s">
        <v>20208</v>
      </c>
      <c r="C10094" s="7" t="s">
        <v>2</v>
      </c>
      <c r="D10094" s="8">
        <v>6683.23</v>
      </c>
    </row>
    <row r="10095" spans="1:4" ht="12.75" customHeight="1">
      <c r="A10095" s="6" t="s">
        <v>20209</v>
      </c>
      <c r="B10095" s="7" t="s">
        <v>20210</v>
      </c>
      <c r="C10095" s="7" t="s">
        <v>2</v>
      </c>
      <c r="D10095" s="8">
        <v>9438.77</v>
      </c>
    </row>
    <row r="10096" spans="1:4" ht="12.75" customHeight="1">
      <c r="A10096" s="6" t="s">
        <v>20211</v>
      </c>
      <c r="B10096" s="7" t="s">
        <v>20212</v>
      </c>
      <c r="C10096" s="7" t="s">
        <v>2</v>
      </c>
      <c r="D10096" s="8">
        <v>12674.98</v>
      </c>
    </row>
    <row r="10097" spans="1:4" ht="12.75" customHeight="1">
      <c r="A10097" s="6" t="s">
        <v>20213</v>
      </c>
      <c r="B10097" s="7" t="s">
        <v>20214</v>
      </c>
      <c r="C10097" s="7" t="s">
        <v>2</v>
      </c>
      <c r="D10097" s="8">
        <v>14493.31</v>
      </c>
    </row>
    <row r="10098" spans="1:4" ht="12.75" customHeight="1">
      <c r="A10098" s="6" t="s">
        <v>20215</v>
      </c>
      <c r="B10098" s="7" t="s">
        <v>20216</v>
      </c>
      <c r="C10098" s="7" t="s">
        <v>2</v>
      </c>
      <c r="D10098" s="8">
        <v>15839.89</v>
      </c>
    </row>
    <row r="10099" spans="1:4" ht="12.75" customHeight="1">
      <c r="A10099" s="6" t="s">
        <v>20217</v>
      </c>
      <c r="B10099" s="7" t="s">
        <v>20218</v>
      </c>
      <c r="C10099" s="7" t="s">
        <v>2</v>
      </c>
      <c r="D10099" s="8">
        <v>4210.99</v>
      </c>
    </row>
    <row r="10100" spans="1:4" ht="12.75" customHeight="1">
      <c r="A10100" s="6" t="s">
        <v>20219</v>
      </c>
      <c r="B10100" s="7" t="s">
        <v>20220</v>
      </c>
      <c r="C10100" s="7" t="s">
        <v>2</v>
      </c>
      <c r="D10100" s="8">
        <v>6611.84</v>
      </c>
    </row>
    <row r="10101" spans="1:4" ht="12.75" customHeight="1">
      <c r="A10101" s="6" t="s">
        <v>20221</v>
      </c>
      <c r="B10101" s="7" t="s">
        <v>20222</v>
      </c>
      <c r="C10101" s="7" t="s">
        <v>2</v>
      </c>
      <c r="D10101" s="8">
        <v>10302.36</v>
      </c>
    </row>
    <row r="10102" spans="1:4" ht="12.75" customHeight="1">
      <c r="A10102" s="6" t="s">
        <v>20223</v>
      </c>
      <c r="B10102" s="7" t="s">
        <v>20224</v>
      </c>
      <c r="C10102" s="7" t="s">
        <v>2</v>
      </c>
      <c r="D10102" s="8">
        <v>13417.76</v>
      </c>
    </row>
    <row r="10103" spans="1:4" ht="12.75" customHeight="1">
      <c r="A10103" s="6" t="s">
        <v>20225</v>
      </c>
      <c r="B10103" s="7" t="s">
        <v>20226</v>
      </c>
      <c r="C10103" s="7" t="s">
        <v>2</v>
      </c>
      <c r="D10103" s="8">
        <v>15483.28</v>
      </c>
    </row>
    <row r="10104" spans="1:4" ht="12.75" customHeight="1">
      <c r="A10104" s="6" t="s">
        <v>20227</v>
      </c>
      <c r="B10104" s="7" t="s">
        <v>20228</v>
      </c>
      <c r="C10104" s="7" t="s">
        <v>2</v>
      </c>
      <c r="D10104" s="8">
        <v>18243.03</v>
      </c>
    </row>
    <row r="10105" spans="1:4" ht="12.75" customHeight="1">
      <c r="A10105" s="6" t="s">
        <v>20229</v>
      </c>
      <c r="B10105" s="7" t="s">
        <v>20230</v>
      </c>
      <c r="C10105" s="7" t="s">
        <v>2</v>
      </c>
      <c r="D10105" s="8">
        <v>4759.6000000000004</v>
      </c>
    </row>
    <row r="10106" spans="1:4" ht="12.75" customHeight="1">
      <c r="A10106" s="6" t="s">
        <v>20231</v>
      </c>
      <c r="B10106" s="7" t="s">
        <v>20232</v>
      </c>
      <c r="C10106" s="7" t="s">
        <v>2</v>
      </c>
      <c r="D10106" s="8">
        <v>8339.2000000000007</v>
      </c>
    </row>
    <row r="10107" spans="1:4" ht="12.75" customHeight="1">
      <c r="A10107" s="6" t="s">
        <v>20233</v>
      </c>
      <c r="B10107" s="7" t="s">
        <v>20234</v>
      </c>
      <c r="C10107" s="7" t="s">
        <v>2</v>
      </c>
      <c r="D10107" s="8">
        <v>10717.08</v>
      </c>
    </row>
    <row r="10108" spans="1:4" ht="12.75" customHeight="1">
      <c r="A10108" s="6" t="s">
        <v>20235</v>
      </c>
      <c r="B10108" s="7" t="s">
        <v>20236</v>
      </c>
      <c r="C10108" s="7" t="s">
        <v>2</v>
      </c>
      <c r="D10108" s="8">
        <v>15872.13</v>
      </c>
    </row>
    <row r="10109" spans="1:4" ht="12.75" customHeight="1">
      <c r="A10109" s="6" t="s">
        <v>20237</v>
      </c>
      <c r="B10109" s="7" t="s">
        <v>20238</v>
      </c>
      <c r="C10109" s="7" t="s">
        <v>2</v>
      </c>
      <c r="D10109" s="8">
        <v>3778.66</v>
      </c>
    </row>
    <row r="10110" spans="1:4" ht="12.75" customHeight="1">
      <c r="A10110" s="6" t="s">
        <v>20239</v>
      </c>
      <c r="B10110" s="7" t="s">
        <v>20240</v>
      </c>
      <c r="C10110" s="7" t="s">
        <v>2</v>
      </c>
      <c r="D10110" s="8">
        <v>4975.92</v>
      </c>
    </row>
    <row r="10111" spans="1:4" ht="12.75" customHeight="1">
      <c r="A10111" s="6" t="s">
        <v>20241</v>
      </c>
      <c r="B10111" s="7" t="s">
        <v>20242</v>
      </c>
      <c r="C10111" s="7" t="s">
        <v>2</v>
      </c>
      <c r="D10111" s="8">
        <v>6969.39</v>
      </c>
    </row>
    <row r="10112" spans="1:4" ht="12.75" customHeight="1">
      <c r="A10112" s="6" t="s">
        <v>20243</v>
      </c>
      <c r="B10112" s="7" t="s">
        <v>20244</v>
      </c>
      <c r="C10112" s="7" t="s">
        <v>2</v>
      </c>
      <c r="D10112" s="8">
        <v>9457.08</v>
      </c>
    </row>
    <row r="10113" spans="1:4" ht="12.75" customHeight="1">
      <c r="A10113" s="6" t="s">
        <v>20245</v>
      </c>
      <c r="B10113" s="7" t="s">
        <v>20246</v>
      </c>
      <c r="C10113" s="7" t="s">
        <v>2</v>
      </c>
      <c r="D10113" s="8">
        <v>10659.63</v>
      </c>
    </row>
    <row r="10114" spans="1:4" ht="12.75" customHeight="1">
      <c r="A10114" s="6" t="s">
        <v>20247</v>
      </c>
      <c r="B10114" s="7" t="s">
        <v>20248</v>
      </c>
      <c r="C10114" s="7" t="s">
        <v>2</v>
      </c>
      <c r="D10114" s="8">
        <v>11346.58</v>
      </c>
    </row>
    <row r="10115" spans="1:4" ht="12.75" customHeight="1">
      <c r="A10115" s="6" t="s">
        <v>20249</v>
      </c>
      <c r="B10115" s="7" t="s">
        <v>20250</v>
      </c>
      <c r="C10115" s="7" t="s">
        <v>2</v>
      </c>
      <c r="D10115" s="8">
        <v>3289.01</v>
      </c>
    </row>
    <row r="10116" spans="1:4" ht="12.75" customHeight="1">
      <c r="A10116" s="6" t="s">
        <v>20251</v>
      </c>
      <c r="B10116" s="7" t="s">
        <v>20252</v>
      </c>
      <c r="C10116" s="7" t="s">
        <v>2</v>
      </c>
      <c r="D10116" s="8">
        <v>5227.2700000000004</v>
      </c>
    </row>
    <row r="10117" spans="1:4" ht="12.75" customHeight="1">
      <c r="A10117" s="6" t="s">
        <v>20253</v>
      </c>
      <c r="B10117" s="7" t="s">
        <v>20254</v>
      </c>
      <c r="C10117" s="7" t="s">
        <v>2</v>
      </c>
      <c r="D10117" s="8">
        <v>8255.27</v>
      </c>
    </row>
    <row r="10118" spans="1:4" ht="12.75" customHeight="1">
      <c r="A10118" s="6" t="s">
        <v>20255</v>
      </c>
      <c r="B10118" s="7" t="s">
        <v>20256</v>
      </c>
      <c r="C10118" s="7" t="s">
        <v>2</v>
      </c>
      <c r="D10118" s="8">
        <v>10807.92</v>
      </c>
    </row>
    <row r="10119" spans="1:4" ht="12.75" customHeight="1">
      <c r="A10119" s="6" t="s">
        <v>20257</v>
      </c>
      <c r="B10119" s="7" t="s">
        <v>20258</v>
      </c>
      <c r="C10119" s="7" t="s">
        <v>2</v>
      </c>
      <c r="D10119" s="8">
        <v>12580.33</v>
      </c>
    </row>
    <row r="10120" spans="1:4" ht="12.75" customHeight="1">
      <c r="A10120" s="6" t="s">
        <v>20259</v>
      </c>
      <c r="B10120" s="7" t="s">
        <v>20260</v>
      </c>
      <c r="C10120" s="7" t="s">
        <v>2</v>
      </c>
      <c r="D10120" s="8">
        <v>14867.16</v>
      </c>
    </row>
    <row r="10121" spans="1:4" ht="12.75" customHeight="1">
      <c r="A10121" s="6" t="s">
        <v>20261</v>
      </c>
      <c r="B10121" s="7" t="s">
        <v>20262</v>
      </c>
      <c r="C10121" s="7" t="s">
        <v>2</v>
      </c>
      <c r="D10121" s="8">
        <v>2714.42</v>
      </c>
    </row>
    <row r="10122" spans="1:4" ht="12.75" customHeight="1">
      <c r="A10122" s="6" t="s">
        <v>20263</v>
      </c>
      <c r="B10122" s="7" t="s">
        <v>20264</v>
      </c>
      <c r="C10122" s="7" t="s">
        <v>2</v>
      </c>
      <c r="D10122" s="8">
        <v>4644.8999999999996</v>
      </c>
    </row>
    <row r="10123" spans="1:4" ht="12.75" customHeight="1">
      <c r="A10123" s="6" t="s">
        <v>20265</v>
      </c>
      <c r="B10123" s="7" t="s">
        <v>20266</v>
      </c>
      <c r="C10123" s="7" t="s">
        <v>2</v>
      </c>
      <c r="D10123" s="8">
        <v>6106.5</v>
      </c>
    </row>
    <row r="10124" spans="1:4" ht="12.75" customHeight="1">
      <c r="A10124" s="6" t="s">
        <v>20267</v>
      </c>
      <c r="B10124" s="7" t="s">
        <v>20268</v>
      </c>
      <c r="C10124" s="7" t="s">
        <v>2</v>
      </c>
      <c r="D10124" s="8">
        <v>9037.3700000000008</v>
      </c>
    </row>
    <row r="10125" spans="1:4" ht="12.75" customHeight="1">
      <c r="A10125" s="6" t="s">
        <v>20269</v>
      </c>
      <c r="B10125" s="7" t="s">
        <v>20270</v>
      </c>
      <c r="C10125" s="7" t="s">
        <v>2</v>
      </c>
      <c r="D10125" s="8">
        <v>788.57</v>
      </c>
    </row>
    <row r="10126" spans="1:4" ht="12.75" customHeight="1">
      <c r="A10126" s="6" t="s">
        <v>20271</v>
      </c>
      <c r="B10126" s="7" t="s">
        <v>20272</v>
      </c>
      <c r="C10126" s="7" t="s">
        <v>2</v>
      </c>
      <c r="D10126" s="8">
        <v>378.62</v>
      </c>
    </row>
    <row r="10127" spans="1:4" ht="12.75" customHeight="1">
      <c r="A10127" s="6" t="s">
        <v>20273</v>
      </c>
      <c r="B10127" s="7" t="s">
        <v>20274</v>
      </c>
      <c r="C10127" s="7" t="s">
        <v>2</v>
      </c>
      <c r="D10127" s="8">
        <v>51.44</v>
      </c>
    </row>
    <row r="10128" spans="1:4" ht="12.75" customHeight="1">
      <c r="A10128" s="6" t="s">
        <v>20275</v>
      </c>
      <c r="B10128" s="7" t="s">
        <v>20276</v>
      </c>
      <c r="C10128" s="7" t="s">
        <v>2</v>
      </c>
      <c r="D10128" s="8">
        <v>87.84</v>
      </c>
    </row>
    <row r="10129" spans="1:4" ht="12.75" customHeight="1">
      <c r="A10129" s="6" t="s">
        <v>20277</v>
      </c>
      <c r="B10129" s="7" t="s">
        <v>20278</v>
      </c>
      <c r="C10129" s="7" t="s">
        <v>2</v>
      </c>
      <c r="D10129" s="8">
        <v>706.76</v>
      </c>
    </row>
    <row r="10130" spans="1:4" ht="12.75" customHeight="1">
      <c r="A10130" s="6" t="s">
        <v>20279</v>
      </c>
      <c r="B10130" s="7" t="s">
        <v>20280</v>
      </c>
      <c r="C10130" s="7" t="s">
        <v>2</v>
      </c>
      <c r="D10130" s="8">
        <v>99.69</v>
      </c>
    </row>
    <row r="10131" spans="1:4" ht="12.75" customHeight="1">
      <c r="A10131" s="6" t="s">
        <v>20281</v>
      </c>
      <c r="B10131" s="7" t="s">
        <v>20282</v>
      </c>
      <c r="C10131" s="7" t="s">
        <v>2</v>
      </c>
      <c r="D10131" s="8">
        <v>130.99</v>
      </c>
    </row>
    <row r="10132" spans="1:4" ht="12.75" customHeight="1">
      <c r="A10132" s="6" t="s">
        <v>20283</v>
      </c>
      <c r="B10132" s="7" t="s">
        <v>20284</v>
      </c>
      <c r="C10132" s="7" t="s">
        <v>2</v>
      </c>
      <c r="D10132" s="8">
        <v>224.51</v>
      </c>
    </row>
    <row r="10133" spans="1:4" ht="12.75" customHeight="1">
      <c r="A10133" s="6" t="s">
        <v>20285</v>
      </c>
      <c r="B10133" s="7" t="s">
        <v>20286</v>
      </c>
      <c r="C10133" s="7" t="s">
        <v>2</v>
      </c>
      <c r="D10133" s="8">
        <v>19.940000000000001</v>
      </c>
    </row>
    <row r="10134" spans="1:4" ht="12.75" customHeight="1">
      <c r="A10134" s="6" t="s">
        <v>20287</v>
      </c>
      <c r="B10134" s="7" t="s">
        <v>20288</v>
      </c>
      <c r="C10134" s="7" t="s">
        <v>2</v>
      </c>
      <c r="D10134" s="8">
        <v>24.95</v>
      </c>
    </row>
    <row r="10135" spans="1:4" ht="12.75" customHeight="1">
      <c r="A10135" s="6" t="s">
        <v>20289</v>
      </c>
      <c r="B10135" s="7" t="s">
        <v>20290</v>
      </c>
      <c r="C10135" s="7" t="s">
        <v>2</v>
      </c>
      <c r="D10135" s="8">
        <v>26.72</v>
      </c>
    </row>
    <row r="10136" spans="1:4" ht="12.75" customHeight="1">
      <c r="A10136" s="6" t="s">
        <v>20291</v>
      </c>
      <c r="B10136" s="7" t="s">
        <v>20292</v>
      </c>
      <c r="C10136" s="7" t="s">
        <v>2</v>
      </c>
      <c r="D10136" s="8">
        <v>29.81</v>
      </c>
    </row>
    <row r="10137" spans="1:4" ht="12.75" customHeight="1">
      <c r="A10137" s="6" t="s">
        <v>20293</v>
      </c>
      <c r="B10137" s="7" t="s">
        <v>20294</v>
      </c>
      <c r="C10137" s="7" t="s">
        <v>2</v>
      </c>
      <c r="D10137" s="8">
        <v>588.12</v>
      </c>
    </row>
    <row r="10138" spans="1:4" ht="12.75" customHeight="1">
      <c r="A10138" s="6" t="s">
        <v>20295</v>
      </c>
      <c r="B10138" s="7" t="s">
        <v>20296</v>
      </c>
      <c r="C10138" s="7" t="s">
        <v>2</v>
      </c>
      <c r="D10138" s="8">
        <v>34.770000000000003</v>
      </c>
    </row>
    <row r="10139" spans="1:4" ht="12.75" customHeight="1">
      <c r="A10139" s="6" t="s">
        <v>20297</v>
      </c>
      <c r="B10139" s="7" t="s">
        <v>20298</v>
      </c>
      <c r="C10139" s="7" t="s">
        <v>2</v>
      </c>
      <c r="D10139" s="8">
        <v>38.090000000000003</v>
      </c>
    </row>
    <row r="10140" spans="1:4" ht="12.75" customHeight="1">
      <c r="A10140" s="6" t="s">
        <v>20299</v>
      </c>
      <c r="B10140" s="7" t="s">
        <v>20300</v>
      </c>
      <c r="C10140" s="7" t="s">
        <v>2</v>
      </c>
      <c r="D10140" s="8">
        <v>37.5</v>
      </c>
    </row>
    <row r="10141" spans="1:4" ht="12.75" customHeight="1">
      <c r="A10141" s="6" t="s">
        <v>20301</v>
      </c>
      <c r="B10141" s="7" t="s">
        <v>20302</v>
      </c>
      <c r="C10141" s="7" t="s">
        <v>2</v>
      </c>
      <c r="D10141" s="8">
        <v>42.37</v>
      </c>
    </row>
    <row r="10142" spans="1:4" ht="12.75" customHeight="1">
      <c r="A10142" s="6" t="s">
        <v>20303</v>
      </c>
      <c r="B10142" s="7" t="s">
        <v>20304</v>
      </c>
      <c r="C10142" s="7" t="s">
        <v>2</v>
      </c>
      <c r="D10142" s="8">
        <v>798.28</v>
      </c>
    </row>
    <row r="10143" spans="1:4" ht="12.75" customHeight="1">
      <c r="A10143" s="6" t="s">
        <v>20305</v>
      </c>
      <c r="B10143" s="7" t="s">
        <v>20306</v>
      </c>
      <c r="C10143" s="7" t="s">
        <v>2</v>
      </c>
      <c r="D10143" s="8">
        <v>278.04000000000002</v>
      </c>
    </row>
    <row r="10144" spans="1:4" ht="12.75" customHeight="1">
      <c r="A10144" s="6" t="s">
        <v>20307</v>
      </c>
      <c r="B10144" s="7" t="s">
        <v>20308</v>
      </c>
      <c r="C10144" s="7" t="s">
        <v>2</v>
      </c>
      <c r="D10144" s="8">
        <v>63.26</v>
      </c>
    </row>
    <row r="10145" spans="1:4" ht="12.75" customHeight="1">
      <c r="A10145" s="6" t="s">
        <v>20309</v>
      </c>
      <c r="B10145" s="7" t="s">
        <v>20310</v>
      </c>
      <c r="C10145" s="7" t="s">
        <v>2</v>
      </c>
      <c r="D10145" s="8">
        <v>66.91</v>
      </c>
    </row>
    <row r="10146" spans="1:4" ht="12.75" customHeight="1">
      <c r="A10146" s="6" t="s">
        <v>20311</v>
      </c>
      <c r="B10146" s="7" t="s">
        <v>20312</v>
      </c>
      <c r="C10146" s="7" t="s">
        <v>2</v>
      </c>
      <c r="D10146" s="8">
        <v>61.71</v>
      </c>
    </row>
    <row r="10147" spans="1:4" ht="12.75" customHeight="1">
      <c r="A10147" s="6" t="s">
        <v>20313</v>
      </c>
      <c r="B10147" s="7" t="s">
        <v>20314</v>
      </c>
      <c r="C10147" s="7" t="s">
        <v>2</v>
      </c>
      <c r="D10147" s="8">
        <v>70.319999999999993</v>
      </c>
    </row>
    <row r="10148" spans="1:4" ht="12.75" customHeight="1">
      <c r="A10148" s="6" t="s">
        <v>20315</v>
      </c>
      <c r="B10148" s="7" t="s">
        <v>20316</v>
      </c>
      <c r="C10148" s="7" t="s">
        <v>2</v>
      </c>
      <c r="D10148" s="8">
        <v>24.15</v>
      </c>
    </row>
    <row r="10149" spans="1:4" ht="12.75" customHeight="1">
      <c r="A10149" s="6" t="s">
        <v>20317</v>
      </c>
      <c r="B10149" s="7" t="s">
        <v>20318</v>
      </c>
      <c r="C10149" s="7" t="s">
        <v>2</v>
      </c>
      <c r="D10149" s="8">
        <v>24.59</v>
      </c>
    </row>
    <row r="10150" spans="1:4" ht="12.75" customHeight="1">
      <c r="A10150" s="6" t="s">
        <v>20319</v>
      </c>
      <c r="B10150" s="7" t="s">
        <v>20320</v>
      </c>
      <c r="C10150" s="7" t="s">
        <v>2</v>
      </c>
      <c r="D10150" s="8">
        <v>35.85</v>
      </c>
    </row>
    <row r="10151" spans="1:4" ht="12.75" customHeight="1">
      <c r="A10151" s="6" t="s">
        <v>20321</v>
      </c>
      <c r="B10151" s="7" t="s">
        <v>20322</v>
      </c>
      <c r="C10151" s="7" t="s">
        <v>2</v>
      </c>
      <c r="D10151" s="8">
        <v>49.13</v>
      </c>
    </row>
    <row r="10152" spans="1:4" ht="12.75" customHeight="1">
      <c r="A10152" s="6" t="s">
        <v>20323</v>
      </c>
      <c r="B10152" s="7" t="s">
        <v>20324</v>
      </c>
      <c r="C10152" s="7" t="s">
        <v>2</v>
      </c>
      <c r="D10152" s="8">
        <v>50.46</v>
      </c>
    </row>
    <row r="10153" spans="1:4" ht="12.75" customHeight="1">
      <c r="A10153" s="6" t="s">
        <v>20325</v>
      </c>
      <c r="B10153" s="7" t="s">
        <v>20326</v>
      </c>
      <c r="C10153" s="7" t="s">
        <v>2</v>
      </c>
      <c r="D10153" s="8">
        <v>92.55</v>
      </c>
    </row>
    <row r="10154" spans="1:4" ht="12.75" customHeight="1">
      <c r="A10154" s="6" t="s">
        <v>20327</v>
      </c>
      <c r="B10154" s="7" t="s">
        <v>20328</v>
      </c>
      <c r="C10154" s="7" t="s">
        <v>2</v>
      </c>
      <c r="D10154" s="8">
        <v>45.83</v>
      </c>
    </row>
    <row r="10155" spans="1:4" ht="12.75" customHeight="1">
      <c r="A10155" s="6" t="s">
        <v>20329</v>
      </c>
      <c r="B10155" s="7" t="s">
        <v>20330</v>
      </c>
      <c r="C10155" s="7" t="s">
        <v>2</v>
      </c>
      <c r="D10155" s="8">
        <v>62.44</v>
      </c>
    </row>
    <row r="10156" spans="1:4" ht="12.75" customHeight="1">
      <c r="A10156" s="6" t="s">
        <v>20331</v>
      </c>
      <c r="B10156" s="7" t="s">
        <v>20332</v>
      </c>
      <c r="C10156" s="7" t="s">
        <v>2</v>
      </c>
      <c r="D10156" s="8">
        <v>79.17</v>
      </c>
    </row>
    <row r="10157" spans="1:4" ht="12.75" customHeight="1">
      <c r="A10157" s="6" t="s">
        <v>20333</v>
      </c>
      <c r="B10157" s="7" t="s">
        <v>20334</v>
      </c>
      <c r="C10157" s="7" t="s">
        <v>2</v>
      </c>
      <c r="D10157" s="8">
        <v>109</v>
      </c>
    </row>
    <row r="10158" spans="1:4" ht="12.75" customHeight="1">
      <c r="A10158" s="6" t="s">
        <v>20335</v>
      </c>
      <c r="B10158" s="7" t="s">
        <v>20336</v>
      </c>
      <c r="C10158" s="7" t="s">
        <v>2</v>
      </c>
      <c r="D10158" s="8">
        <v>214.18</v>
      </c>
    </row>
    <row r="10159" spans="1:4" ht="12.75" customHeight="1">
      <c r="A10159" s="6" t="s">
        <v>20337</v>
      </c>
      <c r="B10159" s="7" t="s">
        <v>20338</v>
      </c>
      <c r="C10159" s="7" t="s">
        <v>2</v>
      </c>
      <c r="D10159" s="8">
        <v>260.18</v>
      </c>
    </row>
    <row r="10160" spans="1:4" ht="12.75" customHeight="1">
      <c r="A10160" s="6" t="s">
        <v>20339</v>
      </c>
      <c r="B10160" s="7" t="s">
        <v>20340</v>
      </c>
      <c r="C10160" s="7" t="s">
        <v>2</v>
      </c>
      <c r="D10160" s="8">
        <v>520.14</v>
      </c>
    </row>
    <row r="10161" spans="1:4" ht="12.75" customHeight="1">
      <c r="A10161" s="6" t="s">
        <v>20341</v>
      </c>
      <c r="B10161" s="7" t="s">
        <v>20342</v>
      </c>
      <c r="C10161" s="7" t="s">
        <v>2</v>
      </c>
      <c r="D10161" s="8">
        <v>85.56</v>
      </c>
    </row>
    <row r="10162" spans="1:4" ht="12.75" customHeight="1">
      <c r="A10162" s="6" t="s">
        <v>20343</v>
      </c>
      <c r="B10162" s="7" t="s">
        <v>20344</v>
      </c>
      <c r="C10162" s="7" t="s">
        <v>2</v>
      </c>
      <c r="D10162" s="8">
        <v>116.73</v>
      </c>
    </row>
    <row r="10163" spans="1:4" ht="12.75" customHeight="1">
      <c r="A10163" s="6" t="s">
        <v>20345</v>
      </c>
      <c r="B10163" s="7" t="s">
        <v>20346</v>
      </c>
      <c r="C10163" s="7" t="s">
        <v>2</v>
      </c>
      <c r="D10163" s="8">
        <v>124.29</v>
      </c>
    </row>
    <row r="10164" spans="1:4" ht="12.75" customHeight="1">
      <c r="A10164" s="6" t="s">
        <v>20347</v>
      </c>
      <c r="B10164" s="7" t="s">
        <v>20348</v>
      </c>
      <c r="C10164" s="7" t="s">
        <v>2</v>
      </c>
      <c r="D10164" s="8">
        <v>34.86</v>
      </c>
    </row>
    <row r="10165" spans="1:4" ht="12.75" customHeight="1">
      <c r="A10165" s="6" t="s">
        <v>20349</v>
      </c>
      <c r="B10165" s="7" t="s">
        <v>20350</v>
      </c>
      <c r="C10165" s="7" t="s">
        <v>2</v>
      </c>
      <c r="D10165" s="8">
        <v>40.270000000000003</v>
      </c>
    </row>
    <row r="10166" spans="1:4" ht="12.75" customHeight="1">
      <c r="A10166" s="6" t="s">
        <v>20351</v>
      </c>
      <c r="B10166" s="7" t="s">
        <v>20352</v>
      </c>
      <c r="C10166" s="7" t="s">
        <v>2</v>
      </c>
      <c r="D10166" s="8">
        <v>82.55</v>
      </c>
    </row>
    <row r="10167" spans="1:4" ht="12.75" customHeight="1">
      <c r="A10167" s="6" t="s">
        <v>20353</v>
      </c>
      <c r="B10167" s="7" t="s">
        <v>20354</v>
      </c>
      <c r="C10167" s="7" t="s">
        <v>2</v>
      </c>
      <c r="D10167" s="8">
        <v>136.5</v>
      </c>
    </row>
    <row r="10168" spans="1:4" ht="12.75" customHeight="1">
      <c r="A10168" s="6" t="s">
        <v>20355</v>
      </c>
      <c r="B10168" s="7" t="s">
        <v>20356</v>
      </c>
      <c r="C10168" s="7" t="s">
        <v>2</v>
      </c>
      <c r="D10168" s="8">
        <v>167.72</v>
      </c>
    </row>
    <row r="10169" spans="1:4" ht="12.75" customHeight="1">
      <c r="A10169" s="6" t="s">
        <v>20357</v>
      </c>
      <c r="B10169" s="7" t="s">
        <v>20358</v>
      </c>
      <c r="C10169" s="7" t="s">
        <v>2</v>
      </c>
      <c r="D10169" s="8">
        <v>215.36</v>
      </c>
    </row>
    <row r="10170" spans="1:4" ht="12.75" customHeight="1">
      <c r="A10170" s="6" t="s">
        <v>20359</v>
      </c>
      <c r="B10170" s="7" t="s">
        <v>20360</v>
      </c>
      <c r="C10170" s="7" t="s">
        <v>2</v>
      </c>
      <c r="D10170" s="8">
        <v>38.340000000000003</v>
      </c>
    </row>
    <row r="10171" spans="1:4" ht="12.75" customHeight="1">
      <c r="A10171" s="6" t="s">
        <v>20361</v>
      </c>
      <c r="B10171" s="7" t="s">
        <v>20362</v>
      </c>
      <c r="C10171" s="7" t="s">
        <v>2</v>
      </c>
      <c r="D10171" s="8">
        <v>45.53</v>
      </c>
    </row>
    <row r="10172" spans="1:4" ht="12.75" customHeight="1">
      <c r="A10172" s="6" t="s">
        <v>20363</v>
      </c>
      <c r="B10172" s="7" t="s">
        <v>20364</v>
      </c>
      <c r="C10172" s="7" t="s">
        <v>2</v>
      </c>
      <c r="D10172" s="8">
        <v>61.45</v>
      </c>
    </row>
    <row r="10173" spans="1:4" ht="12.75" customHeight="1">
      <c r="A10173" s="6" t="s">
        <v>20365</v>
      </c>
      <c r="B10173" s="7" t="s">
        <v>20366</v>
      </c>
      <c r="C10173" s="7" t="s">
        <v>2</v>
      </c>
      <c r="D10173" s="8">
        <v>90.66</v>
      </c>
    </row>
    <row r="10174" spans="1:4" ht="12.75" customHeight="1">
      <c r="A10174" s="6" t="s">
        <v>20367</v>
      </c>
      <c r="B10174" s="7" t="s">
        <v>20368</v>
      </c>
      <c r="C10174" s="7" t="s">
        <v>2</v>
      </c>
      <c r="D10174" s="8">
        <v>110.15</v>
      </c>
    </row>
    <row r="10175" spans="1:4" ht="12.75" customHeight="1">
      <c r="A10175" s="6" t="s">
        <v>20369</v>
      </c>
      <c r="B10175" s="7" t="s">
        <v>20370</v>
      </c>
      <c r="C10175" s="7" t="s">
        <v>2</v>
      </c>
      <c r="D10175" s="8">
        <v>166.71</v>
      </c>
    </row>
    <row r="10176" spans="1:4" ht="12.75" customHeight="1">
      <c r="A10176" s="6" t="s">
        <v>20371</v>
      </c>
      <c r="B10176" s="7" t="s">
        <v>20372</v>
      </c>
      <c r="C10176" s="7" t="s">
        <v>2</v>
      </c>
      <c r="D10176" s="8">
        <v>118.18</v>
      </c>
    </row>
    <row r="10177" spans="1:4" ht="12.75" customHeight="1">
      <c r="A10177" s="6" t="s">
        <v>20373</v>
      </c>
      <c r="B10177" s="7" t="s">
        <v>20374</v>
      </c>
      <c r="C10177" s="7" t="s">
        <v>2</v>
      </c>
      <c r="D10177" s="8">
        <v>160.56</v>
      </c>
    </row>
    <row r="10178" spans="1:4" ht="12.75" customHeight="1">
      <c r="A10178" s="6" t="s">
        <v>20375</v>
      </c>
      <c r="B10178" s="7" t="s">
        <v>20376</v>
      </c>
      <c r="C10178" s="7" t="s">
        <v>2</v>
      </c>
      <c r="D10178" s="8">
        <v>239.38</v>
      </c>
    </row>
    <row r="10179" spans="1:4" ht="12.75" customHeight="1">
      <c r="A10179" s="6" t="s">
        <v>20377</v>
      </c>
      <c r="B10179" s="7" t="s">
        <v>20378</v>
      </c>
      <c r="C10179" s="7" t="s">
        <v>2</v>
      </c>
      <c r="D10179" s="8">
        <v>269.26</v>
      </c>
    </row>
    <row r="10180" spans="1:4" ht="12.75" customHeight="1">
      <c r="A10180" s="6" t="s">
        <v>20379</v>
      </c>
      <c r="B10180" s="7" t="s">
        <v>20380</v>
      </c>
      <c r="C10180" s="7" t="s">
        <v>2</v>
      </c>
      <c r="D10180" s="8">
        <v>375.86</v>
      </c>
    </row>
    <row r="10181" spans="1:4" ht="12.75" customHeight="1">
      <c r="A10181" s="6" t="s">
        <v>20381</v>
      </c>
      <c r="B10181" s="7" t="s">
        <v>20382</v>
      </c>
      <c r="C10181" s="7" t="s">
        <v>2</v>
      </c>
      <c r="D10181" s="8">
        <v>535.99</v>
      </c>
    </row>
    <row r="10182" spans="1:4" ht="12.75" customHeight="1">
      <c r="A10182" s="6" t="s">
        <v>20383</v>
      </c>
      <c r="B10182" s="7" t="s">
        <v>20384</v>
      </c>
      <c r="C10182" s="7" t="s">
        <v>2</v>
      </c>
      <c r="D10182" s="8">
        <v>737.52</v>
      </c>
    </row>
    <row r="10183" spans="1:4" ht="12.75" customHeight="1">
      <c r="A10183" s="6" t="s">
        <v>20385</v>
      </c>
      <c r="B10183" s="7" t="s">
        <v>20386</v>
      </c>
      <c r="C10183" s="7" t="s">
        <v>2</v>
      </c>
      <c r="D10183" s="8">
        <v>1136.28</v>
      </c>
    </row>
    <row r="10184" spans="1:4" ht="12.75" customHeight="1">
      <c r="A10184" s="6" t="s">
        <v>20387</v>
      </c>
      <c r="B10184" s="7" t="s">
        <v>20388</v>
      </c>
      <c r="C10184" s="7" t="s">
        <v>2</v>
      </c>
      <c r="D10184" s="8">
        <v>71.28</v>
      </c>
    </row>
    <row r="10185" spans="1:4" ht="12.75" customHeight="1">
      <c r="A10185" s="6" t="s">
        <v>20389</v>
      </c>
      <c r="B10185" s="7" t="s">
        <v>20390</v>
      </c>
      <c r="C10185" s="7" t="s">
        <v>2</v>
      </c>
      <c r="D10185" s="8">
        <v>77.650000000000006</v>
      </c>
    </row>
    <row r="10186" spans="1:4" ht="12.75" customHeight="1">
      <c r="A10186" s="6" t="s">
        <v>20391</v>
      </c>
      <c r="B10186" s="7" t="s">
        <v>20392</v>
      </c>
      <c r="C10186" s="7" t="s">
        <v>2</v>
      </c>
      <c r="D10186" s="8">
        <v>86.17</v>
      </c>
    </row>
    <row r="10187" spans="1:4" ht="12.75" customHeight="1">
      <c r="A10187" s="6" t="s">
        <v>20393</v>
      </c>
      <c r="B10187" s="7" t="s">
        <v>20394</v>
      </c>
      <c r="C10187" s="7" t="s">
        <v>2</v>
      </c>
      <c r="D10187" s="8">
        <v>128.27000000000001</v>
      </c>
    </row>
    <row r="10188" spans="1:4" ht="12.75" customHeight="1">
      <c r="A10188" s="6" t="s">
        <v>20395</v>
      </c>
      <c r="B10188" s="7" t="s">
        <v>20396</v>
      </c>
      <c r="C10188" s="7" t="s">
        <v>2</v>
      </c>
      <c r="D10188" s="8">
        <v>149.19</v>
      </c>
    </row>
    <row r="10189" spans="1:4" ht="12.75" customHeight="1">
      <c r="A10189" s="6" t="s">
        <v>20397</v>
      </c>
      <c r="B10189" s="7" t="s">
        <v>20398</v>
      </c>
      <c r="C10189" s="7" t="s">
        <v>2</v>
      </c>
      <c r="D10189" s="8">
        <v>215.29</v>
      </c>
    </row>
    <row r="10190" spans="1:4" ht="12.75" customHeight="1">
      <c r="A10190" s="6" t="s">
        <v>20399</v>
      </c>
      <c r="B10190" s="7" t="s">
        <v>20400</v>
      </c>
      <c r="C10190" s="7" t="s">
        <v>2</v>
      </c>
      <c r="D10190" s="8">
        <v>462.81</v>
      </c>
    </row>
    <row r="10191" spans="1:4" ht="12.75" customHeight="1">
      <c r="A10191" s="6" t="s">
        <v>20401</v>
      </c>
      <c r="B10191" s="7" t="s">
        <v>20402</v>
      </c>
      <c r="C10191" s="7" t="s">
        <v>2</v>
      </c>
      <c r="D10191" s="8">
        <v>790.63</v>
      </c>
    </row>
    <row r="10192" spans="1:4" ht="12.75" customHeight="1">
      <c r="A10192" s="6" t="s">
        <v>20403</v>
      </c>
      <c r="B10192" s="7" t="s">
        <v>20404</v>
      </c>
      <c r="C10192" s="7" t="s">
        <v>2</v>
      </c>
      <c r="D10192" s="8">
        <v>193.19</v>
      </c>
    </row>
    <row r="10193" spans="1:4" ht="12.75" customHeight="1">
      <c r="A10193" s="6" t="s">
        <v>20405</v>
      </c>
      <c r="B10193" s="7" t="s">
        <v>20406</v>
      </c>
      <c r="C10193" s="7" t="s">
        <v>2</v>
      </c>
      <c r="D10193" s="8">
        <v>96.63</v>
      </c>
    </row>
    <row r="10194" spans="1:4" ht="12.75" customHeight="1">
      <c r="A10194" s="6" t="s">
        <v>20407</v>
      </c>
      <c r="B10194" s="7" t="s">
        <v>20408</v>
      </c>
      <c r="C10194" s="7" t="s">
        <v>2</v>
      </c>
      <c r="D10194" s="8">
        <v>340.71</v>
      </c>
    </row>
    <row r="10195" spans="1:4" ht="12.75" customHeight="1">
      <c r="A10195" s="6" t="s">
        <v>20409</v>
      </c>
      <c r="B10195" s="7" t="s">
        <v>20410</v>
      </c>
      <c r="C10195" s="7" t="s">
        <v>2</v>
      </c>
      <c r="D10195" s="8">
        <v>73.27</v>
      </c>
    </row>
    <row r="10196" spans="1:4" ht="12.75" customHeight="1">
      <c r="A10196" s="6" t="s">
        <v>20411</v>
      </c>
      <c r="B10196" s="7" t="s">
        <v>20412</v>
      </c>
      <c r="C10196" s="7" t="s">
        <v>2</v>
      </c>
      <c r="D10196" s="8">
        <v>81.650000000000006</v>
      </c>
    </row>
    <row r="10197" spans="1:4" ht="12.75" customHeight="1">
      <c r="A10197" s="6" t="s">
        <v>20413</v>
      </c>
      <c r="B10197" s="7" t="s">
        <v>20414</v>
      </c>
      <c r="C10197" s="7" t="s">
        <v>2</v>
      </c>
      <c r="D10197" s="8">
        <v>128.82</v>
      </c>
    </row>
    <row r="10198" spans="1:4" ht="12.75" customHeight="1">
      <c r="A10198" s="6" t="s">
        <v>20415</v>
      </c>
      <c r="B10198" s="7" t="s">
        <v>20416</v>
      </c>
      <c r="C10198" s="7" t="s">
        <v>2</v>
      </c>
      <c r="D10198" s="8">
        <v>138.58000000000001</v>
      </c>
    </row>
    <row r="10199" spans="1:4" ht="12.75" customHeight="1">
      <c r="A10199" s="6" t="s">
        <v>20417</v>
      </c>
      <c r="B10199" s="7" t="s">
        <v>20418</v>
      </c>
      <c r="C10199" s="7" t="s">
        <v>2</v>
      </c>
      <c r="D10199" s="8">
        <v>208.52</v>
      </c>
    </row>
    <row r="10200" spans="1:4" ht="12.75" customHeight="1">
      <c r="A10200" s="6" t="s">
        <v>20419</v>
      </c>
      <c r="B10200" s="7" t="s">
        <v>20420</v>
      </c>
      <c r="C10200" s="7" t="s">
        <v>2</v>
      </c>
      <c r="D10200" s="8">
        <v>369</v>
      </c>
    </row>
    <row r="10201" spans="1:4" ht="12.75" customHeight="1">
      <c r="A10201" s="6" t="s">
        <v>20421</v>
      </c>
      <c r="B10201" s="7" t="s">
        <v>20422</v>
      </c>
      <c r="C10201" s="7" t="s">
        <v>2</v>
      </c>
      <c r="D10201" s="8">
        <v>504.57</v>
      </c>
    </row>
    <row r="10202" spans="1:4" ht="12.75" customHeight="1">
      <c r="A10202" s="6" t="s">
        <v>20423</v>
      </c>
      <c r="B10202" s="7" t="s">
        <v>20424</v>
      </c>
      <c r="C10202" s="7" t="s">
        <v>2</v>
      </c>
      <c r="D10202" s="8">
        <v>881.39</v>
      </c>
    </row>
    <row r="10203" spans="1:4" ht="12.75" customHeight="1">
      <c r="A10203" s="6" t="s">
        <v>20425</v>
      </c>
      <c r="B10203" s="7" t="s">
        <v>20426</v>
      </c>
      <c r="C10203" s="7" t="s">
        <v>2</v>
      </c>
      <c r="D10203" s="8">
        <v>158.99</v>
      </c>
    </row>
    <row r="10204" spans="1:4" ht="12.75" customHeight="1">
      <c r="A10204" s="6" t="s">
        <v>20427</v>
      </c>
      <c r="B10204" s="7" t="s">
        <v>20428</v>
      </c>
      <c r="C10204" s="7" t="s">
        <v>2</v>
      </c>
      <c r="D10204" s="8">
        <v>191.55</v>
      </c>
    </row>
    <row r="10205" spans="1:4" ht="12.75" customHeight="1">
      <c r="A10205" s="6" t="s">
        <v>20429</v>
      </c>
      <c r="B10205" s="7" t="s">
        <v>20430</v>
      </c>
      <c r="C10205" s="7" t="s">
        <v>2</v>
      </c>
      <c r="D10205" s="8">
        <v>33.869999999999997</v>
      </c>
    </row>
    <row r="10206" spans="1:4" ht="12.75" customHeight="1">
      <c r="A10206" s="6" t="s">
        <v>20431</v>
      </c>
      <c r="B10206" s="7" t="s">
        <v>20432</v>
      </c>
      <c r="C10206" s="7" t="s">
        <v>2</v>
      </c>
      <c r="D10206" s="8">
        <v>19.22</v>
      </c>
    </row>
    <row r="10207" spans="1:4" ht="12.75" customHeight="1">
      <c r="A10207" s="6" t="s">
        <v>20433</v>
      </c>
      <c r="B10207" s="7" t="s">
        <v>20434</v>
      </c>
      <c r="C10207" s="7" t="s">
        <v>2</v>
      </c>
      <c r="D10207" s="8">
        <v>37.909999999999997</v>
      </c>
    </row>
    <row r="10208" spans="1:4" ht="12.75" customHeight="1">
      <c r="A10208" s="6" t="s">
        <v>20435</v>
      </c>
      <c r="B10208" s="7" t="s">
        <v>20436</v>
      </c>
      <c r="C10208" s="7" t="s">
        <v>2</v>
      </c>
      <c r="D10208" s="8">
        <v>50.79</v>
      </c>
    </row>
    <row r="10209" spans="1:4" ht="12.75" customHeight="1">
      <c r="A10209" s="6" t="s">
        <v>20437</v>
      </c>
      <c r="B10209" s="7" t="s">
        <v>20438</v>
      </c>
      <c r="C10209" s="7" t="s">
        <v>2</v>
      </c>
      <c r="D10209" s="8">
        <v>55.72</v>
      </c>
    </row>
    <row r="10210" spans="1:4" ht="12.75" customHeight="1">
      <c r="A10210" s="6" t="s">
        <v>20439</v>
      </c>
      <c r="B10210" s="7" t="s">
        <v>20440</v>
      </c>
      <c r="C10210" s="7" t="s">
        <v>2</v>
      </c>
      <c r="D10210" s="8">
        <v>82.28</v>
      </c>
    </row>
    <row r="10211" spans="1:4" ht="12.75" customHeight="1">
      <c r="A10211" s="6" t="s">
        <v>20441</v>
      </c>
      <c r="B10211" s="7" t="s">
        <v>20442</v>
      </c>
      <c r="C10211" s="7" t="s">
        <v>2</v>
      </c>
      <c r="D10211" s="8">
        <v>16.14</v>
      </c>
    </row>
    <row r="10212" spans="1:4" ht="12.75" customHeight="1">
      <c r="A10212" s="6" t="s">
        <v>20443</v>
      </c>
      <c r="B10212" s="7" t="s">
        <v>20444</v>
      </c>
      <c r="C10212" s="7" t="s">
        <v>2</v>
      </c>
      <c r="D10212" s="8">
        <v>20.18</v>
      </c>
    </row>
    <row r="10213" spans="1:4" ht="12.75" customHeight="1">
      <c r="A10213" s="6" t="s">
        <v>20445</v>
      </c>
      <c r="B10213" s="7" t="s">
        <v>20446</v>
      </c>
      <c r="C10213" s="7" t="s">
        <v>2</v>
      </c>
      <c r="D10213" s="8">
        <v>18.52</v>
      </c>
    </row>
    <row r="10214" spans="1:4" ht="12.75" customHeight="1">
      <c r="A10214" s="6" t="s">
        <v>20447</v>
      </c>
      <c r="B10214" s="7" t="s">
        <v>20448</v>
      </c>
      <c r="C10214" s="7" t="s">
        <v>2</v>
      </c>
      <c r="D10214" s="8">
        <v>25.13</v>
      </c>
    </row>
    <row r="10215" spans="1:4" ht="12.75" customHeight="1">
      <c r="A10215" s="6" t="s">
        <v>20449</v>
      </c>
      <c r="B10215" s="7" t="s">
        <v>20450</v>
      </c>
      <c r="C10215" s="7" t="s">
        <v>2</v>
      </c>
      <c r="D10215" s="8">
        <v>8.33</v>
      </c>
    </row>
    <row r="10216" spans="1:4" ht="12.75" customHeight="1">
      <c r="A10216" s="6" t="s">
        <v>20451</v>
      </c>
      <c r="B10216" s="7" t="s">
        <v>20452</v>
      </c>
      <c r="C10216" s="7" t="s">
        <v>2</v>
      </c>
      <c r="D10216" s="8">
        <v>19.18</v>
      </c>
    </row>
    <row r="10217" spans="1:4" ht="12.75" customHeight="1">
      <c r="A10217" s="6" t="s">
        <v>20453</v>
      </c>
      <c r="B10217" s="7" t="s">
        <v>20454</v>
      </c>
      <c r="C10217" s="7" t="s">
        <v>2</v>
      </c>
      <c r="D10217" s="8">
        <v>20.13</v>
      </c>
    </row>
    <row r="10218" spans="1:4" ht="12.75" customHeight="1">
      <c r="A10218" s="6" t="s">
        <v>20455</v>
      </c>
      <c r="B10218" s="7" t="s">
        <v>20456</v>
      </c>
      <c r="C10218" s="7" t="s">
        <v>2</v>
      </c>
      <c r="D10218" s="8">
        <v>15.4</v>
      </c>
    </row>
    <row r="10219" spans="1:4" ht="12.75" customHeight="1">
      <c r="A10219" s="6" t="s">
        <v>20457</v>
      </c>
      <c r="B10219" s="7" t="s">
        <v>20458</v>
      </c>
      <c r="C10219" s="7" t="s">
        <v>2</v>
      </c>
      <c r="D10219" s="8">
        <v>16.72</v>
      </c>
    </row>
    <row r="10220" spans="1:4" ht="12.75" customHeight="1">
      <c r="A10220" s="6" t="s">
        <v>20459</v>
      </c>
      <c r="B10220" s="7" t="s">
        <v>20460</v>
      </c>
      <c r="C10220" s="7" t="s">
        <v>2</v>
      </c>
      <c r="D10220" s="8">
        <v>23.61</v>
      </c>
    </row>
    <row r="10221" spans="1:4" ht="12.75" customHeight="1">
      <c r="A10221" s="6" t="s">
        <v>20461</v>
      </c>
      <c r="B10221" s="7" t="s">
        <v>20462</v>
      </c>
      <c r="C10221" s="7" t="s">
        <v>2</v>
      </c>
      <c r="D10221" s="8">
        <v>28.52</v>
      </c>
    </row>
    <row r="10222" spans="1:4" ht="12.75" customHeight="1">
      <c r="A10222" s="6" t="s">
        <v>20463</v>
      </c>
      <c r="B10222" s="7" t="s">
        <v>20464</v>
      </c>
      <c r="C10222" s="7" t="s">
        <v>2</v>
      </c>
      <c r="D10222" s="8">
        <v>38.32</v>
      </c>
    </row>
    <row r="10223" spans="1:4" ht="12.75" customHeight="1">
      <c r="A10223" s="6" t="s">
        <v>20465</v>
      </c>
      <c r="B10223" s="7" t="s">
        <v>20466</v>
      </c>
      <c r="C10223" s="7" t="s">
        <v>2</v>
      </c>
      <c r="D10223" s="8">
        <v>209.07</v>
      </c>
    </row>
    <row r="10224" spans="1:4" ht="12.75" customHeight="1">
      <c r="A10224" s="6" t="s">
        <v>20467</v>
      </c>
      <c r="B10224" s="7" t="s">
        <v>20468</v>
      </c>
      <c r="C10224" s="7" t="s">
        <v>2</v>
      </c>
      <c r="D10224" s="8">
        <v>222.49</v>
      </c>
    </row>
    <row r="10225" spans="1:4" ht="12.75" customHeight="1">
      <c r="A10225" s="6" t="s">
        <v>20469</v>
      </c>
      <c r="B10225" s="7" t="s">
        <v>20470</v>
      </c>
      <c r="C10225" s="7" t="s">
        <v>2</v>
      </c>
      <c r="D10225" s="8">
        <v>323.87</v>
      </c>
    </row>
    <row r="10226" spans="1:4" ht="12.75" customHeight="1">
      <c r="A10226" s="6" t="s">
        <v>20471</v>
      </c>
      <c r="B10226" s="7" t="s">
        <v>20472</v>
      </c>
      <c r="C10226" s="7" t="s">
        <v>2</v>
      </c>
      <c r="D10226" s="8">
        <v>505.33</v>
      </c>
    </row>
    <row r="10227" spans="1:4" ht="12.75" customHeight="1">
      <c r="A10227" s="6" t="s">
        <v>20473</v>
      </c>
      <c r="B10227" s="7" t="s">
        <v>20474</v>
      </c>
      <c r="C10227" s="7" t="s">
        <v>2</v>
      </c>
      <c r="D10227" s="8">
        <v>610.95000000000005</v>
      </c>
    </row>
    <row r="10228" spans="1:4" ht="12.75" customHeight="1">
      <c r="A10228" s="6" t="s">
        <v>20475</v>
      </c>
      <c r="B10228" s="7" t="s">
        <v>20476</v>
      </c>
      <c r="C10228" s="7" t="s">
        <v>2</v>
      </c>
      <c r="D10228" s="8">
        <v>771.52</v>
      </c>
    </row>
    <row r="10229" spans="1:4" ht="12.75" customHeight="1">
      <c r="A10229" s="6" t="s">
        <v>20477</v>
      </c>
      <c r="B10229" s="7" t="s">
        <v>20478</v>
      </c>
      <c r="C10229" s="7" t="s">
        <v>2</v>
      </c>
      <c r="D10229" s="8">
        <v>275.62</v>
      </c>
    </row>
    <row r="10230" spans="1:4" ht="12.75" customHeight="1">
      <c r="A10230" s="6" t="s">
        <v>20479</v>
      </c>
      <c r="B10230" s="7" t="s">
        <v>20480</v>
      </c>
      <c r="C10230" s="7" t="s">
        <v>2</v>
      </c>
      <c r="D10230" s="8">
        <v>407.47</v>
      </c>
    </row>
    <row r="10231" spans="1:4" ht="12.75" customHeight="1">
      <c r="A10231" s="6" t="s">
        <v>20481</v>
      </c>
      <c r="B10231" s="7" t="s">
        <v>20482</v>
      </c>
      <c r="C10231" s="7" t="s">
        <v>2</v>
      </c>
      <c r="D10231" s="8">
        <v>533.08000000000004</v>
      </c>
    </row>
    <row r="10232" spans="1:4" ht="12.75" customHeight="1">
      <c r="A10232" s="6" t="s">
        <v>20483</v>
      </c>
      <c r="B10232" s="7" t="s">
        <v>20484</v>
      </c>
      <c r="C10232" s="7" t="s">
        <v>2</v>
      </c>
      <c r="D10232" s="8">
        <v>198.88</v>
      </c>
    </row>
    <row r="10233" spans="1:4" ht="12.75" customHeight="1">
      <c r="A10233" s="6" t="s">
        <v>20485</v>
      </c>
      <c r="B10233" s="7" t="s">
        <v>20486</v>
      </c>
      <c r="C10233" s="7" t="s">
        <v>2</v>
      </c>
      <c r="D10233" s="8">
        <v>363.66</v>
      </c>
    </row>
    <row r="10234" spans="1:4" ht="12.75" customHeight="1">
      <c r="A10234" s="6" t="s">
        <v>20487</v>
      </c>
      <c r="B10234" s="7" t="s">
        <v>20488</v>
      </c>
      <c r="C10234" s="7" t="s">
        <v>2</v>
      </c>
      <c r="D10234" s="8">
        <v>541.84</v>
      </c>
    </row>
    <row r="10235" spans="1:4" ht="12.75" customHeight="1">
      <c r="A10235" s="6" t="s">
        <v>20489</v>
      </c>
      <c r="B10235" s="7" t="s">
        <v>20490</v>
      </c>
      <c r="C10235" s="7" t="s">
        <v>2</v>
      </c>
      <c r="D10235" s="8">
        <v>710.39</v>
      </c>
    </row>
    <row r="10236" spans="1:4" ht="12.75" customHeight="1">
      <c r="A10236" s="6" t="s">
        <v>20491</v>
      </c>
      <c r="B10236" s="7" t="s">
        <v>20492</v>
      </c>
      <c r="C10236" s="7" t="s">
        <v>2</v>
      </c>
      <c r="D10236" s="8">
        <v>515.97</v>
      </c>
    </row>
    <row r="10237" spans="1:4" ht="12.75" customHeight="1">
      <c r="A10237" s="6" t="s">
        <v>20493</v>
      </c>
      <c r="B10237" s="7" t="s">
        <v>20494</v>
      </c>
      <c r="C10237" s="7" t="s">
        <v>2</v>
      </c>
      <c r="D10237" s="8">
        <v>884.06</v>
      </c>
    </row>
    <row r="10238" spans="1:4" ht="12.75" customHeight="1">
      <c r="A10238" s="6" t="s">
        <v>20495</v>
      </c>
      <c r="B10238" s="7" t="s">
        <v>20496</v>
      </c>
      <c r="C10238" s="7" t="s">
        <v>2</v>
      </c>
      <c r="D10238" s="8">
        <v>1290.04</v>
      </c>
    </row>
    <row r="10239" spans="1:4" ht="12.75" customHeight="1">
      <c r="A10239" s="6" t="s">
        <v>20497</v>
      </c>
      <c r="B10239" s="7" t="s">
        <v>20498</v>
      </c>
      <c r="C10239" s="7" t="s">
        <v>2</v>
      </c>
      <c r="D10239" s="8">
        <v>1673.6</v>
      </c>
    </row>
    <row r="10240" spans="1:4" ht="12.75" customHeight="1">
      <c r="A10240" s="6" t="s">
        <v>20499</v>
      </c>
      <c r="B10240" s="7" t="s">
        <v>20500</v>
      </c>
      <c r="C10240" s="7" t="s">
        <v>2</v>
      </c>
      <c r="D10240" s="8">
        <v>639.74</v>
      </c>
    </row>
    <row r="10241" spans="1:4" ht="12.75" customHeight="1">
      <c r="A10241" s="6" t="s">
        <v>20501</v>
      </c>
      <c r="B10241" s="7" t="s">
        <v>20502</v>
      </c>
      <c r="C10241" s="7" t="s">
        <v>2</v>
      </c>
      <c r="D10241" s="8">
        <v>1129.8699999999999</v>
      </c>
    </row>
    <row r="10242" spans="1:4" ht="12.75" customHeight="1">
      <c r="A10242" s="6" t="s">
        <v>20503</v>
      </c>
      <c r="B10242" s="7" t="s">
        <v>20504</v>
      </c>
      <c r="C10242" s="7" t="s">
        <v>2</v>
      </c>
      <c r="D10242" s="8">
        <v>1663.1</v>
      </c>
    </row>
    <row r="10243" spans="1:4" ht="12.75" customHeight="1">
      <c r="A10243" s="6" t="s">
        <v>20505</v>
      </c>
      <c r="B10243" s="7" t="s">
        <v>20506</v>
      </c>
      <c r="C10243" s="7" t="s">
        <v>2</v>
      </c>
      <c r="D10243" s="8">
        <v>2167.54</v>
      </c>
    </row>
    <row r="10244" spans="1:4" ht="12.75" customHeight="1">
      <c r="A10244" s="6" t="s">
        <v>20507</v>
      </c>
      <c r="B10244" s="7" t="s">
        <v>20508</v>
      </c>
      <c r="C10244" s="7" t="s">
        <v>2</v>
      </c>
      <c r="D10244" s="8">
        <v>234.26</v>
      </c>
    </row>
    <row r="10245" spans="1:4" ht="12.75" customHeight="1">
      <c r="A10245" s="6" t="s">
        <v>20509</v>
      </c>
      <c r="B10245" s="7" t="s">
        <v>20510</v>
      </c>
      <c r="C10245" s="7" t="s">
        <v>2</v>
      </c>
      <c r="D10245" s="8">
        <v>439.42</v>
      </c>
    </row>
    <row r="10246" spans="1:4" ht="12.75" customHeight="1">
      <c r="A10246" s="6" t="s">
        <v>20511</v>
      </c>
      <c r="B10246" s="7" t="s">
        <v>20512</v>
      </c>
      <c r="C10246" s="7" t="s">
        <v>2</v>
      </c>
      <c r="D10246" s="8">
        <v>615.57000000000005</v>
      </c>
    </row>
    <row r="10247" spans="1:4" ht="12.75" customHeight="1">
      <c r="A10247" s="6" t="s">
        <v>20513</v>
      </c>
      <c r="B10247" s="7" t="s">
        <v>20514</v>
      </c>
      <c r="C10247" s="7" t="s">
        <v>2</v>
      </c>
      <c r="D10247" s="8">
        <v>875.65</v>
      </c>
    </row>
    <row r="10248" spans="1:4" ht="12.75" customHeight="1">
      <c r="A10248" s="6" t="s">
        <v>20515</v>
      </c>
      <c r="B10248" s="7" t="s">
        <v>20516</v>
      </c>
      <c r="C10248" s="7" t="s">
        <v>2</v>
      </c>
      <c r="D10248" s="8">
        <v>298.86</v>
      </c>
    </row>
    <row r="10249" spans="1:4" ht="12.75" customHeight="1">
      <c r="A10249" s="6" t="s">
        <v>20517</v>
      </c>
      <c r="B10249" s="7" t="s">
        <v>20518</v>
      </c>
      <c r="C10249" s="7" t="s">
        <v>2</v>
      </c>
      <c r="D10249" s="8">
        <v>569.91</v>
      </c>
    </row>
    <row r="10250" spans="1:4" ht="12.75" customHeight="1">
      <c r="A10250" s="6" t="s">
        <v>20519</v>
      </c>
      <c r="B10250" s="7" t="s">
        <v>20520</v>
      </c>
      <c r="C10250" s="7" t="s">
        <v>2</v>
      </c>
      <c r="D10250" s="8">
        <v>860.71</v>
      </c>
    </row>
    <row r="10251" spans="1:4" ht="12.75" customHeight="1">
      <c r="A10251" s="6" t="s">
        <v>20521</v>
      </c>
      <c r="B10251" s="7" t="s">
        <v>20522</v>
      </c>
      <c r="C10251" s="7" t="s">
        <v>2</v>
      </c>
      <c r="D10251" s="8">
        <v>1133.1500000000001</v>
      </c>
    </row>
    <row r="10252" spans="1:4" ht="12.75" customHeight="1">
      <c r="A10252" s="6" t="s">
        <v>20523</v>
      </c>
      <c r="B10252" s="7" t="s">
        <v>20524</v>
      </c>
      <c r="C10252" s="7" t="s">
        <v>2</v>
      </c>
      <c r="D10252" s="8">
        <v>245.63</v>
      </c>
    </row>
    <row r="10253" spans="1:4" ht="12.75" customHeight="1">
      <c r="A10253" s="6" t="s">
        <v>20525</v>
      </c>
      <c r="B10253" s="7" t="s">
        <v>20526</v>
      </c>
      <c r="C10253" s="7" t="s">
        <v>2</v>
      </c>
      <c r="D10253" s="8">
        <v>466.36</v>
      </c>
    </row>
    <row r="10254" spans="1:4" ht="12.75" customHeight="1">
      <c r="A10254" s="6" t="s">
        <v>20527</v>
      </c>
      <c r="B10254" s="7" t="s">
        <v>20528</v>
      </c>
      <c r="C10254" s="7" t="s">
        <v>2</v>
      </c>
      <c r="D10254" s="8">
        <v>697.35</v>
      </c>
    </row>
    <row r="10255" spans="1:4" ht="12.75" customHeight="1">
      <c r="A10255" s="6" t="s">
        <v>20529</v>
      </c>
      <c r="B10255" s="7" t="s">
        <v>20530</v>
      </c>
      <c r="C10255" s="7" t="s">
        <v>2</v>
      </c>
      <c r="D10255" s="8">
        <v>914.21</v>
      </c>
    </row>
    <row r="10256" spans="1:4" ht="12.75" customHeight="1">
      <c r="A10256" s="6" t="s">
        <v>20531</v>
      </c>
      <c r="B10256" s="7" t="s">
        <v>20532</v>
      </c>
      <c r="C10256" s="7" t="s">
        <v>2</v>
      </c>
      <c r="D10256" s="8">
        <v>320.92</v>
      </c>
    </row>
    <row r="10257" spans="1:4" ht="12.75" customHeight="1">
      <c r="A10257" s="6" t="s">
        <v>20533</v>
      </c>
      <c r="B10257" s="7" t="s">
        <v>20534</v>
      </c>
      <c r="C10257" s="7" t="s">
        <v>2</v>
      </c>
      <c r="D10257" s="8">
        <v>595.35</v>
      </c>
    </row>
    <row r="10258" spans="1:4" ht="12.75" customHeight="1">
      <c r="A10258" s="6" t="s">
        <v>20535</v>
      </c>
      <c r="B10258" s="7" t="s">
        <v>20536</v>
      </c>
      <c r="C10258" s="7" t="s">
        <v>2</v>
      </c>
      <c r="D10258" s="8">
        <v>894.2</v>
      </c>
    </row>
    <row r="10259" spans="1:4" ht="12.75" customHeight="1">
      <c r="A10259" s="6" t="s">
        <v>20537</v>
      </c>
      <c r="B10259" s="7" t="s">
        <v>20538</v>
      </c>
      <c r="C10259" s="7" t="s">
        <v>2</v>
      </c>
      <c r="D10259" s="8">
        <v>1194.9000000000001</v>
      </c>
    </row>
    <row r="10260" spans="1:4" ht="12.75" customHeight="1">
      <c r="A10260" s="6" t="s">
        <v>20539</v>
      </c>
      <c r="B10260" s="7" t="s">
        <v>20540</v>
      </c>
      <c r="C10260" s="7" t="s">
        <v>2</v>
      </c>
      <c r="D10260" s="8">
        <v>115.34</v>
      </c>
    </row>
    <row r="10261" spans="1:4" ht="12.75" customHeight="1">
      <c r="A10261" s="6" t="s">
        <v>20541</v>
      </c>
      <c r="B10261" s="7" t="s">
        <v>20542</v>
      </c>
      <c r="C10261" s="7" t="s">
        <v>2</v>
      </c>
      <c r="D10261" s="8">
        <v>122.25</v>
      </c>
    </row>
    <row r="10262" spans="1:4" ht="12.75" customHeight="1">
      <c r="A10262" s="6" t="s">
        <v>20543</v>
      </c>
      <c r="B10262" s="7" t="s">
        <v>20544</v>
      </c>
      <c r="C10262" s="7" t="s">
        <v>2</v>
      </c>
      <c r="D10262" s="8">
        <v>149.12</v>
      </c>
    </row>
    <row r="10263" spans="1:4" ht="12.75" customHeight="1">
      <c r="A10263" s="6" t="s">
        <v>20545</v>
      </c>
      <c r="B10263" s="7" t="s">
        <v>20546</v>
      </c>
      <c r="C10263" s="7" t="s">
        <v>2</v>
      </c>
      <c r="D10263" s="8">
        <v>135.47999999999999</v>
      </c>
    </row>
    <row r="10264" spans="1:4" ht="12.75" customHeight="1">
      <c r="A10264" s="6" t="s">
        <v>20547</v>
      </c>
      <c r="B10264" s="7" t="s">
        <v>20548</v>
      </c>
      <c r="C10264" s="7" t="s">
        <v>2</v>
      </c>
      <c r="D10264" s="8">
        <v>154.38</v>
      </c>
    </row>
    <row r="10265" spans="1:4" ht="12.75" customHeight="1">
      <c r="A10265" s="6" t="s">
        <v>20549</v>
      </c>
      <c r="B10265" s="7" t="s">
        <v>20550</v>
      </c>
      <c r="C10265" s="7" t="s">
        <v>2</v>
      </c>
      <c r="D10265" s="8">
        <v>13.73</v>
      </c>
    </row>
    <row r="10266" spans="1:4" ht="12.75" customHeight="1">
      <c r="A10266" s="6" t="s">
        <v>20551</v>
      </c>
      <c r="B10266" s="7" t="s">
        <v>20552</v>
      </c>
      <c r="C10266" s="7" t="s">
        <v>2</v>
      </c>
      <c r="D10266" s="8">
        <v>36.6</v>
      </c>
    </row>
    <row r="10267" spans="1:4" ht="12.75" customHeight="1">
      <c r="A10267" s="6" t="s">
        <v>20553</v>
      </c>
      <c r="B10267" s="7" t="s">
        <v>20554</v>
      </c>
      <c r="C10267" s="7" t="s">
        <v>2</v>
      </c>
      <c r="D10267" s="8">
        <v>53.45</v>
      </c>
    </row>
    <row r="10268" spans="1:4" ht="12.75" customHeight="1">
      <c r="A10268" s="6" t="s">
        <v>20555</v>
      </c>
      <c r="B10268" s="7" t="s">
        <v>20556</v>
      </c>
      <c r="C10268" s="7" t="s">
        <v>2</v>
      </c>
      <c r="D10268" s="8">
        <v>7.81</v>
      </c>
    </row>
    <row r="10269" spans="1:4" ht="12.75" customHeight="1">
      <c r="A10269" s="6" t="s">
        <v>20557</v>
      </c>
      <c r="B10269" s="7" t="s">
        <v>20558</v>
      </c>
      <c r="C10269" s="7" t="s">
        <v>2</v>
      </c>
      <c r="D10269" s="8">
        <v>20.83</v>
      </c>
    </row>
    <row r="10270" spans="1:4" ht="12.75" customHeight="1">
      <c r="A10270" s="6" t="s">
        <v>20559</v>
      </c>
      <c r="B10270" s="7" t="s">
        <v>20560</v>
      </c>
      <c r="C10270" s="7" t="s">
        <v>2</v>
      </c>
      <c r="D10270" s="8">
        <v>30.43</v>
      </c>
    </row>
    <row r="10271" spans="1:4" ht="12.75" customHeight="1">
      <c r="A10271" s="6" t="s">
        <v>20561</v>
      </c>
      <c r="B10271" s="7" t="s">
        <v>20562</v>
      </c>
      <c r="C10271" s="7" t="s">
        <v>89</v>
      </c>
      <c r="D10271" s="8">
        <v>7.37</v>
      </c>
    </row>
    <row r="10272" spans="1:4" ht="12.75" customHeight="1">
      <c r="A10272" s="6" t="s">
        <v>20563</v>
      </c>
      <c r="B10272" s="7" t="s">
        <v>20564</v>
      </c>
      <c r="C10272" s="7" t="s">
        <v>89</v>
      </c>
      <c r="D10272" s="8">
        <v>10.49</v>
      </c>
    </row>
    <row r="10273" spans="1:4" ht="12.75" customHeight="1">
      <c r="A10273" s="6" t="s">
        <v>20565</v>
      </c>
      <c r="B10273" s="7" t="s">
        <v>20566</v>
      </c>
      <c r="C10273" s="7" t="s">
        <v>89</v>
      </c>
      <c r="D10273" s="8">
        <v>13.92</v>
      </c>
    </row>
    <row r="10274" spans="1:4" ht="12.75" customHeight="1">
      <c r="A10274" s="6" t="s">
        <v>20567</v>
      </c>
      <c r="B10274" s="7" t="s">
        <v>20568</v>
      </c>
      <c r="C10274" s="7" t="s">
        <v>89</v>
      </c>
      <c r="D10274" s="8">
        <v>18.489999999999998</v>
      </c>
    </row>
    <row r="10275" spans="1:4" ht="12.75" customHeight="1">
      <c r="A10275" s="6" t="s">
        <v>20569</v>
      </c>
      <c r="B10275" s="7" t="s">
        <v>20570</v>
      </c>
      <c r="C10275" s="7" t="s">
        <v>89</v>
      </c>
      <c r="D10275" s="8">
        <v>7.7</v>
      </c>
    </row>
    <row r="10276" spans="1:4" ht="12.75" customHeight="1">
      <c r="A10276" s="6" t="s">
        <v>20571</v>
      </c>
      <c r="B10276" s="7" t="s">
        <v>20572</v>
      </c>
      <c r="C10276" s="7" t="s">
        <v>2</v>
      </c>
      <c r="D10276" s="8">
        <v>6.58</v>
      </c>
    </row>
    <row r="10277" spans="1:4" ht="12.75" customHeight="1">
      <c r="A10277" s="6" t="s">
        <v>20573</v>
      </c>
      <c r="B10277" s="7" t="s">
        <v>20574</v>
      </c>
      <c r="C10277" s="7" t="s">
        <v>2</v>
      </c>
      <c r="D10277" s="8">
        <v>27.78</v>
      </c>
    </row>
    <row r="10278" spans="1:4" ht="12.75" customHeight="1">
      <c r="A10278" s="6" t="s">
        <v>20575</v>
      </c>
      <c r="B10278" s="7" t="s">
        <v>20576</v>
      </c>
      <c r="C10278" s="7" t="s">
        <v>2</v>
      </c>
      <c r="D10278" s="8">
        <v>3.73</v>
      </c>
    </row>
    <row r="10279" spans="1:4" ht="12.75" customHeight="1">
      <c r="A10279" s="6" t="s">
        <v>20577</v>
      </c>
      <c r="B10279" s="7" t="s">
        <v>20578</v>
      </c>
      <c r="C10279" s="7" t="s">
        <v>2</v>
      </c>
      <c r="D10279" s="8">
        <v>5.9</v>
      </c>
    </row>
    <row r="10280" spans="1:4" ht="12.75" customHeight="1">
      <c r="A10280" s="6" t="s">
        <v>20579</v>
      </c>
      <c r="B10280" s="7" t="s">
        <v>20580</v>
      </c>
      <c r="C10280" s="7" t="s">
        <v>2</v>
      </c>
      <c r="D10280" s="8">
        <v>7.53</v>
      </c>
    </row>
    <row r="10281" spans="1:4" ht="12.75" customHeight="1">
      <c r="A10281" s="6" t="s">
        <v>20581</v>
      </c>
      <c r="B10281" s="7" t="s">
        <v>20582</v>
      </c>
      <c r="C10281" s="7" t="s">
        <v>2</v>
      </c>
      <c r="D10281" s="8">
        <v>5.1100000000000003</v>
      </c>
    </row>
    <row r="10282" spans="1:4" ht="12.75" customHeight="1">
      <c r="A10282" s="6" t="s">
        <v>20583</v>
      </c>
      <c r="B10282" s="7" t="s">
        <v>20584</v>
      </c>
      <c r="C10282" s="7" t="s">
        <v>2</v>
      </c>
      <c r="D10282" s="8">
        <v>11.66</v>
      </c>
    </row>
    <row r="10283" spans="1:4" ht="12.75" customHeight="1">
      <c r="A10283" s="6" t="s">
        <v>20585</v>
      </c>
      <c r="B10283" s="7" t="s">
        <v>20586</v>
      </c>
      <c r="C10283" s="7" t="s">
        <v>2</v>
      </c>
      <c r="D10283" s="8">
        <v>33.25</v>
      </c>
    </row>
    <row r="10284" spans="1:4" ht="12.75" customHeight="1">
      <c r="A10284" s="6" t="s">
        <v>20587</v>
      </c>
      <c r="B10284" s="7" t="s">
        <v>20588</v>
      </c>
      <c r="C10284" s="7" t="s">
        <v>2</v>
      </c>
      <c r="D10284" s="8">
        <v>45.02</v>
      </c>
    </row>
    <row r="10285" spans="1:4" ht="12.75" customHeight="1">
      <c r="A10285" s="6" t="s">
        <v>20589</v>
      </c>
      <c r="B10285" s="7" t="s">
        <v>20590</v>
      </c>
      <c r="C10285" s="7" t="s">
        <v>89</v>
      </c>
      <c r="D10285" s="8">
        <v>25.49</v>
      </c>
    </row>
    <row r="10286" spans="1:4" ht="12.75" customHeight="1">
      <c r="A10286" s="6" t="s">
        <v>20591</v>
      </c>
      <c r="B10286" s="7" t="s">
        <v>20592</v>
      </c>
      <c r="C10286" s="7" t="s">
        <v>89</v>
      </c>
      <c r="D10286" s="8">
        <v>18.57</v>
      </c>
    </row>
    <row r="10287" spans="1:4" ht="12.75" customHeight="1">
      <c r="A10287" s="6" t="s">
        <v>20593</v>
      </c>
      <c r="B10287" s="7" t="s">
        <v>20594</v>
      </c>
      <c r="C10287" s="7" t="s">
        <v>89</v>
      </c>
      <c r="D10287" s="8">
        <v>4.53</v>
      </c>
    </row>
    <row r="10288" spans="1:4" ht="12.75" customHeight="1">
      <c r="A10288" s="6" t="s">
        <v>20595</v>
      </c>
      <c r="B10288" s="7" t="s">
        <v>20596</v>
      </c>
      <c r="C10288" s="7" t="s">
        <v>89</v>
      </c>
      <c r="D10288" s="8">
        <v>3.76</v>
      </c>
    </row>
    <row r="10289" spans="1:4" ht="12.75" customHeight="1">
      <c r="A10289" s="6" t="s">
        <v>20597</v>
      </c>
      <c r="B10289" s="7" t="s">
        <v>20598</v>
      </c>
      <c r="C10289" s="7" t="s">
        <v>89</v>
      </c>
      <c r="D10289" s="8">
        <v>14.74</v>
      </c>
    </row>
    <row r="10290" spans="1:4" ht="12.75" customHeight="1">
      <c r="A10290" s="6" t="s">
        <v>20599</v>
      </c>
      <c r="B10290" s="7" t="s">
        <v>20600</v>
      </c>
      <c r="C10290" s="7" t="s">
        <v>89</v>
      </c>
      <c r="D10290" s="8">
        <v>22.19</v>
      </c>
    </row>
    <row r="10291" spans="1:4" ht="12.75" customHeight="1">
      <c r="A10291" s="6" t="s">
        <v>20601</v>
      </c>
      <c r="B10291" s="7" t="s">
        <v>20602</v>
      </c>
      <c r="C10291" s="7" t="s">
        <v>89</v>
      </c>
      <c r="D10291" s="8">
        <v>7.55</v>
      </c>
    </row>
    <row r="10292" spans="1:4" ht="12.75" customHeight="1">
      <c r="A10292" s="6" t="s">
        <v>20603</v>
      </c>
      <c r="B10292" s="7" t="s">
        <v>20604</v>
      </c>
      <c r="C10292" s="7" t="s">
        <v>89</v>
      </c>
      <c r="D10292" s="8">
        <v>11.48</v>
      </c>
    </row>
    <row r="10293" spans="1:4" ht="12.75" customHeight="1">
      <c r="A10293" s="6" t="s">
        <v>20605</v>
      </c>
      <c r="B10293" s="7" t="s">
        <v>20606</v>
      </c>
      <c r="C10293" s="7" t="s">
        <v>89</v>
      </c>
      <c r="D10293" s="8">
        <v>15.35</v>
      </c>
    </row>
    <row r="10294" spans="1:4" ht="12.75" customHeight="1">
      <c r="A10294" s="6" t="s">
        <v>20607</v>
      </c>
      <c r="B10294" s="7" t="s">
        <v>20608</v>
      </c>
      <c r="C10294" s="7" t="s">
        <v>89</v>
      </c>
      <c r="D10294" s="8">
        <v>4.42</v>
      </c>
    </row>
    <row r="10295" spans="1:4" ht="12.75" customHeight="1">
      <c r="A10295" s="6" t="s">
        <v>20609</v>
      </c>
      <c r="B10295" s="7" t="s">
        <v>20610</v>
      </c>
      <c r="C10295" s="7" t="s">
        <v>89</v>
      </c>
      <c r="D10295" s="8">
        <v>10.07</v>
      </c>
    </row>
    <row r="10296" spans="1:4" ht="12.75" customHeight="1">
      <c r="A10296" s="6" t="s">
        <v>20611</v>
      </c>
      <c r="B10296" s="7" t="s">
        <v>20612</v>
      </c>
      <c r="C10296" s="7" t="s">
        <v>89</v>
      </c>
      <c r="D10296" s="8">
        <v>10.07</v>
      </c>
    </row>
    <row r="10297" spans="1:4" ht="12.75" customHeight="1">
      <c r="A10297" s="6" t="s">
        <v>20613</v>
      </c>
      <c r="B10297" s="7" t="s">
        <v>20614</v>
      </c>
      <c r="C10297" s="7" t="s">
        <v>89</v>
      </c>
      <c r="D10297" s="8">
        <v>16.559999999999999</v>
      </c>
    </row>
    <row r="10298" spans="1:4" ht="12.75" customHeight="1">
      <c r="A10298" s="6" t="s">
        <v>20615</v>
      </c>
      <c r="B10298" s="7" t="s">
        <v>20616</v>
      </c>
      <c r="C10298" s="7" t="s">
        <v>89</v>
      </c>
      <c r="D10298" s="8">
        <v>19.12</v>
      </c>
    </row>
    <row r="10299" spans="1:4" ht="12.75" customHeight="1">
      <c r="A10299" s="6" t="s">
        <v>20617</v>
      </c>
      <c r="B10299" s="7" t="s">
        <v>20618</v>
      </c>
      <c r="C10299" s="7" t="s">
        <v>89</v>
      </c>
      <c r="D10299" s="8">
        <v>3.75</v>
      </c>
    </row>
    <row r="10300" spans="1:4" ht="12.75" customHeight="1">
      <c r="A10300" s="6" t="s">
        <v>20619</v>
      </c>
      <c r="B10300" s="7" t="s">
        <v>20620</v>
      </c>
      <c r="C10300" s="7" t="s">
        <v>89</v>
      </c>
      <c r="D10300" s="8">
        <v>6.61</v>
      </c>
    </row>
    <row r="10301" spans="1:4" ht="12.75" customHeight="1">
      <c r="A10301" s="6" t="s">
        <v>20621</v>
      </c>
      <c r="B10301" s="7" t="s">
        <v>20622</v>
      </c>
      <c r="C10301" s="7" t="s">
        <v>89</v>
      </c>
      <c r="D10301" s="8">
        <v>10.32</v>
      </c>
    </row>
    <row r="10302" spans="1:4" ht="12.75" customHeight="1">
      <c r="A10302" s="6" t="s">
        <v>20623</v>
      </c>
      <c r="B10302" s="7" t="s">
        <v>20624</v>
      </c>
      <c r="C10302" s="7" t="s">
        <v>89</v>
      </c>
      <c r="D10302" s="8">
        <v>16.95</v>
      </c>
    </row>
    <row r="10303" spans="1:4" ht="12.75" customHeight="1">
      <c r="A10303" s="6" t="s">
        <v>20625</v>
      </c>
      <c r="B10303" s="7" t="s">
        <v>20626</v>
      </c>
      <c r="C10303" s="7" t="s">
        <v>89</v>
      </c>
      <c r="D10303" s="8">
        <v>16.95</v>
      </c>
    </row>
    <row r="10304" spans="1:4" ht="12.75" customHeight="1">
      <c r="A10304" s="6" t="s">
        <v>20627</v>
      </c>
      <c r="B10304" s="7" t="s">
        <v>20628</v>
      </c>
      <c r="C10304" s="7" t="s">
        <v>89</v>
      </c>
      <c r="D10304" s="8">
        <v>22.67</v>
      </c>
    </row>
    <row r="10305" spans="1:4" ht="12.75" customHeight="1">
      <c r="A10305" s="6" t="s">
        <v>20629</v>
      </c>
      <c r="B10305" s="7" t="s">
        <v>20630</v>
      </c>
      <c r="C10305" s="7" t="s">
        <v>89</v>
      </c>
      <c r="D10305" s="8">
        <v>23.8</v>
      </c>
    </row>
    <row r="10306" spans="1:4" ht="12.75" customHeight="1">
      <c r="A10306" s="6" t="s">
        <v>20631</v>
      </c>
      <c r="B10306" s="7" t="s">
        <v>20632</v>
      </c>
      <c r="C10306" s="7" t="s">
        <v>89</v>
      </c>
      <c r="D10306" s="8">
        <v>23.13</v>
      </c>
    </row>
    <row r="10307" spans="1:4" ht="12.75" customHeight="1">
      <c r="A10307" s="6" t="s">
        <v>20633</v>
      </c>
      <c r="B10307" s="7" t="s">
        <v>20634</v>
      </c>
      <c r="C10307" s="7" t="s">
        <v>89</v>
      </c>
      <c r="D10307" s="8">
        <v>23.13</v>
      </c>
    </row>
    <row r="10308" spans="1:4" ht="12.75" customHeight="1">
      <c r="A10308" s="6" t="s">
        <v>20635</v>
      </c>
      <c r="B10308" s="7" t="s">
        <v>20636</v>
      </c>
      <c r="C10308" s="7" t="s">
        <v>89</v>
      </c>
      <c r="D10308" s="8">
        <v>25.43</v>
      </c>
    </row>
    <row r="10309" spans="1:4" ht="12.75" customHeight="1">
      <c r="A10309" s="6" t="s">
        <v>20637</v>
      </c>
      <c r="B10309" s="7" t="s">
        <v>20638</v>
      </c>
      <c r="C10309" s="7" t="s">
        <v>89</v>
      </c>
      <c r="D10309" s="8">
        <v>22.8</v>
      </c>
    </row>
    <row r="10310" spans="1:4" ht="12.75" customHeight="1">
      <c r="A10310" s="6" t="s">
        <v>20639</v>
      </c>
      <c r="B10310" s="7" t="s">
        <v>20640</v>
      </c>
      <c r="C10310" s="7" t="s">
        <v>2</v>
      </c>
      <c r="D10310" s="8">
        <v>12.88</v>
      </c>
    </row>
    <row r="10311" spans="1:4" ht="12.75" customHeight="1">
      <c r="A10311" s="6" t="s">
        <v>20641</v>
      </c>
      <c r="B10311" s="7" t="s">
        <v>20642</v>
      </c>
      <c r="C10311" s="7" t="s">
        <v>2</v>
      </c>
      <c r="D10311" s="8">
        <v>74</v>
      </c>
    </row>
    <row r="10312" spans="1:4" ht="12.75" customHeight="1">
      <c r="A10312" s="6" t="s">
        <v>20643</v>
      </c>
      <c r="B10312" s="7" t="s">
        <v>20644</v>
      </c>
      <c r="C10312" s="7" t="s">
        <v>2</v>
      </c>
      <c r="D10312" s="8">
        <v>10.41</v>
      </c>
    </row>
    <row r="10313" spans="1:4" ht="12.75" customHeight="1">
      <c r="A10313" s="6" t="s">
        <v>20645</v>
      </c>
      <c r="B10313" s="7" t="s">
        <v>20646</v>
      </c>
      <c r="C10313" s="7" t="s">
        <v>2</v>
      </c>
      <c r="D10313" s="8">
        <v>14.75</v>
      </c>
    </row>
    <row r="10314" spans="1:4" ht="12.75" customHeight="1">
      <c r="A10314" s="6" t="s">
        <v>20647</v>
      </c>
      <c r="B10314" s="7" t="s">
        <v>20648</v>
      </c>
      <c r="C10314" s="7" t="s">
        <v>2</v>
      </c>
      <c r="D10314" s="8">
        <v>22.52</v>
      </c>
    </row>
    <row r="10315" spans="1:4" ht="12.75" customHeight="1">
      <c r="A10315" s="6" t="s">
        <v>20649</v>
      </c>
      <c r="B10315" s="7" t="s">
        <v>20650</v>
      </c>
      <c r="C10315" s="7" t="s">
        <v>89</v>
      </c>
      <c r="D10315" s="8">
        <v>8.19</v>
      </c>
    </row>
    <row r="10316" spans="1:4" ht="12.75" customHeight="1">
      <c r="A10316" s="6" t="s">
        <v>20651</v>
      </c>
      <c r="B10316" s="7" t="s">
        <v>20652</v>
      </c>
      <c r="C10316" s="7" t="s">
        <v>2</v>
      </c>
      <c r="D10316" s="8">
        <v>2491.25</v>
      </c>
    </row>
    <row r="10317" spans="1:4" ht="12.75" customHeight="1">
      <c r="A10317" s="6" t="s">
        <v>20653</v>
      </c>
      <c r="B10317" s="7" t="s">
        <v>20654</v>
      </c>
      <c r="C10317" s="7" t="s">
        <v>2</v>
      </c>
      <c r="D10317" s="8">
        <v>1765.75</v>
      </c>
    </row>
    <row r="10318" spans="1:4" ht="12.75" customHeight="1">
      <c r="A10318" s="6" t="s">
        <v>20655</v>
      </c>
      <c r="B10318" s="7" t="s">
        <v>20656</v>
      </c>
      <c r="C10318" s="7" t="s">
        <v>2</v>
      </c>
      <c r="D10318" s="8">
        <v>1405.67</v>
      </c>
    </row>
    <row r="10319" spans="1:4" ht="12.75" customHeight="1">
      <c r="A10319" s="6" t="s">
        <v>20657</v>
      </c>
      <c r="B10319" s="7" t="s">
        <v>20658</v>
      </c>
      <c r="C10319" s="7" t="s">
        <v>2</v>
      </c>
      <c r="D10319" s="8">
        <v>1190.18</v>
      </c>
    </row>
    <row r="10320" spans="1:4" ht="12.75" customHeight="1">
      <c r="A10320" s="6" t="s">
        <v>20659</v>
      </c>
      <c r="B10320" s="7" t="s">
        <v>20660</v>
      </c>
      <c r="C10320" s="7" t="s">
        <v>2</v>
      </c>
      <c r="D10320" s="8">
        <v>22.52</v>
      </c>
    </row>
    <row r="10321" spans="1:4" ht="12.75" customHeight="1">
      <c r="A10321" s="6" t="s">
        <v>20661</v>
      </c>
      <c r="B10321" s="7" t="s">
        <v>20662</v>
      </c>
      <c r="C10321" s="7" t="s">
        <v>801</v>
      </c>
      <c r="D10321" s="8">
        <v>35.78</v>
      </c>
    </row>
    <row r="10322" spans="1:4" ht="12.75" customHeight="1">
      <c r="A10322" s="6" t="s">
        <v>20663</v>
      </c>
      <c r="B10322" s="7" t="s">
        <v>20664</v>
      </c>
      <c r="C10322" s="7" t="s">
        <v>801</v>
      </c>
      <c r="D10322" s="8">
        <v>33.08</v>
      </c>
    </row>
    <row r="10323" spans="1:4" ht="12.75" customHeight="1">
      <c r="A10323" s="6" t="s">
        <v>20665</v>
      </c>
      <c r="B10323" s="7" t="s">
        <v>20666</v>
      </c>
      <c r="C10323" s="7" t="s">
        <v>89</v>
      </c>
      <c r="D10323" s="8">
        <v>50.6</v>
      </c>
    </row>
    <row r="10324" spans="1:4" ht="12.75" customHeight="1">
      <c r="A10324" s="6" t="s">
        <v>20667</v>
      </c>
      <c r="B10324" s="7" t="s">
        <v>20668</v>
      </c>
      <c r="C10324" s="7" t="s">
        <v>89</v>
      </c>
      <c r="D10324" s="8">
        <v>57.01</v>
      </c>
    </row>
    <row r="10325" spans="1:4" ht="12.75" customHeight="1">
      <c r="A10325" s="6" t="s">
        <v>20669</v>
      </c>
      <c r="B10325" s="7" t="s">
        <v>20670</v>
      </c>
      <c r="C10325" s="7" t="s">
        <v>2</v>
      </c>
      <c r="D10325" s="8">
        <v>1421.78</v>
      </c>
    </row>
    <row r="10326" spans="1:4" ht="12.75" customHeight="1">
      <c r="A10326" s="6" t="s">
        <v>20671</v>
      </c>
      <c r="B10326" s="7" t="s">
        <v>20672</v>
      </c>
      <c r="C10326" s="7" t="s">
        <v>2</v>
      </c>
      <c r="D10326" s="8">
        <v>1757.84</v>
      </c>
    </row>
    <row r="10327" spans="1:4" ht="12.75" customHeight="1">
      <c r="A10327" s="6" t="s">
        <v>20673</v>
      </c>
      <c r="B10327" s="7" t="s">
        <v>20674</v>
      </c>
      <c r="C10327" s="7" t="s">
        <v>2</v>
      </c>
      <c r="D10327" s="8">
        <v>1104.3</v>
      </c>
    </row>
    <row r="10328" spans="1:4" ht="12.75" customHeight="1">
      <c r="A10328" s="6" t="s">
        <v>20675</v>
      </c>
      <c r="B10328" s="7" t="s">
        <v>20676</v>
      </c>
      <c r="C10328" s="7" t="s">
        <v>2</v>
      </c>
      <c r="D10328" s="8">
        <v>1401.18</v>
      </c>
    </row>
    <row r="10329" spans="1:4" ht="12.75" customHeight="1">
      <c r="A10329" s="6" t="s">
        <v>20677</v>
      </c>
      <c r="B10329" s="7" t="s">
        <v>20678</v>
      </c>
      <c r="C10329" s="7" t="s">
        <v>2</v>
      </c>
      <c r="D10329" s="8">
        <v>1786</v>
      </c>
    </row>
    <row r="10330" spans="1:4" ht="12.75" customHeight="1">
      <c r="A10330" s="6" t="s">
        <v>20679</v>
      </c>
      <c r="B10330" s="7" t="s">
        <v>20680</v>
      </c>
      <c r="C10330" s="7" t="s">
        <v>2</v>
      </c>
      <c r="D10330" s="8">
        <v>880.8</v>
      </c>
    </row>
    <row r="10331" spans="1:4" ht="12.75" customHeight="1">
      <c r="A10331" s="6" t="s">
        <v>20681</v>
      </c>
      <c r="B10331" s="7" t="s">
        <v>20682</v>
      </c>
      <c r="C10331" s="7" t="s">
        <v>2</v>
      </c>
      <c r="D10331" s="8">
        <v>133.84</v>
      </c>
    </row>
    <row r="10332" spans="1:4" ht="12.75" customHeight="1">
      <c r="A10332" s="6" t="s">
        <v>20683</v>
      </c>
      <c r="B10332" s="7" t="s">
        <v>20684</v>
      </c>
      <c r="C10332" s="7" t="s">
        <v>2</v>
      </c>
      <c r="D10332" s="8">
        <v>1396.33</v>
      </c>
    </row>
    <row r="10333" spans="1:4" ht="12.75" customHeight="1">
      <c r="A10333" s="6" t="s">
        <v>20685</v>
      </c>
      <c r="B10333" s="7" t="s">
        <v>20686</v>
      </c>
      <c r="C10333" s="7" t="s">
        <v>2</v>
      </c>
      <c r="D10333" s="8">
        <v>137.19</v>
      </c>
    </row>
    <row r="10334" spans="1:4" ht="12.75" customHeight="1">
      <c r="A10334" s="6" t="s">
        <v>20687</v>
      </c>
      <c r="B10334" s="7" t="s">
        <v>20688</v>
      </c>
      <c r="C10334" s="7" t="s">
        <v>2</v>
      </c>
      <c r="D10334" s="8">
        <v>2431.71</v>
      </c>
    </row>
    <row r="10335" spans="1:4" ht="12.75" customHeight="1">
      <c r="A10335" s="6" t="s">
        <v>20689</v>
      </c>
      <c r="B10335" s="7" t="s">
        <v>20690</v>
      </c>
      <c r="C10335" s="7" t="s">
        <v>2</v>
      </c>
      <c r="D10335" s="8">
        <v>1491.05</v>
      </c>
    </row>
    <row r="10336" spans="1:4" ht="12.75" customHeight="1">
      <c r="A10336" s="6" t="s">
        <v>20691</v>
      </c>
      <c r="B10336" s="7" t="s">
        <v>20692</v>
      </c>
      <c r="C10336" s="7" t="s">
        <v>2</v>
      </c>
      <c r="D10336" s="8">
        <v>141.26</v>
      </c>
    </row>
    <row r="10337" spans="1:4" ht="12.75" customHeight="1">
      <c r="A10337" s="6" t="s">
        <v>20693</v>
      </c>
      <c r="B10337" s="7" t="s">
        <v>20694</v>
      </c>
      <c r="C10337" s="7" t="s">
        <v>2</v>
      </c>
      <c r="D10337" s="8">
        <v>2028.14</v>
      </c>
    </row>
    <row r="10338" spans="1:4" ht="12.75" customHeight="1">
      <c r="A10338" s="6" t="s">
        <v>20695</v>
      </c>
      <c r="B10338" s="7" t="s">
        <v>20696</v>
      </c>
      <c r="C10338" s="7" t="s">
        <v>2</v>
      </c>
      <c r="D10338" s="8">
        <v>144.76</v>
      </c>
    </row>
    <row r="10339" spans="1:4" ht="12.75" customHeight="1">
      <c r="A10339" s="6" t="s">
        <v>20697</v>
      </c>
      <c r="B10339" s="7" t="s">
        <v>20698</v>
      </c>
      <c r="C10339" s="7" t="s">
        <v>2</v>
      </c>
      <c r="D10339" s="8">
        <v>181.35</v>
      </c>
    </row>
    <row r="10340" spans="1:4" ht="12.75" customHeight="1">
      <c r="A10340" s="6" t="s">
        <v>20699</v>
      </c>
      <c r="B10340" s="7" t="s">
        <v>20700</v>
      </c>
      <c r="C10340" s="7" t="s">
        <v>2</v>
      </c>
      <c r="D10340" s="8">
        <v>6834.19</v>
      </c>
    </row>
    <row r="10341" spans="1:4" ht="12.75" customHeight="1">
      <c r="A10341" s="6" t="s">
        <v>20701</v>
      </c>
      <c r="B10341" s="7" t="s">
        <v>20702</v>
      </c>
      <c r="C10341" s="7" t="s">
        <v>2</v>
      </c>
      <c r="D10341" s="8">
        <v>191.77</v>
      </c>
    </row>
    <row r="10342" spans="1:4" ht="12.75" customHeight="1">
      <c r="A10342" s="6" t="s">
        <v>20703</v>
      </c>
      <c r="B10342" s="7" t="s">
        <v>20704</v>
      </c>
      <c r="C10342" s="7" t="s">
        <v>2</v>
      </c>
      <c r="D10342" s="8">
        <v>69.069999999999993</v>
      </c>
    </row>
    <row r="10343" spans="1:4" ht="12.75" customHeight="1">
      <c r="A10343" s="6" t="s">
        <v>20705</v>
      </c>
      <c r="B10343" s="7" t="s">
        <v>20706</v>
      </c>
      <c r="C10343" s="7" t="s">
        <v>2</v>
      </c>
      <c r="D10343" s="8">
        <v>84.73</v>
      </c>
    </row>
    <row r="10344" spans="1:4" ht="12.75" customHeight="1">
      <c r="A10344" s="6" t="s">
        <v>20707</v>
      </c>
      <c r="B10344" s="7" t="s">
        <v>20708</v>
      </c>
      <c r="C10344" s="7" t="s">
        <v>2</v>
      </c>
      <c r="D10344" s="8">
        <v>208.74</v>
      </c>
    </row>
    <row r="10345" spans="1:4" ht="12.75" customHeight="1">
      <c r="A10345" s="6" t="s">
        <v>20709</v>
      </c>
      <c r="B10345" s="7" t="s">
        <v>20710</v>
      </c>
      <c r="C10345" s="7" t="s">
        <v>2</v>
      </c>
      <c r="D10345" s="8">
        <v>3584.91</v>
      </c>
    </row>
    <row r="10346" spans="1:4" ht="12.75" customHeight="1">
      <c r="A10346" s="6" t="s">
        <v>20711</v>
      </c>
      <c r="B10346" s="7" t="s">
        <v>20712</v>
      </c>
      <c r="C10346" s="7" t="s">
        <v>2</v>
      </c>
      <c r="D10346" s="8">
        <v>11.74</v>
      </c>
    </row>
    <row r="10347" spans="1:4" ht="12.75" customHeight="1">
      <c r="A10347" s="6" t="s">
        <v>20713</v>
      </c>
      <c r="B10347" s="7" t="s">
        <v>20714</v>
      </c>
      <c r="C10347" s="7" t="s">
        <v>2</v>
      </c>
      <c r="D10347" s="8">
        <v>5927.91</v>
      </c>
    </row>
    <row r="10348" spans="1:4" ht="12.75" customHeight="1">
      <c r="A10348" s="6" t="s">
        <v>20715</v>
      </c>
      <c r="B10348" s="7" t="s">
        <v>20716</v>
      </c>
      <c r="C10348" s="7" t="s">
        <v>2</v>
      </c>
      <c r="D10348" s="8">
        <v>7870.67</v>
      </c>
    </row>
    <row r="10349" spans="1:4" ht="12.75" customHeight="1">
      <c r="A10349" s="6" t="s">
        <v>20717</v>
      </c>
      <c r="B10349" s="7" t="s">
        <v>20718</v>
      </c>
      <c r="C10349" s="7" t="s">
        <v>2</v>
      </c>
      <c r="D10349" s="8">
        <v>7916.72</v>
      </c>
    </row>
    <row r="10350" spans="1:4" ht="12.75" customHeight="1">
      <c r="A10350" s="6" t="s">
        <v>20719</v>
      </c>
      <c r="B10350" s="7" t="s">
        <v>20720</v>
      </c>
      <c r="C10350" s="7" t="s">
        <v>2</v>
      </c>
      <c r="D10350" s="8">
        <v>11923.51</v>
      </c>
    </row>
    <row r="10351" spans="1:4" ht="12.75" customHeight="1">
      <c r="A10351" s="6" t="s">
        <v>20721</v>
      </c>
      <c r="B10351" s="7" t="s">
        <v>20722</v>
      </c>
      <c r="C10351" s="7" t="s">
        <v>2</v>
      </c>
      <c r="D10351" s="8">
        <v>1231.51</v>
      </c>
    </row>
    <row r="10352" spans="1:4" ht="12.75" customHeight="1">
      <c r="A10352" s="6" t="s">
        <v>20723</v>
      </c>
      <c r="B10352" s="7" t="s">
        <v>20724</v>
      </c>
      <c r="C10352" s="7" t="s">
        <v>2</v>
      </c>
      <c r="D10352" s="8">
        <v>552.29999999999995</v>
      </c>
    </row>
    <row r="10353" spans="1:4" ht="12.75" customHeight="1">
      <c r="A10353" s="6" t="s">
        <v>20725</v>
      </c>
      <c r="B10353" s="7" t="s">
        <v>20726</v>
      </c>
      <c r="C10353" s="7" t="s">
        <v>2</v>
      </c>
      <c r="D10353" s="8">
        <v>381.58</v>
      </c>
    </row>
    <row r="10354" spans="1:4" ht="12.75" customHeight="1">
      <c r="A10354" s="6" t="s">
        <v>20727</v>
      </c>
      <c r="B10354" s="7" t="s">
        <v>20728</v>
      </c>
      <c r="C10354" s="7" t="s">
        <v>2</v>
      </c>
      <c r="D10354" s="8">
        <v>471.15</v>
      </c>
    </row>
    <row r="10355" spans="1:4" ht="12.75" customHeight="1">
      <c r="A10355" s="6" t="s">
        <v>20729</v>
      </c>
      <c r="B10355" s="7" t="s">
        <v>20730</v>
      </c>
      <c r="C10355" s="7" t="s">
        <v>2</v>
      </c>
      <c r="D10355" s="8">
        <v>145.22999999999999</v>
      </c>
    </row>
    <row r="10356" spans="1:4" ht="12.75" customHeight="1">
      <c r="A10356" s="6" t="s">
        <v>20731</v>
      </c>
      <c r="B10356" s="7" t="s">
        <v>20732</v>
      </c>
      <c r="C10356" s="7" t="s">
        <v>2</v>
      </c>
      <c r="D10356" s="8">
        <v>607.82000000000005</v>
      </c>
    </row>
    <row r="10357" spans="1:4" ht="12.75" customHeight="1">
      <c r="A10357" s="6" t="s">
        <v>20733</v>
      </c>
      <c r="B10357" s="7" t="s">
        <v>20734</v>
      </c>
      <c r="C10357" s="7" t="s">
        <v>2</v>
      </c>
      <c r="D10357" s="8">
        <v>289.63</v>
      </c>
    </row>
    <row r="10358" spans="1:4" ht="12.75" customHeight="1">
      <c r="A10358" s="6" t="s">
        <v>20735</v>
      </c>
      <c r="B10358" s="7" t="s">
        <v>20736</v>
      </c>
      <c r="C10358" s="7" t="s">
        <v>2</v>
      </c>
      <c r="D10358" s="8">
        <v>112.24</v>
      </c>
    </row>
    <row r="10359" spans="1:4" ht="12.75" customHeight="1">
      <c r="A10359" s="6" t="s">
        <v>20737</v>
      </c>
      <c r="B10359" s="7" t="s">
        <v>20738</v>
      </c>
      <c r="C10359" s="7" t="s">
        <v>20739</v>
      </c>
      <c r="D10359" s="8">
        <v>129.34</v>
      </c>
    </row>
    <row r="10360" spans="1:4" ht="12.75" customHeight="1">
      <c r="A10360" s="6" t="s">
        <v>20740</v>
      </c>
      <c r="B10360" s="7" t="s">
        <v>20741</v>
      </c>
      <c r="C10360" s="7" t="s">
        <v>20739</v>
      </c>
      <c r="D10360" s="8">
        <v>150.74</v>
      </c>
    </row>
    <row r="10361" spans="1:4" ht="12.75" customHeight="1">
      <c r="A10361" s="6" t="s">
        <v>20742</v>
      </c>
      <c r="B10361" s="7" t="s">
        <v>20743</v>
      </c>
      <c r="C10361" s="7" t="s">
        <v>20739</v>
      </c>
      <c r="D10361" s="8">
        <v>218.11</v>
      </c>
    </row>
    <row r="10362" spans="1:4" ht="12.75" customHeight="1">
      <c r="A10362" s="6" t="s">
        <v>20744</v>
      </c>
      <c r="B10362" s="7" t="s">
        <v>20745</v>
      </c>
      <c r="C10362" s="7" t="s">
        <v>2</v>
      </c>
      <c r="D10362" s="8">
        <v>1146.27</v>
      </c>
    </row>
    <row r="10363" spans="1:4" ht="12.75" customHeight="1">
      <c r="A10363" s="6" t="s">
        <v>20746</v>
      </c>
      <c r="B10363" s="7" t="s">
        <v>20747</v>
      </c>
      <c r="C10363" s="7" t="s">
        <v>2</v>
      </c>
      <c r="D10363" s="8">
        <v>429.12</v>
      </c>
    </row>
    <row r="10364" spans="1:4" ht="12.75" customHeight="1">
      <c r="A10364" s="6" t="s">
        <v>20748</v>
      </c>
      <c r="B10364" s="7" t="s">
        <v>20749</v>
      </c>
      <c r="C10364" s="7" t="s">
        <v>2</v>
      </c>
      <c r="D10364" s="8">
        <v>686.77</v>
      </c>
    </row>
    <row r="10365" spans="1:4" ht="12.75" customHeight="1">
      <c r="A10365" s="6" t="s">
        <v>20750</v>
      </c>
      <c r="B10365" s="7" t="s">
        <v>20751</v>
      </c>
      <c r="C10365" s="7" t="s">
        <v>2</v>
      </c>
      <c r="D10365" s="8">
        <v>212.38</v>
      </c>
    </row>
    <row r="10366" spans="1:4" ht="12.75" customHeight="1">
      <c r="A10366" s="6" t="s">
        <v>20752</v>
      </c>
      <c r="B10366" s="7" t="s">
        <v>20753</v>
      </c>
      <c r="C10366" s="7" t="s">
        <v>20754</v>
      </c>
      <c r="D10366" s="8">
        <v>1.68</v>
      </c>
    </row>
    <row r="10367" spans="1:4" ht="12.75" customHeight="1">
      <c r="A10367" s="6" t="s">
        <v>20755</v>
      </c>
      <c r="B10367" s="7" t="s">
        <v>20756</v>
      </c>
      <c r="C10367" s="7" t="s">
        <v>2</v>
      </c>
      <c r="D10367" s="8">
        <v>379.79</v>
      </c>
    </row>
    <row r="10368" spans="1:4" ht="12.75" customHeight="1">
      <c r="A10368" s="6" t="s">
        <v>20757</v>
      </c>
      <c r="B10368" s="7" t="s">
        <v>20758</v>
      </c>
      <c r="C10368" s="7" t="s">
        <v>2</v>
      </c>
      <c r="D10368" s="8">
        <v>621.95000000000005</v>
      </c>
    </row>
    <row r="10369" spans="1:4" ht="12.75" customHeight="1">
      <c r="A10369" s="6" t="s">
        <v>20759</v>
      </c>
      <c r="B10369" s="7" t="s">
        <v>20760</v>
      </c>
      <c r="C10369" s="7" t="s">
        <v>2</v>
      </c>
      <c r="D10369" s="8">
        <v>144.47</v>
      </c>
    </row>
    <row r="10370" spans="1:4" ht="12.75" customHeight="1">
      <c r="A10370" s="6" t="s">
        <v>20761</v>
      </c>
      <c r="B10370" s="7" t="s">
        <v>20762</v>
      </c>
      <c r="C10370" s="7" t="s">
        <v>2</v>
      </c>
      <c r="D10370" s="8">
        <v>154.47999999999999</v>
      </c>
    </row>
    <row r="10371" spans="1:4" ht="12.75" customHeight="1">
      <c r="A10371" s="6" t="s">
        <v>20763</v>
      </c>
      <c r="B10371" s="7" t="s">
        <v>20764</v>
      </c>
      <c r="C10371" s="7" t="s">
        <v>2</v>
      </c>
      <c r="D10371" s="8">
        <v>146.58000000000001</v>
      </c>
    </row>
    <row r="10372" spans="1:4" ht="12.75" customHeight="1">
      <c r="A10372" s="6" t="s">
        <v>20765</v>
      </c>
      <c r="B10372" s="7" t="s">
        <v>20766</v>
      </c>
      <c r="C10372" s="7" t="s">
        <v>2</v>
      </c>
      <c r="D10372" s="8">
        <v>104.29</v>
      </c>
    </row>
    <row r="10373" spans="1:4" ht="12.75" customHeight="1">
      <c r="A10373" s="6" t="s">
        <v>20767</v>
      </c>
      <c r="B10373" s="7" t="s">
        <v>20768</v>
      </c>
      <c r="C10373" s="7" t="s">
        <v>2</v>
      </c>
      <c r="D10373" s="8">
        <v>560.27</v>
      </c>
    </row>
    <row r="10374" spans="1:4" ht="12.75" customHeight="1">
      <c r="A10374" s="6" t="s">
        <v>20769</v>
      </c>
      <c r="B10374" s="7" t="s">
        <v>20770</v>
      </c>
      <c r="C10374" s="7" t="s">
        <v>2</v>
      </c>
      <c r="D10374" s="8">
        <v>87.59</v>
      </c>
    </row>
    <row r="10375" spans="1:4" ht="12.75" customHeight="1">
      <c r="A10375" s="6" t="s">
        <v>20771</v>
      </c>
      <c r="B10375" s="7" t="s">
        <v>20772</v>
      </c>
      <c r="C10375" s="7" t="s">
        <v>2</v>
      </c>
      <c r="D10375" s="8">
        <v>0.56999999999999995</v>
      </c>
    </row>
    <row r="10376" spans="1:4" ht="12.75" customHeight="1">
      <c r="A10376" s="6" t="s">
        <v>20773</v>
      </c>
      <c r="B10376" s="7" t="s">
        <v>20774</v>
      </c>
      <c r="C10376" s="7" t="s">
        <v>2</v>
      </c>
      <c r="D10376" s="8">
        <v>1.55</v>
      </c>
    </row>
    <row r="10377" spans="1:4" ht="12.75" customHeight="1">
      <c r="A10377" s="6" t="s">
        <v>20775</v>
      </c>
      <c r="B10377" s="7" t="s">
        <v>20776</v>
      </c>
      <c r="C10377" s="7" t="s">
        <v>2</v>
      </c>
      <c r="D10377" s="8">
        <v>2.2599999999999998</v>
      </c>
    </row>
    <row r="10378" spans="1:4" ht="12.75" customHeight="1">
      <c r="A10378" s="6" t="s">
        <v>20777</v>
      </c>
      <c r="B10378" s="7" t="s">
        <v>20778</v>
      </c>
      <c r="C10378" s="7" t="s">
        <v>2</v>
      </c>
      <c r="D10378" s="8">
        <v>2.0299999999999998</v>
      </c>
    </row>
    <row r="10379" spans="1:4" ht="12.75" customHeight="1">
      <c r="A10379" s="6" t="s">
        <v>20779</v>
      </c>
      <c r="B10379" s="7" t="s">
        <v>20780</v>
      </c>
      <c r="C10379" s="7" t="s">
        <v>2</v>
      </c>
      <c r="D10379" s="8">
        <v>5.47</v>
      </c>
    </row>
    <row r="10380" spans="1:4" ht="12.75" customHeight="1">
      <c r="A10380" s="6" t="s">
        <v>20781</v>
      </c>
      <c r="B10380" s="7" t="s">
        <v>20782</v>
      </c>
      <c r="C10380" s="7" t="s">
        <v>2</v>
      </c>
      <c r="D10380" s="8">
        <v>8</v>
      </c>
    </row>
    <row r="10381" spans="1:4" ht="12.75" customHeight="1">
      <c r="A10381" s="6" t="s">
        <v>20783</v>
      </c>
      <c r="B10381" s="7" t="s">
        <v>20784</v>
      </c>
      <c r="C10381" s="7" t="s">
        <v>89</v>
      </c>
      <c r="D10381" s="8">
        <v>4.74</v>
      </c>
    </row>
    <row r="10382" spans="1:4" ht="12.75" customHeight="1">
      <c r="A10382" s="6" t="s">
        <v>20785</v>
      </c>
      <c r="B10382" s="7" t="s">
        <v>20786</v>
      </c>
      <c r="C10382" s="7" t="s">
        <v>89</v>
      </c>
      <c r="D10382" s="8">
        <v>5.48</v>
      </c>
    </row>
    <row r="10383" spans="1:4" ht="12.75" customHeight="1">
      <c r="A10383" s="6" t="s">
        <v>20787</v>
      </c>
      <c r="B10383" s="7" t="s">
        <v>20788</v>
      </c>
      <c r="C10383" s="7" t="s">
        <v>2</v>
      </c>
      <c r="D10383" s="8">
        <v>78.31</v>
      </c>
    </row>
    <row r="10384" spans="1:4" ht="12.75" customHeight="1">
      <c r="A10384" s="6" t="s">
        <v>20789</v>
      </c>
      <c r="B10384" s="7" t="s">
        <v>20790</v>
      </c>
      <c r="C10384" s="7" t="s">
        <v>2</v>
      </c>
      <c r="D10384" s="8">
        <v>4.6900000000000004</v>
      </c>
    </row>
    <row r="10385" spans="1:4" ht="12.75" customHeight="1">
      <c r="A10385" s="6" t="s">
        <v>20791</v>
      </c>
      <c r="B10385" s="7" t="s">
        <v>20792</v>
      </c>
      <c r="C10385" s="7" t="s">
        <v>2</v>
      </c>
      <c r="D10385" s="8">
        <v>12.71</v>
      </c>
    </row>
    <row r="10386" spans="1:4" ht="12.75" customHeight="1">
      <c r="A10386" s="6" t="s">
        <v>20793</v>
      </c>
      <c r="B10386" s="7" t="s">
        <v>20794</v>
      </c>
      <c r="C10386" s="7" t="s">
        <v>89</v>
      </c>
      <c r="D10386" s="8">
        <v>5.19</v>
      </c>
    </row>
    <row r="10387" spans="1:4" ht="12.75" customHeight="1">
      <c r="A10387" s="6" t="s">
        <v>20795</v>
      </c>
      <c r="B10387" s="7" t="s">
        <v>20796</v>
      </c>
      <c r="C10387" s="7" t="s">
        <v>89</v>
      </c>
      <c r="D10387" s="8">
        <v>6.89</v>
      </c>
    </row>
    <row r="10388" spans="1:4" ht="12.75" customHeight="1">
      <c r="A10388" s="6" t="s">
        <v>20797</v>
      </c>
      <c r="B10388" s="7" t="s">
        <v>20798</v>
      </c>
      <c r="C10388" s="7" t="s">
        <v>89</v>
      </c>
      <c r="D10388" s="8">
        <v>9.15</v>
      </c>
    </row>
    <row r="10389" spans="1:4" ht="12.75" customHeight="1">
      <c r="A10389" s="6" t="s">
        <v>20799</v>
      </c>
      <c r="B10389" s="7" t="s">
        <v>20800</v>
      </c>
      <c r="C10389" s="7" t="s">
        <v>2</v>
      </c>
      <c r="D10389" s="8">
        <v>15.42</v>
      </c>
    </row>
    <row r="10390" spans="1:4" ht="12.75" customHeight="1">
      <c r="A10390" s="6" t="s">
        <v>20801</v>
      </c>
      <c r="B10390" s="7" t="s">
        <v>20802</v>
      </c>
      <c r="C10390" s="7" t="s">
        <v>2</v>
      </c>
      <c r="D10390" s="8">
        <v>19.899999999999999</v>
      </c>
    </row>
    <row r="10391" spans="1:4" ht="12.75" customHeight="1">
      <c r="A10391" s="6" t="s">
        <v>20803</v>
      </c>
      <c r="B10391" s="7" t="s">
        <v>20804</v>
      </c>
      <c r="C10391" s="7" t="s">
        <v>2</v>
      </c>
      <c r="D10391" s="8">
        <v>17.940000000000001</v>
      </c>
    </row>
    <row r="10392" spans="1:4" ht="12.75" customHeight="1">
      <c r="A10392" s="6" t="s">
        <v>20805</v>
      </c>
      <c r="B10392" s="7" t="s">
        <v>20806</v>
      </c>
      <c r="C10392" s="7" t="s">
        <v>2</v>
      </c>
      <c r="D10392" s="8">
        <v>24.01</v>
      </c>
    </row>
    <row r="10393" spans="1:4" ht="12.75" customHeight="1">
      <c r="A10393" s="6" t="s">
        <v>20807</v>
      </c>
      <c r="B10393" s="7" t="s">
        <v>20808</v>
      </c>
      <c r="C10393" s="7" t="s">
        <v>2</v>
      </c>
      <c r="D10393" s="8">
        <v>30.74</v>
      </c>
    </row>
    <row r="10394" spans="1:4" ht="12.75" customHeight="1">
      <c r="A10394" s="6" t="s">
        <v>20809</v>
      </c>
      <c r="B10394" s="7" t="s">
        <v>20810</v>
      </c>
      <c r="C10394" s="7" t="s">
        <v>2</v>
      </c>
      <c r="D10394" s="8">
        <v>31.7</v>
      </c>
    </row>
    <row r="10395" spans="1:4" ht="12.75" customHeight="1">
      <c r="A10395" s="6" t="s">
        <v>20811</v>
      </c>
      <c r="B10395" s="7" t="s">
        <v>20812</v>
      </c>
      <c r="C10395" s="7" t="s">
        <v>2</v>
      </c>
      <c r="D10395" s="8">
        <v>65.48</v>
      </c>
    </row>
    <row r="10396" spans="1:4" ht="12.75" customHeight="1">
      <c r="A10396" s="6" t="s">
        <v>20813</v>
      </c>
      <c r="B10396" s="7" t="s">
        <v>20814</v>
      </c>
      <c r="C10396" s="7" t="s">
        <v>2</v>
      </c>
      <c r="D10396" s="8">
        <v>7</v>
      </c>
    </row>
    <row r="10397" spans="1:4" ht="12.75" customHeight="1">
      <c r="A10397" s="6" t="s">
        <v>20815</v>
      </c>
      <c r="B10397" s="7" t="s">
        <v>20816</v>
      </c>
      <c r="C10397" s="7" t="s">
        <v>2</v>
      </c>
      <c r="D10397" s="8">
        <v>7.28</v>
      </c>
    </row>
    <row r="10398" spans="1:4" ht="12.75" customHeight="1">
      <c r="A10398" s="6" t="s">
        <v>20817</v>
      </c>
      <c r="B10398" s="7" t="s">
        <v>20818</v>
      </c>
      <c r="C10398" s="7" t="s">
        <v>2</v>
      </c>
      <c r="D10398" s="8">
        <v>12.07</v>
      </c>
    </row>
    <row r="10399" spans="1:4" ht="12.75" customHeight="1">
      <c r="A10399" s="6" t="s">
        <v>20819</v>
      </c>
      <c r="B10399" s="7" t="s">
        <v>20820</v>
      </c>
      <c r="C10399" s="7" t="s">
        <v>2</v>
      </c>
      <c r="D10399" s="8">
        <v>6.63</v>
      </c>
    </row>
    <row r="10400" spans="1:4" ht="12.75" customHeight="1">
      <c r="A10400" s="6" t="s">
        <v>20821</v>
      </c>
      <c r="B10400" s="7" t="s">
        <v>20822</v>
      </c>
      <c r="C10400" s="7" t="s">
        <v>2</v>
      </c>
      <c r="D10400" s="8">
        <v>7.65</v>
      </c>
    </row>
    <row r="10401" spans="1:4" ht="12.75" customHeight="1">
      <c r="A10401" s="6" t="s">
        <v>20823</v>
      </c>
      <c r="B10401" s="7" t="s">
        <v>20824</v>
      </c>
      <c r="C10401" s="7" t="s">
        <v>2</v>
      </c>
      <c r="D10401" s="8">
        <v>11.74</v>
      </c>
    </row>
    <row r="10402" spans="1:4" ht="12.75" customHeight="1">
      <c r="A10402" s="6" t="s">
        <v>20825</v>
      </c>
      <c r="B10402" s="7" t="s">
        <v>20826</v>
      </c>
      <c r="C10402" s="7" t="s">
        <v>2</v>
      </c>
      <c r="D10402" s="8">
        <v>4.1900000000000004</v>
      </c>
    </row>
    <row r="10403" spans="1:4" ht="12.75" customHeight="1">
      <c r="A10403" s="6" t="s">
        <v>20827</v>
      </c>
      <c r="B10403" s="7" t="s">
        <v>20828</v>
      </c>
      <c r="C10403" s="7" t="s">
        <v>2</v>
      </c>
      <c r="D10403" s="8">
        <v>6.46</v>
      </c>
    </row>
    <row r="10404" spans="1:4" ht="12.75" customHeight="1">
      <c r="A10404" s="6" t="s">
        <v>20829</v>
      </c>
      <c r="B10404" s="7" t="s">
        <v>20830</v>
      </c>
      <c r="C10404" s="7" t="s">
        <v>2</v>
      </c>
      <c r="D10404" s="8">
        <v>6.18</v>
      </c>
    </row>
    <row r="10405" spans="1:4" ht="12.75" customHeight="1">
      <c r="A10405" s="6" t="s">
        <v>20831</v>
      </c>
      <c r="B10405" s="7" t="s">
        <v>20832</v>
      </c>
      <c r="C10405" s="7" t="s">
        <v>2</v>
      </c>
      <c r="D10405" s="8">
        <v>8.6999999999999993</v>
      </c>
    </row>
    <row r="10406" spans="1:4" ht="12.75" customHeight="1">
      <c r="A10406" s="6" t="s">
        <v>20833</v>
      </c>
      <c r="B10406" s="7" t="s">
        <v>20834</v>
      </c>
      <c r="C10406" s="7" t="s">
        <v>2</v>
      </c>
      <c r="D10406" s="8">
        <v>7.39</v>
      </c>
    </row>
    <row r="10407" spans="1:4" ht="12.75" customHeight="1">
      <c r="A10407" s="6" t="s">
        <v>20835</v>
      </c>
      <c r="B10407" s="7" t="s">
        <v>20836</v>
      </c>
      <c r="C10407" s="7" t="s">
        <v>2</v>
      </c>
      <c r="D10407" s="8">
        <v>15.39</v>
      </c>
    </row>
    <row r="10408" spans="1:4" ht="12.75" customHeight="1">
      <c r="A10408" s="6" t="s">
        <v>20837</v>
      </c>
      <c r="B10408" s="7" t="s">
        <v>20838</v>
      </c>
      <c r="C10408" s="7" t="s">
        <v>2</v>
      </c>
      <c r="D10408" s="8">
        <v>11.92</v>
      </c>
    </row>
    <row r="10409" spans="1:4" ht="12.75" customHeight="1">
      <c r="A10409" s="6" t="s">
        <v>20839</v>
      </c>
      <c r="B10409" s="7" t="s">
        <v>20840</v>
      </c>
      <c r="C10409" s="7" t="s">
        <v>2</v>
      </c>
      <c r="D10409" s="8">
        <v>18.079999999999998</v>
      </c>
    </row>
    <row r="10410" spans="1:4" ht="12.75" customHeight="1">
      <c r="A10410" s="6" t="s">
        <v>20841</v>
      </c>
      <c r="B10410" s="7" t="s">
        <v>20842</v>
      </c>
      <c r="C10410" s="7" t="s">
        <v>2</v>
      </c>
      <c r="D10410" s="8">
        <v>6.04</v>
      </c>
    </row>
    <row r="10411" spans="1:4" ht="12.75" customHeight="1">
      <c r="A10411" s="6" t="s">
        <v>20843</v>
      </c>
      <c r="B10411" s="7" t="s">
        <v>20844</v>
      </c>
      <c r="C10411" s="7" t="s">
        <v>2</v>
      </c>
      <c r="D10411" s="8">
        <v>8.3699999999999992</v>
      </c>
    </row>
    <row r="10412" spans="1:4" ht="12.75" customHeight="1">
      <c r="A10412" s="6" t="s">
        <v>20845</v>
      </c>
      <c r="B10412" s="7" t="s">
        <v>20846</v>
      </c>
      <c r="C10412" s="7" t="s">
        <v>89</v>
      </c>
      <c r="D10412" s="8">
        <v>7.6</v>
      </c>
    </row>
    <row r="10413" spans="1:4" ht="12.75" customHeight="1">
      <c r="A10413" s="6" t="s">
        <v>20847</v>
      </c>
      <c r="B10413" s="7" t="s">
        <v>20848</v>
      </c>
      <c r="C10413" s="7" t="s">
        <v>89</v>
      </c>
      <c r="D10413" s="8">
        <v>13.94</v>
      </c>
    </row>
    <row r="10414" spans="1:4" ht="12.75" customHeight="1">
      <c r="A10414" s="6" t="s">
        <v>20849</v>
      </c>
      <c r="B10414" s="7" t="s">
        <v>20850</v>
      </c>
      <c r="C10414" s="7" t="s">
        <v>2</v>
      </c>
      <c r="D10414" s="8">
        <v>131.28</v>
      </c>
    </row>
    <row r="10415" spans="1:4" ht="12.75" customHeight="1">
      <c r="A10415" s="6" t="s">
        <v>20851</v>
      </c>
      <c r="B10415" s="7" t="s">
        <v>20852</v>
      </c>
      <c r="C10415" s="7" t="s">
        <v>2</v>
      </c>
      <c r="D10415" s="8">
        <v>199.2</v>
      </c>
    </row>
    <row r="10416" spans="1:4" ht="12.75" customHeight="1">
      <c r="A10416" s="6" t="s">
        <v>20853</v>
      </c>
      <c r="B10416" s="7" t="s">
        <v>20854</v>
      </c>
      <c r="C10416" s="7" t="s">
        <v>2</v>
      </c>
      <c r="D10416" s="8">
        <v>267.14</v>
      </c>
    </row>
    <row r="10417" spans="1:4" ht="12.75" customHeight="1">
      <c r="A10417" s="6" t="s">
        <v>20855</v>
      </c>
      <c r="B10417" s="7" t="s">
        <v>20856</v>
      </c>
      <c r="C10417" s="7" t="s">
        <v>2</v>
      </c>
      <c r="D10417" s="8">
        <v>228.7</v>
      </c>
    </row>
    <row r="10418" spans="1:4" ht="12.75" customHeight="1">
      <c r="A10418" s="6" t="s">
        <v>20857</v>
      </c>
      <c r="B10418" s="7" t="s">
        <v>20858</v>
      </c>
      <c r="C10418" s="7" t="s">
        <v>2</v>
      </c>
      <c r="D10418" s="8">
        <v>364.38</v>
      </c>
    </row>
    <row r="10419" spans="1:4" ht="12.75" customHeight="1">
      <c r="A10419" s="6" t="s">
        <v>20859</v>
      </c>
      <c r="B10419" s="7" t="s">
        <v>20860</v>
      </c>
      <c r="C10419" s="7" t="s">
        <v>2</v>
      </c>
      <c r="D10419" s="8">
        <v>500.06</v>
      </c>
    </row>
    <row r="10420" spans="1:4" ht="12.75" customHeight="1">
      <c r="A10420" s="6" t="s">
        <v>20861</v>
      </c>
      <c r="B10420" s="7" t="s">
        <v>20862</v>
      </c>
      <c r="C10420" s="7" t="s">
        <v>2</v>
      </c>
      <c r="D10420" s="8">
        <v>63.55</v>
      </c>
    </row>
    <row r="10421" spans="1:4" ht="12.75" customHeight="1">
      <c r="A10421" s="6" t="s">
        <v>20863</v>
      </c>
      <c r="B10421" s="7" t="s">
        <v>20864</v>
      </c>
      <c r="C10421" s="7" t="s">
        <v>2</v>
      </c>
      <c r="D10421" s="8">
        <v>60.35</v>
      </c>
    </row>
    <row r="10422" spans="1:4" ht="12.75" customHeight="1">
      <c r="A10422" s="6" t="s">
        <v>20865</v>
      </c>
      <c r="B10422" s="7" t="s">
        <v>20866</v>
      </c>
      <c r="C10422" s="7" t="s">
        <v>2</v>
      </c>
      <c r="D10422" s="8">
        <v>157</v>
      </c>
    </row>
    <row r="10423" spans="1:4" ht="12.75" customHeight="1">
      <c r="A10423" s="6" t="s">
        <v>20867</v>
      </c>
      <c r="B10423" s="7" t="s">
        <v>20868</v>
      </c>
      <c r="C10423" s="7" t="s">
        <v>2</v>
      </c>
      <c r="D10423" s="8">
        <v>132.97999999999999</v>
      </c>
    </row>
    <row r="10424" spans="1:4" ht="12.75" customHeight="1">
      <c r="A10424" s="6" t="s">
        <v>20869</v>
      </c>
      <c r="B10424" s="7" t="s">
        <v>20870</v>
      </c>
      <c r="C10424" s="7" t="s">
        <v>2</v>
      </c>
      <c r="D10424" s="8">
        <v>248.97</v>
      </c>
    </row>
    <row r="10425" spans="1:4" ht="12.75" customHeight="1">
      <c r="A10425" s="6" t="s">
        <v>20871</v>
      </c>
      <c r="B10425" s="7" t="s">
        <v>20872</v>
      </c>
      <c r="C10425" s="7" t="s">
        <v>2</v>
      </c>
      <c r="D10425" s="8">
        <v>38.369999999999997</v>
      </c>
    </row>
    <row r="10426" spans="1:4" ht="12.75" customHeight="1">
      <c r="A10426" s="6" t="s">
        <v>20873</v>
      </c>
      <c r="B10426" s="7" t="s">
        <v>20874</v>
      </c>
      <c r="C10426" s="7" t="s">
        <v>2</v>
      </c>
      <c r="D10426" s="8">
        <v>26.31</v>
      </c>
    </row>
    <row r="10427" spans="1:4" ht="12.75" customHeight="1">
      <c r="A10427" s="6" t="s">
        <v>20875</v>
      </c>
      <c r="B10427" s="7" t="s">
        <v>20876</v>
      </c>
      <c r="C10427" s="7" t="s">
        <v>2</v>
      </c>
      <c r="D10427" s="8">
        <v>65.010000000000005</v>
      </c>
    </row>
    <row r="10428" spans="1:4" ht="12.75" customHeight="1">
      <c r="A10428" s="6" t="s">
        <v>20877</v>
      </c>
      <c r="B10428" s="7" t="s">
        <v>20878</v>
      </c>
      <c r="C10428" s="7" t="s">
        <v>2</v>
      </c>
      <c r="D10428" s="8">
        <v>74.069999999999993</v>
      </c>
    </row>
    <row r="10429" spans="1:4" ht="12.75" customHeight="1">
      <c r="A10429" s="6" t="s">
        <v>20879</v>
      </c>
      <c r="B10429" s="7" t="s">
        <v>20880</v>
      </c>
      <c r="C10429" s="7" t="s">
        <v>89</v>
      </c>
      <c r="D10429" s="8">
        <v>46.15</v>
      </c>
    </row>
    <row r="10430" spans="1:4" ht="12.75" customHeight="1">
      <c r="A10430" s="6" t="s">
        <v>20881</v>
      </c>
      <c r="B10430" s="7" t="s">
        <v>20882</v>
      </c>
      <c r="C10430" s="7" t="s">
        <v>89</v>
      </c>
      <c r="D10430" s="8">
        <v>84.02</v>
      </c>
    </row>
    <row r="10431" spans="1:4" ht="12.75" customHeight="1">
      <c r="A10431" s="6" t="s">
        <v>20883</v>
      </c>
      <c r="B10431" s="7" t="s">
        <v>20884</v>
      </c>
      <c r="C10431" s="7" t="s">
        <v>2</v>
      </c>
      <c r="D10431" s="8">
        <v>299.08</v>
      </c>
    </row>
    <row r="10432" spans="1:4" ht="12.75" customHeight="1">
      <c r="A10432" s="6" t="s">
        <v>20885</v>
      </c>
      <c r="B10432" s="7" t="s">
        <v>20886</v>
      </c>
      <c r="C10432" s="7" t="s">
        <v>2</v>
      </c>
      <c r="D10432" s="8">
        <v>459.44</v>
      </c>
    </row>
    <row r="10433" spans="1:4" ht="12.75" customHeight="1">
      <c r="A10433" s="6" t="s">
        <v>20887</v>
      </c>
      <c r="B10433" s="7" t="s">
        <v>20888</v>
      </c>
      <c r="C10433" s="7" t="s">
        <v>2</v>
      </c>
      <c r="D10433" s="8">
        <v>620.80999999999995</v>
      </c>
    </row>
    <row r="10434" spans="1:4" ht="12.75" customHeight="1">
      <c r="A10434" s="6" t="s">
        <v>20889</v>
      </c>
      <c r="B10434" s="7" t="s">
        <v>20890</v>
      </c>
      <c r="C10434" s="7" t="s">
        <v>2</v>
      </c>
      <c r="D10434" s="8">
        <v>441.5</v>
      </c>
    </row>
    <row r="10435" spans="1:4" ht="12.75" customHeight="1">
      <c r="A10435" s="6" t="s">
        <v>20891</v>
      </c>
      <c r="B10435" s="7" t="s">
        <v>20892</v>
      </c>
      <c r="C10435" s="7" t="s">
        <v>2</v>
      </c>
      <c r="D10435" s="8">
        <v>696.69</v>
      </c>
    </row>
    <row r="10436" spans="1:4" ht="12.75" customHeight="1">
      <c r="A10436" s="6" t="s">
        <v>20893</v>
      </c>
      <c r="B10436" s="7" t="s">
        <v>20894</v>
      </c>
      <c r="C10436" s="7" t="s">
        <v>2</v>
      </c>
      <c r="D10436" s="8">
        <v>954.59</v>
      </c>
    </row>
    <row r="10437" spans="1:4" ht="12.75" customHeight="1">
      <c r="A10437" s="6" t="s">
        <v>20895</v>
      </c>
      <c r="B10437" s="7" t="s">
        <v>20896</v>
      </c>
      <c r="C10437" s="7" t="s">
        <v>290</v>
      </c>
      <c r="D10437" s="8">
        <v>83.83</v>
      </c>
    </row>
    <row r="10438" spans="1:4" ht="12.75" customHeight="1">
      <c r="A10438" s="6" t="s">
        <v>20897</v>
      </c>
      <c r="B10438" s="7" t="s">
        <v>20898</v>
      </c>
      <c r="C10438" s="7" t="s">
        <v>290</v>
      </c>
      <c r="D10438" s="8">
        <v>37.619999999999997</v>
      </c>
    </row>
    <row r="10439" spans="1:4" ht="12.75" customHeight="1">
      <c r="A10439" s="6" t="s">
        <v>20899</v>
      </c>
      <c r="B10439" s="7" t="s">
        <v>20900</v>
      </c>
      <c r="C10439" s="7" t="s">
        <v>290</v>
      </c>
      <c r="D10439" s="8">
        <v>133.35</v>
      </c>
    </row>
    <row r="10440" spans="1:4" ht="12.75" customHeight="1">
      <c r="A10440" s="6" t="s">
        <v>20901</v>
      </c>
      <c r="B10440" s="7" t="s">
        <v>20902</v>
      </c>
      <c r="C10440" s="7" t="s">
        <v>290</v>
      </c>
      <c r="D10440" s="8">
        <v>88.26</v>
      </c>
    </row>
    <row r="10441" spans="1:4" ht="12.75" customHeight="1">
      <c r="A10441" s="6" t="s">
        <v>20903</v>
      </c>
      <c r="B10441" s="7" t="s">
        <v>20904</v>
      </c>
      <c r="C10441" s="7" t="s">
        <v>290</v>
      </c>
      <c r="D10441" s="8">
        <v>140.84</v>
      </c>
    </row>
    <row r="10442" spans="1:4" ht="12.75" customHeight="1">
      <c r="A10442" s="6" t="s">
        <v>20905</v>
      </c>
      <c r="B10442" s="7" t="s">
        <v>20906</v>
      </c>
      <c r="C10442" s="7" t="s">
        <v>290</v>
      </c>
      <c r="D10442" s="8">
        <v>50.73</v>
      </c>
    </row>
    <row r="10443" spans="1:4" ht="12.75" customHeight="1">
      <c r="A10443" s="6" t="s">
        <v>20907</v>
      </c>
      <c r="B10443" s="7" t="s">
        <v>20908</v>
      </c>
      <c r="C10443" s="7" t="s">
        <v>290</v>
      </c>
      <c r="D10443" s="8">
        <v>190.65</v>
      </c>
    </row>
    <row r="10444" spans="1:4" ht="12.75" customHeight="1">
      <c r="A10444" s="6" t="s">
        <v>20909</v>
      </c>
      <c r="B10444" s="7" t="s">
        <v>20910</v>
      </c>
      <c r="C10444" s="7" t="s">
        <v>290</v>
      </c>
      <c r="D10444" s="8">
        <v>97.14</v>
      </c>
    </row>
    <row r="10445" spans="1:4" ht="12.75" customHeight="1">
      <c r="A10445" s="6" t="s">
        <v>20911</v>
      </c>
      <c r="B10445" s="7" t="s">
        <v>20912</v>
      </c>
      <c r="C10445" s="7" t="s">
        <v>801</v>
      </c>
      <c r="D10445" s="8">
        <v>181.5</v>
      </c>
    </row>
    <row r="10446" spans="1:4" ht="12.75" customHeight="1">
      <c r="A10446" s="6" t="s">
        <v>20913</v>
      </c>
      <c r="B10446" s="7" t="s">
        <v>20914</v>
      </c>
      <c r="C10446" s="7" t="s">
        <v>290</v>
      </c>
      <c r="D10446" s="8">
        <v>3.95</v>
      </c>
    </row>
    <row r="10447" spans="1:4" ht="12.75" customHeight="1">
      <c r="A10447" s="6" t="s">
        <v>20915</v>
      </c>
      <c r="B10447" s="7" t="s">
        <v>20916</v>
      </c>
      <c r="C10447" s="7" t="s">
        <v>290</v>
      </c>
      <c r="D10447" s="8">
        <v>3.36</v>
      </c>
    </row>
    <row r="10448" spans="1:4" ht="12.75" customHeight="1">
      <c r="A10448" s="6" t="s">
        <v>20917</v>
      </c>
      <c r="B10448" s="7" t="s">
        <v>20918</v>
      </c>
      <c r="C10448" s="7" t="s">
        <v>290</v>
      </c>
      <c r="D10448" s="8">
        <v>2.1</v>
      </c>
    </row>
    <row r="10449" spans="1:4" ht="12.75" customHeight="1">
      <c r="A10449" s="6" t="s">
        <v>20919</v>
      </c>
      <c r="B10449" s="7" t="s">
        <v>20920</v>
      </c>
      <c r="C10449" s="7" t="s">
        <v>290</v>
      </c>
      <c r="D10449" s="8">
        <v>3.02</v>
      </c>
    </row>
    <row r="10450" spans="1:4" ht="12.75" customHeight="1">
      <c r="A10450" s="6" t="s">
        <v>20921</v>
      </c>
      <c r="B10450" s="7" t="s">
        <v>20922</v>
      </c>
      <c r="C10450" s="7" t="s">
        <v>290</v>
      </c>
      <c r="D10450" s="8">
        <v>3.43</v>
      </c>
    </row>
    <row r="10451" spans="1:4" ht="12.75" customHeight="1">
      <c r="A10451" s="6" t="s">
        <v>20923</v>
      </c>
      <c r="B10451" s="7" t="s">
        <v>20924</v>
      </c>
      <c r="C10451" s="7" t="s">
        <v>290</v>
      </c>
      <c r="D10451" s="8">
        <v>7.56</v>
      </c>
    </row>
    <row r="10452" spans="1:4" ht="12.75" customHeight="1">
      <c r="A10452" s="6" t="s">
        <v>20925</v>
      </c>
      <c r="B10452" s="7" t="s">
        <v>20926</v>
      </c>
      <c r="C10452" s="7" t="s">
        <v>290</v>
      </c>
      <c r="D10452" s="8">
        <v>6.43</v>
      </c>
    </row>
    <row r="10453" spans="1:4" ht="12.75" customHeight="1">
      <c r="A10453" s="6" t="s">
        <v>20927</v>
      </c>
      <c r="B10453" s="7" t="s">
        <v>20928</v>
      </c>
      <c r="C10453" s="7" t="s">
        <v>290</v>
      </c>
      <c r="D10453" s="8">
        <v>4.03</v>
      </c>
    </row>
    <row r="10454" spans="1:4" ht="12.75" customHeight="1">
      <c r="A10454" s="6" t="s">
        <v>20929</v>
      </c>
      <c r="B10454" s="7" t="s">
        <v>20930</v>
      </c>
      <c r="C10454" s="7" t="s">
        <v>290</v>
      </c>
      <c r="D10454" s="8">
        <v>5.78</v>
      </c>
    </row>
    <row r="10455" spans="1:4" ht="12.75" customHeight="1">
      <c r="A10455" s="6" t="s">
        <v>20931</v>
      </c>
      <c r="B10455" s="7" t="s">
        <v>20932</v>
      </c>
      <c r="C10455" s="7" t="s">
        <v>290</v>
      </c>
      <c r="D10455" s="8">
        <v>6.54</v>
      </c>
    </row>
    <row r="10456" spans="1:4" ht="12.75" customHeight="1">
      <c r="A10456" s="6" t="s">
        <v>20933</v>
      </c>
      <c r="B10456" s="7" t="s">
        <v>20934</v>
      </c>
      <c r="C10456" s="7" t="s">
        <v>290</v>
      </c>
      <c r="D10456" s="8">
        <v>14.57</v>
      </c>
    </row>
    <row r="10457" spans="1:4" ht="12.75" customHeight="1">
      <c r="A10457" s="6" t="s">
        <v>20935</v>
      </c>
      <c r="B10457" s="7" t="s">
        <v>20936</v>
      </c>
      <c r="C10457" s="7" t="s">
        <v>290</v>
      </c>
      <c r="D10457" s="8">
        <v>13.98</v>
      </c>
    </row>
    <row r="10458" spans="1:4" ht="12.75" customHeight="1">
      <c r="A10458" s="6" t="s">
        <v>20937</v>
      </c>
      <c r="B10458" s="7" t="s">
        <v>20938</v>
      </c>
      <c r="C10458" s="7" t="s">
        <v>290</v>
      </c>
      <c r="D10458" s="8">
        <v>12.72</v>
      </c>
    </row>
    <row r="10459" spans="1:4" ht="12.75" customHeight="1">
      <c r="A10459" s="6" t="s">
        <v>20939</v>
      </c>
      <c r="B10459" s="7" t="s">
        <v>20940</v>
      </c>
      <c r="C10459" s="7" t="s">
        <v>290</v>
      </c>
      <c r="D10459" s="8">
        <v>13.64</v>
      </c>
    </row>
    <row r="10460" spans="1:4" ht="12.75" customHeight="1">
      <c r="A10460" s="6" t="s">
        <v>20941</v>
      </c>
      <c r="B10460" s="7" t="s">
        <v>20942</v>
      </c>
      <c r="C10460" s="7" t="s">
        <v>290</v>
      </c>
      <c r="D10460" s="8">
        <v>14.05</v>
      </c>
    </row>
    <row r="10461" spans="1:4" ht="12.75" customHeight="1">
      <c r="A10461" s="6" t="s">
        <v>20943</v>
      </c>
      <c r="B10461" s="7" t="s">
        <v>20944</v>
      </c>
      <c r="C10461" s="7" t="s">
        <v>290</v>
      </c>
      <c r="D10461" s="8">
        <v>18.61</v>
      </c>
    </row>
    <row r="10462" spans="1:4" ht="12.75" customHeight="1">
      <c r="A10462" s="6" t="s">
        <v>20945</v>
      </c>
      <c r="B10462" s="7" t="s">
        <v>20946</v>
      </c>
      <c r="C10462" s="7" t="s">
        <v>290</v>
      </c>
      <c r="D10462" s="8">
        <v>17.48</v>
      </c>
    </row>
    <row r="10463" spans="1:4" ht="12.75" customHeight="1">
      <c r="A10463" s="6" t="s">
        <v>20947</v>
      </c>
      <c r="B10463" s="7" t="s">
        <v>20948</v>
      </c>
      <c r="C10463" s="7" t="s">
        <v>290</v>
      </c>
      <c r="D10463" s="8">
        <v>15.08</v>
      </c>
    </row>
    <row r="10464" spans="1:4" ht="12.75" customHeight="1">
      <c r="A10464" s="6" t="s">
        <v>20949</v>
      </c>
      <c r="B10464" s="7" t="s">
        <v>20950</v>
      </c>
      <c r="C10464" s="7" t="s">
        <v>290</v>
      </c>
      <c r="D10464" s="8">
        <v>16.829999999999998</v>
      </c>
    </row>
    <row r="10465" spans="1:4" ht="12.75" customHeight="1">
      <c r="A10465" s="6" t="s">
        <v>20951</v>
      </c>
      <c r="B10465" s="7" t="s">
        <v>20952</v>
      </c>
      <c r="C10465" s="7" t="s">
        <v>290</v>
      </c>
      <c r="D10465" s="8">
        <v>17.59</v>
      </c>
    </row>
    <row r="10466" spans="1:4" ht="12.75" customHeight="1">
      <c r="A10466" s="6" t="s">
        <v>20953</v>
      </c>
      <c r="B10466" s="7" t="s">
        <v>20954</v>
      </c>
      <c r="C10466" s="7" t="s">
        <v>290</v>
      </c>
      <c r="D10466" s="8">
        <v>15.25</v>
      </c>
    </row>
    <row r="10467" spans="1:4" ht="12.75" customHeight="1">
      <c r="A10467" s="6" t="s">
        <v>20955</v>
      </c>
      <c r="B10467" s="7" t="s">
        <v>20956</v>
      </c>
      <c r="C10467" s="7" t="s">
        <v>290</v>
      </c>
      <c r="D10467" s="8">
        <v>14.66</v>
      </c>
    </row>
    <row r="10468" spans="1:4" ht="12.75" customHeight="1">
      <c r="A10468" s="6" t="s">
        <v>20957</v>
      </c>
      <c r="B10468" s="7" t="s">
        <v>20958</v>
      </c>
      <c r="C10468" s="7" t="s">
        <v>290</v>
      </c>
      <c r="D10468" s="8">
        <v>13.4</v>
      </c>
    </row>
    <row r="10469" spans="1:4" ht="12.75" customHeight="1">
      <c r="A10469" s="6" t="s">
        <v>20959</v>
      </c>
      <c r="B10469" s="7" t="s">
        <v>20960</v>
      </c>
      <c r="C10469" s="7" t="s">
        <v>290</v>
      </c>
      <c r="D10469" s="8">
        <v>14.32</v>
      </c>
    </row>
    <row r="10470" spans="1:4" ht="12.75" customHeight="1">
      <c r="A10470" s="6" t="s">
        <v>20961</v>
      </c>
      <c r="B10470" s="7" t="s">
        <v>20962</v>
      </c>
      <c r="C10470" s="7" t="s">
        <v>290</v>
      </c>
      <c r="D10470" s="8">
        <v>14.73</v>
      </c>
    </row>
    <row r="10471" spans="1:4" ht="12.75" customHeight="1">
      <c r="A10471" s="6" t="s">
        <v>20963</v>
      </c>
      <c r="B10471" s="7" t="s">
        <v>20964</v>
      </c>
      <c r="C10471" s="7" t="s">
        <v>290</v>
      </c>
      <c r="D10471" s="8">
        <v>19.309999999999999</v>
      </c>
    </row>
    <row r="10472" spans="1:4" ht="12.75" customHeight="1">
      <c r="A10472" s="6" t="s">
        <v>20965</v>
      </c>
      <c r="B10472" s="7" t="s">
        <v>20966</v>
      </c>
      <c r="C10472" s="7" t="s">
        <v>290</v>
      </c>
      <c r="D10472" s="8">
        <v>18.18</v>
      </c>
    </row>
    <row r="10473" spans="1:4" ht="12.75" customHeight="1">
      <c r="A10473" s="6" t="s">
        <v>20967</v>
      </c>
      <c r="B10473" s="7" t="s">
        <v>20968</v>
      </c>
      <c r="C10473" s="7" t="s">
        <v>290</v>
      </c>
      <c r="D10473" s="8">
        <v>15.78</v>
      </c>
    </row>
    <row r="10474" spans="1:4" ht="12.75" customHeight="1">
      <c r="A10474" s="6" t="s">
        <v>20969</v>
      </c>
      <c r="B10474" s="7" t="s">
        <v>20970</v>
      </c>
      <c r="C10474" s="7" t="s">
        <v>290</v>
      </c>
      <c r="D10474" s="8">
        <v>17.53</v>
      </c>
    </row>
    <row r="10475" spans="1:4" ht="12.75" customHeight="1">
      <c r="A10475" s="6" t="s">
        <v>20971</v>
      </c>
      <c r="B10475" s="7" t="s">
        <v>20972</v>
      </c>
      <c r="C10475" s="7" t="s">
        <v>290</v>
      </c>
      <c r="D10475" s="8">
        <v>18.29</v>
      </c>
    </row>
    <row r="10476" spans="1:4" ht="12.75" customHeight="1">
      <c r="A10476" s="6" t="s">
        <v>20973</v>
      </c>
      <c r="B10476" s="7" t="s">
        <v>20974</v>
      </c>
      <c r="C10476" s="7" t="s">
        <v>290</v>
      </c>
      <c r="D10476" s="8">
        <v>15.26</v>
      </c>
    </row>
    <row r="10477" spans="1:4" ht="12.75" customHeight="1">
      <c r="A10477" s="6" t="s">
        <v>20975</v>
      </c>
      <c r="B10477" s="7" t="s">
        <v>20976</v>
      </c>
      <c r="C10477" s="7" t="s">
        <v>290</v>
      </c>
      <c r="D10477" s="8">
        <v>14.67</v>
      </c>
    </row>
    <row r="10478" spans="1:4" ht="12.75" customHeight="1">
      <c r="A10478" s="6" t="s">
        <v>20977</v>
      </c>
      <c r="B10478" s="7" t="s">
        <v>20978</v>
      </c>
      <c r="C10478" s="7" t="s">
        <v>290</v>
      </c>
      <c r="D10478" s="8">
        <v>13.41</v>
      </c>
    </row>
    <row r="10479" spans="1:4" ht="12.75" customHeight="1">
      <c r="A10479" s="6" t="s">
        <v>20979</v>
      </c>
      <c r="B10479" s="7" t="s">
        <v>20980</v>
      </c>
      <c r="C10479" s="7" t="s">
        <v>290</v>
      </c>
      <c r="D10479" s="8">
        <v>14.33</v>
      </c>
    </row>
    <row r="10480" spans="1:4" ht="12.75" customHeight="1">
      <c r="A10480" s="6" t="s">
        <v>20981</v>
      </c>
      <c r="B10480" s="7" t="s">
        <v>20982</v>
      </c>
      <c r="C10480" s="7" t="s">
        <v>290</v>
      </c>
      <c r="D10480" s="8">
        <v>14.74</v>
      </c>
    </row>
    <row r="10481" spans="1:4" ht="12.75" customHeight="1">
      <c r="A10481" s="6" t="s">
        <v>20983</v>
      </c>
      <c r="B10481" s="7" t="s">
        <v>20984</v>
      </c>
      <c r="C10481" s="7" t="s">
        <v>290</v>
      </c>
      <c r="D10481" s="8">
        <v>19.32</v>
      </c>
    </row>
    <row r="10482" spans="1:4" ht="12.75" customHeight="1">
      <c r="A10482" s="6" t="s">
        <v>20985</v>
      </c>
      <c r="B10482" s="7" t="s">
        <v>20986</v>
      </c>
      <c r="C10482" s="7" t="s">
        <v>290</v>
      </c>
      <c r="D10482" s="8">
        <v>18.190000000000001</v>
      </c>
    </row>
    <row r="10483" spans="1:4" ht="12.75" customHeight="1">
      <c r="A10483" s="6" t="s">
        <v>20987</v>
      </c>
      <c r="B10483" s="7" t="s">
        <v>20988</v>
      </c>
      <c r="C10483" s="7" t="s">
        <v>290</v>
      </c>
      <c r="D10483" s="8">
        <v>15.79</v>
      </c>
    </row>
    <row r="10484" spans="1:4" ht="12.75" customHeight="1">
      <c r="A10484" s="6" t="s">
        <v>20989</v>
      </c>
      <c r="B10484" s="7" t="s">
        <v>20990</v>
      </c>
      <c r="C10484" s="7" t="s">
        <v>290</v>
      </c>
      <c r="D10484" s="8">
        <v>17.54</v>
      </c>
    </row>
    <row r="10485" spans="1:4" ht="12.75" customHeight="1">
      <c r="A10485" s="6" t="s">
        <v>20991</v>
      </c>
      <c r="B10485" s="7" t="s">
        <v>20992</v>
      </c>
      <c r="C10485" s="7" t="s">
        <v>290</v>
      </c>
      <c r="D10485" s="8">
        <v>18.3</v>
      </c>
    </row>
    <row r="10486" spans="1:4" ht="12.75" customHeight="1">
      <c r="A10486" s="6" t="s">
        <v>20993</v>
      </c>
      <c r="B10486" s="7" t="s">
        <v>20994</v>
      </c>
      <c r="C10486" s="7" t="s">
        <v>290</v>
      </c>
      <c r="D10486" s="8">
        <v>12.63</v>
      </c>
    </row>
    <row r="10487" spans="1:4" ht="12.75" customHeight="1">
      <c r="A10487" s="6" t="s">
        <v>20995</v>
      </c>
      <c r="B10487" s="7" t="s">
        <v>20996</v>
      </c>
      <c r="C10487" s="7" t="s">
        <v>290</v>
      </c>
      <c r="D10487" s="8">
        <v>10.89</v>
      </c>
    </row>
    <row r="10488" spans="1:4" ht="12.75" customHeight="1">
      <c r="A10488" s="6" t="s">
        <v>20997</v>
      </c>
      <c r="B10488" s="7" t="s">
        <v>20998</v>
      </c>
      <c r="C10488" s="7" t="s">
        <v>290</v>
      </c>
      <c r="D10488" s="8">
        <v>10.66</v>
      </c>
    </row>
    <row r="10489" spans="1:4" ht="12.75" customHeight="1">
      <c r="A10489" s="6" t="s">
        <v>20999</v>
      </c>
      <c r="B10489" s="7" t="s">
        <v>21000</v>
      </c>
      <c r="C10489" s="7" t="s">
        <v>290</v>
      </c>
      <c r="D10489" s="8">
        <v>9.89</v>
      </c>
    </row>
    <row r="10490" spans="1:4" ht="12.75" customHeight="1">
      <c r="A10490" s="6" t="s">
        <v>21001</v>
      </c>
      <c r="B10490" s="7" t="s">
        <v>21002</v>
      </c>
      <c r="C10490" s="7" t="s">
        <v>290</v>
      </c>
      <c r="D10490" s="8">
        <v>17.690000000000001</v>
      </c>
    </row>
    <row r="10491" spans="1:4" ht="12.75" customHeight="1">
      <c r="A10491" s="6" t="s">
        <v>21003</v>
      </c>
      <c r="B10491" s="7" t="s">
        <v>21004</v>
      </c>
      <c r="C10491" s="7" t="s">
        <v>290</v>
      </c>
      <c r="D10491" s="8">
        <v>19</v>
      </c>
    </row>
    <row r="10492" spans="1:4" ht="12.75" customHeight="1">
      <c r="A10492" s="6" t="s">
        <v>21005</v>
      </c>
      <c r="B10492" s="7" t="s">
        <v>21006</v>
      </c>
      <c r="C10492" s="7" t="s">
        <v>290</v>
      </c>
      <c r="D10492" s="8">
        <v>22.2</v>
      </c>
    </row>
    <row r="10493" spans="1:4" ht="12.75" customHeight="1">
      <c r="A10493" s="6" t="s">
        <v>21007</v>
      </c>
      <c r="B10493" s="7" t="s">
        <v>21008</v>
      </c>
      <c r="C10493" s="7" t="s">
        <v>290</v>
      </c>
      <c r="D10493" s="8">
        <v>24.86</v>
      </c>
    </row>
    <row r="10494" spans="1:4" ht="12.75" customHeight="1">
      <c r="A10494" s="6" t="s">
        <v>21009</v>
      </c>
      <c r="B10494" s="7" t="s">
        <v>21010</v>
      </c>
      <c r="C10494" s="7" t="s">
        <v>290</v>
      </c>
      <c r="D10494" s="8">
        <v>30.07</v>
      </c>
    </row>
    <row r="10495" spans="1:4" ht="12.75" customHeight="1">
      <c r="A10495" s="6" t="s">
        <v>21011</v>
      </c>
      <c r="B10495" s="7" t="s">
        <v>21012</v>
      </c>
      <c r="C10495" s="7" t="s">
        <v>290</v>
      </c>
      <c r="D10495" s="8">
        <v>17</v>
      </c>
    </row>
    <row r="10496" spans="1:4" ht="12.75" customHeight="1">
      <c r="A10496" s="6" t="s">
        <v>21013</v>
      </c>
      <c r="B10496" s="7" t="s">
        <v>21014</v>
      </c>
      <c r="C10496" s="7" t="s">
        <v>290</v>
      </c>
      <c r="D10496" s="8">
        <v>17.84</v>
      </c>
    </row>
    <row r="10497" spans="1:4" ht="12.75" customHeight="1">
      <c r="A10497" s="6" t="s">
        <v>21015</v>
      </c>
      <c r="B10497" s="7" t="s">
        <v>21016</v>
      </c>
      <c r="C10497" s="7" t="s">
        <v>290</v>
      </c>
      <c r="D10497" s="8">
        <v>20.8</v>
      </c>
    </row>
    <row r="10498" spans="1:4" ht="12.75" customHeight="1">
      <c r="A10498" s="6" t="s">
        <v>21017</v>
      </c>
      <c r="B10498" s="7" t="s">
        <v>21018</v>
      </c>
      <c r="C10498" s="7" t="s">
        <v>290</v>
      </c>
      <c r="D10498" s="8">
        <v>22.01</v>
      </c>
    </row>
    <row r="10499" spans="1:4" ht="12.75" customHeight="1">
      <c r="A10499" s="6" t="s">
        <v>21019</v>
      </c>
      <c r="B10499" s="7" t="s">
        <v>21020</v>
      </c>
      <c r="C10499" s="7" t="s">
        <v>290</v>
      </c>
      <c r="D10499" s="8">
        <v>26.72</v>
      </c>
    </row>
    <row r="10500" spans="1:4" ht="12.75" customHeight="1">
      <c r="A10500" s="6" t="s">
        <v>21021</v>
      </c>
      <c r="B10500" s="7" t="s">
        <v>21022</v>
      </c>
      <c r="C10500" s="7" t="s">
        <v>290</v>
      </c>
      <c r="D10500" s="8">
        <v>16.7</v>
      </c>
    </row>
    <row r="10501" spans="1:4" ht="12.75" customHeight="1">
      <c r="A10501" s="6" t="s">
        <v>21023</v>
      </c>
      <c r="B10501" s="7" t="s">
        <v>21024</v>
      </c>
      <c r="C10501" s="7" t="s">
        <v>290</v>
      </c>
      <c r="D10501" s="8">
        <v>17.66</v>
      </c>
    </row>
    <row r="10502" spans="1:4" ht="12.75" customHeight="1">
      <c r="A10502" s="6" t="s">
        <v>21025</v>
      </c>
      <c r="B10502" s="7" t="s">
        <v>21026</v>
      </c>
      <c r="C10502" s="7" t="s">
        <v>290</v>
      </c>
      <c r="D10502" s="8">
        <v>20.56</v>
      </c>
    </row>
    <row r="10503" spans="1:4" ht="12.75" customHeight="1">
      <c r="A10503" s="6" t="s">
        <v>21027</v>
      </c>
      <c r="B10503" s="7" t="s">
        <v>21028</v>
      </c>
      <c r="C10503" s="7" t="s">
        <v>290</v>
      </c>
      <c r="D10503" s="8">
        <v>22.91</v>
      </c>
    </row>
    <row r="10504" spans="1:4" ht="12.75" customHeight="1">
      <c r="A10504" s="6" t="s">
        <v>21029</v>
      </c>
      <c r="B10504" s="7" t="s">
        <v>21030</v>
      </c>
      <c r="C10504" s="7" t="s">
        <v>290</v>
      </c>
      <c r="D10504" s="8">
        <v>28.75</v>
      </c>
    </row>
    <row r="10505" spans="1:4" ht="12.75" customHeight="1">
      <c r="A10505" s="6" t="s">
        <v>21031</v>
      </c>
      <c r="B10505" s="7" t="s">
        <v>21032</v>
      </c>
      <c r="C10505" s="7" t="s">
        <v>290</v>
      </c>
      <c r="D10505" s="8">
        <v>15.34</v>
      </c>
    </row>
    <row r="10506" spans="1:4" ht="12.75" customHeight="1">
      <c r="A10506" s="6" t="s">
        <v>21033</v>
      </c>
      <c r="B10506" s="7" t="s">
        <v>21034</v>
      </c>
      <c r="C10506" s="7" t="s">
        <v>290</v>
      </c>
      <c r="D10506" s="8">
        <v>16.16</v>
      </c>
    </row>
    <row r="10507" spans="1:4" ht="12.75" customHeight="1">
      <c r="A10507" s="6" t="s">
        <v>21035</v>
      </c>
      <c r="B10507" s="7" t="s">
        <v>21036</v>
      </c>
      <c r="C10507" s="7" t="s">
        <v>290</v>
      </c>
      <c r="D10507" s="8">
        <v>18.760000000000002</v>
      </c>
    </row>
    <row r="10508" spans="1:4" ht="12.75" customHeight="1">
      <c r="A10508" s="6" t="s">
        <v>21037</v>
      </c>
      <c r="B10508" s="7" t="s">
        <v>21038</v>
      </c>
      <c r="C10508" s="7" t="s">
        <v>290</v>
      </c>
      <c r="D10508" s="8">
        <v>20.010000000000002</v>
      </c>
    </row>
    <row r="10509" spans="1:4" ht="12.75" customHeight="1">
      <c r="A10509" s="6" t="s">
        <v>21039</v>
      </c>
      <c r="B10509" s="7" t="s">
        <v>21040</v>
      </c>
      <c r="C10509" s="7" t="s">
        <v>290</v>
      </c>
      <c r="D10509" s="8">
        <v>25.27</v>
      </c>
    </row>
    <row r="10510" spans="1:4" ht="12.75" customHeight="1">
      <c r="A10510" s="6" t="s">
        <v>21041</v>
      </c>
      <c r="B10510" s="7" t="s">
        <v>21042</v>
      </c>
      <c r="C10510" s="7" t="s">
        <v>290</v>
      </c>
      <c r="D10510" s="8">
        <v>11.13</v>
      </c>
    </row>
    <row r="10511" spans="1:4" ht="12.75" customHeight="1">
      <c r="A10511" s="6" t="s">
        <v>21043</v>
      </c>
      <c r="B10511" s="7" t="s">
        <v>21044</v>
      </c>
      <c r="C10511" s="7" t="s">
        <v>290</v>
      </c>
      <c r="D10511" s="8">
        <v>10.58</v>
      </c>
    </row>
    <row r="10512" spans="1:4" ht="12.75" customHeight="1">
      <c r="A10512" s="6" t="s">
        <v>21045</v>
      </c>
      <c r="B10512" s="7" t="s">
        <v>21046</v>
      </c>
      <c r="C10512" s="7" t="s">
        <v>290</v>
      </c>
      <c r="D10512" s="8">
        <v>9.52</v>
      </c>
    </row>
    <row r="10513" spans="1:4" ht="12.75" customHeight="1">
      <c r="A10513" s="6" t="s">
        <v>21047</v>
      </c>
      <c r="B10513" s="7" t="s">
        <v>21048</v>
      </c>
      <c r="C10513" s="7" t="s">
        <v>290</v>
      </c>
      <c r="D10513" s="8">
        <v>8.7799999999999994</v>
      </c>
    </row>
    <row r="10514" spans="1:4" ht="12.75" customHeight="1">
      <c r="A10514" s="6" t="s">
        <v>21049</v>
      </c>
      <c r="B10514" s="7" t="s">
        <v>21050</v>
      </c>
      <c r="C10514" s="7" t="s">
        <v>290</v>
      </c>
      <c r="D10514" s="8">
        <v>17.38</v>
      </c>
    </row>
    <row r="10515" spans="1:4" ht="12.75" customHeight="1">
      <c r="A10515" s="6" t="s">
        <v>21051</v>
      </c>
      <c r="B10515" s="7" t="s">
        <v>21052</v>
      </c>
      <c r="C10515" s="7" t="s">
        <v>290</v>
      </c>
      <c r="D10515" s="8">
        <v>18.309999999999999</v>
      </c>
    </row>
    <row r="10516" spans="1:4" ht="12.75" customHeight="1">
      <c r="A10516" s="6" t="s">
        <v>21053</v>
      </c>
      <c r="B10516" s="7" t="s">
        <v>21054</v>
      </c>
      <c r="C10516" s="7" t="s">
        <v>290</v>
      </c>
      <c r="D10516" s="8">
        <v>21.35</v>
      </c>
    </row>
    <row r="10517" spans="1:4" ht="12.75" customHeight="1">
      <c r="A10517" s="6" t="s">
        <v>21055</v>
      </c>
      <c r="B10517" s="7" t="s">
        <v>21056</v>
      </c>
      <c r="C10517" s="7" t="s">
        <v>290</v>
      </c>
      <c r="D10517" s="8">
        <v>22.75</v>
      </c>
    </row>
    <row r="10518" spans="1:4" ht="12.75" customHeight="1">
      <c r="A10518" s="6" t="s">
        <v>21057</v>
      </c>
      <c r="B10518" s="7" t="s">
        <v>21058</v>
      </c>
      <c r="C10518" s="7" t="s">
        <v>290</v>
      </c>
      <c r="D10518" s="8">
        <v>28.83</v>
      </c>
    </row>
    <row r="10519" spans="1:4" ht="12.75" customHeight="1">
      <c r="A10519" s="6" t="s">
        <v>21059</v>
      </c>
      <c r="B10519" s="7" t="s">
        <v>21060</v>
      </c>
      <c r="C10519" s="7" t="s">
        <v>290</v>
      </c>
      <c r="D10519" s="8">
        <v>15.24</v>
      </c>
    </row>
    <row r="10520" spans="1:4" ht="12.75" customHeight="1">
      <c r="A10520" s="6" t="s">
        <v>21061</v>
      </c>
      <c r="B10520" s="7" t="s">
        <v>21062</v>
      </c>
      <c r="C10520" s="7" t="s">
        <v>290</v>
      </c>
      <c r="D10520" s="8">
        <v>16.09</v>
      </c>
    </row>
    <row r="10521" spans="1:4" ht="12.75" customHeight="1">
      <c r="A10521" s="6" t="s">
        <v>21063</v>
      </c>
      <c r="B10521" s="7" t="s">
        <v>21064</v>
      </c>
      <c r="C10521" s="7" t="s">
        <v>290</v>
      </c>
      <c r="D10521" s="8">
        <v>18.829999999999998</v>
      </c>
    </row>
    <row r="10522" spans="1:4" ht="12.75" customHeight="1">
      <c r="A10522" s="6" t="s">
        <v>21065</v>
      </c>
      <c r="B10522" s="7" t="s">
        <v>21066</v>
      </c>
      <c r="C10522" s="7" t="s">
        <v>290</v>
      </c>
      <c r="D10522" s="8">
        <v>21.08</v>
      </c>
    </row>
    <row r="10523" spans="1:4" ht="12.75" customHeight="1">
      <c r="A10523" s="6" t="s">
        <v>21067</v>
      </c>
      <c r="B10523" s="7" t="s">
        <v>21068</v>
      </c>
      <c r="C10523" s="7" t="s">
        <v>290</v>
      </c>
      <c r="D10523" s="8">
        <v>25.57</v>
      </c>
    </row>
    <row r="10524" spans="1:4" ht="12.75" customHeight="1">
      <c r="A10524" s="6" t="s">
        <v>21069</v>
      </c>
      <c r="B10524" s="7" t="s">
        <v>21070</v>
      </c>
      <c r="C10524" s="7" t="s">
        <v>290</v>
      </c>
      <c r="D10524" s="8">
        <v>16.09</v>
      </c>
    </row>
    <row r="10525" spans="1:4" ht="12.75" customHeight="1">
      <c r="A10525" s="6" t="s">
        <v>21071</v>
      </c>
      <c r="B10525" s="7" t="s">
        <v>21072</v>
      </c>
      <c r="C10525" s="7" t="s">
        <v>290</v>
      </c>
      <c r="D10525" s="8">
        <v>17.03</v>
      </c>
    </row>
    <row r="10526" spans="1:4" ht="12.75" customHeight="1">
      <c r="A10526" s="6" t="s">
        <v>21073</v>
      </c>
      <c r="B10526" s="7" t="s">
        <v>21074</v>
      </c>
      <c r="C10526" s="7" t="s">
        <v>290</v>
      </c>
      <c r="D10526" s="8">
        <v>19.8</v>
      </c>
    </row>
    <row r="10527" spans="1:4" ht="12.75" customHeight="1">
      <c r="A10527" s="6" t="s">
        <v>21075</v>
      </c>
      <c r="B10527" s="7" t="s">
        <v>21076</v>
      </c>
      <c r="C10527" s="7" t="s">
        <v>290</v>
      </c>
      <c r="D10527" s="8">
        <v>21.99</v>
      </c>
    </row>
    <row r="10528" spans="1:4" ht="12.75" customHeight="1">
      <c r="A10528" s="6" t="s">
        <v>21077</v>
      </c>
      <c r="B10528" s="7" t="s">
        <v>21078</v>
      </c>
      <c r="C10528" s="7" t="s">
        <v>290</v>
      </c>
      <c r="D10528" s="8">
        <v>27.56</v>
      </c>
    </row>
    <row r="10529" spans="1:4" ht="12.75" customHeight="1">
      <c r="A10529" s="6" t="s">
        <v>21079</v>
      </c>
      <c r="B10529" s="7" t="s">
        <v>21080</v>
      </c>
      <c r="C10529" s="7" t="s">
        <v>290</v>
      </c>
      <c r="D10529" s="8">
        <v>13.96</v>
      </c>
    </row>
    <row r="10530" spans="1:4" ht="12.75" customHeight="1">
      <c r="A10530" s="6" t="s">
        <v>21081</v>
      </c>
      <c r="B10530" s="7" t="s">
        <v>21082</v>
      </c>
      <c r="C10530" s="7" t="s">
        <v>290</v>
      </c>
      <c r="D10530" s="8">
        <v>15.52</v>
      </c>
    </row>
    <row r="10531" spans="1:4" ht="12.75" customHeight="1">
      <c r="A10531" s="6" t="s">
        <v>21083</v>
      </c>
      <c r="B10531" s="7" t="s">
        <v>21084</v>
      </c>
      <c r="C10531" s="7" t="s">
        <v>290</v>
      </c>
      <c r="D10531" s="8">
        <v>17.63</v>
      </c>
    </row>
    <row r="10532" spans="1:4" ht="12.75" customHeight="1">
      <c r="A10532" s="6" t="s">
        <v>21085</v>
      </c>
      <c r="B10532" s="7" t="s">
        <v>21086</v>
      </c>
      <c r="C10532" s="7" t="s">
        <v>290</v>
      </c>
      <c r="D10532" s="8">
        <v>19.2</v>
      </c>
    </row>
    <row r="10533" spans="1:4" ht="12.75" customHeight="1">
      <c r="A10533" s="6" t="s">
        <v>21087</v>
      </c>
      <c r="B10533" s="7" t="s">
        <v>21088</v>
      </c>
      <c r="C10533" s="7" t="s">
        <v>290</v>
      </c>
      <c r="D10533" s="8">
        <v>24.22</v>
      </c>
    </row>
    <row r="10534" spans="1:4" ht="12.75" customHeight="1">
      <c r="A10534" s="6" t="s">
        <v>21089</v>
      </c>
      <c r="B10534" s="7" t="s">
        <v>21090</v>
      </c>
      <c r="C10534" s="7" t="s">
        <v>290</v>
      </c>
      <c r="D10534" s="8">
        <v>12.81</v>
      </c>
    </row>
    <row r="10535" spans="1:4" ht="12.75" customHeight="1">
      <c r="A10535" s="6" t="s">
        <v>21091</v>
      </c>
      <c r="B10535" s="7" t="s">
        <v>21092</v>
      </c>
      <c r="C10535" s="7" t="s">
        <v>290</v>
      </c>
      <c r="D10535" s="8">
        <v>11.32</v>
      </c>
    </row>
    <row r="10536" spans="1:4" ht="12.75" customHeight="1">
      <c r="A10536" s="6" t="s">
        <v>21093</v>
      </c>
      <c r="B10536" s="7" t="s">
        <v>21094</v>
      </c>
      <c r="C10536" s="7" t="s">
        <v>290</v>
      </c>
      <c r="D10536" s="8">
        <v>19.86</v>
      </c>
    </row>
    <row r="10537" spans="1:4" ht="12.75" customHeight="1">
      <c r="A10537" s="6" t="s">
        <v>21095</v>
      </c>
      <c r="B10537" s="7" t="s">
        <v>21096</v>
      </c>
      <c r="C10537" s="7" t="s">
        <v>290</v>
      </c>
      <c r="D10537" s="8">
        <v>20.93</v>
      </c>
    </row>
    <row r="10538" spans="1:4" ht="12.75" customHeight="1">
      <c r="A10538" s="6" t="s">
        <v>21097</v>
      </c>
      <c r="B10538" s="7" t="s">
        <v>21098</v>
      </c>
      <c r="C10538" s="7" t="s">
        <v>290</v>
      </c>
      <c r="D10538" s="8">
        <v>24.31</v>
      </c>
    </row>
    <row r="10539" spans="1:4" ht="12.75" customHeight="1">
      <c r="A10539" s="6" t="s">
        <v>21099</v>
      </c>
      <c r="B10539" s="7" t="s">
        <v>21100</v>
      </c>
      <c r="C10539" s="7" t="s">
        <v>290</v>
      </c>
      <c r="D10539" s="8">
        <v>27.04</v>
      </c>
    </row>
    <row r="10540" spans="1:4" ht="12.75" customHeight="1">
      <c r="A10540" s="6" t="s">
        <v>21101</v>
      </c>
      <c r="B10540" s="7" t="s">
        <v>21102</v>
      </c>
      <c r="C10540" s="7" t="s">
        <v>290</v>
      </c>
      <c r="D10540" s="8">
        <v>33.840000000000003</v>
      </c>
    </row>
    <row r="10541" spans="1:4" ht="12.75" customHeight="1">
      <c r="A10541" s="6" t="s">
        <v>21103</v>
      </c>
      <c r="B10541" s="7" t="s">
        <v>21104</v>
      </c>
      <c r="C10541" s="7" t="s">
        <v>290</v>
      </c>
      <c r="D10541" s="8">
        <v>18.82</v>
      </c>
    </row>
    <row r="10542" spans="1:4" ht="12.75" customHeight="1">
      <c r="A10542" s="6" t="s">
        <v>21105</v>
      </c>
      <c r="B10542" s="7" t="s">
        <v>21106</v>
      </c>
      <c r="C10542" s="7" t="s">
        <v>290</v>
      </c>
      <c r="D10542" s="8">
        <v>19.86</v>
      </c>
    </row>
    <row r="10543" spans="1:4" ht="12.75" customHeight="1">
      <c r="A10543" s="6" t="s">
        <v>21107</v>
      </c>
      <c r="B10543" s="7" t="s">
        <v>21108</v>
      </c>
      <c r="C10543" s="7" t="s">
        <v>290</v>
      </c>
      <c r="D10543" s="8">
        <v>22.99</v>
      </c>
    </row>
    <row r="10544" spans="1:4" ht="12.75" customHeight="1">
      <c r="A10544" s="6" t="s">
        <v>21109</v>
      </c>
      <c r="B10544" s="7" t="s">
        <v>21110</v>
      </c>
      <c r="C10544" s="7" t="s">
        <v>290</v>
      </c>
      <c r="D10544" s="8">
        <v>25.5</v>
      </c>
    </row>
    <row r="10545" spans="1:4" ht="12.75" customHeight="1">
      <c r="A10545" s="6" t="s">
        <v>21111</v>
      </c>
      <c r="B10545" s="7" t="s">
        <v>21112</v>
      </c>
      <c r="C10545" s="7" t="s">
        <v>290</v>
      </c>
      <c r="D10545" s="8">
        <v>31.82</v>
      </c>
    </row>
    <row r="10546" spans="1:4" ht="12.75" customHeight="1">
      <c r="A10546" s="6" t="s">
        <v>21113</v>
      </c>
      <c r="B10546" s="7" t="s">
        <v>21114</v>
      </c>
      <c r="C10546" s="7" t="s">
        <v>290</v>
      </c>
      <c r="D10546" s="8">
        <v>11.39</v>
      </c>
    </row>
    <row r="10547" spans="1:4" ht="12.75" customHeight="1">
      <c r="A10547" s="6" t="s">
        <v>21115</v>
      </c>
      <c r="B10547" s="7" t="s">
        <v>21116</v>
      </c>
      <c r="C10547" s="7" t="s">
        <v>290</v>
      </c>
      <c r="D10547" s="8">
        <v>10.96</v>
      </c>
    </row>
    <row r="10548" spans="1:4" ht="12.75" customHeight="1">
      <c r="A10548" s="6" t="s">
        <v>21117</v>
      </c>
      <c r="B10548" s="7" t="s">
        <v>21118</v>
      </c>
      <c r="C10548" s="7" t="s">
        <v>290</v>
      </c>
      <c r="D10548" s="8">
        <v>18.05</v>
      </c>
    </row>
    <row r="10549" spans="1:4" ht="12.75" customHeight="1">
      <c r="A10549" s="6" t="s">
        <v>21119</v>
      </c>
      <c r="B10549" s="7" t="s">
        <v>21120</v>
      </c>
      <c r="C10549" s="7" t="s">
        <v>290</v>
      </c>
      <c r="D10549" s="8">
        <v>20.11</v>
      </c>
    </row>
    <row r="10550" spans="1:4" ht="12.75" customHeight="1">
      <c r="A10550" s="6" t="s">
        <v>21121</v>
      </c>
      <c r="B10550" s="7" t="s">
        <v>21122</v>
      </c>
      <c r="C10550" s="7" t="s">
        <v>290</v>
      </c>
      <c r="D10550" s="8">
        <v>23.32</v>
      </c>
    </row>
    <row r="10551" spans="1:4" ht="12.75" customHeight="1">
      <c r="A10551" s="6" t="s">
        <v>21123</v>
      </c>
      <c r="B10551" s="7" t="s">
        <v>21124</v>
      </c>
      <c r="C10551" s="7" t="s">
        <v>290</v>
      </c>
      <c r="D10551" s="8">
        <v>25.89</v>
      </c>
    </row>
    <row r="10552" spans="1:4" ht="12.75" customHeight="1">
      <c r="A10552" s="6" t="s">
        <v>21125</v>
      </c>
      <c r="B10552" s="7" t="s">
        <v>21126</v>
      </c>
      <c r="C10552" s="7" t="s">
        <v>290</v>
      </c>
      <c r="D10552" s="8">
        <v>32.340000000000003</v>
      </c>
    </row>
    <row r="10553" spans="1:4" ht="12.75" customHeight="1">
      <c r="A10553" s="6" t="s">
        <v>21127</v>
      </c>
      <c r="B10553" s="7" t="s">
        <v>21128</v>
      </c>
      <c r="C10553" s="7" t="s">
        <v>290</v>
      </c>
      <c r="D10553" s="8">
        <v>17.25</v>
      </c>
    </row>
    <row r="10554" spans="1:4" ht="12.75" customHeight="1">
      <c r="A10554" s="6" t="s">
        <v>21129</v>
      </c>
      <c r="B10554" s="7" t="s">
        <v>21130</v>
      </c>
      <c r="C10554" s="7" t="s">
        <v>290</v>
      </c>
      <c r="D10554" s="8">
        <v>19.09</v>
      </c>
    </row>
    <row r="10555" spans="1:4" ht="12.75" customHeight="1">
      <c r="A10555" s="6" t="s">
        <v>21131</v>
      </c>
      <c r="B10555" s="7" t="s">
        <v>21132</v>
      </c>
      <c r="C10555" s="7" t="s">
        <v>290</v>
      </c>
      <c r="D10555" s="8">
        <v>22.12</v>
      </c>
    </row>
    <row r="10556" spans="1:4" ht="12.75" customHeight="1">
      <c r="A10556" s="6" t="s">
        <v>21133</v>
      </c>
      <c r="B10556" s="7" t="s">
        <v>21134</v>
      </c>
      <c r="C10556" s="7" t="s">
        <v>290</v>
      </c>
      <c r="D10556" s="8">
        <v>24.47</v>
      </c>
    </row>
    <row r="10557" spans="1:4" ht="12.75" customHeight="1">
      <c r="A10557" s="6" t="s">
        <v>21135</v>
      </c>
      <c r="B10557" s="7" t="s">
        <v>21136</v>
      </c>
      <c r="C10557" s="7" t="s">
        <v>290</v>
      </c>
      <c r="D10557" s="8">
        <v>31.31</v>
      </c>
    </row>
    <row r="10558" spans="1:4" ht="12.75" customHeight="1">
      <c r="A10558" s="6" t="s">
        <v>21137</v>
      </c>
      <c r="B10558" s="7" t="s">
        <v>21138</v>
      </c>
      <c r="C10558" s="7" t="s">
        <v>290</v>
      </c>
      <c r="D10558" s="8">
        <v>145.13999999999999</v>
      </c>
    </row>
    <row r="10559" spans="1:4" ht="12.75" customHeight="1">
      <c r="A10559" s="6" t="s">
        <v>21139</v>
      </c>
      <c r="B10559" s="7" t="s">
        <v>21140</v>
      </c>
      <c r="C10559" s="7" t="s">
        <v>290</v>
      </c>
      <c r="D10559" s="8">
        <v>168.38</v>
      </c>
    </row>
    <row r="10560" spans="1:4" ht="12.75" customHeight="1">
      <c r="A10560" s="6" t="s">
        <v>21141</v>
      </c>
      <c r="B10560" s="7" t="s">
        <v>21142</v>
      </c>
      <c r="C10560" s="7" t="s">
        <v>290</v>
      </c>
      <c r="D10560" s="8">
        <v>22.74</v>
      </c>
    </row>
    <row r="10561" spans="1:4" ht="12.75" customHeight="1">
      <c r="A10561" s="6" t="s">
        <v>21143</v>
      </c>
      <c r="B10561" s="7" t="s">
        <v>21144</v>
      </c>
      <c r="C10561" s="7" t="s">
        <v>290</v>
      </c>
      <c r="D10561" s="8">
        <v>32.32</v>
      </c>
    </row>
    <row r="10562" spans="1:4" ht="12.75" customHeight="1">
      <c r="A10562" s="6" t="s">
        <v>21145</v>
      </c>
      <c r="B10562" s="7" t="s">
        <v>21146</v>
      </c>
      <c r="C10562" s="7" t="s">
        <v>290</v>
      </c>
      <c r="D10562" s="8">
        <v>10.83</v>
      </c>
    </row>
    <row r="10563" spans="1:4" ht="12.75" customHeight="1">
      <c r="A10563" s="6" t="s">
        <v>21147</v>
      </c>
      <c r="B10563" s="7" t="s">
        <v>21148</v>
      </c>
      <c r="C10563" s="7" t="s">
        <v>290</v>
      </c>
      <c r="D10563" s="8">
        <v>10.49</v>
      </c>
    </row>
    <row r="10564" spans="1:4" ht="12.75" customHeight="1">
      <c r="A10564" s="6" t="s">
        <v>21149</v>
      </c>
      <c r="B10564" s="7" t="s">
        <v>21150</v>
      </c>
      <c r="C10564" s="7" t="s">
        <v>290</v>
      </c>
      <c r="D10564" s="8">
        <v>9.91</v>
      </c>
    </row>
    <row r="10565" spans="1:4" ht="12.75" customHeight="1">
      <c r="A10565" s="6" t="s">
        <v>21151</v>
      </c>
      <c r="B10565" s="7" t="s">
        <v>21152</v>
      </c>
      <c r="C10565" s="7" t="s">
        <v>290</v>
      </c>
      <c r="D10565" s="8">
        <v>9.09</v>
      </c>
    </row>
    <row r="10566" spans="1:4" ht="12.75" customHeight="1">
      <c r="A10566" s="6" t="s">
        <v>21153</v>
      </c>
      <c r="B10566" s="7" t="s">
        <v>21154</v>
      </c>
      <c r="C10566" s="7" t="s">
        <v>290</v>
      </c>
      <c r="D10566" s="8">
        <v>8.9</v>
      </c>
    </row>
    <row r="10567" spans="1:4" ht="12.75" customHeight="1">
      <c r="A10567" s="6" t="s">
        <v>21155</v>
      </c>
      <c r="B10567" s="7" t="s">
        <v>21156</v>
      </c>
      <c r="C10567" s="7" t="s">
        <v>290</v>
      </c>
      <c r="D10567" s="8">
        <v>5.85</v>
      </c>
    </row>
    <row r="10568" spans="1:4" ht="12.75" customHeight="1">
      <c r="A10568" s="6" t="s">
        <v>21157</v>
      </c>
      <c r="B10568" s="7" t="s">
        <v>21158</v>
      </c>
      <c r="C10568" s="7" t="s">
        <v>290</v>
      </c>
      <c r="D10568" s="8">
        <v>5.77</v>
      </c>
    </row>
    <row r="10569" spans="1:4" ht="12.75" customHeight="1">
      <c r="A10569" s="6" t="s">
        <v>21159</v>
      </c>
      <c r="B10569" s="7" t="s">
        <v>21160</v>
      </c>
      <c r="C10569" s="7" t="s">
        <v>290</v>
      </c>
      <c r="D10569" s="8">
        <v>5.48</v>
      </c>
    </row>
    <row r="10570" spans="1:4" ht="12.75" customHeight="1">
      <c r="A10570" s="6" t="s">
        <v>21161</v>
      </c>
      <c r="B10570" s="7" t="s">
        <v>21162</v>
      </c>
      <c r="C10570" s="7" t="s">
        <v>290</v>
      </c>
      <c r="D10570" s="8">
        <v>5</v>
      </c>
    </row>
    <row r="10571" spans="1:4" ht="12.75" customHeight="1">
      <c r="A10571" s="6" t="s">
        <v>21163</v>
      </c>
      <c r="B10571" s="7" t="s">
        <v>21164</v>
      </c>
      <c r="C10571" s="7" t="s">
        <v>290</v>
      </c>
      <c r="D10571" s="8">
        <v>4.92</v>
      </c>
    </row>
    <row r="10572" spans="1:4" ht="12.75" customHeight="1">
      <c r="A10572" s="6" t="s">
        <v>21165</v>
      </c>
      <c r="B10572" s="7" t="s">
        <v>21166</v>
      </c>
      <c r="C10572" s="7" t="s">
        <v>290</v>
      </c>
      <c r="D10572" s="8">
        <v>14.57</v>
      </c>
    </row>
    <row r="10573" spans="1:4" ht="12.75" customHeight="1">
      <c r="A10573" s="6" t="s">
        <v>21167</v>
      </c>
      <c r="B10573" s="7" t="s">
        <v>21168</v>
      </c>
      <c r="C10573" s="7" t="s">
        <v>290</v>
      </c>
      <c r="D10573" s="8">
        <v>12.37</v>
      </c>
    </row>
    <row r="10574" spans="1:4" ht="12.75" customHeight="1">
      <c r="A10574" s="6" t="s">
        <v>21169</v>
      </c>
      <c r="B10574" s="7" t="s">
        <v>21170</v>
      </c>
      <c r="C10574" s="7" t="s">
        <v>290</v>
      </c>
      <c r="D10574" s="8">
        <v>12.22</v>
      </c>
    </row>
    <row r="10575" spans="1:4" ht="12.75" customHeight="1">
      <c r="A10575" s="6" t="s">
        <v>21171</v>
      </c>
      <c r="B10575" s="7" t="s">
        <v>21172</v>
      </c>
      <c r="C10575" s="7" t="s">
        <v>290</v>
      </c>
      <c r="D10575" s="8">
        <v>11.13</v>
      </c>
    </row>
    <row r="10576" spans="1:4" ht="12.75" customHeight="1">
      <c r="A10576" s="6" t="s">
        <v>21173</v>
      </c>
      <c r="B10576" s="7" t="s">
        <v>21174</v>
      </c>
      <c r="C10576" s="7" t="s">
        <v>290</v>
      </c>
      <c r="D10576" s="8">
        <v>8.02</v>
      </c>
    </row>
    <row r="10577" spans="1:4" ht="12.75" customHeight="1">
      <c r="A10577" s="6" t="s">
        <v>21175</v>
      </c>
      <c r="B10577" s="7" t="s">
        <v>21176</v>
      </c>
      <c r="C10577" s="7" t="s">
        <v>290</v>
      </c>
      <c r="D10577" s="8">
        <v>6.83</v>
      </c>
    </row>
    <row r="10578" spans="1:4" ht="12.75" customHeight="1">
      <c r="A10578" s="6" t="s">
        <v>21177</v>
      </c>
      <c r="B10578" s="7" t="s">
        <v>21178</v>
      </c>
      <c r="C10578" s="7" t="s">
        <v>290</v>
      </c>
      <c r="D10578" s="8">
        <v>6.74</v>
      </c>
    </row>
    <row r="10579" spans="1:4" ht="12.75" customHeight="1">
      <c r="A10579" s="6" t="s">
        <v>21179</v>
      </c>
      <c r="B10579" s="7" t="s">
        <v>21180</v>
      </c>
      <c r="C10579" s="7" t="s">
        <v>290</v>
      </c>
      <c r="D10579" s="8">
        <v>6.13</v>
      </c>
    </row>
    <row r="10580" spans="1:4" ht="12.75" customHeight="1">
      <c r="A10580" s="6" t="s">
        <v>21181</v>
      </c>
      <c r="B10580" s="7" t="s">
        <v>21182</v>
      </c>
      <c r="C10580" s="7" t="s">
        <v>290</v>
      </c>
      <c r="D10580" s="8">
        <v>80.38</v>
      </c>
    </row>
    <row r="10581" spans="1:4" ht="12.75" customHeight="1">
      <c r="A10581" s="6" t="s">
        <v>21183</v>
      </c>
      <c r="B10581" s="7" t="s">
        <v>21184</v>
      </c>
      <c r="C10581" s="7" t="s">
        <v>290</v>
      </c>
      <c r="D10581" s="8">
        <v>12.18</v>
      </c>
    </row>
    <row r="10582" spans="1:4" ht="12.75" customHeight="1">
      <c r="A10582" s="6" t="s">
        <v>21185</v>
      </c>
      <c r="B10582" s="7" t="s">
        <v>21186</v>
      </c>
      <c r="C10582" s="7" t="s">
        <v>290</v>
      </c>
      <c r="D10582" s="8">
        <v>9.6199999999999992</v>
      </c>
    </row>
    <row r="10583" spans="1:4" ht="12.75" customHeight="1">
      <c r="A10583" s="6" t="s">
        <v>21187</v>
      </c>
      <c r="B10583" s="7" t="s">
        <v>21188</v>
      </c>
      <c r="C10583" s="7" t="s">
        <v>290</v>
      </c>
      <c r="D10583" s="8">
        <v>9.48</v>
      </c>
    </row>
    <row r="10584" spans="1:4" ht="12.75" customHeight="1">
      <c r="A10584" s="6" t="s">
        <v>21189</v>
      </c>
      <c r="B10584" s="7" t="s">
        <v>21190</v>
      </c>
      <c r="C10584" s="7" t="s">
        <v>290</v>
      </c>
      <c r="D10584" s="8">
        <v>6.72</v>
      </c>
    </row>
    <row r="10585" spans="1:4" ht="12.75" customHeight="1">
      <c r="A10585" s="6" t="s">
        <v>21191</v>
      </c>
      <c r="B10585" s="7" t="s">
        <v>21192</v>
      </c>
      <c r="C10585" s="7" t="s">
        <v>290</v>
      </c>
      <c r="D10585" s="8">
        <v>5.31</v>
      </c>
    </row>
    <row r="10586" spans="1:4" ht="12.75" customHeight="1">
      <c r="A10586" s="6" t="s">
        <v>21193</v>
      </c>
      <c r="B10586" s="7" t="s">
        <v>21194</v>
      </c>
      <c r="C10586" s="7" t="s">
        <v>290</v>
      </c>
      <c r="D10586" s="8">
        <v>5.24</v>
      </c>
    </row>
    <row r="10587" spans="1:4" ht="12.75" customHeight="1">
      <c r="A10587" s="6" t="s">
        <v>21195</v>
      </c>
      <c r="B10587" s="7" t="s">
        <v>21196</v>
      </c>
      <c r="C10587" s="7" t="s">
        <v>290</v>
      </c>
      <c r="D10587" s="8">
        <v>13.53</v>
      </c>
    </row>
    <row r="10588" spans="1:4" ht="12.75" customHeight="1">
      <c r="A10588" s="6" t="s">
        <v>21197</v>
      </c>
      <c r="B10588" s="7" t="s">
        <v>21198</v>
      </c>
      <c r="C10588" s="7" t="s">
        <v>290</v>
      </c>
      <c r="D10588" s="8">
        <v>12.01</v>
      </c>
    </row>
    <row r="10589" spans="1:4" ht="12.75" customHeight="1">
      <c r="A10589" s="6" t="s">
        <v>21199</v>
      </c>
      <c r="B10589" s="7" t="s">
        <v>21200</v>
      </c>
      <c r="C10589" s="7" t="s">
        <v>290</v>
      </c>
      <c r="D10589" s="8">
        <v>11.64</v>
      </c>
    </row>
    <row r="10590" spans="1:4" ht="12.75" customHeight="1">
      <c r="A10590" s="6" t="s">
        <v>21201</v>
      </c>
      <c r="B10590" s="7" t="s">
        <v>21202</v>
      </c>
      <c r="C10590" s="7" t="s">
        <v>290</v>
      </c>
      <c r="D10590" s="8">
        <v>11</v>
      </c>
    </row>
    <row r="10591" spans="1:4" ht="12.75" customHeight="1">
      <c r="A10591" s="6" t="s">
        <v>21203</v>
      </c>
      <c r="B10591" s="7" t="s">
        <v>21204</v>
      </c>
      <c r="C10591" s="7" t="s">
        <v>290</v>
      </c>
      <c r="D10591" s="8">
        <v>10.69</v>
      </c>
    </row>
    <row r="10592" spans="1:4" ht="12.75" customHeight="1">
      <c r="A10592" s="6" t="s">
        <v>21205</v>
      </c>
      <c r="B10592" s="7" t="s">
        <v>21206</v>
      </c>
      <c r="C10592" s="7" t="s">
        <v>290</v>
      </c>
      <c r="D10592" s="8">
        <v>10.56</v>
      </c>
    </row>
    <row r="10593" spans="1:4" ht="12.75" customHeight="1">
      <c r="A10593" s="6" t="s">
        <v>21207</v>
      </c>
      <c r="B10593" s="7" t="s">
        <v>21208</v>
      </c>
      <c r="C10593" s="7" t="s">
        <v>290</v>
      </c>
      <c r="D10593" s="8">
        <v>10.130000000000001</v>
      </c>
    </row>
    <row r="10594" spans="1:4" ht="12.75" customHeight="1">
      <c r="A10594" s="6" t="s">
        <v>21209</v>
      </c>
      <c r="B10594" s="7" t="s">
        <v>21210</v>
      </c>
      <c r="C10594" s="7" t="s">
        <v>290</v>
      </c>
      <c r="D10594" s="8">
        <v>9.89</v>
      </c>
    </row>
    <row r="10595" spans="1:4" ht="12.75" customHeight="1">
      <c r="A10595" s="6" t="s">
        <v>21211</v>
      </c>
      <c r="B10595" s="7" t="s">
        <v>21212</v>
      </c>
      <c r="C10595" s="7" t="s">
        <v>290</v>
      </c>
      <c r="D10595" s="8">
        <v>7.47</v>
      </c>
    </row>
    <row r="10596" spans="1:4" ht="12.75" customHeight="1">
      <c r="A10596" s="6" t="s">
        <v>21213</v>
      </c>
      <c r="B10596" s="7" t="s">
        <v>21214</v>
      </c>
      <c r="C10596" s="7" t="s">
        <v>290</v>
      </c>
      <c r="D10596" s="8">
        <v>6.62</v>
      </c>
    </row>
    <row r="10597" spans="1:4" ht="12.75" customHeight="1">
      <c r="A10597" s="6" t="s">
        <v>21215</v>
      </c>
      <c r="B10597" s="7" t="s">
        <v>21216</v>
      </c>
      <c r="C10597" s="7" t="s">
        <v>290</v>
      </c>
      <c r="D10597" s="8">
        <v>6.42</v>
      </c>
    </row>
    <row r="10598" spans="1:4" ht="12.75" customHeight="1">
      <c r="A10598" s="6" t="s">
        <v>21217</v>
      </c>
      <c r="B10598" s="7" t="s">
        <v>21218</v>
      </c>
      <c r="C10598" s="7" t="s">
        <v>290</v>
      </c>
      <c r="D10598" s="8">
        <v>6.08</v>
      </c>
    </row>
    <row r="10599" spans="1:4" ht="12.75" customHeight="1">
      <c r="A10599" s="6" t="s">
        <v>21219</v>
      </c>
      <c r="B10599" s="7" t="s">
        <v>21220</v>
      </c>
      <c r="C10599" s="7" t="s">
        <v>290</v>
      </c>
      <c r="D10599" s="8">
        <v>5.91</v>
      </c>
    </row>
    <row r="10600" spans="1:4" ht="12.75" customHeight="1">
      <c r="A10600" s="6" t="s">
        <v>21221</v>
      </c>
      <c r="B10600" s="7" t="s">
        <v>21222</v>
      </c>
      <c r="C10600" s="7" t="s">
        <v>290</v>
      </c>
      <c r="D10600" s="8">
        <v>5.81</v>
      </c>
    </row>
    <row r="10601" spans="1:4" ht="12.75" customHeight="1">
      <c r="A10601" s="6" t="s">
        <v>21223</v>
      </c>
      <c r="B10601" s="7" t="s">
        <v>21224</v>
      </c>
      <c r="C10601" s="7" t="s">
        <v>290</v>
      </c>
      <c r="D10601" s="8">
        <v>5.58</v>
      </c>
    </row>
    <row r="10602" spans="1:4" ht="12.75" customHeight="1">
      <c r="A10602" s="6" t="s">
        <v>21225</v>
      </c>
      <c r="B10602" s="7" t="s">
        <v>21226</v>
      </c>
      <c r="C10602" s="7" t="s">
        <v>290</v>
      </c>
      <c r="D10602" s="8">
        <v>5.45</v>
      </c>
    </row>
    <row r="10603" spans="1:4" ht="12.75" customHeight="1">
      <c r="A10603" s="6" t="s">
        <v>21227</v>
      </c>
      <c r="B10603" s="7" t="s">
        <v>21228</v>
      </c>
      <c r="C10603" s="7" t="s">
        <v>290</v>
      </c>
      <c r="D10603" s="8">
        <v>16.190000000000001</v>
      </c>
    </row>
    <row r="10604" spans="1:4" ht="12.75" customHeight="1">
      <c r="A10604" s="6" t="s">
        <v>21229</v>
      </c>
      <c r="B10604" s="7" t="s">
        <v>21230</v>
      </c>
      <c r="C10604" s="7" t="s">
        <v>290</v>
      </c>
      <c r="D10604" s="8">
        <v>13.75</v>
      </c>
    </row>
    <row r="10605" spans="1:4" ht="12.75" customHeight="1">
      <c r="A10605" s="6" t="s">
        <v>21231</v>
      </c>
      <c r="B10605" s="7" t="s">
        <v>21232</v>
      </c>
      <c r="C10605" s="7" t="s">
        <v>290</v>
      </c>
      <c r="D10605" s="8">
        <v>13.58</v>
      </c>
    </row>
    <row r="10606" spans="1:4" ht="12.75" customHeight="1">
      <c r="A10606" s="6" t="s">
        <v>21233</v>
      </c>
      <c r="B10606" s="7" t="s">
        <v>21234</v>
      </c>
      <c r="C10606" s="7" t="s">
        <v>290</v>
      </c>
      <c r="D10606" s="8">
        <v>12.35</v>
      </c>
    </row>
    <row r="10607" spans="1:4" ht="12.75" customHeight="1">
      <c r="A10607" s="6" t="s">
        <v>21235</v>
      </c>
      <c r="B10607" s="7" t="s">
        <v>21236</v>
      </c>
      <c r="C10607" s="7" t="s">
        <v>290</v>
      </c>
      <c r="D10607" s="8">
        <v>8.93</v>
      </c>
    </row>
    <row r="10608" spans="1:4" ht="12.75" customHeight="1">
      <c r="A10608" s="6" t="s">
        <v>21237</v>
      </c>
      <c r="B10608" s="7" t="s">
        <v>21238</v>
      </c>
      <c r="C10608" s="7" t="s">
        <v>290</v>
      </c>
      <c r="D10608" s="8">
        <v>7.58</v>
      </c>
    </row>
    <row r="10609" spans="1:4" ht="12.75" customHeight="1">
      <c r="A10609" s="6" t="s">
        <v>21239</v>
      </c>
      <c r="B10609" s="7" t="s">
        <v>21240</v>
      </c>
      <c r="C10609" s="7" t="s">
        <v>290</v>
      </c>
      <c r="D10609" s="8">
        <v>7.48</v>
      </c>
    </row>
    <row r="10610" spans="1:4" ht="12.75" customHeight="1">
      <c r="A10610" s="6" t="s">
        <v>21241</v>
      </c>
      <c r="B10610" s="7" t="s">
        <v>21242</v>
      </c>
      <c r="C10610" s="7" t="s">
        <v>290</v>
      </c>
      <c r="D10610" s="8">
        <v>6.81</v>
      </c>
    </row>
    <row r="10611" spans="1:4" ht="12.75" customHeight="1">
      <c r="A10611" s="6" t="s">
        <v>21243</v>
      </c>
      <c r="B10611" s="7" t="s">
        <v>21244</v>
      </c>
      <c r="C10611" s="7" t="s">
        <v>290</v>
      </c>
      <c r="D10611" s="8">
        <v>15.24</v>
      </c>
    </row>
    <row r="10612" spans="1:4" ht="12.75" customHeight="1">
      <c r="A10612" s="6" t="s">
        <v>21245</v>
      </c>
      <c r="B10612" s="7" t="s">
        <v>21246</v>
      </c>
      <c r="C10612" s="7" t="s">
        <v>290</v>
      </c>
      <c r="D10612" s="8">
        <v>13.53</v>
      </c>
    </row>
    <row r="10613" spans="1:4" ht="12.75" customHeight="1">
      <c r="A10613" s="6" t="s">
        <v>21247</v>
      </c>
      <c r="B10613" s="7" t="s">
        <v>21248</v>
      </c>
      <c r="C10613" s="7" t="s">
        <v>290</v>
      </c>
      <c r="D10613" s="8">
        <v>13.11</v>
      </c>
    </row>
    <row r="10614" spans="1:4" ht="12.75" customHeight="1">
      <c r="A10614" s="6" t="s">
        <v>21249</v>
      </c>
      <c r="B10614" s="7" t="s">
        <v>21250</v>
      </c>
      <c r="C10614" s="7" t="s">
        <v>290</v>
      </c>
      <c r="D10614" s="8">
        <v>12.41</v>
      </c>
    </row>
    <row r="10615" spans="1:4" ht="12.75" customHeight="1">
      <c r="A10615" s="6" t="s">
        <v>21251</v>
      </c>
      <c r="B10615" s="7" t="s">
        <v>21252</v>
      </c>
      <c r="C10615" s="7" t="s">
        <v>290</v>
      </c>
      <c r="D10615" s="8">
        <v>12.03</v>
      </c>
    </row>
    <row r="10616" spans="1:4" ht="12.75" customHeight="1">
      <c r="A10616" s="6" t="s">
        <v>21253</v>
      </c>
      <c r="B10616" s="7" t="s">
        <v>21254</v>
      </c>
      <c r="C10616" s="7" t="s">
        <v>290</v>
      </c>
      <c r="D10616" s="8">
        <v>11.85</v>
      </c>
    </row>
    <row r="10617" spans="1:4" ht="12.75" customHeight="1">
      <c r="A10617" s="6" t="s">
        <v>21255</v>
      </c>
      <c r="B10617" s="7" t="s">
        <v>21256</v>
      </c>
      <c r="C10617" s="7" t="s">
        <v>290</v>
      </c>
      <c r="D10617" s="8">
        <v>11.39</v>
      </c>
    </row>
    <row r="10618" spans="1:4" ht="12.75" customHeight="1">
      <c r="A10618" s="6" t="s">
        <v>21257</v>
      </c>
      <c r="B10618" s="7" t="s">
        <v>21258</v>
      </c>
      <c r="C10618" s="7" t="s">
        <v>290</v>
      </c>
      <c r="D10618" s="8">
        <v>11.13</v>
      </c>
    </row>
    <row r="10619" spans="1:4" ht="12.75" customHeight="1">
      <c r="A10619" s="6" t="s">
        <v>21259</v>
      </c>
      <c r="B10619" s="7" t="s">
        <v>21260</v>
      </c>
      <c r="C10619" s="7" t="s">
        <v>290</v>
      </c>
      <c r="D10619" s="8">
        <v>8.41</v>
      </c>
    </row>
    <row r="10620" spans="1:4" ht="12.75" customHeight="1">
      <c r="A10620" s="6" t="s">
        <v>21261</v>
      </c>
      <c r="B10620" s="7" t="s">
        <v>21262</v>
      </c>
      <c r="C10620" s="7" t="s">
        <v>290</v>
      </c>
      <c r="D10620" s="8">
        <v>7.47</v>
      </c>
    </row>
    <row r="10621" spans="1:4" ht="12.75" customHeight="1">
      <c r="A10621" s="6" t="s">
        <v>21263</v>
      </c>
      <c r="B10621" s="7" t="s">
        <v>21264</v>
      </c>
      <c r="C10621" s="7" t="s">
        <v>290</v>
      </c>
      <c r="D10621" s="8">
        <v>7.23</v>
      </c>
    </row>
    <row r="10622" spans="1:4" ht="12.75" customHeight="1">
      <c r="A10622" s="6" t="s">
        <v>21265</v>
      </c>
      <c r="B10622" s="7" t="s">
        <v>21266</v>
      </c>
      <c r="C10622" s="7" t="s">
        <v>290</v>
      </c>
      <c r="D10622" s="8">
        <v>6.83</v>
      </c>
    </row>
    <row r="10623" spans="1:4" ht="12.75" customHeight="1">
      <c r="A10623" s="6" t="s">
        <v>21267</v>
      </c>
      <c r="B10623" s="7" t="s">
        <v>21268</v>
      </c>
      <c r="C10623" s="7" t="s">
        <v>290</v>
      </c>
      <c r="D10623" s="8">
        <v>6.64</v>
      </c>
    </row>
    <row r="10624" spans="1:4" ht="12.75" customHeight="1">
      <c r="A10624" s="6" t="s">
        <v>21269</v>
      </c>
      <c r="B10624" s="7" t="s">
        <v>21270</v>
      </c>
      <c r="C10624" s="7" t="s">
        <v>290</v>
      </c>
      <c r="D10624" s="8">
        <v>6.54</v>
      </c>
    </row>
    <row r="10625" spans="1:4" ht="12.75" customHeight="1">
      <c r="A10625" s="6" t="s">
        <v>21271</v>
      </c>
      <c r="B10625" s="7" t="s">
        <v>21272</v>
      </c>
      <c r="C10625" s="7" t="s">
        <v>290</v>
      </c>
      <c r="D10625" s="8">
        <v>6.26</v>
      </c>
    </row>
    <row r="10626" spans="1:4" ht="12.75" customHeight="1">
      <c r="A10626" s="6" t="s">
        <v>21273</v>
      </c>
      <c r="B10626" s="7" t="s">
        <v>21274</v>
      </c>
      <c r="C10626" s="7" t="s">
        <v>290</v>
      </c>
      <c r="D10626" s="8">
        <v>6.15</v>
      </c>
    </row>
    <row r="10627" spans="1:4" ht="12.75" customHeight="1">
      <c r="A10627" s="6" t="s">
        <v>21275</v>
      </c>
      <c r="B10627" s="7" t="s">
        <v>21276</v>
      </c>
      <c r="C10627" s="7" t="s">
        <v>290</v>
      </c>
      <c r="D10627" s="8">
        <v>18.21</v>
      </c>
    </row>
    <row r="10628" spans="1:4" ht="12.75" customHeight="1">
      <c r="A10628" s="6" t="s">
        <v>21277</v>
      </c>
      <c r="B10628" s="7" t="s">
        <v>21278</v>
      </c>
      <c r="C10628" s="7" t="s">
        <v>290</v>
      </c>
      <c r="D10628" s="8">
        <v>15.47</v>
      </c>
    </row>
    <row r="10629" spans="1:4" ht="12.75" customHeight="1">
      <c r="A10629" s="6" t="s">
        <v>21279</v>
      </c>
      <c r="B10629" s="7" t="s">
        <v>21280</v>
      </c>
      <c r="C10629" s="7" t="s">
        <v>290</v>
      </c>
      <c r="D10629" s="8">
        <v>15.27</v>
      </c>
    </row>
    <row r="10630" spans="1:4" ht="12.75" customHeight="1">
      <c r="A10630" s="6" t="s">
        <v>21281</v>
      </c>
      <c r="B10630" s="7" t="s">
        <v>21282</v>
      </c>
      <c r="C10630" s="7" t="s">
        <v>290</v>
      </c>
      <c r="D10630" s="8">
        <v>13.9</v>
      </c>
    </row>
    <row r="10631" spans="1:4" ht="12.75" customHeight="1">
      <c r="A10631" s="6" t="s">
        <v>21283</v>
      </c>
      <c r="B10631" s="7" t="s">
        <v>21284</v>
      </c>
      <c r="C10631" s="7" t="s">
        <v>290</v>
      </c>
      <c r="D10631" s="8">
        <v>10.06</v>
      </c>
    </row>
    <row r="10632" spans="1:4" ht="12.75" customHeight="1">
      <c r="A10632" s="6" t="s">
        <v>21285</v>
      </c>
      <c r="B10632" s="7" t="s">
        <v>21286</v>
      </c>
      <c r="C10632" s="7" t="s">
        <v>290</v>
      </c>
      <c r="D10632" s="8">
        <v>8.5399999999999991</v>
      </c>
    </row>
    <row r="10633" spans="1:4" ht="12.75" customHeight="1">
      <c r="A10633" s="6" t="s">
        <v>21287</v>
      </c>
      <c r="B10633" s="7" t="s">
        <v>21288</v>
      </c>
      <c r="C10633" s="7" t="s">
        <v>290</v>
      </c>
      <c r="D10633" s="8">
        <v>8.42</v>
      </c>
    </row>
    <row r="10634" spans="1:4" ht="12.75" customHeight="1">
      <c r="A10634" s="6" t="s">
        <v>21289</v>
      </c>
      <c r="B10634" s="7" t="s">
        <v>21290</v>
      </c>
      <c r="C10634" s="7" t="s">
        <v>290</v>
      </c>
      <c r="D10634" s="8">
        <v>7.67</v>
      </c>
    </row>
    <row r="10635" spans="1:4" ht="12.75" customHeight="1">
      <c r="A10635" s="6" t="s">
        <v>21291</v>
      </c>
      <c r="B10635" s="7" t="s">
        <v>21292</v>
      </c>
      <c r="C10635" s="7" t="s">
        <v>290</v>
      </c>
      <c r="D10635" s="8">
        <v>75.930000000000007</v>
      </c>
    </row>
    <row r="10636" spans="1:4" ht="12.75" customHeight="1">
      <c r="A10636" s="6" t="s">
        <v>21293</v>
      </c>
      <c r="B10636" s="7" t="s">
        <v>21294</v>
      </c>
      <c r="C10636" s="7" t="s">
        <v>290</v>
      </c>
      <c r="D10636" s="8">
        <v>69.849999999999994</v>
      </c>
    </row>
    <row r="10637" spans="1:4" ht="12.75" customHeight="1">
      <c r="A10637" s="6" t="s">
        <v>21295</v>
      </c>
      <c r="B10637" s="7" t="s">
        <v>21296</v>
      </c>
      <c r="C10637" s="7" t="s">
        <v>290</v>
      </c>
      <c r="D10637" s="8">
        <v>67.08</v>
      </c>
    </row>
    <row r="10638" spans="1:4" ht="12.75" customHeight="1">
      <c r="A10638" s="6" t="s">
        <v>21297</v>
      </c>
      <c r="B10638" s="7" t="s">
        <v>21298</v>
      </c>
      <c r="C10638" s="7" t="s">
        <v>290</v>
      </c>
      <c r="D10638" s="8">
        <v>70.52</v>
      </c>
    </row>
    <row r="10639" spans="1:4" ht="12.75" customHeight="1">
      <c r="A10639" s="6" t="s">
        <v>21299</v>
      </c>
      <c r="B10639" s="7" t="s">
        <v>21300</v>
      </c>
      <c r="C10639" s="7" t="s">
        <v>290</v>
      </c>
      <c r="D10639" s="8">
        <v>65.599999999999994</v>
      </c>
    </row>
    <row r="10640" spans="1:4" ht="12.75" customHeight="1">
      <c r="A10640" s="6" t="s">
        <v>21301</v>
      </c>
      <c r="B10640" s="7" t="s">
        <v>21302</v>
      </c>
      <c r="C10640" s="7" t="s">
        <v>290</v>
      </c>
      <c r="D10640" s="8">
        <v>78.180000000000007</v>
      </c>
    </row>
    <row r="10641" spans="1:4" ht="12.75" customHeight="1">
      <c r="A10641" s="6" t="s">
        <v>21303</v>
      </c>
      <c r="B10641" s="7" t="s">
        <v>21304</v>
      </c>
      <c r="C10641" s="7" t="s">
        <v>290</v>
      </c>
      <c r="D10641" s="8">
        <v>122.01</v>
      </c>
    </row>
    <row r="10642" spans="1:4" ht="12.75" customHeight="1">
      <c r="A10642" s="6" t="s">
        <v>21305</v>
      </c>
      <c r="B10642" s="7" t="s">
        <v>21306</v>
      </c>
      <c r="C10642" s="7" t="s">
        <v>290</v>
      </c>
      <c r="D10642" s="8">
        <v>115.93</v>
      </c>
    </row>
    <row r="10643" spans="1:4" ht="12.75" customHeight="1">
      <c r="A10643" s="6" t="s">
        <v>21307</v>
      </c>
      <c r="B10643" s="7" t="s">
        <v>21308</v>
      </c>
      <c r="C10643" s="7" t="s">
        <v>290</v>
      </c>
      <c r="D10643" s="8">
        <v>113.16</v>
      </c>
    </row>
    <row r="10644" spans="1:4" ht="12.75" customHeight="1">
      <c r="A10644" s="6" t="s">
        <v>21309</v>
      </c>
      <c r="B10644" s="7" t="s">
        <v>21310</v>
      </c>
      <c r="C10644" s="7" t="s">
        <v>290</v>
      </c>
      <c r="D10644" s="8">
        <v>116.6</v>
      </c>
    </row>
    <row r="10645" spans="1:4" ht="12.75" customHeight="1">
      <c r="A10645" s="6" t="s">
        <v>21311</v>
      </c>
      <c r="B10645" s="7" t="s">
        <v>21312</v>
      </c>
      <c r="C10645" s="7" t="s">
        <v>290</v>
      </c>
      <c r="D10645" s="8">
        <v>111.68</v>
      </c>
    </row>
    <row r="10646" spans="1:4" ht="12.75" customHeight="1">
      <c r="A10646" s="6" t="s">
        <v>21313</v>
      </c>
      <c r="B10646" s="7" t="s">
        <v>21314</v>
      </c>
      <c r="C10646" s="7" t="s">
        <v>290</v>
      </c>
      <c r="D10646" s="8">
        <v>124.26</v>
      </c>
    </row>
    <row r="10647" spans="1:4" ht="12.75" customHeight="1">
      <c r="A10647" s="6" t="s">
        <v>21315</v>
      </c>
      <c r="B10647" s="7" t="s">
        <v>21316</v>
      </c>
      <c r="C10647" s="7" t="s">
        <v>290</v>
      </c>
      <c r="D10647" s="8">
        <v>11.25</v>
      </c>
    </row>
    <row r="10648" spans="1:4" ht="12.75" customHeight="1">
      <c r="A10648" s="6" t="s">
        <v>21317</v>
      </c>
      <c r="B10648" s="7" t="s">
        <v>21318</v>
      </c>
      <c r="C10648" s="7" t="s">
        <v>290</v>
      </c>
      <c r="D10648" s="8">
        <v>8.4600000000000009</v>
      </c>
    </row>
    <row r="10649" spans="1:4" ht="12.75" customHeight="1">
      <c r="A10649" s="6" t="s">
        <v>21319</v>
      </c>
      <c r="B10649" s="7" t="s">
        <v>21320</v>
      </c>
      <c r="C10649" s="7" t="s">
        <v>290</v>
      </c>
      <c r="D10649" s="8">
        <v>21.32</v>
      </c>
    </row>
    <row r="10650" spans="1:4" ht="12.75" customHeight="1">
      <c r="A10650" s="6" t="s">
        <v>21321</v>
      </c>
      <c r="B10650" s="7" t="s">
        <v>21322</v>
      </c>
      <c r="C10650" s="7" t="s">
        <v>290</v>
      </c>
      <c r="D10650" s="8">
        <v>18.64</v>
      </c>
    </row>
    <row r="10651" spans="1:4" ht="12.75" customHeight="1">
      <c r="A10651" s="6" t="s">
        <v>21323</v>
      </c>
      <c r="B10651" s="7" t="s">
        <v>21324</v>
      </c>
      <c r="C10651" s="7" t="s">
        <v>290</v>
      </c>
      <c r="D10651" s="8">
        <v>15.24</v>
      </c>
    </row>
    <row r="10652" spans="1:4" ht="12.75" customHeight="1">
      <c r="A10652" s="6" t="s">
        <v>21325</v>
      </c>
      <c r="B10652" s="7" t="s">
        <v>21326</v>
      </c>
      <c r="C10652" s="7" t="s">
        <v>290</v>
      </c>
      <c r="D10652" s="8">
        <v>14.63</v>
      </c>
    </row>
    <row r="10653" spans="1:4" ht="12.75" customHeight="1">
      <c r="A10653" s="6" t="s">
        <v>21327</v>
      </c>
      <c r="B10653" s="7" t="s">
        <v>21328</v>
      </c>
      <c r="C10653" s="7" t="s">
        <v>290</v>
      </c>
      <c r="D10653" s="8">
        <v>12.47</v>
      </c>
    </row>
    <row r="10654" spans="1:4" ht="12.75" customHeight="1">
      <c r="A10654" s="6" t="s">
        <v>21329</v>
      </c>
      <c r="B10654" s="7" t="s">
        <v>21330</v>
      </c>
      <c r="C10654" s="7" t="s">
        <v>290</v>
      </c>
      <c r="D10654" s="8">
        <v>20.71</v>
      </c>
    </row>
    <row r="10655" spans="1:4" ht="12.75" customHeight="1">
      <c r="A10655" s="6" t="s">
        <v>21331</v>
      </c>
      <c r="B10655" s="7" t="s">
        <v>21332</v>
      </c>
      <c r="C10655" s="7" t="s">
        <v>290</v>
      </c>
      <c r="D10655" s="8">
        <v>15.91</v>
      </c>
    </row>
    <row r="10656" spans="1:4" ht="12.75" customHeight="1">
      <c r="A10656" s="6" t="s">
        <v>21333</v>
      </c>
      <c r="B10656" s="7" t="s">
        <v>21334</v>
      </c>
      <c r="C10656" s="7" t="s">
        <v>290</v>
      </c>
      <c r="D10656" s="8">
        <v>13.57</v>
      </c>
    </row>
    <row r="10657" spans="1:4" ht="12.75" customHeight="1">
      <c r="A10657" s="6" t="s">
        <v>21335</v>
      </c>
      <c r="B10657" s="7" t="s">
        <v>21336</v>
      </c>
      <c r="C10657" s="7" t="s">
        <v>290</v>
      </c>
      <c r="D10657" s="8">
        <v>10.99</v>
      </c>
    </row>
    <row r="10658" spans="1:4" ht="12.75" customHeight="1">
      <c r="A10658" s="6" t="s">
        <v>21337</v>
      </c>
      <c r="B10658" s="7" t="s">
        <v>21338</v>
      </c>
      <c r="C10658" s="7" t="s">
        <v>290</v>
      </c>
      <c r="D10658" s="8">
        <v>23.57</v>
      </c>
    </row>
    <row r="10659" spans="1:4" ht="12.75" customHeight="1">
      <c r="A10659" s="6" t="s">
        <v>21339</v>
      </c>
      <c r="B10659" s="7" t="s">
        <v>21340</v>
      </c>
      <c r="C10659" s="7" t="s">
        <v>290</v>
      </c>
      <c r="D10659" s="8">
        <v>18.309999999999999</v>
      </c>
    </row>
    <row r="10660" spans="1:4" ht="12.75" customHeight="1">
      <c r="A10660" s="6" t="s">
        <v>21341</v>
      </c>
      <c r="B10660" s="7" t="s">
        <v>21342</v>
      </c>
      <c r="C10660" s="7" t="s">
        <v>290</v>
      </c>
      <c r="D10660" s="8">
        <v>15.61</v>
      </c>
    </row>
    <row r="10661" spans="1:4" ht="12.75" customHeight="1">
      <c r="A10661" s="6" t="s">
        <v>21343</v>
      </c>
      <c r="B10661" s="7" t="s">
        <v>21344</v>
      </c>
      <c r="C10661" s="7" t="s">
        <v>290</v>
      </c>
      <c r="D10661" s="8">
        <v>12.22</v>
      </c>
    </row>
    <row r="10662" spans="1:4" ht="12.75" customHeight="1">
      <c r="A10662" s="6" t="s">
        <v>21345</v>
      </c>
      <c r="B10662" s="7" t="s">
        <v>21346</v>
      </c>
      <c r="C10662" s="7" t="s">
        <v>290</v>
      </c>
      <c r="D10662" s="8">
        <v>11.61</v>
      </c>
    </row>
    <row r="10663" spans="1:4" ht="12.75" customHeight="1">
      <c r="A10663" s="6" t="s">
        <v>21347</v>
      </c>
      <c r="B10663" s="7" t="s">
        <v>21348</v>
      </c>
      <c r="C10663" s="7" t="s">
        <v>290</v>
      </c>
      <c r="D10663" s="8">
        <v>9.4499999999999993</v>
      </c>
    </row>
    <row r="10664" spans="1:4" ht="12.75" customHeight="1">
      <c r="A10664" s="6" t="s">
        <v>21349</v>
      </c>
      <c r="B10664" s="7" t="s">
        <v>21350</v>
      </c>
      <c r="C10664" s="7" t="s">
        <v>290</v>
      </c>
      <c r="D10664" s="8">
        <v>17.71</v>
      </c>
    </row>
    <row r="10665" spans="1:4" ht="12.75" customHeight="1">
      <c r="A10665" s="6" t="s">
        <v>21351</v>
      </c>
      <c r="B10665" s="7" t="s">
        <v>21352</v>
      </c>
      <c r="C10665" s="7" t="s">
        <v>290</v>
      </c>
      <c r="D10665" s="8">
        <v>12.91</v>
      </c>
    </row>
    <row r="10666" spans="1:4" ht="12.75" customHeight="1">
      <c r="A10666" s="6" t="s">
        <v>21353</v>
      </c>
      <c r="B10666" s="7" t="s">
        <v>21354</v>
      </c>
      <c r="C10666" s="7" t="s">
        <v>290</v>
      </c>
      <c r="D10666" s="8">
        <v>10.56</v>
      </c>
    </row>
    <row r="10667" spans="1:4" ht="12.75" customHeight="1">
      <c r="A10667" s="6" t="s">
        <v>21355</v>
      </c>
      <c r="B10667" s="7" t="s">
        <v>21356</v>
      </c>
      <c r="C10667" s="7" t="s">
        <v>290</v>
      </c>
      <c r="D10667" s="8">
        <v>7.97</v>
      </c>
    </row>
    <row r="10668" spans="1:4" ht="12.75" customHeight="1">
      <c r="A10668" s="6" t="s">
        <v>21357</v>
      </c>
      <c r="B10668" s="7" t="s">
        <v>21358</v>
      </c>
      <c r="C10668" s="7" t="s">
        <v>290</v>
      </c>
      <c r="D10668" s="8">
        <v>20.57</v>
      </c>
    </row>
    <row r="10669" spans="1:4" ht="12.75" customHeight="1">
      <c r="A10669" s="6" t="s">
        <v>21359</v>
      </c>
      <c r="B10669" s="7" t="s">
        <v>21360</v>
      </c>
      <c r="C10669" s="7" t="s">
        <v>290</v>
      </c>
      <c r="D10669" s="8">
        <v>79.05</v>
      </c>
    </row>
    <row r="10670" spans="1:4" ht="12.75" customHeight="1">
      <c r="A10670" s="6" t="s">
        <v>21361</v>
      </c>
      <c r="B10670" s="7" t="s">
        <v>21362</v>
      </c>
      <c r="C10670" s="7" t="s">
        <v>290</v>
      </c>
      <c r="D10670" s="8">
        <v>125.13</v>
      </c>
    </row>
    <row r="10671" spans="1:4" ht="12.75" customHeight="1">
      <c r="A10671" s="6" t="s">
        <v>21363</v>
      </c>
      <c r="B10671" s="7" t="s">
        <v>21364</v>
      </c>
      <c r="C10671" s="7" t="s">
        <v>290</v>
      </c>
      <c r="D10671" s="8">
        <v>24.44</v>
      </c>
    </row>
    <row r="10672" spans="1:4" ht="12.75" customHeight="1">
      <c r="A10672" s="6" t="s">
        <v>21365</v>
      </c>
      <c r="B10672" s="7" t="s">
        <v>21366</v>
      </c>
      <c r="C10672" s="7" t="s">
        <v>290</v>
      </c>
      <c r="D10672" s="8">
        <v>21.45</v>
      </c>
    </row>
    <row r="10673" spans="1:4" ht="12.75" customHeight="1">
      <c r="A10673" s="6" t="s">
        <v>21367</v>
      </c>
      <c r="B10673" s="7" t="s">
        <v>21368</v>
      </c>
      <c r="C10673" s="7" t="s">
        <v>801</v>
      </c>
      <c r="D10673" s="8">
        <v>8.09</v>
      </c>
    </row>
    <row r="10674" spans="1:4" ht="12.75" customHeight="1">
      <c r="A10674" s="6" t="s">
        <v>21369</v>
      </c>
      <c r="B10674" s="7" t="s">
        <v>21370</v>
      </c>
      <c r="C10674" s="7" t="s">
        <v>21371</v>
      </c>
      <c r="D10674" s="8">
        <v>2.52</v>
      </c>
    </row>
    <row r="10675" spans="1:4" ht="12.75" customHeight="1">
      <c r="A10675" s="6" t="s">
        <v>21372</v>
      </c>
      <c r="B10675" s="7" t="s">
        <v>21373</v>
      </c>
      <c r="C10675" s="7" t="s">
        <v>21371</v>
      </c>
      <c r="D10675" s="8">
        <v>2.1800000000000002</v>
      </c>
    </row>
    <row r="10676" spans="1:4" ht="12.75" customHeight="1">
      <c r="A10676" s="6" t="s">
        <v>21374</v>
      </c>
      <c r="B10676" s="7" t="s">
        <v>21375</v>
      </c>
      <c r="C10676" s="7" t="s">
        <v>21371</v>
      </c>
      <c r="D10676" s="8">
        <v>2.0099999999999998</v>
      </c>
    </row>
    <row r="10677" spans="1:4" ht="12.75" customHeight="1">
      <c r="A10677" s="6" t="s">
        <v>21376</v>
      </c>
      <c r="B10677" s="7" t="s">
        <v>21377</v>
      </c>
      <c r="C10677" s="7" t="s">
        <v>21371</v>
      </c>
      <c r="D10677" s="8">
        <v>0.79</v>
      </c>
    </row>
    <row r="10678" spans="1:4" ht="12.75" customHeight="1">
      <c r="A10678" s="6" t="s">
        <v>21378</v>
      </c>
      <c r="B10678" s="7" t="s">
        <v>21379</v>
      </c>
      <c r="C10678" s="7" t="s">
        <v>801</v>
      </c>
      <c r="D10678" s="8">
        <v>5.9</v>
      </c>
    </row>
    <row r="10679" spans="1:4" ht="12.75" customHeight="1">
      <c r="A10679" s="6" t="s">
        <v>21380</v>
      </c>
      <c r="B10679" s="7" t="s">
        <v>21381</v>
      </c>
      <c r="C10679" s="7" t="s">
        <v>801</v>
      </c>
      <c r="D10679" s="8">
        <v>2.9</v>
      </c>
    </row>
    <row r="10680" spans="1:4" ht="12.75" customHeight="1">
      <c r="A10680" s="6" t="s">
        <v>21382</v>
      </c>
      <c r="B10680" s="7" t="s">
        <v>21383</v>
      </c>
      <c r="C10680" s="7" t="s">
        <v>290</v>
      </c>
      <c r="D10680" s="8">
        <v>276.55</v>
      </c>
    </row>
    <row r="10681" spans="1:4" ht="12.75" customHeight="1">
      <c r="A10681" s="6" t="s">
        <v>21384</v>
      </c>
      <c r="B10681" s="7" t="s">
        <v>21385</v>
      </c>
      <c r="C10681" s="7" t="s">
        <v>290</v>
      </c>
      <c r="D10681" s="8">
        <v>333.02</v>
      </c>
    </row>
    <row r="10682" spans="1:4" ht="12.75" customHeight="1">
      <c r="A10682" s="6" t="s">
        <v>21386</v>
      </c>
      <c r="B10682" s="7" t="s">
        <v>21387</v>
      </c>
      <c r="C10682" s="7" t="s">
        <v>290</v>
      </c>
      <c r="D10682" s="8">
        <v>252.98</v>
      </c>
    </row>
    <row r="10683" spans="1:4" ht="12.75" customHeight="1">
      <c r="A10683" s="6" t="s">
        <v>21388</v>
      </c>
      <c r="B10683" s="7" t="s">
        <v>21389</v>
      </c>
      <c r="C10683" s="7" t="s">
        <v>290</v>
      </c>
      <c r="D10683" s="8">
        <v>309.44</v>
      </c>
    </row>
    <row r="10684" spans="1:4" ht="12.75" customHeight="1">
      <c r="A10684" s="6" t="s">
        <v>21390</v>
      </c>
      <c r="B10684" s="7" t="s">
        <v>21391</v>
      </c>
      <c r="C10684" s="7" t="s">
        <v>290</v>
      </c>
      <c r="D10684" s="8">
        <v>247.66</v>
      </c>
    </row>
    <row r="10685" spans="1:4" ht="12.75" customHeight="1">
      <c r="A10685" s="6" t="s">
        <v>21392</v>
      </c>
      <c r="B10685" s="7" t="s">
        <v>21393</v>
      </c>
      <c r="C10685" s="7" t="s">
        <v>290</v>
      </c>
      <c r="D10685" s="8">
        <v>297.41000000000003</v>
      </c>
    </row>
    <row r="10686" spans="1:4" ht="12.75" customHeight="1">
      <c r="A10686" s="6" t="s">
        <v>21394</v>
      </c>
      <c r="B10686" s="7" t="s">
        <v>21395</v>
      </c>
      <c r="C10686" s="7" t="s">
        <v>290</v>
      </c>
      <c r="D10686" s="8">
        <v>255.86</v>
      </c>
    </row>
    <row r="10687" spans="1:4" ht="12.75" customHeight="1">
      <c r="A10687" s="6" t="s">
        <v>21396</v>
      </c>
      <c r="B10687" s="7" t="s">
        <v>21397</v>
      </c>
      <c r="C10687" s="7" t="s">
        <v>290</v>
      </c>
      <c r="D10687" s="8">
        <v>211.39</v>
      </c>
    </row>
    <row r="10688" spans="1:4" ht="12.75" customHeight="1">
      <c r="A10688" s="6" t="s">
        <v>21398</v>
      </c>
      <c r="B10688" s="7" t="s">
        <v>21399</v>
      </c>
      <c r="C10688" s="7" t="s">
        <v>801</v>
      </c>
      <c r="D10688" s="8">
        <v>150.69</v>
      </c>
    </row>
    <row r="10689" spans="1:4" ht="12.75" customHeight="1">
      <c r="A10689" s="6" t="s">
        <v>21400</v>
      </c>
      <c r="B10689" s="7" t="s">
        <v>21401</v>
      </c>
      <c r="C10689" s="7" t="s">
        <v>801</v>
      </c>
      <c r="D10689" s="8">
        <v>64.819999999999993</v>
      </c>
    </row>
    <row r="10690" spans="1:4" ht="12.75" customHeight="1">
      <c r="A10690" s="6" t="s">
        <v>21402</v>
      </c>
      <c r="B10690" s="7" t="s">
        <v>21403</v>
      </c>
      <c r="C10690" s="7" t="s">
        <v>801</v>
      </c>
      <c r="D10690" s="8">
        <v>66.12</v>
      </c>
    </row>
    <row r="10691" spans="1:4" ht="12.75" customHeight="1">
      <c r="A10691" s="6" t="s">
        <v>21404</v>
      </c>
      <c r="B10691" s="7" t="s">
        <v>21405</v>
      </c>
      <c r="C10691" s="7" t="s">
        <v>801</v>
      </c>
      <c r="D10691" s="8">
        <v>85.97</v>
      </c>
    </row>
    <row r="10692" spans="1:4" ht="12.75" customHeight="1">
      <c r="A10692" s="6" t="s">
        <v>21406</v>
      </c>
      <c r="B10692" s="7" t="s">
        <v>21407</v>
      </c>
      <c r="C10692" s="7" t="s">
        <v>801</v>
      </c>
      <c r="D10692" s="8">
        <v>87.45</v>
      </c>
    </row>
    <row r="10693" spans="1:4" ht="12.75" customHeight="1">
      <c r="A10693" s="6" t="s">
        <v>21408</v>
      </c>
      <c r="B10693" s="7" t="s">
        <v>21409</v>
      </c>
      <c r="C10693" s="7" t="s">
        <v>801</v>
      </c>
      <c r="D10693" s="8">
        <v>104.29</v>
      </c>
    </row>
    <row r="10694" spans="1:4" ht="12.75" customHeight="1">
      <c r="A10694" s="6" t="s">
        <v>21410</v>
      </c>
      <c r="B10694" s="7" t="s">
        <v>21411</v>
      </c>
      <c r="C10694" s="7" t="s">
        <v>801</v>
      </c>
      <c r="D10694" s="8">
        <v>106.02</v>
      </c>
    </row>
    <row r="10695" spans="1:4" ht="12.75" customHeight="1">
      <c r="A10695" s="6" t="s">
        <v>21412</v>
      </c>
      <c r="B10695" s="7" t="s">
        <v>21413</v>
      </c>
      <c r="C10695" s="7" t="s">
        <v>801</v>
      </c>
      <c r="D10695" s="8">
        <v>93.52</v>
      </c>
    </row>
    <row r="10696" spans="1:4" ht="12.75" customHeight="1">
      <c r="A10696" s="6" t="s">
        <v>21414</v>
      </c>
      <c r="B10696" s="7" t="s">
        <v>21415</v>
      </c>
      <c r="C10696" s="7" t="s">
        <v>801</v>
      </c>
      <c r="D10696" s="8">
        <v>94.66</v>
      </c>
    </row>
    <row r="10697" spans="1:4" ht="12.75" customHeight="1">
      <c r="A10697" s="6" t="s">
        <v>21416</v>
      </c>
      <c r="B10697" s="7" t="s">
        <v>21417</v>
      </c>
      <c r="C10697" s="7" t="s">
        <v>801</v>
      </c>
      <c r="D10697" s="8">
        <v>89.71</v>
      </c>
    </row>
    <row r="10698" spans="1:4" ht="12.75" customHeight="1">
      <c r="A10698" s="6" t="s">
        <v>21418</v>
      </c>
      <c r="B10698" s="7" t="s">
        <v>21419</v>
      </c>
      <c r="C10698" s="7" t="s">
        <v>801</v>
      </c>
      <c r="D10698" s="8">
        <v>90.94</v>
      </c>
    </row>
    <row r="10699" spans="1:4" ht="12.75" customHeight="1">
      <c r="A10699" s="6" t="s">
        <v>21420</v>
      </c>
      <c r="B10699" s="7" t="s">
        <v>21421</v>
      </c>
      <c r="C10699" s="7" t="s">
        <v>801</v>
      </c>
      <c r="D10699" s="8">
        <v>121.92</v>
      </c>
    </row>
    <row r="10700" spans="1:4" ht="12.75" customHeight="1">
      <c r="A10700" s="6" t="s">
        <v>21422</v>
      </c>
      <c r="B10700" s="7" t="s">
        <v>21423</v>
      </c>
      <c r="C10700" s="7" t="s">
        <v>801</v>
      </c>
      <c r="D10700" s="8">
        <v>123.23</v>
      </c>
    </row>
    <row r="10701" spans="1:4" ht="12.75" customHeight="1">
      <c r="A10701" s="6" t="s">
        <v>21424</v>
      </c>
      <c r="B10701" s="7" t="s">
        <v>21425</v>
      </c>
      <c r="C10701" s="7" t="s">
        <v>801</v>
      </c>
      <c r="D10701" s="8">
        <v>150.83000000000001</v>
      </c>
    </row>
    <row r="10702" spans="1:4" ht="12.75" customHeight="1">
      <c r="A10702" s="6" t="s">
        <v>21426</v>
      </c>
      <c r="B10702" s="7" t="s">
        <v>21427</v>
      </c>
      <c r="C10702" s="7" t="s">
        <v>801</v>
      </c>
      <c r="D10702" s="8">
        <v>153.13</v>
      </c>
    </row>
    <row r="10703" spans="1:4" ht="12.75" customHeight="1">
      <c r="A10703" s="6" t="s">
        <v>21428</v>
      </c>
      <c r="B10703" s="7" t="s">
        <v>21429</v>
      </c>
      <c r="C10703" s="7" t="s">
        <v>801</v>
      </c>
      <c r="D10703" s="8">
        <v>186.36</v>
      </c>
    </row>
    <row r="10704" spans="1:4" ht="12.75" customHeight="1">
      <c r="A10704" s="6" t="s">
        <v>21430</v>
      </c>
      <c r="B10704" s="7" t="s">
        <v>21431</v>
      </c>
      <c r="C10704" s="7" t="s">
        <v>801</v>
      </c>
      <c r="D10704" s="8">
        <v>188.04</v>
      </c>
    </row>
    <row r="10705" spans="1:4" ht="12.75" customHeight="1">
      <c r="A10705" s="6" t="s">
        <v>21432</v>
      </c>
      <c r="B10705" s="7" t="s">
        <v>21433</v>
      </c>
      <c r="C10705" s="7" t="s">
        <v>801</v>
      </c>
      <c r="D10705" s="8">
        <v>60.46</v>
      </c>
    </row>
    <row r="10706" spans="1:4" ht="12.75" customHeight="1">
      <c r="A10706" s="6" t="s">
        <v>21434</v>
      </c>
      <c r="B10706" s="7" t="s">
        <v>21435</v>
      </c>
      <c r="C10706" s="7" t="s">
        <v>801</v>
      </c>
      <c r="D10706" s="8">
        <v>61.43</v>
      </c>
    </row>
    <row r="10707" spans="1:4" ht="12.75" customHeight="1">
      <c r="A10707" s="6" t="s">
        <v>21436</v>
      </c>
      <c r="B10707" s="7" t="s">
        <v>21437</v>
      </c>
      <c r="C10707" s="7" t="s">
        <v>801</v>
      </c>
      <c r="D10707" s="8">
        <v>81.680000000000007</v>
      </c>
    </row>
    <row r="10708" spans="1:4" ht="12.75" customHeight="1">
      <c r="A10708" s="6" t="s">
        <v>21438</v>
      </c>
      <c r="B10708" s="7" t="s">
        <v>21439</v>
      </c>
      <c r="C10708" s="7" t="s">
        <v>801</v>
      </c>
      <c r="D10708" s="8">
        <v>83.22</v>
      </c>
    </row>
    <row r="10709" spans="1:4" ht="12.75" customHeight="1">
      <c r="A10709" s="6" t="s">
        <v>21440</v>
      </c>
      <c r="B10709" s="7" t="s">
        <v>21441</v>
      </c>
      <c r="C10709" s="7" t="s">
        <v>801</v>
      </c>
      <c r="D10709" s="8">
        <v>90.83</v>
      </c>
    </row>
    <row r="10710" spans="1:4" ht="12.75" customHeight="1">
      <c r="A10710" s="6" t="s">
        <v>21442</v>
      </c>
      <c r="B10710" s="7" t="s">
        <v>21443</v>
      </c>
      <c r="C10710" s="7" t="s">
        <v>801</v>
      </c>
      <c r="D10710" s="8">
        <v>92.54</v>
      </c>
    </row>
    <row r="10711" spans="1:4" ht="12.75" customHeight="1">
      <c r="A10711" s="6" t="s">
        <v>21444</v>
      </c>
      <c r="B10711" s="7" t="s">
        <v>21445</v>
      </c>
      <c r="C10711" s="7" t="s">
        <v>801</v>
      </c>
      <c r="D10711" s="8">
        <v>92.43</v>
      </c>
    </row>
    <row r="10712" spans="1:4" ht="12.75" customHeight="1">
      <c r="A10712" s="6" t="s">
        <v>21446</v>
      </c>
      <c r="B10712" s="7" t="s">
        <v>21447</v>
      </c>
      <c r="C10712" s="7" t="s">
        <v>801</v>
      </c>
      <c r="D10712" s="8">
        <v>94.48</v>
      </c>
    </row>
    <row r="10713" spans="1:4" ht="12.75" customHeight="1">
      <c r="A10713" s="6" t="s">
        <v>21448</v>
      </c>
      <c r="B10713" s="7" t="s">
        <v>21449</v>
      </c>
      <c r="C10713" s="7" t="s">
        <v>801</v>
      </c>
      <c r="D10713" s="8">
        <v>105.98</v>
      </c>
    </row>
    <row r="10714" spans="1:4" ht="12.75" customHeight="1">
      <c r="A10714" s="6" t="s">
        <v>21450</v>
      </c>
      <c r="B10714" s="7" t="s">
        <v>21451</v>
      </c>
      <c r="C10714" s="7" t="s">
        <v>801</v>
      </c>
      <c r="D10714" s="8">
        <v>108.27</v>
      </c>
    </row>
    <row r="10715" spans="1:4" ht="12.75" customHeight="1">
      <c r="A10715" s="6" t="s">
        <v>21452</v>
      </c>
      <c r="B10715" s="7" t="s">
        <v>21453</v>
      </c>
      <c r="C10715" s="7" t="s">
        <v>801</v>
      </c>
      <c r="D10715" s="8">
        <v>70.010000000000005</v>
      </c>
    </row>
    <row r="10716" spans="1:4" ht="12.75" customHeight="1">
      <c r="A10716" s="6" t="s">
        <v>21454</v>
      </c>
      <c r="B10716" s="7" t="s">
        <v>21455</v>
      </c>
      <c r="C10716" s="7" t="s">
        <v>801</v>
      </c>
      <c r="D10716" s="8">
        <v>92.14</v>
      </c>
    </row>
    <row r="10717" spans="1:4" ht="12.75" customHeight="1">
      <c r="A10717" s="6" t="s">
        <v>21456</v>
      </c>
      <c r="B10717" s="7" t="s">
        <v>21457</v>
      </c>
      <c r="C10717" s="7" t="s">
        <v>801</v>
      </c>
      <c r="D10717" s="8">
        <v>169.15</v>
      </c>
    </row>
    <row r="10718" spans="1:4" ht="12.75" customHeight="1">
      <c r="A10718" s="6" t="s">
        <v>21458</v>
      </c>
      <c r="B10718" s="7" t="s">
        <v>21459</v>
      </c>
      <c r="C10718" s="7" t="s">
        <v>801</v>
      </c>
      <c r="D10718" s="8">
        <v>76.98</v>
      </c>
    </row>
    <row r="10719" spans="1:4" ht="12.75" customHeight="1">
      <c r="A10719" s="6" t="s">
        <v>21460</v>
      </c>
      <c r="B10719" s="7" t="s">
        <v>21461</v>
      </c>
      <c r="C10719" s="7" t="s">
        <v>801</v>
      </c>
      <c r="D10719" s="8">
        <v>78.069999999999993</v>
      </c>
    </row>
    <row r="10720" spans="1:4" ht="12.75" customHeight="1">
      <c r="A10720" s="6" t="s">
        <v>21462</v>
      </c>
      <c r="B10720" s="7" t="s">
        <v>21463</v>
      </c>
      <c r="C10720" s="7" t="s">
        <v>801</v>
      </c>
      <c r="D10720" s="8">
        <v>99.56</v>
      </c>
    </row>
    <row r="10721" spans="1:4" ht="12.75" customHeight="1">
      <c r="A10721" s="6" t="s">
        <v>21464</v>
      </c>
      <c r="B10721" s="7" t="s">
        <v>21465</v>
      </c>
      <c r="C10721" s="7" t="s">
        <v>801</v>
      </c>
      <c r="D10721" s="8">
        <v>100.84</v>
      </c>
    </row>
    <row r="10722" spans="1:4" ht="12.75" customHeight="1">
      <c r="A10722" s="6" t="s">
        <v>21466</v>
      </c>
      <c r="B10722" s="7" t="s">
        <v>21467</v>
      </c>
      <c r="C10722" s="7" t="s">
        <v>801</v>
      </c>
      <c r="D10722" s="8">
        <v>120.14</v>
      </c>
    </row>
    <row r="10723" spans="1:4" ht="12.75" customHeight="1">
      <c r="A10723" s="6" t="s">
        <v>21468</v>
      </c>
      <c r="B10723" s="7" t="s">
        <v>21469</v>
      </c>
      <c r="C10723" s="7" t="s">
        <v>801</v>
      </c>
      <c r="D10723" s="8">
        <v>121.75</v>
      </c>
    </row>
    <row r="10724" spans="1:4" ht="12.75" customHeight="1">
      <c r="A10724" s="6" t="s">
        <v>21470</v>
      </c>
      <c r="B10724" s="7" t="s">
        <v>21471</v>
      </c>
      <c r="C10724" s="7" t="s">
        <v>801</v>
      </c>
      <c r="D10724" s="8">
        <v>85.67</v>
      </c>
    </row>
    <row r="10725" spans="1:4" ht="12.75" customHeight="1">
      <c r="A10725" s="6" t="s">
        <v>21472</v>
      </c>
      <c r="B10725" s="7" t="s">
        <v>21473</v>
      </c>
      <c r="C10725" s="7" t="s">
        <v>801</v>
      </c>
      <c r="D10725" s="8">
        <v>86.76</v>
      </c>
    </row>
    <row r="10726" spans="1:4" ht="12.75" customHeight="1">
      <c r="A10726" s="6" t="s">
        <v>21474</v>
      </c>
      <c r="B10726" s="7" t="s">
        <v>21475</v>
      </c>
      <c r="C10726" s="7" t="s">
        <v>801</v>
      </c>
      <c r="D10726" s="8">
        <v>112.32</v>
      </c>
    </row>
    <row r="10727" spans="1:4" ht="12.75" customHeight="1">
      <c r="A10727" s="6" t="s">
        <v>21476</v>
      </c>
      <c r="B10727" s="7" t="s">
        <v>21477</v>
      </c>
      <c r="C10727" s="7" t="s">
        <v>801</v>
      </c>
      <c r="D10727" s="8">
        <v>113.6</v>
      </c>
    </row>
    <row r="10728" spans="1:4" ht="12.75" customHeight="1">
      <c r="A10728" s="6" t="s">
        <v>21478</v>
      </c>
      <c r="B10728" s="7" t="s">
        <v>21479</v>
      </c>
      <c r="C10728" s="7" t="s">
        <v>801</v>
      </c>
      <c r="D10728" s="8">
        <v>136.65</v>
      </c>
    </row>
    <row r="10729" spans="1:4" ht="12.75" customHeight="1">
      <c r="A10729" s="6" t="s">
        <v>21480</v>
      </c>
      <c r="B10729" s="7" t="s">
        <v>21481</v>
      </c>
      <c r="C10729" s="7" t="s">
        <v>801</v>
      </c>
      <c r="D10729" s="8">
        <v>138.26</v>
      </c>
    </row>
    <row r="10730" spans="1:4" ht="12.75" customHeight="1">
      <c r="A10730" s="6" t="s">
        <v>21482</v>
      </c>
      <c r="B10730" s="7" t="s">
        <v>21483</v>
      </c>
      <c r="C10730" s="7" t="s">
        <v>801</v>
      </c>
      <c r="D10730" s="8">
        <v>116.49</v>
      </c>
    </row>
    <row r="10731" spans="1:4" ht="12.75" customHeight="1">
      <c r="A10731" s="6" t="s">
        <v>21484</v>
      </c>
      <c r="B10731" s="7" t="s">
        <v>21485</v>
      </c>
      <c r="C10731" s="7" t="s">
        <v>801</v>
      </c>
      <c r="D10731" s="8">
        <v>117.91</v>
      </c>
    </row>
    <row r="10732" spans="1:4" ht="12.75" customHeight="1">
      <c r="A10732" s="6" t="s">
        <v>21486</v>
      </c>
      <c r="B10732" s="7" t="s">
        <v>21487</v>
      </c>
      <c r="C10732" s="7" t="s">
        <v>801</v>
      </c>
      <c r="D10732" s="8">
        <v>89.64</v>
      </c>
    </row>
    <row r="10733" spans="1:4" ht="12.75" customHeight="1">
      <c r="A10733" s="6" t="s">
        <v>21488</v>
      </c>
      <c r="B10733" s="7" t="s">
        <v>21489</v>
      </c>
      <c r="C10733" s="7" t="s">
        <v>801</v>
      </c>
      <c r="D10733" s="8">
        <v>109.71</v>
      </c>
    </row>
    <row r="10734" spans="1:4" ht="12.75" customHeight="1">
      <c r="A10734" s="6" t="s">
        <v>21490</v>
      </c>
      <c r="B10734" s="7" t="s">
        <v>21491</v>
      </c>
      <c r="C10734" s="7" t="s">
        <v>801</v>
      </c>
      <c r="D10734" s="8">
        <v>116.97</v>
      </c>
    </row>
    <row r="10735" spans="1:4" ht="12.75" customHeight="1">
      <c r="A10735" s="6" t="s">
        <v>21492</v>
      </c>
      <c r="B10735" s="7" t="s">
        <v>21493</v>
      </c>
      <c r="C10735" s="7" t="s">
        <v>801</v>
      </c>
      <c r="D10735" s="8">
        <v>138.68</v>
      </c>
    </row>
    <row r="10736" spans="1:4" ht="12.75" customHeight="1">
      <c r="A10736" s="6" t="s">
        <v>21494</v>
      </c>
      <c r="B10736" s="7" t="s">
        <v>21495</v>
      </c>
      <c r="C10736" s="7" t="s">
        <v>801</v>
      </c>
      <c r="D10736" s="8">
        <v>100.55</v>
      </c>
    </row>
    <row r="10737" spans="1:4" ht="12.75" customHeight="1">
      <c r="A10737" s="6" t="s">
        <v>21496</v>
      </c>
      <c r="B10737" s="7" t="s">
        <v>21497</v>
      </c>
      <c r="C10737" s="7" t="s">
        <v>801</v>
      </c>
      <c r="D10737" s="8">
        <v>121.72</v>
      </c>
    </row>
    <row r="10738" spans="1:4" ht="12.75" customHeight="1">
      <c r="A10738" s="6" t="s">
        <v>21498</v>
      </c>
      <c r="B10738" s="7" t="s">
        <v>21499</v>
      </c>
      <c r="C10738" s="7" t="s">
        <v>801</v>
      </c>
      <c r="D10738" s="8">
        <v>134.72</v>
      </c>
    </row>
    <row r="10739" spans="1:4" ht="12.75" customHeight="1">
      <c r="A10739" s="6" t="s">
        <v>21500</v>
      </c>
      <c r="B10739" s="7" t="s">
        <v>21501</v>
      </c>
      <c r="C10739" s="7" t="s">
        <v>801</v>
      </c>
      <c r="D10739" s="8">
        <v>157.55000000000001</v>
      </c>
    </row>
    <row r="10740" spans="1:4" ht="12.75" customHeight="1">
      <c r="A10740" s="6" t="s">
        <v>21502</v>
      </c>
      <c r="B10740" s="7" t="s">
        <v>21503</v>
      </c>
      <c r="C10740" s="7" t="s">
        <v>801</v>
      </c>
      <c r="D10740" s="8">
        <v>230.8</v>
      </c>
    </row>
    <row r="10741" spans="1:4" ht="12.75" customHeight="1">
      <c r="A10741" s="6" t="s">
        <v>21504</v>
      </c>
      <c r="B10741" s="7" t="s">
        <v>21505</v>
      </c>
      <c r="C10741" s="7" t="s">
        <v>801</v>
      </c>
      <c r="D10741" s="8">
        <v>1021.29</v>
      </c>
    </row>
    <row r="10742" spans="1:4" ht="12.75" customHeight="1">
      <c r="A10742" s="6" t="s">
        <v>21506</v>
      </c>
      <c r="B10742" s="7" t="s">
        <v>21507</v>
      </c>
      <c r="C10742" s="7" t="s">
        <v>801</v>
      </c>
      <c r="D10742" s="8">
        <v>1035.72</v>
      </c>
    </row>
    <row r="10743" spans="1:4" ht="12.75" customHeight="1">
      <c r="A10743" s="6" t="s">
        <v>21508</v>
      </c>
      <c r="B10743" s="7" t="s">
        <v>21509</v>
      </c>
      <c r="C10743" s="7" t="s">
        <v>801</v>
      </c>
      <c r="D10743" s="8">
        <v>99.26</v>
      </c>
    </row>
    <row r="10744" spans="1:4" ht="12.75" customHeight="1">
      <c r="A10744" s="6" t="s">
        <v>21510</v>
      </c>
      <c r="B10744" s="7" t="s">
        <v>21511</v>
      </c>
      <c r="C10744" s="7" t="s">
        <v>801</v>
      </c>
      <c r="D10744" s="8">
        <v>109.97</v>
      </c>
    </row>
    <row r="10745" spans="1:4" ht="12.75" customHeight="1">
      <c r="A10745" s="6" t="s">
        <v>21512</v>
      </c>
      <c r="B10745" s="7" t="s">
        <v>21513</v>
      </c>
      <c r="C10745" s="7" t="s">
        <v>801</v>
      </c>
      <c r="D10745" s="8">
        <v>126.55</v>
      </c>
    </row>
    <row r="10746" spans="1:4" ht="12.75" customHeight="1">
      <c r="A10746" s="6" t="s">
        <v>21514</v>
      </c>
      <c r="B10746" s="7" t="s">
        <v>21515</v>
      </c>
      <c r="C10746" s="7" t="s">
        <v>801</v>
      </c>
      <c r="D10746" s="8">
        <v>146.94999999999999</v>
      </c>
    </row>
    <row r="10747" spans="1:4" ht="12.75" customHeight="1">
      <c r="A10747" s="6" t="s">
        <v>21516</v>
      </c>
      <c r="B10747" s="7" t="s">
        <v>21517</v>
      </c>
      <c r="C10747" s="7" t="s">
        <v>801</v>
      </c>
      <c r="D10747" s="8">
        <v>130.16</v>
      </c>
    </row>
    <row r="10748" spans="1:4" ht="12.75" customHeight="1">
      <c r="A10748" s="6" t="s">
        <v>21518</v>
      </c>
      <c r="B10748" s="7" t="s">
        <v>21519</v>
      </c>
      <c r="C10748" s="7" t="s">
        <v>801</v>
      </c>
      <c r="D10748" s="8">
        <v>141.38999999999999</v>
      </c>
    </row>
    <row r="10749" spans="1:4" ht="12.75" customHeight="1">
      <c r="A10749" s="6" t="s">
        <v>21520</v>
      </c>
      <c r="B10749" s="7" t="s">
        <v>21521</v>
      </c>
      <c r="C10749" s="7" t="s">
        <v>801</v>
      </c>
      <c r="D10749" s="8">
        <v>157.44</v>
      </c>
    </row>
    <row r="10750" spans="1:4" ht="12.75" customHeight="1">
      <c r="A10750" s="6" t="s">
        <v>21522</v>
      </c>
      <c r="B10750" s="7" t="s">
        <v>21523</v>
      </c>
      <c r="C10750" s="7" t="s">
        <v>801</v>
      </c>
      <c r="D10750" s="8">
        <v>178.39</v>
      </c>
    </row>
    <row r="10751" spans="1:4" ht="12.75" customHeight="1">
      <c r="A10751" s="6" t="s">
        <v>21524</v>
      </c>
      <c r="B10751" s="7" t="s">
        <v>21525</v>
      </c>
      <c r="C10751" s="7" t="s">
        <v>801</v>
      </c>
      <c r="D10751" s="8">
        <v>161.04</v>
      </c>
    </row>
    <row r="10752" spans="1:4" ht="12.75" customHeight="1">
      <c r="A10752" s="6" t="s">
        <v>21526</v>
      </c>
      <c r="B10752" s="7" t="s">
        <v>21527</v>
      </c>
      <c r="C10752" s="7" t="s">
        <v>801</v>
      </c>
      <c r="D10752" s="8">
        <v>172.8</v>
      </c>
    </row>
    <row r="10753" spans="1:4" ht="12.75" customHeight="1">
      <c r="A10753" s="6" t="s">
        <v>21528</v>
      </c>
      <c r="B10753" s="7" t="s">
        <v>21529</v>
      </c>
      <c r="C10753" s="7" t="s">
        <v>801</v>
      </c>
      <c r="D10753" s="8">
        <v>188.35</v>
      </c>
    </row>
    <row r="10754" spans="1:4" ht="12.75" customHeight="1">
      <c r="A10754" s="6" t="s">
        <v>21530</v>
      </c>
      <c r="B10754" s="7" t="s">
        <v>21531</v>
      </c>
      <c r="C10754" s="7" t="s">
        <v>801</v>
      </c>
      <c r="D10754" s="8">
        <v>209.8</v>
      </c>
    </row>
    <row r="10755" spans="1:4" ht="12.75" customHeight="1">
      <c r="A10755" s="6" t="s">
        <v>21532</v>
      </c>
      <c r="B10755" s="7" t="s">
        <v>21533</v>
      </c>
      <c r="C10755" s="7" t="s">
        <v>801</v>
      </c>
      <c r="D10755" s="8">
        <v>64.36</v>
      </c>
    </row>
    <row r="10756" spans="1:4" ht="12.75" customHeight="1">
      <c r="A10756" s="6" t="s">
        <v>21534</v>
      </c>
      <c r="B10756" s="7" t="s">
        <v>21535</v>
      </c>
      <c r="C10756" s="7" t="s">
        <v>801</v>
      </c>
      <c r="D10756" s="8">
        <v>74.53</v>
      </c>
    </row>
    <row r="10757" spans="1:4" ht="12.75" customHeight="1">
      <c r="A10757" s="6" t="s">
        <v>21536</v>
      </c>
      <c r="B10757" s="7" t="s">
        <v>21537</v>
      </c>
      <c r="C10757" s="7" t="s">
        <v>89</v>
      </c>
      <c r="D10757" s="8">
        <v>10.92</v>
      </c>
    </row>
    <row r="10758" spans="1:4" ht="12.75" customHeight="1">
      <c r="A10758" s="6" t="s">
        <v>21538</v>
      </c>
      <c r="B10758" s="7" t="s">
        <v>21539</v>
      </c>
      <c r="C10758" s="7" t="s">
        <v>89</v>
      </c>
      <c r="D10758" s="8">
        <v>26.48</v>
      </c>
    </row>
    <row r="10759" spans="1:4" ht="12.75" customHeight="1">
      <c r="A10759" s="6" t="s">
        <v>21540</v>
      </c>
      <c r="B10759" s="7" t="s">
        <v>21541</v>
      </c>
      <c r="C10759" s="7" t="s">
        <v>801</v>
      </c>
      <c r="D10759" s="8">
        <v>516.49</v>
      </c>
    </row>
    <row r="10760" spans="1:4" ht="12.75" customHeight="1">
      <c r="A10760" s="6" t="s">
        <v>21542</v>
      </c>
      <c r="B10760" s="7" t="s">
        <v>21543</v>
      </c>
      <c r="C10760" s="7" t="s">
        <v>801</v>
      </c>
      <c r="D10760" s="8">
        <v>843.29</v>
      </c>
    </row>
    <row r="10761" spans="1:4" ht="12.75" customHeight="1">
      <c r="A10761" s="6" t="s">
        <v>21544</v>
      </c>
      <c r="B10761" s="7" t="s">
        <v>21545</v>
      </c>
      <c r="C10761" s="7" t="s">
        <v>801</v>
      </c>
      <c r="D10761" s="8">
        <v>749.24</v>
      </c>
    </row>
    <row r="10762" spans="1:4" ht="12.75" customHeight="1">
      <c r="A10762" s="6" t="s">
        <v>21546</v>
      </c>
      <c r="B10762" s="7" t="s">
        <v>21547</v>
      </c>
      <c r="C10762" s="7" t="s">
        <v>801</v>
      </c>
      <c r="D10762" s="8">
        <v>859.25</v>
      </c>
    </row>
    <row r="10763" spans="1:4" ht="12.75" customHeight="1">
      <c r="A10763" s="6" t="s">
        <v>21548</v>
      </c>
      <c r="B10763" s="7" t="s">
        <v>21549</v>
      </c>
      <c r="C10763" s="7" t="s">
        <v>801</v>
      </c>
      <c r="D10763" s="8">
        <v>769.68</v>
      </c>
    </row>
    <row r="10764" spans="1:4" ht="12.75" customHeight="1">
      <c r="A10764" s="6" t="s">
        <v>21550</v>
      </c>
      <c r="B10764" s="7" t="s">
        <v>21551</v>
      </c>
      <c r="C10764" s="7" t="s">
        <v>801</v>
      </c>
      <c r="D10764" s="8">
        <v>341.98</v>
      </c>
    </row>
    <row r="10765" spans="1:4" ht="12.75" customHeight="1">
      <c r="A10765" s="6" t="s">
        <v>21552</v>
      </c>
      <c r="B10765" s="7" t="s">
        <v>21553</v>
      </c>
      <c r="C10765" s="7" t="s">
        <v>801</v>
      </c>
      <c r="D10765" s="8">
        <v>375.11</v>
      </c>
    </row>
    <row r="10766" spans="1:4" ht="12.75" customHeight="1">
      <c r="A10766" s="6" t="s">
        <v>21554</v>
      </c>
      <c r="B10766" s="7" t="s">
        <v>21555</v>
      </c>
      <c r="C10766" s="7" t="s">
        <v>801</v>
      </c>
      <c r="D10766" s="8">
        <v>129.11000000000001</v>
      </c>
    </row>
    <row r="10767" spans="1:4" ht="12.75" customHeight="1">
      <c r="A10767" s="6" t="s">
        <v>21556</v>
      </c>
      <c r="B10767" s="7" t="s">
        <v>21557</v>
      </c>
      <c r="C10767" s="7" t="s">
        <v>801</v>
      </c>
      <c r="D10767" s="8">
        <v>182.57</v>
      </c>
    </row>
    <row r="10768" spans="1:4" ht="12.75" customHeight="1">
      <c r="A10768" s="6" t="s">
        <v>21558</v>
      </c>
      <c r="B10768" s="7" t="s">
        <v>21559</v>
      </c>
      <c r="C10768" s="7" t="s">
        <v>801</v>
      </c>
      <c r="D10768" s="8">
        <v>161.59</v>
      </c>
    </row>
    <row r="10769" spans="1:4" ht="12.75" customHeight="1">
      <c r="A10769" s="6" t="s">
        <v>21560</v>
      </c>
      <c r="B10769" s="7" t="s">
        <v>21561</v>
      </c>
      <c r="C10769" s="7" t="s">
        <v>801</v>
      </c>
      <c r="D10769" s="8">
        <v>215.04</v>
      </c>
    </row>
    <row r="10770" spans="1:4" ht="12.75" customHeight="1">
      <c r="A10770" s="6" t="s">
        <v>21562</v>
      </c>
      <c r="B10770" s="7" t="s">
        <v>21563</v>
      </c>
      <c r="C10770" s="7" t="s">
        <v>801</v>
      </c>
      <c r="D10770" s="8">
        <v>194.05</v>
      </c>
    </row>
    <row r="10771" spans="1:4" ht="12.75" customHeight="1">
      <c r="A10771" s="6" t="s">
        <v>21564</v>
      </c>
      <c r="B10771" s="7" t="s">
        <v>21565</v>
      </c>
      <c r="C10771" s="7" t="s">
        <v>801</v>
      </c>
      <c r="D10771" s="8">
        <v>247.51</v>
      </c>
    </row>
    <row r="10772" spans="1:4" ht="12.75" customHeight="1">
      <c r="A10772" s="6" t="s">
        <v>21566</v>
      </c>
      <c r="B10772" s="7" t="s">
        <v>21567</v>
      </c>
      <c r="C10772" s="7" t="s">
        <v>801</v>
      </c>
      <c r="D10772" s="8">
        <v>92.63</v>
      </c>
    </row>
    <row r="10773" spans="1:4" ht="12.75" customHeight="1">
      <c r="A10773" s="6" t="s">
        <v>21568</v>
      </c>
      <c r="B10773" s="7" t="s">
        <v>21569</v>
      </c>
      <c r="C10773" s="7" t="s">
        <v>801</v>
      </c>
      <c r="D10773" s="8">
        <v>132.93</v>
      </c>
    </row>
    <row r="10774" spans="1:4" ht="12.75" customHeight="1">
      <c r="A10774" s="6" t="s">
        <v>21570</v>
      </c>
      <c r="B10774" s="7" t="s">
        <v>21571</v>
      </c>
      <c r="C10774" s="7" t="s">
        <v>801</v>
      </c>
      <c r="D10774" s="8">
        <v>187.2</v>
      </c>
    </row>
    <row r="10775" spans="1:4" ht="12.75" customHeight="1">
      <c r="A10775" s="6" t="s">
        <v>21572</v>
      </c>
      <c r="B10775" s="7" t="s">
        <v>21573</v>
      </c>
      <c r="C10775" s="7" t="s">
        <v>801</v>
      </c>
      <c r="D10775" s="8">
        <v>275.62</v>
      </c>
    </row>
    <row r="10776" spans="1:4" ht="12.75" customHeight="1">
      <c r="A10776" s="6" t="s">
        <v>21574</v>
      </c>
      <c r="B10776" s="7" t="s">
        <v>21575</v>
      </c>
      <c r="C10776" s="7" t="s">
        <v>801</v>
      </c>
      <c r="D10776" s="8">
        <v>51.6</v>
      </c>
    </row>
    <row r="10777" spans="1:4" ht="12.75" customHeight="1">
      <c r="A10777" s="6" t="s">
        <v>21576</v>
      </c>
      <c r="B10777" s="7" t="s">
        <v>21577</v>
      </c>
      <c r="C10777" s="7" t="s">
        <v>801</v>
      </c>
      <c r="D10777" s="8">
        <v>76.91</v>
      </c>
    </row>
    <row r="10778" spans="1:4" ht="12.75" customHeight="1">
      <c r="A10778" s="6" t="s">
        <v>21578</v>
      </c>
      <c r="B10778" s="7" t="s">
        <v>21579</v>
      </c>
      <c r="C10778" s="7" t="s">
        <v>801</v>
      </c>
      <c r="D10778" s="8">
        <v>54.47</v>
      </c>
    </row>
    <row r="10779" spans="1:4" ht="12.75" customHeight="1">
      <c r="A10779" s="6" t="s">
        <v>21580</v>
      </c>
      <c r="B10779" s="7" t="s">
        <v>21581</v>
      </c>
      <c r="C10779" s="7" t="s">
        <v>801</v>
      </c>
      <c r="D10779" s="8">
        <v>68.44</v>
      </c>
    </row>
    <row r="10780" spans="1:4" ht="12.75" customHeight="1">
      <c r="A10780" s="6" t="s">
        <v>21582</v>
      </c>
      <c r="B10780" s="7" t="s">
        <v>21583</v>
      </c>
      <c r="C10780" s="7" t="s">
        <v>801</v>
      </c>
      <c r="D10780" s="8">
        <v>43.34</v>
      </c>
    </row>
    <row r="10781" spans="1:4" ht="12.75" customHeight="1">
      <c r="A10781" s="6" t="s">
        <v>21584</v>
      </c>
      <c r="B10781" s="7" t="s">
        <v>21585</v>
      </c>
      <c r="C10781" s="7" t="s">
        <v>290</v>
      </c>
      <c r="D10781" s="8">
        <v>110.57</v>
      </c>
    </row>
    <row r="10782" spans="1:4" ht="12.75" customHeight="1">
      <c r="A10782" s="6" t="s">
        <v>21586</v>
      </c>
      <c r="B10782" s="7" t="s">
        <v>21587</v>
      </c>
      <c r="C10782" s="7" t="s">
        <v>290</v>
      </c>
      <c r="D10782" s="8">
        <v>150.07</v>
      </c>
    </row>
    <row r="10783" spans="1:4" ht="12.75" customHeight="1">
      <c r="A10783" s="6" t="s">
        <v>21588</v>
      </c>
      <c r="B10783" s="7" t="s">
        <v>21589</v>
      </c>
      <c r="C10783" s="7" t="s">
        <v>290</v>
      </c>
      <c r="D10783" s="8">
        <v>186.84</v>
      </c>
    </row>
    <row r="10784" spans="1:4" ht="12.75" customHeight="1">
      <c r="A10784" s="6" t="s">
        <v>21590</v>
      </c>
      <c r="B10784" s="7" t="s">
        <v>21591</v>
      </c>
      <c r="C10784" s="7" t="s">
        <v>290</v>
      </c>
      <c r="D10784" s="8">
        <v>222.63</v>
      </c>
    </row>
    <row r="10785" spans="1:4" ht="12.75" customHeight="1">
      <c r="A10785" s="6" t="s">
        <v>21592</v>
      </c>
      <c r="B10785" s="7" t="s">
        <v>21593</v>
      </c>
      <c r="C10785" s="7" t="s">
        <v>290</v>
      </c>
      <c r="D10785" s="8">
        <v>257.94</v>
      </c>
    </row>
    <row r="10786" spans="1:4" ht="12.75" customHeight="1">
      <c r="A10786" s="6" t="s">
        <v>21594</v>
      </c>
      <c r="B10786" s="7" t="s">
        <v>21595</v>
      </c>
      <c r="C10786" s="7" t="s">
        <v>290</v>
      </c>
      <c r="D10786" s="8">
        <v>233.69</v>
      </c>
    </row>
    <row r="10787" spans="1:4" ht="12.75" customHeight="1">
      <c r="A10787" s="6" t="s">
        <v>21596</v>
      </c>
      <c r="B10787" s="7" t="s">
        <v>21597</v>
      </c>
      <c r="C10787" s="7" t="s">
        <v>290</v>
      </c>
      <c r="D10787" s="8">
        <v>213.18</v>
      </c>
    </row>
    <row r="10788" spans="1:4" ht="12.75" customHeight="1">
      <c r="A10788" s="6" t="s">
        <v>21598</v>
      </c>
      <c r="B10788" s="7" t="s">
        <v>21599</v>
      </c>
      <c r="C10788" s="7" t="s">
        <v>290</v>
      </c>
      <c r="D10788" s="8">
        <v>305.04000000000002</v>
      </c>
    </row>
    <row r="10789" spans="1:4" ht="12.75" customHeight="1">
      <c r="A10789" s="6" t="s">
        <v>21600</v>
      </c>
      <c r="B10789" s="7" t="s">
        <v>21601</v>
      </c>
      <c r="C10789" s="7" t="s">
        <v>290</v>
      </c>
      <c r="D10789" s="8">
        <v>338.37</v>
      </c>
    </row>
    <row r="10790" spans="1:4" ht="12.75" customHeight="1">
      <c r="A10790" s="6" t="s">
        <v>21602</v>
      </c>
      <c r="B10790" s="7" t="s">
        <v>21603</v>
      </c>
      <c r="C10790" s="7" t="s">
        <v>290</v>
      </c>
      <c r="D10790" s="8">
        <v>371.22</v>
      </c>
    </row>
    <row r="10791" spans="1:4" ht="12.75" customHeight="1">
      <c r="A10791" s="6" t="s">
        <v>21604</v>
      </c>
      <c r="B10791" s="7" t="s">
        <v>21605</v>
      </c>
      <c r="C10791" s="7" t="s">
        <v>290</v>
      </c>
      <c r="D10791" s="8">
        <v>285.33999999999997</v>
      </c>
    </row>
    <row r="10792" spans="1:4" ht="12.75" customHeight="1">
      <c r="A10792" s="6" t="s">
        <v>21606</v>
      </c>
      <c r="B10792" s="7" t="s">
        <v>21607</v>
      </c>
      <c r="C10792" s="7" t="s">
        <v>290</v>
      </c>
      <c r="D10792" s="8">
        <v>319.07</v>
      </c>
    </row>
    <row r="10793" spans="1:4" ht="12.75" customHeight="1">
      <c r="A10793" s="6" t="s">
        <v>21608</v>
      </c>
      <c r="B10793" s="7" t="s">
        <v>21609</v>
      </c>
      <c r="C10793" s="7" t="s">
        <v>290</v>
      </c>
      <c r="D10793" s="8">
        <v>352.34</v>
      </c>
    </row>
    <row r="10794" spans="1:4" ht="12.75" customHeight="1">
      <c r="A10794" s="6" t="s">
        <v>21610</v>
      </c>
      <c r="B10794" s="7" t="s">
        <v>21611</v>
      </c>
      <c r="C10794" s="7" t="s">
        <v>290</v>
      </c>
      <c r="D10794" s="8">
        <v>344.04</v>
      </c>
    </row>
    <row r="10795" spans="1:4" ht="12.75" customHeight="1">
      <c r="A10795" s="6" t="s">
        <v>21612</v>
      </c>
      <c r="B10795" s="7" t="s">
        <v>21613</v>
      </c>
      <c r="C10795" s="7" t="s">
        <v>290</v>
      </c>
      <c r="D10795" s="8">
        <v>24.81</v>
      </c>
    </row>
    <row r="10796" spans="1:4" ht="12.75" customHeight="1">
      <c r="A10796" s="6" t="s">
        <v>21614</v>
      </c>
      <c r="B10796" s="7" t="s">
        <v>21615</v>
      </c>
      <c r="C10796" s="7" t="s">
        <v>290</v>
      </c>
      <c r="D10796" s="8">
        <v>64.31</v>
      </c>
    </row>
    <row r="10797" spans="1:4" ht="12.75" customHeight="1">
      <c r="A10797" s="6" t="s">
        <v>21616</v>
      </c>
      <c r="B10797" s="7" t="s">
        <v>21617</v>
      </c>
      <c r="C10797" s="7" t="s">
        <v>290</v>
      </c>
      <c r="D10797" s="8">
        <v>101.08</v>
      </c>
    </row>
    <row r="10798" spans="1:4" ht="12.75" customHeight="1">
      <c r="A10798" s="6" t="s">
        <v>21618</v>
      </c>
      <c r="B10798" s="7" t="s">
        <v>21619</v>
      </c>
      <c r="C10798" s="7" t="s">
        <v>290</v>
      </c>
      <c r="D10798" s="8">
        <v>136.87</v>
      </c>
    </row>
    <row r="10799" spans="1:4" ht="12.75" customHeight="1">
      <c r="A10799" s="6" t="s">
        <v>21620</v>
      </c>
      <c r="B10799" s="7" t="s">
        <v>21621</v>
      </c>
      <c r="C10799" s="7" t="s">
        <v>290</v>
      </c>
      <c r="D10799" s="8">
        <v>214.28</v>
      </c>
    </row>
    <row r="10800" spans="1:4" ht="12.75" customHeight="1">
      <c r="A10800" s="6" t="s">
        <v>21622</v>
      </c>
      <c r="B10800" s="7" t="s">
        <v>21623</v>
      </c>
      <c r="C10800" s="7" t="s">
        <v>290</v>
      </c>
      <c r="D10800" s="8">
        <v>147.93</v>
      </c>
    </row>
    <row r="10801" spans="1:4" ht="12.75" customHeight="1">
      <c r="A10801" s="6" t="s">
        <v>21624</v>
      </c>
      <c r="B10801" s="7" t="s">
        <v>21625</v>
      </c>
      <c r="C10801" s="7" t="s">
        <v>290</v>
      </c>
      <c r="D10801" s="8">
        <v>127.42</v>
      </c>
    </row>
    <row r="10802" spans="1:4" ht="12.75" customHeight="1">
      <c r="A10802" s="6" t="s">
        <v>21626</v>
      </c>
      <c r="B10802" s="7" t="s">
        <v>21627</v>
      </c>
      <c r="C10802" s="7" t="s">
        <v>290</v>
      </c>
      <c r="D10802" s="8">
        <v>219.28</v>
      </c>
    </row>
    <row r="10803" spans="1:4" ht="12.75" customHeight="1">
      <c r="A10803" s="6" t="s">
        <v>21628</v>
      </c>
      <c r="B10803" s="7" t="s">
        <v>21629</v>
      </c>
      <c r="C10803" s="7" t="s">
        <v>290</v>
      </c>
      <c r="D10803" s="8">
        <v>252.61</v>
      </c>
    </row>
    <row r="10804" spans="1:4" ht="12.75" customHeight="1">
      <c r="A10804" s="6" t="s">
        <v>21630</v>
      </c>
      <c r="B10804" s="7" t="s">
        <v>21631</v>
      </c>
      <c r="C10804" s="7" t="s">
        <v>290</v>
      </c>
      <c r="D10804" s="8">
        <v>285.45999999999998</v>
      </c>
    </row>
    <row r="10805" spans="1:4" ht="12.75" customHeight="1">
      <c r="A10805" s="6" t="s">
        <v>21632</v>
      </c>
      <c r="B10805" s="7" t="s">
        <v>21633</v>
      </c>
      <c r="C10805" s="7" t="s">
        <v>290</v>
      </c>
      <c r="D10805" s="8">
        <v>199.58</v>
      </c>
    </row>
    <row r="10806" spans="1:4" ht="12.75" customHeight="1">
      <c r="A10806" s="6" t="s">
        <v>21634</v>
      </c>
      <c r="B10806" s="7" t="s">
        <v>21635</v>
      </c>
      <c r="C10806" s="7" t="s">
        <v>290</v>
      </c>
      <c r="D10806" s="8">
        <v>233.31</v>
      </c>
    </row>
    <row r="10807" spans="1:4" ht="12.75" customHeight="1">
      <c r="A10807" s="6" t="s">
        <v>21636</v>
      </c>
      <c r="B10807" s="7" t="s">
        <v>21637</v>
      </c>
      <c r="C10807" s="7" t="s">
        <v>290</v>
      </c>
      <c r="D10807" s="8">
        <v>266.58</v>
      </c>
    </row>
    <row r="10808" spans="1:4" ht="12.75" customHeight="1">
      <c r="A10808" s="6" t="s">
        <v>21638</v>
      </c>
      <c r="B10808" s="7" t="s">
        <v>21639</v>
      </c>
      <c r="C10808" s="7" t="s">
        <v>290</v>
      </c>
      <c r="D10808" s="8">
        <v>258.27999999999997</v>
      </c>
    </row>
    <row r="10809" spans="1:4" ht="12.75" customHeight="1">
      <c r="A10809" s="6" t="s">
        <v>21640</v>
      </c>
      <c r="B10809" s="7" t="s">
        <v>21641</v>
      </c>
      <c r="C10809" s="7" t="s">
        <v>801</v>
      </c>
      <c r="D10809" s="8">
        <v>63.31</v>
      </c>
    </row>
    <row r="10810" spans="1:4" ht="12.75" customHeight="1">
      <c r="A10810" s="6" t="s">
        <v>21642</v>
      </c>
      <c r="B10810" s="7" t="s">
        <v>21643</v>
      </c>
      <c r="C10810" s="7" t="s">
        <v>801</v>
      </c>
      <c r="D10810" s="8">
        <v>77.680000000000007</v>
      </c>
    </row>
    <row r="10811" spans="1:4" ht="12.75" customHeight="1">
      <c r="A10811" s="6" t="s">
        <v>21644</v>
      </c>
      <c r="B10811" s="7" t="s">
        <v>21645</v>
      </c>
      <c r="C10811" s="7" t="s">
        <v>801</v>
      </c>
      <c r="D10811" s="8">
        <v>58.62</v>
      </c>
    </row>
    <row r="10812" spans="1:4" ht="12.75" customHeight="1">
      <c r="A10812" s="6" t="s">
        <v>21646</v>
      </c>
      <c r="B10812" s="7" t="s">
        <v>21647</v>
      </c>
      <c r="C10812" s="7" t="s">
        <v>801</v>
      </c>
      <c r="D10812" s="8">
        <v>84.23</v>
      </c>
    </row>
    <row r="10813" spans="1:4" ht="12.75" customHeight="1">
      <c r="A10813" s="6" t="s">
        <v>21648</v>
      </c>
      <c r="B10813" s="7" t="s">
        <v>21649</v>
      </c>
      <c r="C10813" s="7" t="s">
        <v>801</v>
      </c>
      <c r="D10813" s="8">
        <v>28.74</v>
      </c>
    </row>
    <row r="10814" spans="1:4" ht="12.75" customHeight="1">
      <c r="A10814" s="6" t="s">
        <v>21650</v>
      </c>
      <c r="B10814" s="7" t="s">
        <v>21651</v>
      </c>
      <c r="C10814" s="7" t="s">
        <v>801</v>
      </c>
      <c r="D10814" s="8">
        <v>34.880000000000003</v>
      </c>
    </row>
    <row r="10815" spans="1:4" ht="12.75" customHeight="1">
      <c r="A10815" s="6" t="s">
        <v>21652</v>
      </c>
      <c r="B10815" s="7" t="s">
        <v>21653</v>
      </c>
      <c r="C10815" s="7" t="s">
        <v>801</v>
      </c>
      <c r="D10815" s="8">
        <v>29.27</v>
      </c>
    </row>
    <row r="10816" spans="1:4" ht="12.75" customHeight="1">
      <c r="A10816" s="6" t="s">
        <v>21654</v>
      </c>
      <c r="B10816" s="7" t="s">
        <v>21655</v>
      </c>
      <c r="C10816" s="7" t="s">
        <v>801</v>
      </c>
      <c r="D10816" s="8">
        <v>31.89</v>
      </c>
    </row>
    <row r="10817" spans="1:4" ht="12.75" customHeight="1">
      <c r="A10817" s="6" t="s">
        <v>21656</v>
      </c>
      <c r="B10817" s="7" t="s">
        <v>21657</v>
      </c>
      <c r="C10817" s="7" t="s">
        <v>801</v>
      </c>
      <c r="D10817" s="8">
        <v>36.03</v>
      </c>
    </row>
    <row r="10818" spans="1:4" ht="12.75" customHeight="1">
      <c r="A10818" s="6" t="s">
        <v>21658</v>
      </c>
      <c r="B10818" s="7" t="s">
        <v>21659</v>
      </c>
      <c r="C10818" s="7" t="s">
        <v>801</v>
      </c>
      <c r="D10818" s="8">
        <v>33.97</v>
      </c>
    </row>
    <row r="10819" spans="1:4" ht="12.75" customHeight="1">
      <c r="A10819" s="6" t="s">
        <v>21660</v>
      </c>
      <c r="B10819" s="7" t="s">
        <v>21661</v>
      </c>
      <c r="C10819" s="7" t="s">
        <v>801</v>
      </c>
      <c r="D10819" s="8">
        <v>36.659999999999997</v>
      </c>
    </row>
    <row r="10820" spans="1:4" ht="12.75" customHeight="1">
      <c r="A10820" s="6" t="s">
        <v>21662</v>
      </c>
      <c r="B10820" s="7" t="s">
        <v>21663</v>
      </c>
      <c r="C10820" s="7" t="s">
        <v>801</v>
      </c>
      <c r="D10820" s="8">
        <v>29.63</v>
      </c>
    </row>
    <row r="10821" spans="1:4" ht="12.75" customHeight="1">
      <c r="A10821" s="6" t="s">
        <v>21664</v>
      </c>
      <c r="B10821" s="7" t="s">
        <v>21665</v>
      </c>
      <c r="C10821" s="7" t="s">
        <v>801</v>
      </c>
      <c r="D10821" s="8">
        <v>33.770000000000003</v>
      </c>
    </row>
    <row r="10822" spans="1:4" ht="12.75" customHeight="1">
      <c r="A10822" s="6" t="s">
        <v>21666</v>
      </c>
      <c r="B10822" s="7" t="s">
        <v>21667</v>
      </c>
      <c r="C10822" s="7" t="s">
        <v>801</v>
      </c>
      <c r="D10822" s="8">
        <v>37.909999999999997</v>
      </c>
    </row>
    <row r="10823" spans="1:4" ht="12.75" customHeight="1">
      <c r="A10823" s="6" t="s">
        <v>21668</v>
      </c>
      <c r="B10823" s="7" t="s">
        <v>21669</v>
      </c>
      <c r="C10823" s="7" t="s">
        <v>801</v>
      </c>
      <c r="D10823" s="8">
        <v>34.17</v>
      </c>
    </row>
    <row r="10824" spans="1:4" ht="12.75" customHeight="1">
      <c r="A10824" s="6" t="s">
        <v>21670</v>
      </c>
      <c r="B10824" s="7" t="s">
        <v>21671</v>
      </c>
      <c r="C10824" s="7" t="s">
        <v>801</v>
      </c>
      <c r="D10824" s="8">
        <v>38.33</v>
      </c>
    </row>
    <row r="10825" spans="1:4" ht="12.75" customHeight="1">
      <c r="A10825" s="6" t="s">
        <v>21672</v>
      </c>
      <c r="B10825" s="7" t="s">
        <v>21673</v>
      </c>
      <c r="C10825" s="7" t="s">
        <v>801</v>
      </c>
      <c r="D10825" s="8">
        <v>31.3</v>
      </c>
    </row>
    <row r="10826" spans="1:4" ht="12.75" customHeight="1">
      <c r="A10826" s="6" t="s">
        <v>21674</v>
      </c>
      <c r="B10826" s="7" t="s">
        <v>21675</v>
      </c>
      <c r="C10826" s="7" t="s">
        <v>801</v>
      </c>
      <c r="D10826" s="8">
        <v>35.43</v>
      </c>
    </row>
    <row r="10827" spans="1:4" ht="12.75" customHeight="1">
      <c r="A10827" s="6" t="s">
        <v>21676</v>
      </c>
      <c r="B10827" s="7" t="s">
        <v>21677</v>
      </c>
      <c r="C10827" s="7" t="s">
        <v>801</v>
      </c>
      <c r="D10827" s="8">
        <v>39.57</v>
      </c>
    </row>
    <row r="10828" spans="1:4" ht="12.75" customHeight="1">
      <c r="A10828" s="6" t="s">
        <v>21678</v>
      </c>
      <c r="B10828" s="7" t="s">
        <v>21679</v>
      </c>
      <c r="C10828" s="7" t="s">
        <v>290</v>
      </c>
      <c r="D10828" s="8">
        <v>1861.93</v>
      </c>
    </row>
    <row r="10829" spans="1:4" ht="12.75" customHeight="1">
      <c r="A10829" s="6" t="s">
        <v>21680</v>
      </c>
      <c r="B10829" s="7" t="s">
        <v>21681</v>
      </c>
      <c r="C10829" s="7" t="s">
        <v>801</v>
      </c>
      <c r="D10829" s="8">
        <v>56.43</v>
      </c>
    </row>
    <row r="10830" spans="1:4" ht="12.75" customHeight="1">
      <c r="A10830" s="6" t="s">
        <v>21682</v>
      </c>
      <c r="B10830" s="7" t="s">
        <v>21683</v>
      </c>
      <c r="C10830" s="7" t="s">
        <v>801</v>
      </c>
      <c r="D10830" s="8">
        <v>2.44</v>
      </c>
    </row>
    <row r="10831" spans="1:4" ht="12.75" customHeight="1">
      <c r="A10831" s="6" t="s">
        <v>21684</v>
      </c>
      <c r="B10831" s="7" t="s">
        <v>21685</v>
      </c>
      <c r="C10831" s="7" t="s">
        <v>801</v>
      </c>
      <c r="D10831" s="8">
        <v>1.2</v>
      </c>
    </row>
    <row r="10832" spans="1:4" ht="12.75" customHeight="1">
      <c r="A10832" s="6" t="s">
        <v>21686</v>
      </c>
      <c r="B10832" s="7" t="s">
        <v>21687</v>
      </c>
      <c r="C10832" s="7" t="s">
        <v>290</v>
      </c>
      <c r="D10832" s="8">
        <v>11.91</v>
      </c>
    </row>
    <row r="10833" spans="1:4" ht="12.75" customHeight="1">
      <c r="A10833" s="6" t="s">
        <v>21688</v>
      </c>
      <c r="B10833" s="7" t="s">
        <v>21689</v>
      </c>
      <c r="C10833" s="7" t="s">
        <v>290</v>
      </c>
      <c r="D10833" s="8">
        <v>56.06</v>
      </c>
    </row>
    <row r="10834" spans="1:4" ht="12.75" customHeight="1">
      <c r="A10834" s="6" t="s">
        <v>21690</v>
      </c>
      <c r="B10834" s="7" t="s">
        <v>21691</v>
      </c>
      <c r="C10834" s="7" t="s">
        <v>290</v>
      </c>
      <c r="D10834" s="8">
        <v>91.09</v>
      </c>
    </row>
    <row r="10835" spans="1:4" ht="12.75" customHeight="1">
      <c r="A10835" s="6" t="s">
        <v>21692</v>
      </c>
      <c r="B10835" s="7" t="s">
        <v>21693</v>
      </c>
      <c r="C10835" s="7" t="s">
        <v>290</v>
      </c>
      <c r="D10835" s="8">
        <v>127.57</v>
      </c>
    </row>
    <row r="10836" spans="1:4" ht="12.75" customHeight="1">
      <c r="A10836" s="6" t="s">
        <v>21694</v>
      </c>
      <c r="B10836" s="7" t="s">
        <v>21695</v>
      </c>
      <c r="C10836" s="7" t="s">
        <v>290</v>
      </c>
      <c r="D10836" s="8">
        <v>162.88</v>
      </c>
    </row>
    <row r="10837" spans="1:4" ht="12.75" customHeight="1">
      <c r="A10837" s="6" t="s">
        <v>21696</v>
      </c>
      <c r="B10837" s="7" t="s">
        <v>21697</v>
      </c>
      <c r="C10837" s="7" t="s">
        <v>290</v>
      </c>
      <c r="D10837" s="8">
        <v>246.72</v>
      </c>
    </row>
    <row r="10838" spans="1:4" ht="12.75" customHeight="1">
      <c r="A10838" s="6" t="s">
        <v>21698</v>
      </c>
      <c r="B10838" s="7" t="s">
        <v>21699</v>
      </c>
      <c r="C10838" s="7" t="s">
        <v>290</v>
      </c>
      <c r="D10838" s="8">
        <v>315.82</v>
      </c>
    </row>
    <row r="10839" spans="1:4" ht="12.75" customHeight="1">
      <c r="A10839" s="6" t="s">
        <v>21700</v>
      </c>
      <c r="B10839" s="7" t="s">
        <v>21701</v>
      </c>
      <c r="C10839" s="7" t="s">
        <v>290</v>
      </c>
      <c r="D10839" s="8">
        <v>408.45</v>
      </c>
    </row>
    <row r="10840" spans="1:4" ht="12.75" customHeight="1">
      <c r="A10840" s="6" t="s">
        <v>21702</v>
      </c>
      <c r="B10840" s="7" t="s">
        <v>21703</v>
      </c>
      <c r="C10840" s="7" t="s">
        <v>290</v>
      </c>
      <c r="D10840" s="8">
        <v>168.39</v>
      </c>
    </row>
    <row r="10841" spans="1:4" ht="12.75" customHeight="1">
      <c r="A10841" s="6" t="s">
        <v>21704</v>
      </c>
      <c r="B10841" s="7" t="s">
        <v>21705</v>
      </c>
      <c r="C10841" s="7" t="s">
        <v>290</v>
      </c>
      <c r="D10841" s="8">
        <v>217.92</v>
      </c>
    </row>
    <row r="10842" spans="1:4" ht="12.75" customHeight="1">
      <c r="A10842" s="6" t="s">
        <v>21706</v>
      </c>
      <c r="B10842" s="7" t="s">
        <v>21707</v>
      </c>
      <c r="C10842" s="7" t="s">
        <v>290</v>
      </c>
      <c r="D10842" s="8">
        <v>145.41999999999999</v>
      </c>
    </row>
    <row r="10843" spans="1:4" ht="12.75" customHeight="1">
      <c r="A10843" s="6" t="s">
        <v>21708</v>
      </c>
      <c r="B10843" s="7" t="s">
        <v>21709</v>
      </c>
      <c r="C10843" s="7" t="s">
        <v>290</v>
      </c>
      <c r="D10843" s="8">
        <v>124.98</v>
      </c>
    </row>
    <row r="10844" spans="1:4" ht="12.75" customHeight="1">
      <c r="A10844" s="6" t="s">
        <v>21710</v>
      </c>
      <c r="B10844" s="7" t="s">
        <v>21711</v>
      </c>
      <c r="C10844" s="7" t="s">
        <v>290</v>
      </c>
      <c r="D10844" s="8">
        <v>216.77</v>
      </c>
    </row>
    <row r="10845" spans="1:4" ht="12.75" customHeight="1">
      <c r="A10845" s="6" t="s">
        <v>21712</v>
      </c>
      <c r="B10845" s="7" t="s">
        <v>21713</v>
      </c>
      <c r="C10845" s="7" t="s">
        <v>290</v>
      </c>
      <c r="D10845" s="8">
        <v>250.17</v>
      </c>
    </row>
    <row r="10846" spans="1:4" ht="12.75" customHeight="1">
      <c r="A10846" s="6" t="s">
        <v>21714</v>
      </c>
      <c r="B10846" s="7" t="s">
        <v>21715</v>
      </c>
      <c r="C10846" s="7" t="s">
        <v>290</v>
      </c>
      <c r="D10846" s="8">
        <v>282.95</v>
      </c>
    </row>
    <row r="10847" spans="1:4" ht="12.75" customHeight="1">
      <c r="A10847" s="6" t="s">
        <v>21716</v>
      </c>
      <c r="B10847" s="7" t="s">
        <v>21717</v>
      </c>
      <c r="C10847" s="7" t="s">
        <v>290</v>
      </c>
      <c r="D10847" s="8">
        <v>197.07</v>
      </c>
    </row>
    <row r="10848" spans="1:4" ht="12.75" customHeight="1">
      <c r="A10848" s="6" t="s">
        <v>21718</v>
      </c>
      <c r="B10848" s="7" t="s">
        <v>21719</v>
      </c>
      <c r="C10848" s="7" t="s">
        <v>290</v>
      </c>
      <c r="D10848" s="8">
        <v>233.03</v>
      </c>
    </row>
    <row r="10849" spans="1:4" ht="12.75" customHeight="1">
      <c r="A10849" s="6" t="s">
        <v>21720</v>
      </c>
      <c r="B10849" s="7" t="s">
        <v>21721</v>
      </c>
      <c r="C10849" s="7" t="s">
        <v>290</v>
      </c>
      <c r="D10849" s="8">
        <v>264.14</v>
      </c>
    </row>
    <row r="10850" spans="1:4" ht="12.75" customHeight="1">
      <c r="A10850" s="6" t="s">
        <v>21722</v>
      </c>
      <c r="B10850" s="7" t="s">
        <v>21723</v>
      </c>
      <c r="C10850" s="7" t="s">
        <v>290</v>
      </c>
      <c r="D10850" s="8">
        <v>150.08000000000001</v>
      </c>
    </row>
    <row r="10851" spans="1:4" ht="12.75" customHeight="1">
      <c r="A10851" s="6" t="s">
        <v>21724</v>
      </c>
      <c r="B10851" s="7" t="s">
        <v>21725</v>
      </c>
      <c r="C10851" s="7" t="s">
        <v>290</v>
      </c>
      <c r="D10851" s="8">
        <v>129.63999999999999</v>
      </c>
    </row>
    <row r="10852" spans="1:4" ht="12.75" customHeight="1">
      <c r="A10852" s="6" t="s">
        <v>21726</v>
      </c>
      <c r="B10852" s="7" t="s">
        <v>21727</v>
      </c>
      <c r="C10852" s="7" t="s">
        <v>290</v>
      </c>
      <c r="D10852" s="8">
        <v>1.36</v>
      </c>
    </row>
    <row r="10853" spans="1:4" ht="12.75" customHeight="1">
      <c r="A10853" s="6" t="s">
        <v>21728</v>
      </c>
      <c r="B10853" s="7" t="s">
        <v>21729</v>
      </c>
      <c r="C10853" s="7" t="s">
        <v>801</v>
      </c>
      <c r="D10853" s="8">
        <v>0.13</v>
      </c>
    </row>
    <row r="10854" spans="1:4" ht="12.75" customHeight="1">
      <c r="A10854" s="6" t="s">
        <v>21730</v>
      </c>
      <c r="B10854" s="7" t="s">
        <v>21731</v>
      </c>
      <c r="C10854" s="7" t="s">
        <v>290</v>
      </c>
      <c r="D10854" s="8">
        <v>26.95</v>
      </c>
    </row>
    <row r="10855" spans="1:4" ht="12.75" customHeight="1">
      <c r="A10855" s="6" t="s">
        <v>21732</v>
      </c>
      <c r="B10855" s="7" t="s">
        <v>21733</v>
      </c>
      <c r="C10855" s="7" t="s">
        <v>290</v>
      </c>
      <c r="D10855" s="8">
        <v>23.25</v>
      </c>
    </row>
    <row r="10856" spans="1:4" ht="12.75" customHeight="1">
      <c r="A10856" s="6" t="s">
        <v>21734</v>
      </c>
      <c r="B10856" s="7" t="s">
        <v>21735</v>
      </c>
      <c r="C10856" s="7" t="s">
        <v>801</v>
      </c>
      <c r="D10856" s="8">
        <v>84.37</v>
      </c>
    </row>
    <row r="10857" spans="1:4" ht="12.75" customHeight="1">
      <c r="A10857" s="6" t="s">
        <v>21736</v>
      </c>
      <c r="B10857" s="7" t="s">
        <v>21737</v>
      </c>
      <c r="C10857" s="7" t="s">
        <v>801</v>
      </c>
      <c r="D10857" s="8">
        <v>174.44</v>
      </c>
    </row>
    <row r="10858" spans="1:4" ht="12.75" customHeight="1">
      <c r="A10858" s="6" t="s">
        <v>21738</v>
      </c>
      <c r="B10858" s="7" t="s">
        <v>21739</v>
      </c>
      <c r="C10858" s="7" t="s">
        <v>801</v>
      </c>
      <c r="D10858" s="8">
        <v>82.81</v>
      </c>
    </row>
    <row r="10859" spans="1:4" ht="12.75" customHeight="1">
      <c r="A10859" s="6" t="s">
        <v>21740</v>
      </c>
      <c r="B10859" s="7" t="s">
        <v>21741</v>
      </c>
      <c r="C10859" s="7" t="s">
        <v>801</v>
      </c>
      <c r="D10859" s="8">
        <v>102.48</v>
      </c>
    </row>
    <row r="10860" spans="1:4" ht="12.75" customHeight="1">
      <c r="A10860" s="6" t="s">
        <v>21742</v>
      </c>
      <c r="B10860" s="7" t="s">
        <v>21743</v>
      </c>
      <c r="C10860" s="7" t="s">
        <v>801</v>
      </c>
      <c r="D10860" s="8">
        <v>122.4</v>
      </c>
    </row>
    <row r="10861" spans="1:4" ht="12.75" customHeight="1">
      <c r="A10861" s="6" t="s">
        <v>21744</v>
      </c>
      <c r="B10861" s="7" t="s">
        <v>21745</v>
      </c>
      <c r="C10861" s="7" t="s">
        <v>801</v>
      </c>
      <c r="D10861" s="8">
        <v>96.09</v>
      </c>
    </row>
    <row r="10862" spans="1:4" ht="12.75" customHeight="1">
      <c r="A10862" s="6" t="s">
        <v>21746</v>
      </c>
      <c r="B10862" s="7" t="s">
        <v>21747</v>
      </c>
      <c r="C10862" s="7" t="s">
        <v>801</v>
      </c>
      <c r="D10862" s="8">
        <v>86.28</v>
      </c>
    </row>
    <row r="10863" spans="1:4" ht="12.75" customHeight="1">
      <c r="A10863" s="6" t="s">
        <v>21748</v>
      </c>
      <c r="B10863" s="7" t="s">
        <v>21749</v>
      </c>
      <c r="C10863" s="7" t="s">
        <v>801</v>
      </c>
      <c r="D10863" s="8">
        <v>106.83</v>
      </c>
    </row>
    <row r="10864" spans="1:4" ht="12.75" customHeight="1">
      <c r="A10864" s="6" t="s">
        <v>21750</v>
      </c>
      <c r="B10864" s="7" t="s">
        <v>21751</v>
      </c>
      <c r="C10864" s="7" t="s">
        <v>801</v>
      </c>
      <c r="D10864" s="8">
        <v>124.9</v>
      </c>
    </row>
    <row r="10865" spans="1:4" ht="12.75" customHeight="1">
      <c r="A10865" s="6" t="s">
        <v>21752</v>
      </c>
      <c r="B10865" s="7" t="s">
        <v>21753</v>
      </c>
      <c r="C10865" s="7" t="s">
        <v>801</v>
      </c>
      <c r="D10865" s="8">
        <v>94.24</v>
      </c>
    </row>
    <row r="10866" spans="1:4" ht="12.75" customHeight="1">
      <c r="A10866" s="6" t="s">
        <v>21754</v>
      </c>
      <c r="B10866" s="7" t="s">
        <v>21755</v>
      </c>
      <c r="C10866" s="7" t="s">
        <v>801</v>
      </c>
      <c r="D10866" s="8">
        <v>84.02</v>
      </c>
    </row>
    <row r="10867" spans="1:4" ht="12.75" customHeight="1">
      <c r="A10867" s="6" t="s">
        <v>21756</v>
      </c>
      <c r="B10867" s="7" t="s">
        <v>21757</v>
      </c>
      <c r="C10867" s="7" t="s">
        <v>801</v>
      </c>
      <c r="D10867" s="8">
        <v>104.58</v>
      </c>
    </row>
    <row r="10868" spans="1:4" ht="12.75" customHeight="1">
      <c r="A10868" s="6" t="s">
        <v>21758</v>
      </c>
      <c r="B10868" s="7" t="s">
        <v>21759</v>
      </c>
      <c r="C10868" s="7" t="s">
        <v>801</v>
      </c>
      <c r="D10868" s="8">
        <v>124.88</v>
      </c>
    </row>
    <row r="10869" spans="1:4" ht="12.75" customHeight="1">
      <c r="A10869" s="6" t="s">
        <v>21760</v>
      </c>
      <c r="B10869" s="7" t="s">
        <v>21761</v>
      </c>
      <c r="C10869" s="7" t="s">
        <v>801</v>
      </c>
      <c r="D10869" s="8">
        <v>107.07</v>
      </c>
    </row>
    <row r="10870" spans="1:4" ht="12.75" customHeight="1">
      <c r="A10870" s="6" t="s">
        <v>21762</v>
      </c>
      <c r="B10870" s="7" t="s">
        <v>21763</v>
      </c>
      <c r="C10870" s="7" t="s">
        <v>801</v>
      </c>
      <c r="D10870" s="8">
        <v>96.98</v>
      </c>
    </row>
    <row r="10871" spans="1:4" ht="12.75" customHeight="1">
      <c r="A10871" s="6" t="s">
        <v>21764</v>
      </c>
      <c r="B10871" s="7" t="s">
        <v>21765</v>
      </c>
      <c r="C10871" s="7" t="s">
        <v>801</v>
      </c>
      <c r="D10871" s="8">
        <v>115.41</v>
      </c>
    </row>
    <row r="10872" spans="1:4" ht="12.75" customHeight="1">
      <c r="A10872" s="6" t="s">
        <v>21766</v>
      </c>
      <c r="B10872" s="7" t="s">
        <v>21767</v>
      </c>
      <c r="C10872" s="7" t="s">
        <v>801</v>
      </c>
      <c r="D10872" s="8">
        <v>169.58</v>
      </c>
    </row>
    <row r="10873" spans="1:4" ht="12.75" customHeight="1">
      <c r="A10873" s="6" t="s">
        <v>21768</v>
      </c>
      <c r="B10873" s="7" t="s">
        <v>21769</v>
      </c>
      <c r="C10873" s="7" t="s">
        <v>801</v>
      </c>
      <c r="D10873" s="8">
        <v>192.93</v>
      </c>
    </row>
    <row r="10874" spans="1:4" ht="12.75" customHeight="1">
      <c r="A10874" s="6" t="s">
        <v>21770</v>
      </c>
      <c r="B10874" s="7" t="s">
        <v>21771</v>
      </c>
      <c r="C10874" s="7" t="s">
        <v>801</v>
      </c>
      <c r="D10874" s="8">
        <v>215.56</v>
      </c>
    </row>
    <row r="10875" spans="1:4" ht="12.75" customHeight="1">
      <c r="A10875" s="6" t="s">
        <v>21772</v>
      </c>
      <c r="B10875" s="7" t="s">
        <v>21773</v>
      </c>
      <c r="C10875" s="7" t="s">
        <v>801</v>
      </c>
      <c r="D10875" s="8">
        <v>245.51</v>
      </c>
    </row>
    <row r="10876" spans="1:4" ht="12.75" customHeight="1">
      <c r="A10876" s="6" t="s">
        <v>21774</v>
      </c>
      <c r="B10876" s="7" t="s">
        <v>21775</v>
      </c>
      <c r="C10876" s="7" t="s">
        <v>801</v>
      </c>
      <c r="D10876" s="8">
        <v>280.16000000000003</v>
      </c>
    </row>
    <row r="10877" spans="1:4" ht="12.75" customHeight="1">
      <c r="A10877" s="6" t="s">
        <v>21776</v>
      </c>
      <c r="B10877" s="7" t="s">
        <v>21777</v>
      </c>
      <c r="C10877" s="7" t="s">
        <v>801</v>
      </c>
      <c r="D10877" s="8">
        <v>309.88</v>
      </c>
    </row>
    <row r="10878" spans="1:4" ht="12.75" customHeight="1">
      <c r="A10878" s="6" t="s">
        <v>21778</v>
      </c>
      <c r="B10878" s="7" t="s">
        <v>21779</v>
      </c>
      <c r="C10878" s="7" t="s">
        <v>801</v>
      </c>
      <c r="D10878" s="8">
        <v>300.89</v>
      </c>
    </row>
    <row r="10879" spans="1:4" ht="12.75" customHeight="1">
      <c r="A10879" s="6" t="s">
        <v>21780</v>
      </c>
      <c r="B10879" s="7" t="s">
        <v>21781</v>
      </c>
      <c r="C10879" s="7" t="s">
        <v>801</v>
      </c>
      <c r="D10879" s="8">
        <v>270.91000000000003</v>
      </c>
    </row>
    <row r="10880" spans="1:4" ht="12.75" customHeight="1">
      <c r="A10880" s="6" t="s">
        <v>21782</v>
      </c>
      <c r="B10880" s="7" t="s">
        <v>21783</v>
      </c>
      <c r="C10880" s="7" t="s">
        <v>801</v>
      </c>
      <c r="D10880" s="8">
        <v>2.0499999999999998</v>
      </c>
    </row>
    <row r="10881" spans="1:4" ht="12.75" customHeight="1">
      <c r="A10881" s="6" t="s">
        <v>21784</v>
      </c>
      <c r="B10881" s="7" t="s">
        <v>21785</v>
      </c>
      <c r="C10881" s="7" t="s">
        <v>89</v>
      </c>
      <c r="D10881" s="8">
        <v>0.35</v>
      </c>
    </row>
    <row r="10882" spans="1:4" ht="12.75" customHeight="1">
      <c r="A10882" s="6" t="s">
        <v>21786</v>
      </c>
      <c r="B10882" s="7" t="s">
        <v>21787</v>
      </c>
      <c r="C10882" s="7" t="s">
        <v>96</v>
      </c>
      <c r="D10882" s="8">
        <v>58.4</v>
      </c>
    </row>
    <row r="10883" spans="1:4" ht="12.75" customHeight="1">
      <c r="A10883" s="6" t="s">
        <v>21788</v>
      </c>
      <c r="B10883" s="7" t="s">
        <v>21789</v>
      </c>
      <c r="C10883" s="7" t="s">
        <v>96</v>
      </c>
      <c r="D10883" s="8">
        <v>24.51</v>
      </c>
    </row>
    <row r="10884" spans="1:4" ht="12.75" customHeight="1">
      <c r="A10884" s="6" t="s">
        <v>21790</v>
      </c>
      <c r="B10884" s="7" t="s">
        <v>21791</v>
      </c>
      <c r="C10884" s="7" t="s">
        <v>96</v>
      </c>
      <c r="D10884" s="8">
        <v>22.2</v>
      </c>
    </row>
    <row r="10885" spans="1:4" ht="12.75" customHeight="1">
      <c r="A10885" s="6" t="s">
        <v>21792</v>
      </c>
      <c r="B10885" s="7" t="s">
        <v>21793</v>
      </c>
      <c r="C10885" s="7" t="s">
        <v>96</v>
      </c>
      <c r="D10885" s="8">
        <v>18.809999999999999</v>
      </c>
    </row>
    <row r="10886" spans="1:4" ht="12.75" customHeight="1">
      <c r="A10886" s="6" t="s">
        <v>21794</v>
      </c>
      <c r="B10886" s="7" t="s">
        <v>21795</v>
      </c>
      <c r="C10886" s="7" t="s">
        <v>96</v>
      </c>
      <c r="D10886" s="8">
        <v>17.37</v>
      </c>
    </row>
    <row r="10887" spans="1:4" ht="12.75" customHeight="1">
      <c r="A10887" s="6" t="s">
        <v>21796</v>
      </c>
      <c r="B10887" s="7" t="s">
        <v>21797</v>
      </c>
      <c r="C10887" s="7" t="s">
        <v>96</v>
      </c>
      <c r="D10887" s="8">
        <v>11.37</v>
      </c>
    </row>
    <row r="10888" spans="1:4" ht="12.75" customHeight="1">
      <c r="A10888" s="6" t="s">
        <v>21798</v>
      </c>
      <c r="B10888" s="7" t="s">
        <v>21799</v>
      </c>
      <c r="C10888" s="7" t="s">
        <v>801</v>
      </c>
      <c r="D10888" s="8">
        <v>282.49</v>
      </c>
    </row>
    <row r="10889" spans="1:4" ht="12.75" customHeight="1">
      <c r="A10889" s="6" t="s">
        <v>21800</v>
      </c>
      <c r="B10889" s="7" t="s">
        <v>21801</v>
      </c>
      <c r="C10889" s="7" t="s">
        <v>801</v>
      </c>
      <c r="D10889" s="8">
        <v>296.91000000000003</v>
      </c>
    </row>
    <row r="10890" spans="1:4" ht="12.75" customHeight="1">
      <c r="A10890" s="6" t="s">
        <v>21802</v>
      </c>
      <c r="B10890" s="7" t="s">
        <v>21803</v>
      </c>
      <c r="C10890" s="7" t="s">
        <v>801</v>
      </c>
      <c r="D10890" s="8">
        <v>59.29</v>
      </c>
    </row>
    <row r="10891" spans="1:4" ht="12.75" customHeight="1">
      <c r="A10891" s="6" t="s">
        <v>21804</v>
      </c>
      <c r="B10891" s="7" t="s">
        <v>21805</v>
      </c>
      <c r="C10891" s="7" t="s">
        <v>801</v>
      </c>
      <c r="D10891" s="8">
        <v>85.04</v>
      </c>
    </row>
    <row r="10892" spans="1:4" ht="12.75" customHeight="1">
      <c r="A10892" s="6" t="s">
        <v>21806</v>
      </c>
      <c r="B10892" s="7" t="s">
        <v>21807</v>
      </c>
      <c r="C10892" s="7" t="s">
        <v>801</v>
      </c>
      <c r="D10892" s="8">
        <v>164.35</v>
      </c>
    </row>
    <row r="10893" spans="1:4" ht="12.75" customHeight="1">
      <c r="A10893" s="6" t="s">
        <v>21808</v>
      </c>
      <c r="B10893" s="7" t="s">
        <v>21809</v>
      </c>
      <c r="C10893" s="7" t="s">
        <v>801</v>
      </c>
      <c r="D10893" s="8">
        <v>173.73</v>
      </c>
    </row>
    <row r="10894" spans="1:4" ht="12.75" customHeight="1">
      <c r="A10894" s="6" t="s">
        <v>21810</v>
      </c>
      <c r="B10894" s="7" t="s">
        <v>21811</v>
      </c>
      <c r="C10894" s="7" t="s">
        <v>801</v>
      </c>
      <c r="D10894" s="8">
        <v>204.33</v>
      </c>
    </row>
    <row r="10895" spans="1:4" ht="12.75" customHeight="1">
      <c r="A10895" s="6" t="s">
        <v>21812</v>
      </c>
      <c r="B10895" s="7" t="s">
        <v>21813</v>
      </c>
      <c r="C10895" s="7" t="s">
        <v>801</v>
      </c>
      <c r="D10895" s="8">
        <v>184.87</v>
      </c>
    </row>
    <row r="10896" spans="1:4" ht="12.75" customHeight="1">
      <c r="A10896" s="6" t="s">
        <v>21814</v>
      </c>
      <c r="B10896" s="7" t="s">
        <v>21815</v>
      </c>
      <c r="C10896" s="7" t="s">
        <v>801</v>
      </c>
      <c r="D10896" s="8">
        <v>208.58</v>
      </c>
    </row>
    <row r="10897" spans="1:4" ht="12.75" customHeight="1">
      <c r="A10897" s="6" t="s">
        <v>21816</v>
      </c>
      <c r="B10897" s="7" t="s">
        <v>21817</v>
      </c>
      <c r="C10897" s="7" t="s">
        <v>801</v>
      </c>
      <c r="D10897" s="8">
        <v>237.66</v>
      </c>
    </row>
    <row r="10898" spans="1:4" ht="12.75" customHeight="1">
      <c r="A10898" s="6" t="s">
        <v>21818</v>
      </c>
      <c r="B10898" s="7" t="s">
        <v>21819</v>
      </c>
      <c r="C10898" s="7" t="s">
        <v>801</v>
      </c>
      <c r="D10898" s="8">
        <v>271.44</v>
      </c>
    </row>
    <row r="10899" spans="1:4" ht="12.75" customHeight="1">
      <c r="A10899" s="6" t="s">
        <v>21820</v>
      </c>
      <c r="B10899" s="7" t="s">
        <v>21821</v>
      </c>
      <c r="C10899" s="7" t="s">
        <v>801</v>
      </c>
      <c r="D10899" s="8">
        <v>300.29000000000002</v>
      </c>
    </row>
    <row r="10900" spans="1:4" ht="12.75" customHeight="1">
      <c r="A10900" s="6" t="s">
        <v>21822</v>
      </c>
      <c r="B10900" s="7" t="s">
        <v>21823</v>
      </c>
      <c r="C10900" s="7" t="s">
        <v>801</v>
      </c>
      <c r="D10900" s="8">
        <v>151.72</v>
      </c>
    </row>
    <row r="10901" spans="1:4" ht="12.75" customHeight="1">
      <c r="A10901" s="6" t="s">
        <v>21824</v>
      </c>
      <c r="B10901" s="7" t="s">
        <v>21825</v>
      </c>
      <c r="C10901" s="7" t="s">
        <v>801</v>
      </c>
      <c r="D10901" s="8">
        <v>177.5</v>
      </c>
    </row>
    <row r="10902" spans="1:4" ht="12.75" customHeight="1">
      <c r="A10902" s="6" t="s">
        <v>21826</v>
      </c>
      <c r="B10902" s="7" t="s">
        <v>21827</v>
      </c>
      <c r="C10902" s="7" t="s">
        <v>801</v>
      </c>
      <c r="D10902" s="8">
        <v>193.4</v>
      </c>
    </row>
    <row r="10903" spans="1:4" ht="12.75" customHeight="1">
      <c r="A10903" s="6" t="s">
        <v>21828</v>
      </c>
      <c r="B10903" s="7" t="s">
        <v>21829</v>
      </c>
      <c r="C10903" s="7" t="s">
        <v>801</v>
      </c>
      <c r="D10903" s="8">
        <v>223.59</v>
      </c>
    </row>
    <row r="10904" spans="1:4" ht="12.75" customHeight="1">
      <c r="A10904" s="6" t="s">
        <v>21830</v>
      </c>
      <c r="B10904" s="7" t="s">
        <v>21831</v>
      </c>
      <c r="C10904" s="7" t="s">
        <v>801</v>
      </c>
      <c r="D10904" s="8">
        <v>256.35000000000002</v>
      </c>
    </row>
    <row r="10905" spans="1:4" ht="12.75" customHeight="1">
      <c r="A10905" s="6" t="s">
        <v>21832</v>
      </c>
      <c r="B10905" s="7" t="s">
        <v>21833</v>
      </c>
      <c r="C10905" s="7" t="s">
        <v>801</v>
      </c>
      <c r="D10905" s="8">
        <v>272.39</v>
      </c>
    </row>
    <row r="10906" spans="1:4" ht="12.75" customHeight="1">
      <c r="A10906" s="6" t="s">
        <v>21834</v>
      </c>
      <c r="B10906" s="7" t="s">
        <v>21835</v>
      </c>
      <c r="C10906" s="7" t="s">
        <v>801</v>
      </c>
      <c r="D10906" s="8">
        <v>100.54</v>
      </c>
    </row>
    <row r="10907" spans="1:4" ht="12.75" customHeight="1">
      <c r="A10907" s="6" t="s">
        <v>21836</v>
      </c>
      <c r="B10907" s="7" t="s">
        <v>21837</v>
      </c>
      <c r="C10907" s="7" t="s">
        <v>801</v>
      </c>
      <c r="D10907" s="8">
        <v>89.54</v>
      </c>
    </row>
    <row r="10908" spans="1:4" ht="12.75" customHeight="1">
      <c r="A10908" s="6" t="s">
        <v>21838</v>
      </c>
      <c r="B10908" s="7" t="s">
        <v>21839</v>
      </c>
      <c r="C10908" s="7" t="s">
        <v>801</v>
      </c>
      <c r="D10908" s="8">
        <v>312.83999999999997</v>
      </c>
    </row>
    <row r="10909" spans="1:4" ht="12.75" customHeight="1">
      <c r="A10909" s="6" t="s">
        <v>21840</v>
      </c>
      <c r="B10909" s="7" t="s">
        <v>21841</v>
      </c>
      <c r="C10909" s="7" t="s">
        <v>2</v>
      </c>
      <c r="D10909" s="8">
        <v>114.72</v>
      </c>
    </row>
    <row r="10910" spans="1:4" ht="12.75" customHeight="1">
      <c r="A10910" s="6" t="s">
        <v>21842</v>
      </c>
      <c r="B10910" s="7" t="s">
        <v>21843</v>
      </c>
      <c r="C10910" s="7" t="s">
        <v>2</v>
      </c>
      <c r="D10910" s="8">
        <v>102.75</v>
      </c>
    </row>
    <row r="10911" spans="1:4" ht="12.75" customHeight="1">
      <c r="A10911" s="6" t="s">
        <v>21844</v>
      </c>
      <c r="B10911" s="7" t="s">
        <v>21845</v>
      </c>
      <c r="C10911" s="7" t="s">
        <v>2</v>
      </c>
      <c r="D10911" s="8">
        <v>140.69999999999999</v>
      </c>
    </row>
    <row r="10912" spans="1:4" ht="12.75" customHeight="1">
      <c r="A10912" s="6" t="s">
        <v>21846</v>
      </c>
      <c r="B10912" s="7" t="s">
        <v>21847</v>
      </c>
      <c r="C10912" s="7" t="s">
        <v>2</v>
      </c>
      <c r="D10912" s="8">
        <v>128.72999999999999</v>
      </c>
    </row>
    <row r="10913" spans="1:4" ht="12.75" customHeight="1">
      <c r="A10913" s="6" t="s">
        <v>21848</v>
      </c>
      <c r="B10913" s="7" t="s">
        <v>21849</v>
      </c>
      <c r="C10913" s="7" t="s">
        <v>290</v>
      </c>
      <c r="D10913" s="8">
        <v>1429.16</v>
      </c>
    </row>
    <row r="10914" spans="1:4" ht="12.75" customHeight="1">
      <c r="A10914" s="6" t="s">
        <v>21850</v>
      </c>
      <c r="B10914" s="7" t="s">
        <v>21851</v>
      </c>
      <c r="C10914" s="7" t="s">
        <v>290</v>
      </c>
      <c r="D10914" s="8">
        <v>1235.1199999999999</v>
      </c>
    </row>
    <row r="10915" spans="1:4" ht="12.75" customHeight="1">
      <c r="A10915" s="6" t="s">
        <v>21852</v>
      </c>
      <c r="B10915" s="7" t="s">
        <v>21853</v>
      </c>
      <c r="C10915" s="7" t="s">
        <v>801</v>
      </c>
      <c r="D10915" s="8">
        <v>6.79</v>
      </c>
    </row>
    <row r="10916" spans="1:4" ht="12.75" customHeight="1">
      <c r="A10916" s="6" t="s">
        <v>21854</v>
      </c>
      <c r="B10916" s="7" t="s">
        <v>21855</v>
      </c>
      <c r="C10916" s="7" t="s">
        <v>290</v>
      </c>
      <c r="D10916" s="8">
        <v>233.47</v>
      </c>
    </row>
    <row r="10917" spans="1:4" ht="12.75" customHeight="1">
      <c r="A10917" s="6" t="s">
        <v>21856</v>
      </c>
      <c r="B10917" s="7" t="s">
        <v>21857</v>
      </c>
      <c r="C10917" s="7" t="s">
        <v>290</v>
      </c>
      <c r="D10917" s="8">
        <v>300.77999999999997</v>
      </c>
    </row>
    <row r="10918" spans="1:4" ht="12.75" customHeight="1">
      <c r="A10918" s="6" t="s">
        <v>21858</v>
      </c>
      <c r="B10918" s="7" t="s">
        <v>21859</v>
      </c>
      <c r="C10918" s="7" t="s">
        <v>290</v>
      </c>
      <c r="D10918" s="8">
        <v>395.2</v>
      </c>
    </row>
    <row r="10919" spans="1:4" ht="12.75" customHeight="1">
      <c r="A10919" s="6" t="s">
        <v>21860</v>
      </c>
      <c r="B10919" s="7" t="s">
        <v>21861</v>
      </c>
      <c r="C10919" s="7" t="s">
        <v>801</v>
      </c>
      <c r="D10919" s="8">
        <v>2.44</v>
      </c>
    </row>
    <row r="10920" spans="1:4" ht="12.75" customHeight="1">
      <c r="A10920" s="6" t="s">
        <v>21862</v>
      </c>
      <c r="B10920" s="7" t="s">
        <v>21863</v>
      </c>
      <c r="C10920" s="7" t="s">
        <v>801</v>
      </c>
      <c r="D10920" s="8">
        <v>1.72</v>
      </c>
    </row>
    <row r="10921" spans="1:4" ht="12.75" customHeight="1">
      <c r="A10921" s="6" t="s">
        <v>21864</v>
      </c>
      <c r="B10921" s="7" t="s">
        <v>21865</v>
      </c>
      <c r="C10921" s="7" t="s">
        <v>801</v>
      </c>
      <c r="D10921" s="8">
        <v>3.88</v>
      </c>
    </row>
    <row r="10922" spans="1:4" ht="12.75" customHeight="1">
      <c r="A10922" s="6" t="s">
        <v>21866</v>
      </c>
      <c r="B10922" s="7" t="s">
        <v>21867</v>
      </c>
      <c r="C10922" s="7" t="s">
        <v>801</v>
      </c>
      <c r="D10922" s="8">
        <v>4.34</v>
      </c>
    </row>
    <row r="10923" spans="1:4" ht="12.75" customHeight="1">
      <c r="A10923" s="6" t="s">
        <v>21868</v>
      </c>
      <c r="B10923" s="7" t="s">
        <v>21869</v>
      </c>
      <c r="C10923" s="7" t="s">
        <v>801</v>
      </c>
      <c r="D10923" s="8">
        <v>2.67</v>
      </c>
    </row>
    <row r="10924" spans="1:4" ht="12.75" customHeight="1">
      <c r="A10924" s="6" t="s">
        <v>21870</v>
      </c>
      <c r="B10924" s="7" t="s">
        <v>21871</v>
      </c>
      <c r="C10924" s="7" t="s">
        <v>801</v>
      </c>
      <c r="D10924" s="8">
        <v>17.28</v>
      </c>
    </row>
    <row r="10925" spans="1:4" ht="12.75" customHeight="1">
      <c r="A10925" s="6" t="s">
        <v>21872</v>
      </c>
      <c r="B10925" s="7" t="s">
        <v>21873</v>
      </c>
      <c r="C10925" s="7" t="s">
        <v>801</v>
      </c>
      <c r="D10925" s="8">
        <v>14.73</v>
      </c>
    </row>
    <row r="10926" spans="1:4" ht="12.75" customHeight="1">
      <c r="A10926" s="6" t="s">
        <v>21874</v>
      </c>
      <c r="B10926" s="7" t="s">
        <v>21875</v>
      </c>
      <c r="C10926" s="7" t="s">
        <v>801</v>
      </c>
      <c r="D10926" s="8">
        <v>22.43</v>
      </c>
    </row>
    <row r="10927" spans="1:4" ht="12.75" customHeight="1">
      <c r="A10927" s="6" t="s">
        <v>21876</v>
      </c>
      <c r="B10927" s="7" t="s">
        <v>21877</v>
      </c>
      <c r="C10927" s="7" t="s">
        <v>801</v>
      </c>
      <c r="D10927" s="8">
        <v>24.05</v>
      </c>
    </row>
    <row r="10928" spans="1:4" ht="12.75" customHeight="1">
      <c r="A10928" s="6" t="s">
        <v>21878</v>
      </c>
      <c r="B10928" s="7" t="s">
        <v>21879</v>
      </c>
      <c r="C10928" s="7" t="s">
        <v>801</v>
      </c>
      <c r="D10928" s="8">
        <v>18.079999999999998</v>
      </c>
    </row>
    <row r="10929" spans="1:4" ht="12.75" customHeight="1">
      <c r="A10929" s="6" t="s">
        <v>21880</v>
      </c>
      <c r="B10929" s="7" t="s">
        <v>21881</v>
      </c>
      <c r="C10929" s="7" t="s">
        <v>801</v>
      </c>
      <c r="D10929" s="8">
        <v>20.78</v>
      </c>
    </row>
    <row r="10930" spans="1:4" ht="12.75" customHeight="1">
      <c r="A10930" s="6" t="s">
        <v>21882</v>
      </c>
      <c r="B10930" s="7" t="s">
        <v>21883</v>
      </c>
      <c r="C10930" s="7" t="s">
        <v>801</v>
      </c>
      <c r="D10930" s="8">
        <v>16.37</v>
      </c>
    </row>
    <row r="10931" spans="1:4" ht="12.75" customHeight="1">
      <c r="A10931" s="6" t="s">
        <v>21884</v>
      </c>
      <c r="B10931" s="7" t="s">
        <v>21885</v>
      </c>
      <c r="C10931" s="7" t="s">
        <v>801</v>
      </c>
      <c r="D10931" s="8">
        <v>29.64</v>
      </c>
    </row>
    <row r="10932" spans="1:4" ht="12.75" customHeight="1">
      <c r="A10932" s="6" t="s">
        <v>21886</v>
      </c>
      <c r="B10932" s="7" t="s">
        <v>21887</v>
      </c>
      <c r="C10932" s="7" t="s">
        <v>801</v>
      </c>
      <c r="D10932" s="8">
        <v>32.46</v>
      </c>
    </row>
    <row r="10933" spans="1:4" ht="12.75" customHeight="1">
      <c r="A10933" s="6" t="s">
        <v>21888</v>
      </c>
      <c r="B10933" s="7" t="s">
        <v>21889</v>
      </c>
      <c r="C10933" s="7" t="s">
        <v>801</v>
      </c>
      <c r="D10933" s="8">
        <v>22.17</v>
      </c>
    </row>
    <row r="10934" spans="1:4" ht="12.75" customHeight="1">
      <c r="A10934" s="6" t="s">
        <v>21890</v>
      </c>
      <c r="B10934" s="7" t="s">
        <v>21891</v>
      </c>
      <c r="C10934" s="7" t="s">
        <v>801</v>
      </c>
      <c r="D10934" s="8">
        <v>17.02</v>
      </c>
    </row>
    <row r="10935" spans="1:4" ht="12.75" customHeight="1">
      <c r="A10935" s="6" t="s">
        <v>21892</v>
      </c>
      <c r="B10935" s="7" t="s">
        <v>21893</v>
      </c>
      <c r="C10935" s="7" t="s">
        <v>801</v>
      </c>
      <c r="D10935" s="8">
        <v>4.0999999999999996</v>
      </c>
    </row>
    <row r="10936" spans="1:4" ht="12.75" customHeight="1">
      <c r="A10936" s="6" t="s">
        <v>21894</v>
      </c>
      <c r="B10936" s="7" t="s">
        <v>21895</v>
      </c>
      <c r="C10936" s="7" t="s">
        <v>801</v>
      </c>
      <c r="D10936" s="8">
        <v>3.22</v>
      </c>
    </row>
    <row r="10937" spans="1:4" ht="12.75" customHeight="1">
      <c r="A10937" s="6" t="s">
        <v>21896</v>
      </c>
      <c r="B10937" s="7" t="s">
        <v>21897</v>
      </c>
      <c r="C10937" s="7" t="s">
        <v>801</v>
      </c>
      <c r="D10937" s="8">
        <v>13.81</v>
      </c>
    </row>
    <row r="10938" spans="1:4" ht="12.75" customHeight="1">
      <c r="A10938" s="6" t="s">
        <v>21898</v>
      </c>
      <c r="B10938" s="7" t="s">
        <v>21899</v>
      </c>
      <c r="C10938" s="7" t="s">
        <v>801</v>
      </c>
      <c r="D10938" s="8">
        <v>11.65</v>
      </c>
    </row>
    <row r="10939" spans="1:4" ht="12.75" customHeight="1">
      <c r="A10939" s="6" t="s">
        <v>21900</v>
      </c>
      <c r="B10939" s="7" t="s">
        <v>21901</v>
      </c>
      <c r="C10939" s="7" t="s">
        <v>801</v>
      </c>
      <c r="D10939" s="8">
        <v>19.420000000000002</v>
      </c>
    </row>
    <row r="10940" spans="1:4" ht="12.75" customHeight="1">
      <c r="A10940" s="6" t="s">
        <v>21902</v>
      </c>
      <c r="B10940" s="7" t="s">
        <v>21903</v>
      </c>
      <c r="C10940" s="7" t="s">
        <v>801</v>
      </c>
      <c r="D10940" s="8">
        <v>10.62</v>
      </c>
    </row>
    <row r="10941" spans="1:4" ht="12.75" customHeight="1">
      <c r="A10941" s="6" t="s">
        <v>21904</v>
      </c>
      <c r="B10941" s="7" t="s">
        <v>21905</v>
      </c>
      <c r="C10941" s="7" t="s">
        <v>801</v>
      </c>
      <c r="D10941" s="8">
        <v>29.37</v>
      </c>
    </row>
    <row r="10942" spans="1:4" ht="12.75" customHeight="1">
      <c r="A10942" s="6" t="s">
        <v>21906</v>
      </c>
      <c r="B10942" s="7" t="s">
        <v>21907</v>
      </c>
      <c r="C10942" s="7" t="s">
        <v>801</v>
      </c>
      <c r="D10942" s="8">
        <v>16.46</v>
      </c>
    </row>
    <row r="10943" spans="1:4" ht="12.75" customHeight="1">
      <c r="A10943" s="6" t="s">
        <v>21908</v>
      </c>
      <c r="B10943" s="7" t="s">
        <v>21909</v>
      </c>
      <c r="C10943" s="7" t="s">
        <v>801</v>
      </c>
      <c r="D10943" s="8">
        <v>12.3</v>
      </c>
    </row>
    <row r="10944" spans="1:4" ht="12.75" customHeight="1">
      <c r="A10944" s="6" t="s">
        <v>21910</v>
      </c>
      <c r="B10944" s="7" t="s">
        <v>21911</v>
      </c>
      <c r="C10944" s="7" t="s">
        <v>801</v>
      </c>
      <c r="D10944" s="8">
        <v>14.35</v>
      </c>
    </row>
    <row r="10945" spans="1:4" ht="12.75" customHeight="1">
      <c r="A10945" s="6" t="s">
        <v>21912</v>
      </c>
      <c r="B10945" s="7" t="s">
        <v>21913</v>
      </c>
      <c r="C10945" s="7" t="s">
        <v>801</v>
      </c>
      <c r="D10945" s="8">
        <v>15.3</v>
      </c>
    </row>
    <row r="10946" spans="1:4" ht="12.75" customHeight="1">
      <c r="A10946" s="6" t="s">
        <v>21914</v>
      </c>
      <c r="B10946" s="7" t="s">
        <v>21915</v>
      </c>
      <c r="C10946" s="7" t="s">
        <v>801</v>
      </c>
      <c r="D10946" s="8">
        <v>11.82</v>
      </c>
    </row>
    <row r="10947" spans="1:4" ht="12.75" customHeight="1">
      <c r="A10947" s="6" t="s">
        <v>21916</v>
      </c>
      <c r="B10947" s="7" t="s">
        <v>21917</v>
      </c>
      <c r="C10947" s="7" t="s">
        <v>801</v>
      </c>
      <c r="D10947" s="8">
        <v>22.39</v>
      </c>
    </row>
    <row r="10948" spans="1:4" ht="12.75" customHeight="1">
      <c r="A10948" s="6" t="s">
        <v>21918</v>
      </c>
      <c r="B10948" s="7" t="s">
        <v>21919</v>
      </c>
      <c r="C10948" s="7" t="s">
        <v>801</v>
      </c>
      <c r="D10948" s="8">
        <v>24.62</v>
      </c>
    </row>
    <row r="10949" spans="1:4" ht="12.75" customHeight="1">
      <c r="A10949" s="6" t="s">
        <v>21920</v>
      </c>
      <c r="B10949" s="7" t="s">
        <v>21921</v>
      </c>
      <c r="C10949" s="7" t="s">
        <v>801</v>
      </c>
      <c r="D10949" s="8">
        <v>16.43</v>
      </c>
    </row>
    <row r="10950" spans="1:4" ht="12.75" customHeight="1">
      <c r="A10950" s="6" t="s">
        <v>21922</v>
      </c>
      <c r="B10950" s="7" t="s">
        <v>21923</v>
      </c>
      <c r="C10950" s="7" t="s">
        <v>801</v>
      </c>
      <c r="D10950" s="8">
        <v>18.32</v>
      </c>
    </row>
    <row r="10951" spans="1:4" ht="12.75" customHeight="1">
      <c r="A10951" s="6" t="s">
        <v>21924</v>
      </c>
      <c r="B10951" s="7" t="s">
        <v>21925</v>
      </c>
      <c r="C10951" s="7" t="s">
        <v>801</v>
      </c>
      <c r="D10951" s="8">
        <v>13.97</v>
      </c>
    </row>
    <row r="10952" spans="1:4" ht="12.75" customHeight="1">
      <c r="A10952" s="6" t="s">
        <v>21926</v>
      </c>
      <c r="B10952" s="7" t="s">
        <v>21927</v>
      </c>
      <c r="C10952" s="7" t="s">
        <v>801</v>
      </c>
      <c r="D10952" s="8">
        <v>27.13</v>
      </c>
    </row>
    <row r="10953" spans="1:4" ht="12.75" customHeight="1">
      <c r="A10953" s="6" t="s">
        <v>21928</v>
      </c>
      <c r="B10953" s="7" t="s">
        <v>21929</v>
      </c>
      <c r="C10953" s="7" t="s">
        <v>801</v>
      </c>
      <c r="D10953" s="8">
        <v>29.93</v>
      </c>
    </row>
    <row r="10954" spans="1:4" ht="12.75" customHeight="1">
      <c r="A10954" s="6" t="s">
        <v>21930</v>
      </c>
      <c r="B10954" s="7" t="s">
        <v>21931</v>
      </c>
      <c r="C10954" s="7" t="s">
        <v>801</v>
      </c>
      <c r="D10954" s="8">
        <v>19.690000000000001</v>
      </c>
    </row>
    <row r="10955" spans="1:4" ht="12.75" customHeight="1">
      <c r="A10955" s="6" t="s">
        <v>21932</v>
      </c>
      <c r="B10955" s="7" t="s">
        <v>21933</v>
      </c>
      <c r="C10955" s="7" t="s">
        <v>801</v>
      </c>
      <c r="D10955" s="8">
        <v>25.3</v>
      </c>
    </row>
    <row r="10956" spans="1:4" ht="12.75" customHeight="1">
      <c r="A10956" s="6" t="s">
        <v>21934</v>
      </c>
      <c r="B10956" s="7" t="s">
        <v>21935</v>
      </c>
      <c r="C10956" s="7" t="s">
        <v>801</v>
      </c>
      <c r="D10956" s="8">
        <v>19.5</v>
      </c>
    </row>
    <row r="10957" spans="1:4" ht="12.75" customHeight="1">
      <c r="A10957" s="6" t="s">
        <v>21936</v>
      </c>
      <c r="B10957" s="7" t="s">
        <v>21937</v>
      </c>
      <c r="C10957" s="7" t="s">
        <v>801</v>
      </c>
      <c r="D10957" s="8">
        <v>37.020000000000003</v>
      </c>
    </row>
    <row r="10958" spans="1:4" ht="12.75" customHeight="1">
      <c r="A10958" s="6" t="s">
        <v>21938</v>
      </c>
      <c r="B10958" s="7" t="s">
        <v>21939</v>
      </c>
      <c r="C10958" s="7" t="s">
        <v>801</v>
      </c>
      <c r="D10958" s="8">
        <v>40.74</v>
      </c>
    </row>
    <row r="10959" spans="1:4" ht="12.75" customHeight="1">
      <c r="A10959" s="6" t="s">
        <v>21940</v>
      </c>
      <c r="B10959" s="7" t="s">
        <v>21941</v>
      </c>
      <c r="C10959" s="7" t="s">
        <v>801</v>
      </c>
      <c r="D10959" s="8">
        <v>27.14</v>
      </c>
    </row>
    <row r="10960" spans="1:4" ht="12.75" customHeight="1">
      <c r="A10960" s="6" t="s">
        <v>21942</v>
      </c>
      <c r="B10960" s="7" t="s">
        <v>21943</v>
      </c>
      <c r="C10960" s="7" t="s">
        <v>801</v>
      </c>
      <c r="D10960" s="8">
        <v>10.68</v>
      </c>
    </row>
    <row r="10961" spans="1:4" ht="12.75" customHeight="1">
      <c r="A10961" s="6" t="s">
        <v>21944</v>
      </c>
      <c r="B10961" s="7" t="s">
        <v>21945</v>
      </c>
      <c r="C10961" s="7" t="s">
        <v>801</v>
      </c>
      <c r="D10961" s="8">
        <v>11.84</v>
      </c>
    </row>
    <row r="10962" spans="1:4" ht="12.75" customHeight="1">
      <c r="A10962" s="6" t="s">
        <v>21946</v>
      </c>
      <c r="B10962" s="7" t="s">
        <v>21947</v>
      </c>
      <c r="C10962" s="7" t="s">
        <v>801</v>
      </c>
      <c r="D10962" s="8">
        <v>8.52</v>
      </c>
    </row>
    <row r="10963" spans="1:4" ht="12.75" customHeight="1">
      <c r="A10963" s="6" t="s">
        <v>21948</v>
      </c>
      <c r="B10963" s="7" t="s">
        <v>21949</v>
      </c>
      <c r="C10963" s="7" t="s">
        <v>801</v>
      </c>
      <c r="D10963" s="8">
        <v>9.68</v>
      </c>
    </row>
    <row r="10964" spans="1:4" ht="12.75" customHeight="1">
      <c r="A10964" s="6" t="s">
        <v>21950</v>
      </c>
      <c r="B10964" s="7" t="s">
        <v>21951</v>
      </c>
      <c r="C10964" s="7" t="s">
        <v>801</v>
      </c>
      <c r="D10964" s="8">
        <v>1.88</v>
      </c>
    </row>
    <row r="10965" spans="1:4" ht="12.75" customHeight="1">
      <c r="A10965" s="6" t="s">
        <v>21952</v>
      </c>
      <c r="B10965" s="7" t="s">
        <v>21953</v>
      </c>
      <c r="C10965" s="7" t="s">
        <v>801</v>
      </c>
      <c r="D10965" s="8">
        <v>7.58</v>
      </c>
    </row>
    <row r="10966" spans="1:4" ht="12.75" customHeight="1">
      <c r="A10966" s="6" t="s">
        <v>21954</v>
      </c>
      <c r="B10966" s="7" t="s">
        <v>21955</v>
      </c>
      <c r="C10966" s="7" t="s">
        <v>801</v>
      </c>
      <c r="D10966" s="8">
        <v>23.72</v>
      </c>
    </row>
    <row r="10967" spans="1:4" ht="12.75" customHeight="1">
      <c r="A10967" s="6" t="s">
        <v>21956</v>
      </c>
      <c r="B10967" s="7" t="s">
        <v>21957</v>
      </c>
      <c r="C10967" s="7" t="s">
        <v>801</v>
      </c>
      <c r="D10967" s="8">
        <v>18.79</v>
      </c>
    </row>
    <row r="10968" spans="1:4" ht="12.75" customHeight="1">
      <c r="A10968" s="6" t="s">
        <v>21958</v>
      </c>
      <c r="B10968" s="7" t="s">
        <v>21959</v>
      </c>
      <c r="C10968" s="7" t="s">
        <v>801</v>
      </c>
      <c r="D10968" s="8">
        <v>17.47</v>
      </c>
    </row>
    <row r="10969" spans="1:4" ht="12.75" customHeight="1">
      <c r="A10969" s="6" t="s">
        <v>21960</v>
      </c>
      <c r="B10969" s="7" t="s">
        <v>21961</v>
      </c>
      <c r="C10969" s="7" t="s">
        <v>801</v>
      </c>
      <c r="D10969" s="8">
        <v>44.88</v>
      </c>
    </row>
    <row r="10970" spans="1:4" ht="12.75" customHeight="1">
      <c r="A10970" s="6" t="s">
        <v>21962</v>
      </c>
      <c r="B10970" s="7" t="s">
        <v>21963</v>
      </c>
      <c r="C10970" s="7" t="s">
        <v>801</v>
      </c>
      <c r="D10970" s="8">
        <v>9.5399999999999991</v>
      </c>
    </row>
    <row r="10971" spans="1:4" ht="12.75" customHeight="1">
      <c r="A10971" s="6" t="s">
        <v>21964</v>
      </c>
      <c r="B10971" s="7" t="s">
        <v>21965</v>
      </c>
      <c r="C10971" s="7" t="s">
        <v>801</v>
      </c>
      <c r="D10971" s="8">
        <v>9.83</v>
      </c>
    </row>
    <row r="10972" spans="1:4" ht="12.75" customHeight="1">
      <c r="A10972" s="6" t="s">
        <v>21966</v>
      </c>
      <c r="B10972" s="7" t="s">
        <v>21967</v>
      </c>
      <c r="C10972" s="7" t="s">
        <v>801</v>
      </c>
      <c r="D10972" s="8">
        <v>8.9</v>
      </c>
    </row>
    <row r="10973" spans="1:4" ht="12.75" customHeight="1">
      <c r="A10973" s="6" t="s">
        <v>21968</v>
      </c>
      <c r="B10973" s="7" t="s">
        <v>21969</v>
      </c>
      <c r="C10973" s="7" t="s">
        <v>801</v>
      </c>
      <c r="D10973" s="8">
        <v>7.87</v>
      </c>
    </row>
    <row r="10974" spans="1:4" ht="12.75" customHeight="1">
      <c r="A10974" s="6" t="s">
        <v>21970</v>
      </c>
      <c r="B10974" s="7" t="s">
        <v>21971</v>
      </c>
      <c r="C10974" s="7" t="s">
        <v>801</v>
      </c>
      <c r="D10974" s="8">
        <v>7.51</v>
      </c>
    </row>
    <row r="10975" spans="1:4" ht="12.75" customHeight="1">
      <c r="A10975" s="6" t="s">
        <v>21972</v>
      </c>
      <c r="B10975" s="7" t="s">
        <v>21973</v>
      </c>
      <c r="C10975" s="7" t="s">
        <v>801</v>
      </c>
      <c r="D10975" s="8">
        <v>7.74</v>
      </c>
    </row>
    <row r="10976" spans="1:4" ht="12.75" customHeight="1">
      <c r="A10976" s="6" t="s">
        <v>21974</v>
      </c>
      <c r="B10976" s="7" t="s">
        <v>21975</v>
      </c>
      <c r="C10976" s="7" t="s">
        <v>801</v>
      </c>
      <c r="D10976" s="8">
        <v>7.39</v>
      </c>
    </row>
    <row r="10977" spans="1:4" ht="12.75" customHeight="1">
      <c r="A10977" s="6" t="s">
        <v>21976</v>
      </c>
      <c r="B10977" s="7" t="s">
        <v>21977</v>
      </c>
      <c r="C10977" s="7" t="s">
        <v>801</v>
      </c>
      <c r="D10977" s="8">
        <v>19.100000000000001</v>
      </c>
    </row>
    <row r="10978" spans="1:4" ht="12.75" customHeight="1">
      <c r="A10978" s="6" t="s">
        <v>21978</v>
      </c>
      <c r="B10978" s="7" t="s">
        <v>21979</v>
      </c>
      <c r="C10978" s="7" t="s">
        <v>801</v>
      </c>
      <c r="D10978" s="8">
        <v>19.68</v>
      </c>
    </row>
    <row r="10979" spans="1:4" ht="12.75" customHeight="1">
      <c r="A10979" s="6" t="s">
        <v>21980</v>
      </c>
      <c r="B10979" s="7" t="s">
        <v>21981</v>
      </c>
      <c r="C10979" s="7" t="s">
        <v>801</v>
      </c>
      <c r="D10979" s="8">
        <v>17.829999999999998</v>
      </c>
    </row>
    <row r="10980" spans="1:4" ht="12.75" customHeight="1">
      <c r="A10980" s="6" t="s">
        <v>21982</v>
      </c>
      <c r="B10980" s="7" t="s">
        <v>21983</v>
      </c>
      <c r="C10980" s="7" t="s">
        <v>801</v>
      </c>
      <c r="D10980" s="8">
        <v>15.76</v>
      </c>
    </row>
    <row r="10981" spans="1:4" ht="12.75" customHeight="1">
      <c r="A10981" s="6" t="s">
        <v>21984</v>
      </c>
      <c r="B10981" s="7" t="s">
        <v>21985</v>
      </c>
      <c r="C10981" s="7" t="s">
        <v>801</v>
      </c>
      <c r="D10981" s="8">
        <v>15.04</v>
      </c>
    </row>
    <row r="10982" spans="1:4" ht="12.75" customHeight="1">
      <c r="A10982" s="6" t="s">
        <v>21986</v>
      </c>
      <c r="B10982" s="7" t="s">
        <v>21987</v>
      </c>
      <c r="C10982" s="7" t="s">
        <v>801</v>
      </c>
      <c r="D10982" s="8">
        <v>15.51</v>
      </c>
    </row>
    <row r="10983" spans="1:4" ht="12.75" customHeight="1">
      <c r="A10983" s="6" t="s">
        <v>21988</v>
      </c>
      <c r="B10983" s="7" t="s">
        <v>21989</v>
      </c>
      <c r="C10983" s="7" t="s">
        <v>801</v>
      </c>
      <c r="D10983" s="8">
        <v>14.81</v>
      </c>
    </row>
    <row r="10984" spans="1:4" ht="12.75" customHeight="1">
      <c r="A10984" s="6" t="s">
        <v>21990</v>
      </c>
      <c r="B10984" s="7" t="s">
        <v>21991</v>
      </c>
      <c r="C10984" s="7" t="s">
        <v>801</v>
      </c>
      <c r="D10984" s="8">
        <v>28.66</v>
      </c>
    </row>
    <row r="10985" spans="1:4" ht="12.75" customHeight="1">
      <c r="A10985" s="6" t="s">
        <v>21992</v>
      </c>
      <c r="B10985" s="7" t="s">
        <v>21993</v>
      </c>
      <c r="C10985" s="7" t="s">
        <v>801</v>
      </c>
      <c r="D10985" s="8">
        <v>29.52</v>
      </c>
    </row>
    <row r="10986" spans="1:4" ht="12.75" customHeight="1">
      <c r="A10986" s="6" t="s">
        <v>21994</v>
      </c>
      <c r="B10986" s="7" t="s">
        <v>21995</v>
      </c>
      <c r="C10986" s="7" t="s">
        <v>801</v>
      </c>
      <c r="D10986" s="8">
        <v>26.75</v>
      </c>
    </row>
    <row r="10987" spans="1:4" ht="12.75" customHeight="1">
      <c r="A10987" s="6" t="s">
        <v>21996</v>
      </c>
      <c r="B10987" s="7" t="s">
        <v>21997</v>
      </c>
      <c r="C10987" s="7" t="s">
        <v>801</v>
      </c>
      <c r="D10987" s="8">
        <v>23.65</v>
      </c>
    </row>
    <row r="10988" spans="1:4" ht="12.75" customHeight="1">
      <c r="A10988" s="6" t="s">
        <v>21998</v>
      </c>
      <c r="B10988" s="7" t="s">
        <v>21999</v>
      </c>
      <c r="C10988" s="7" t="s">
        <v>801</v>
      </c>
      <c r="D10988" s="8">
        <v>22.57</v>
      </c>
    </row>
    <row r="10989" spans="1:4" ht="12.75" customHeight="1">
      <c r="A10989" s="6" t="s">
        <v>22000</v>
      </c>
      <c r="B10989" s="7" t="s">
        <v>22001</v>
      </c>
      <c r="C10989" s="7" t="s">
        <v>801</v>
      </c>
      <c r="D10989" s="8">
        <v>23.26</v>
      </c>
    </row>
    <row r="10990" spans="1:4" ht="12.75" customHeight="1">
      <c r="A10990" s="6" t="s">
        <v>22002</v>
      </c>
      <c r="B10990" s="7" t="s">
        <v>22003</v>
      </c>
      <c r="C10990" s="7" t="s">
        <v>801</v>
      </c>
      <c r="D10990" s="8">
        <v>22.22</v>
      </c>
    </row>
    <row r="10991" spans="1:4" ht="12.75" customHeight="1">
      <c r="A10991" s="6" t="s">
        <v>22004</v>
      </c>
      <c r="B10991" s="7" t="s">
        <v>22005</v>
      </c>
      <c r="C10991" s="7" t="s">
        <v>801</v>
      </c>
      <c r="D10991" s="8">
        <v>11.87</v>
      </c>
    </row>
    <row r="10992" spans="1:4" ht="12.75" customHeight="1">
      <c r="A10992" s="6" t="s">
        <v>22006</v>
      </c>
      <c r="B10992" s="7" t="s">
        <v>22007</v>
      </c>
      <c r="C10992" s="7" t="s">
        <v>801</v>
      </c>
      <c r="D10992" s="8">
        <v>23.73</v>
      </c>
    </row>
    <row r="10993" spans="1:4" ht="12.75" customHeight="1">
      <c r="A10993" s="6" t="s">
        <v>22008</v>
      </c>
      <c r="B10993" s="7" t="s">
        <v>22009</v>
      </c>
      <c r="C10993" s="7" t="s">
        <v>801</v>
      </c>
      <c r="D10993" s="8">
        <v>25.98</v>
      </c>
    </row>
    <row r="10994" spans="1:4" ht="12.75" customHeight="1">
      <c r="A10994" s="6" t="s">
        <v>22010</v>
      </c>
      <c r="B10994" s="7" t="s">
        <v>22011</v>
      </c>
      <c r="C10994" s="7" t="s">
        <v>801</v>
      </c>
      <c r="D10994" s="8">
        <v>9.0299999999999994</v>
      </c>
    </row>
    <row r="10995" spans="1:4" ht="12.75" customHeight="1">
      <c r="A10995" s="6" t="s">
        <v>22012</v>
      </c>
      <c r="B10995" s="7" t="s">
        <v>22013</v>
      </c>
      <c r="C10995" s="7" t="s">
        <v>89</v>
      </c>
      <c r="D10995" s="8">
        <v>1.32</v>
      </c>
    </row>
    <row r="10996" spans="1:4" ht="12.75" customHeight="1">
      <c r="A10996" s="6" t="s">
        <v>22014</v>
      </c>
      <c r="B10996" s="7" t="s">
        <v>22015</v>
      </c>
      <c r="C10996" s="7" t="s">
        <v>801</v>
      </c>
      <c r="D10996" s="8">
        <v>9.83</v>
      </c>
    </row>
    <row r="10997" spans="1:4" ht="12.75" customHeight="1">
      <c r="A10997" s="6" t="s">
        <v>22016</v>
      </c>
      <c r="B10997" s="7" t="s">
        <v>22017</v>
      </c>
      <c r="C10997" s="7" t="s">
        <v>801</v>
      </c>
      <c r="D10997" s="8">
        <v>9.91</v>
      </c>
    </row>
    <row r="10998" spans="1:4" ht="12.75" customHeight="1">
      <c r="A10998" s="6" t="s">
        <v>22018</v>
      </c>
      <c r="B10998" s="7" t="s">
        <v>22019</v>
      </c>
      <c r="C10998" s="7" t="s">
        <v>801</v>
      </c>
      <c r="D10998" s="8">
        <v>23.06</v>
      </c>
    </row>
    <row r="10999" spans="1:4" ht="12.75" customHeight="1">
      <c r="A10999" s="6" t="s">
        <v>22020</v>
      </c>
      <c r="B10999" s="7" t="s">
        <v>22021</v>
      </c>
      <c r="C10999" s="7" t="s">
        <v>801</v>
      </c>
      <c r="D10999" s="8">
        <v>22.6</v>
      </c>
    </row>
    <row r="11000" spans="1:4" ht="12.75" customHeight="1">
      <c r="A11000" s="6" t="s">
        <v>22022</v>
      </c>
      <c r="B11000" s="7" t="s">
        <v>22023</v>
      </c>
      <c r="C11000" s="7" t="s">
        <v>801</v>
      </c>
      <c r="D11000" s="8">
        <v>10.54</v>
      </c>
    </row>
    <row r="11001" spans="1:4" ht="12.75" customHeight="1">
      <c r="A11001" s="6" t="s">
        <v>22024</v>
      </c>
      <c r="B11001" s="7" t="s">
        <v>22025</v>
      </c>
      <c r="C11001" s="7" t="s">
        <v>801</v>
      </c>
      <c r="D11001" s="8">
        <v>12.79</v>
      </c>
    </row>
    <row r="11002" spans="1:4" ht="12.75" customHeight="1">
      <c r="A11002" s="6" t="s">
        <v>22026</v>
      </c>
      <c r="B11002" s="7" t="s">
        <v>22027</v>
      </c>
      <c r="C11002" s="7" t="s">
        <v>801</v>
      </c>
      <c r="D11002" s="8">
        <v>23.29</v>
      </c>
    </row>
    <row r="11003" spans="1:4" ht="12.75" customHeight="1">
      <c r="A11003" s="6" t="s">
        <v>22028</v>
      </c>
      <c r="B11003" s="7" t="s">
        <v>22029</v>
      </c>
      <c r="C11003" s="7" t="s">
        <v>801</v>
      </c>
      <c r="D11003" s="8">
        <v>25.39</v>
      </c>
    </row>
    <row r="11004" spans="1:4" ht="12.75" customHeight="1">
      <c r="A11004" s="6" t="s">
        <v>22030</v>
      </c>
      <c r="B11004" s="7" t="s">
        <v>22031</v>
      </c>
      <c r="C11004" s="7" t="s">
        <v>801</v>
      </c>
      <c r="D11004" s="8">
        <v>23.87</v>
      </c>
    </row>
    <row r="11005" spans="1:4" ht="12.75" customHeight="1">
      <c r="A11005" s="6" t="s">
        <v>22032</v>
      </c>
      <c r="B11005" s="7" t="s">
        <v>22033</v>
      </c>
      <c r="C11005" s="7" t="s">
        <v>801</v>
      </c>
      <c r="D11005" s="8">
        <v>21.67</v>
      </c>
    </row>
    <row r="11006" spans="1:4" ht="12.75" customHeight="1">
      <c r="A11006" s="6" t="s">
        <v>22034</v>
      </c>
      <c r="B11006" s="7" t="s">
        <v>22035</v>
      </c>
      <c r="C11006" s="7" t="s">
        <v>801</v>
      </c>
      <c r="D11006" s="8">
        <v>18.12</v>
      </c>
    </row>
    <row r="11007" spans="1:4" ht="12.75" customHeight="1">
      <c r="A11007" s="6" t="s">
        <v>22036</v>
      </c>
      <c r="B11007" s="7" t="s">
        <v>22037</v>
      </c>
      <c r="C11007" s="7" t="s">
        <v>801</v>
      </c>
      <c r="D11007" s="8">
        <v>21.33</v>
      </c>
    </row>
    <row r="11008" spans="1:4" ht="12.75" customHeight="1">
      <c r="A11008" s="6" t="s">
        <v>22038</v>
      </c>
      <c r="B11008" s="7" t="s">
        <v>22039</v>
      </c>
      <c r="C11008" s="7" t="s">
        <v>801</v>
      </c>
      <c r="D11008" s="8">
        <v>10.38</v>
      </c>
    </row>
    <row r="11009" spans="1:4" ht="12.75" customHeight="1">
      <c r="A11009" s="6" t="s">
        <v>22040</v>
      </c>
      <c r="B11009" s="7" t="s">
        <v>22041</v>
      </c>
      <c r="C11009" s="7" t="s">
        <v>801</v>
      </c>
      <c r="D11009" s="8">
        <v>13.93</v>
      </c>
    </row>
    <row r="11010" spans="1:4" ht="12.75" customHeight="1">
      <c r="A11010" s="6" t="s">
        <v>22042</v>
      </c>
      <c r="B11010" s="7" t="s">
        <v>22043</v>
      </c>
      <c r="C11010" s="7" t="s">
        <v>801</v>
      </c>
      <c r="D11010" s="8">
        <v>10.3</v>
      </c>
    </row>
    <row r="11011" spans="1:4" ht="12.75" customHeight="1">
      <c r="A11011" s="6" t="s">
        <v>22044</v>
      </c>
      <c r="B11011" s="7" t="s">
        <v>22045</v>
      </c>
      <c r="C11011" s="7" t="s">
        <v>801</v>
      </c>
      <c r="D11011" s="8">
        <v>13.75</v>
      </c>
    </row>
    <row r="11012" spans="1:4" ht="12.75" customHeight="1">
      <c r="A11012" s="6" t="s">
        <v>22046</v>
      </c>
      <c r="B11012" s="7" t="s">
        <v>22047</v>
      </c>
      <c r="C11012" s="7" t="s">
        <v>801</v>
      </c>
      <c r="D11012" s="8">
        <v>9.68</v>
      </c>
    </row>
    <row r="11013" spans="1:4" ht="12.75" customHeight="1">
      <c r="A11013" s="6" t="s">
        <v>22048</v>
      </c>
      <c r="B11013" s="7" t="s">
        <v>22049</v>
      </c>
      <c r="C11013" s="7" t="s">
        <v>801</v>
      </c>
      <c r="D11013" s="8">
        <v>10.42</v>
      </c>
    </row>
    <row r="11014" spans="1:4" ht="12.75" customHeight="1">
      <c r="A11014" s="6" t="s">
        <v>22050</v>
      </c>
      <c r="B11014" s="7" t="s">
        <v>22051</v>
      </c>
      <c r="C11014" s="7" t="s">
        <v>801</v>
      </c>
      <c r="D11014" s="8">
        <v>22.73</v>
      </c>
    </row>
    <row r="11015" spans="1:4" ht="12.75" customHeight="1">
      <c r="A11015" s="6" t="s">
        <v>22052</v>
      </c>
      <c r="B11015" s="7" t="s">
        <v>22053</v>
      </c>
      <c r="C11015" s="7" t="s">
        <v>801</v>
      </c>
      <c r="D11015" s="8">
        <v>23.08</v>
      </c>
    </row>
    <row r="11016" spans="1:4" ht="12.75" customHeight="1">
      <c r="A11016" s="6" t="s">
        <v>22054</v>
      </c>
      <c r="B11016" s="7" t="s">
        <v>22055</v>
      </c>
      <c r="C11016" s="7" t="s">
        <v>801</v>
      </c>
      <c r="D11016" s="8">
        <v>9.4600000000000009</v>
      </c>
    </row>
    <row r="11017" spans="1:4" ht="12.75" customHeight="1">
      <c r="A11017" s="6" t="s">
        <v>22056</v>
      </c>
      <c r="B11017" s="7" t="s">
        <v>22057</v>
      </c>
      <c r="C11017" s="7" t="s">
        <v>801</v>
      </c>
      <c r="D11017" s="8">
        <v>10.28</v>
      </c>
    </row>
    <row r="11018" spans="1:4" ht="12.75" customHeight="1">
      <c r="A11018" s="6" t="s">
        <v>22058</v>
      </c>
      <c r="B11018" s="7" t="s">
        <v>22059</v>
      </c>
      <c r="C11018" s="7" t="s">
        <v>801</v>
      </c>
      <c r="D11018" s="8">
        <v>22.5</v>
      </c>
    </row>
    <row r="11019" spans="1:4" ht="12.75" customHeight="1">
      <c r="A11019" s="6" t="s">
        <v>22060</v>
      </c>
      <c r="B11019" s="7" t="s">
        <v>22061</v>
      </c>
      <c r="C11019" s="7" t="s">
        <v>801</v>
      </c>
      <c r="D11019" s="8">
        <v>22.94</v>
      </c>
    </row>
    <row r="11020" spans="1:4" ht="12.75" customHeight="1">
      <c r="A11020" s="6" t="s">
        <v>22062</v>
      </c>
      <c r="B11020" s="7" t="s">
        <v>22063</v>
      </c>
      <c r="C11020" s="7" t="s">
        <v>801</v>
      </c>
      <c r="D11020" s="8">
        <v>9.5500000000000007</v>
      </c>
    </row>
    <row r="11021" spans="1:4" ht="12.75" customHeight="1">
      <c r="A11021" s="6" t="s">
        <v>22064</v>
      </c>
      <c r="B11021" s="7" t="s">
        <v>22065</v>
      </c>
      <c r="C11021" s="7" t="s">
        <v>801</v>
      </c>
      <c r="D11021" s="8">
        <v>10.34</v>
      </c>
    </row>
    <row r="11022" spans="1:4" ht="12.75" customHeight="1">
      <c r="A11022" s="6" t="s">
        <v>22066</v>
      </c>
      <c r="B11022" s="7" t="s">
        <v>22067</v>
      </c>
      <c r="C11022" s="7" t="s">
        <v>801</v>
      </c>
      <c r="D11022" s="8">
        <v>22.59</v>
      </c>
    </row>
    <row r="11023" spans="1:4" ht="12.75" customHeight="1">
      <c r="A11023" s="6" t="s">
        <v>22068</v>
      </c>
      <c r="B11023" s="7" t="s">
        <v>22069</v>
      </c>
      <c r="C11023" s="7" t="s">
        <v>801</v>
      </c>
      <c r="D11023" s="8">
        <v>23</v>
      </c>
    </row>
    <row r="11024" spans="1:4" ht="12.75" customHeight="1">
      <c r="A11024" s="6" t="s">
        <v>22070</v>
      </c>
      <c r="B11024" s="7" t="s">
        <v>22071</v>
      </c>
      <c r="C11024" s="7" t="s">
        <v>801</v>
      </c>
      <c r="D11024" s="8">
        <v>36.229999999999997</v>
      </c>
    </row>
    <row r="11025" spans="1:4" ht="12.75" customHeight="1">
      <c r="A11025" s="6" t="s">
        <v>22072</v>
      </c>
      <c r="B11025" s="7" t="s">
        <v>22073</v>
      </c>
      <c r="C11025" s="7" t="s">
        <v>801</v>
      </c>
      <c r="D11025" s="8">
        <v>42.67</v>
      </c>
    </row>
    <row r="11026" spans="1:4" ht="12.75" customHeight="1">
      <c r="A11026" s="6" t="s">
        <v>22074</v>
      </c>
      <c r="B11026" s="7" t="s">
        <v>22075</v>
      </c>
      <c r="C11026" s="7" t="s">
        <v>801</v>
      </c>
      <c r="D11026" s="8">
        <v>20.62</v>
      </c>
    </row>
    <row r="11027" spans="1:4" ht="12.75" customHeight="1">
      <c r="A11027" s="6" t="s">
        <v>22076</v>
      </c>
      <c r="B11027" s="7" t="s">
        <v>22077</v>
      </c>
      <c r="C11027" s="7" t="s">
        <v>801</v>
      </c>
      <c r="D11027" s="8">
        <v>27.53</v>
      </c>
    </row>
    <row r="11028" spans="1:4" ht="12.75" customHeight="1">
      <c r="A11028" s="6" t="s">
        <v>22078</v>
      </c>
      <c r="B11028" s="7" t="s">
        <v>22079</v>
      </c>
      <c r="C11028" s="7" t="s">
        <v>801</v>
      </c>
      <c r="D11028" s="8">
        <v>45.47</v>
      </c>
    </row>
    <row r="11029" spans="1:4" ht="12.75" customHeight="1">
      <c r="A11029" s="6" t="s">
        <v>22080</v>
      </c>
      <c r="B11029" s="7" t="s">
        <v>22081</v>
      </c>
      <c r="C11029" s="7" t="s">
        <v>801</v>
      </c>
      <c r="D11029" s="8">
        <v>46.19</v>
      </c>
    </row>
    <row r="11030" spans="1:4" ht="12.75" customHeight="1">
      <c r="A11030" s="6" t="s">
        <v>22082</v>
      </c>
      <c r="B11030" s="7" t="s">
        <v>22083</v>
      </c>
      <c r="C11030" s="7" t="s">
        <v>801</v>
      </c>
      <c r="D11030" s="8">
        <v>45.01</v>
      </c>
    </row>
    <row r="11031" spans="1:4" ht="12.75" customHeight="1">
      <c r="A11031" s="6" t="s">
        <v>22084</v>
      </c>
      <c r="B11031" s="7" t="s">
        <v>22085</v>
      </c>
      <c r="C11031" s="7" t="s">
        <v>801</v>
      </c>
      <c r="D11031" s="8">
        <v>45.91</v>
      </c>
    </row>
    <row r="11032" spans="1:4" ht="12.75" customHeight="1">
      <c r="A11032" s="6" t="s">
        <v>22086</v>
      </c>
      <c r="B11032" s="7" t="s">
        <v>22087</v>
      </c>
      <c r="C11032" s="7" t="s">
        <v>801</v>
      </c>
      <c r="D11032" s="8">
        <v>45.2</v>
      </c>
    </row>
    <row r="11033" spans="1:4" ht="12.75" customHeight="1">
      <c r="A11033" s="6" t="s">
        <v>22088</v>
      </c>
      <c r="B11033" s="7" t="s">
        <v>22089</v>
      </c>
      <c r="C11033" s="7" t="s">
        <v>801</v>
      </c>
      <c r="D11033" s="8">
        <v>46.03</v>
      </c>
    </row>
    <row r="11034" spans="1:4" ht="12.75" customHeight="1">
      <c r="A11034" s="6" t="s">
        <v>22090</v>
      </c>
      <c r="B11034" s="7" t="s">
        <v>22091</v>
      </c>
      <c r="C11034" s="7" t="s">
        <v>801</v>
      </c>
      <c r="D11034" s="8">
        <v>3.34</v>
      </c>
    </row>
    <row r="11035" spans="1:4" ht="12.75" customHeight="1">
      <c r="A11035" s="6" t="s">
        <v>22092</v>
      </c>
      <c r="B11035" s="7" t="s">
        <v>22093</v>
      </c>
      <c r="C11035" s="7" t="s">
        <v>801</v>
      </c>
      <c r="D11035" s="8">
        <v>27.03</v>
      </c>
    </row>
    <row r="11036" spans="1:4" ht="12.75" customHeight="1">
      <c r="A11036" s="6" t="s">
        <v>22094</v>
      </c>
      <c r="B11036" s="7" t="s">
        <v>22095</v>
      </c>
      <c r="C11036" s="7" t="s">
        <v>801</v>
      </c>
      <c r="D11036" s="8">
        <v>18.5</v>
      </c>
    </row>
    <row r="11037" spans="1:4" ht="12.75" customHeight="1">
      <c r="A11037" s="6" t="s">
        <v>22096</v>
      </c>
      <c r="B11037" s="7" t="s">
        <v>22097</v>
      </c>
      <c r="C11037" s="7" t="s">
        <v>801</v>
      </c>
      <c r="D11037" s="8">
        <v>23.62</v>
      </c>
    </row>
    <row r="11038" spans="1:4" ht="12.75" customHeight="1">
      <c r="A11038" s="6" t="s">
        <v>22098</v>
      </c>
      <c r="B11038" s="7" t="s">
        <v>22099</v>
      </c>
      <c r="C11038" s="7" t="s">
        <v>801</v>
      </c>
      <c r="D11038" s="8">
        <v>56.61</v>
      </c>
    </row>
    <row r="11039" spans="1:4" ht="12.75" customHeight="1">
      <c r="A11039" s="6" t="s">
        <v>22100</v>
      </c>
      <c r="B11039" s="7" t="s">
        <v>22101</v>
      </c>
      <c r="C11039" s="7" t="s">
        <v>89</v>
      </c>
      <c r="D11039" s="8">
        <v>12.05</v>
      </c>
    </row>
    <row r="11040" spans="1:4" ht="12.75" customHeight="1">
      <c r="A11040" s="6" t="s">
        <v>22102</v>
      </c>
      <c r="B11040" s="7" t="s">
        <v>22103</v>
      </c>
      <c r="C11040" s="7" t="s">
        <v>89</v>
      </c>
      <c r="D11040" s="8">
        <v>4.6399999999999997</v>
      </c>
    </row>
    <row r="11041" spans="1:4" ht="12.75" customHeight="1">
      <c r="A11041" s="6" t="s">
        <v>22104</v>
      </c>
      <c r="B11041" s="7" t="s">
        <v>22105</v>
      </c>
      <c r="C11041" s="7" t="s">
        <v>89</v>
      </c>
      <c r="D11041" s="8">
        <v>1.49</v>
      </c>
    </row>
    <row r="11042" spans="1:4" ht="12.75" customHeight="1">
      <c r="A11042" s="6" t="s">
        <v>22106</v>
      </c>
      <c r="B11042" s="7" t="s">
        <v>22107</v>
      </c>
      <c r="C11042" s="7" t="s">
        <v>801</v>
      </c>
      <c r="D11042" s="8">
        <v>3.04</v>
      </c>
    </row>
    <row r="11043" spans="1:4" ht="12.75" customHeight="1">
      <c r="A11043" s="6" t="s">
        <v>22108</v>
      </c>
      <c r="B11043" s="7" t="s">
        <v>22109</v>
      </c>
      <c r="C11043" s="7" t="s">
        <v>89</v>
      </c>
      <c r="D11043" s="8">
        <v>4.1500000000000004</v>
      </c>
    </row>
    <row r="11044" spans="1:4" ht="12.75" customHeight="1">
      <c r="A11044" s="6" t="s">
        <v>22110</v>
      </c>
      <c r="B11044" s="7" t="s">
        <v>22111</v>
      </c>
      <c r="C11044" s="7" t="s">
        <v>801</v>
      </c>
      <c r="D11044" s="8">
        <v>23.17</v>
      </c>
    </row>
    <row r="11045" spans="1:4" ht="12.75" customHeight="1">
      <c r="A11045" s="6" t="s">
        <v>22112</v>
      </c>
      <c r="B11045" s="7" t="s">
        <v>22113</v>
      </c>
      <c r="C11045" s="7" t="s">
        <v>89</v>
      </c>
      <c r="D11045" s="8">
        <v>9.2899999999999991</v>
      </c>
    </row>
    <row r="11046" spans="1:4" ht="12.75" customHeight="1">
      <c r="A11046" s="6" t="s">
        <v>22114</v>
      </c>
      <c r="B11046" s="7" t="s">
        <v>22115</v>
      </c>
      <c r="C11046" s="7" t="s">
        <v>89</v>
      </c>
      <c r="D11046" s="8">
        <v>9.43</v>
      </c>
    </row>
    <row r="11047" spans="1:4" ht="12.75" customHeight="1">
      <c r="A11047" s="6" t="s">
        <v>22116</v>
      </c>
      <c r="B11047" s="7" t="s">
        <v>22117</v>
      </c>
      <c r="C11047" s="7" t="s">
        <v>89</v>
      </c>
      <c r="D11047" s="8">
        <v>10.17</v>
      </c>
    </row>
    <row r="11048" spans="1:4" ht="12.75" customHeight="1">
      <c r="A11048" s="6" t="s">
        <v>22118</v>
      </c>
      <c r="B11048" s="7" t="s">
        <v>22119</v>
      </c>
      <c r="C11048" s="7" t="s">
        <v>89</v>
      </c>
      <c r="D11048" s="8">
        <v>5.88</v>
      </c>
    </row>
    <row r="11049" spans="1:4" ht="12.75" customHeight="1">
      <c r="A11049" s="6" t="s">
        <v>22120</v>
      </c>
      <c r="B11049" s="7" t="s">
        <v>22121</v>
      </c>
      <c r="C11049" s="7" t="s">
        <v>801</v>
      </c>
      <c r="D11049" s="8">
        <v>40.909999999999997</v>
      </c>
    </row>
    <row r="11050" spans="1:4" ht="12.75" customHeight="1">
      <c r="A11050" s="6" t="s">
        <v>22122</v>
      </c>
      <c r="B11050" s="7" t="s">
        <v>22123</v>
      </c>
      <c r="C11050" s="7" t="s">
        <v>801</v>
      </c>
      <c r="D11050" s="8">
        <v>22.89</v>
      </c>
    </row>
    <row r="11051" spans="1:4" ht="12.75" customHeight="1">
      <c r="A11051" s="6" t="s">
        <v>22124</v>
      </c>
      <c r="B11051" s="7" t="s">
        <v>22125</v>
      </c>
      <c r="C11051" s="7" t="s">
        <v>89</v>
      </c>
      <c r="D11051" s="8">
        <v>5.1100000000000003</v>
      </c>
    </row>
    <row r="11052" spans="1:4" ht="12.75" customHeight="1">
      <c r="A11052" s="6" t="s">
        <v>22126</v>
      </c>
      <c r="B11052" s="7" t="s">
        <v>22127</v>
      </c>
      <c r="C11052" s="7" t="s">
        <v>801</v>
      </c>
      <c r="D11052" s="8">
        <v>44.28</v>
      </c>
    </row>
    <row r="11053" spans="1:4" ht="12.75" customHeight="1">
      <c r="A11053" s="6" t="s">
        <v>22128</v>
      </c>
      <c r="B11053" s="7" t="s">
        <v>22129</v>
      </c>
      <c r="C11053" s="7" t="s">
        <v>801</v>
      </c>
      <c r="D11053" s="8">
        <v>75.790000000000006</v>
      </c>
    </row>
    <row r="11054" spans="1:4" ht="12.75" customHeight="1">
      <c r="A11054" s="6" t="s">
        <v>22130</v>
      </c>
      <c r="B11054" s="7" t="s">
        <v>22131</v>
      </c>
      <c r="C11054" s="7" t="s">
        <v>801</v>
      </c>
      <c r="D11054" s="8">
        <v>56.95</v>
      </c>
    </row>
    <row r="11055" spans="1:4" ht="12.75" customHeight="1">
      <c r="A11055" s="6" t="s">
        <v>22132</v>
      </c>
      <c r="B11055" s="7" t="s">
        <v>22133</v>
      </c>
      <c r="C11055" s="7" t="s">
        <v>801</v>
      </c>
      <c r="D11055" s="8">
        <v>54.54</v>
      </c>
    </row>
    <row r="11056" spans="1:4" ht="12.75" customHeight="1">
      <c r="A11056" s="6" t="s">
        <v>22134</v>
      </c>
      <c r="B11056" s="7" t="s">
        <v>22135</v>
      </c>
      <c r="C11056" s="7" t="s">
        <v>801</v>
      </c>
      <c r="D11056" s="8">
        <v>224.5</v>
      </c>
    </row>
    <row r="11057" spans="1:4" ht="12.75" customHeight="1">
      <c r="A11057" s="6" t="s">
        <v>22136</v>
      </c>
      <c r="B11057" s="7" t="s">
        <v>22137</v>
      </c>
      <c r="C11057" s="7" t="s">
        <v>801</v>
      </c>
      <c r="D11057" s="8">
        <v>352.65</v>
      </c>
    </row>
    <row r="11058" spans="1:4" ht="12.75" customHeight="1">
      <c r="A11058" s="6" t="s">
        <v>22138</v>
      </c>
      <c r="B11058" s="7" t="s">
        <v>22139</v>
      </c>
      <c r="C11058" s="7" t="s">
        <v>801</v>
      </c>
      <c r="D11058" s="8">
        <v>230.54</v>
      </c>
    </row>
    <row r="11059" spans="1:4" ht="12.75" customHeight="1">
      <c r="A11059" s="6" t="s">
        <v>22140</v>
      </c>
      <c r="B11059" s="7" t="s">
        <v>22141</v>
      </c>
      <c r="C11059" s="7" t="s">
        <v>801</v>
      </c>
      <c r="D11059" s="8">
        <v>71.540000000000006</v>
      </c>
    </row>
    <row r="11060" spans="1:4" ht="12.75" customHeight="1">
      <c r="A11060" s="6" t="s">
        <v>22142</v>
      </c>
      <c r="B11060" s="7" t="s">
        <v>22143</v>
      </c>
      <c r="C11060" s="7" t="s">
        <v>801</v>
      </c>
      <c r="D11060" s="8">
        <v>65.040000000000006</v>
      </c>
    </row>
    <row r="11061" spans="1:4" ht="12.75" customHeight="1">
      <c r="A11061" s="6" t="s">
        <v>22144</v>
      </c>
      <c r="B11061" s="7" t="s">
        <v>22145</v>
      </c>
      <c r="C11061" s="7" t="s">
        <v>801</v>
      </c>
      <c r="D11061" s="8">
        <v>58.29</v>
      </c>
    </row>
    <row r="11062" spans="1:4" ht="12.75" customHeight="1">
      <c r="A11062" s="6" t="s">
        <v>22146</v>
      </c>
      <c r="B11062" s="7" t="s">
        <v>22147</v>
      </c>
      <c r="C11062" s="7" t="s">
        <v>801</v>
      </c>
      <c r="D11062" s="8">
        <v>75.95</v>
      </c>
    </row>
    <row r="11063" spans="1:4" ht="12.75" customHeight="1">
      <c r="A11063" s="6" t="s">
        <v>22148</v>
      </c>
      <c r="B11063" s="7" t="s">
        <v>22149</v>
      </c>
      <c r="C11063" s="7" t="s">
        <v>801</v>
      </c>
      <c r="D11063" s="8">
        <v>66.16</v>
      </c>
    </row>
    <row r="11064" spans="1:4" ht="12.75" customHeight="1">
      <c r="A11064" s="6" t="s">
        <v>22150</v>
      </c>
      <c r="B11064" s="7" t="s">
        <v>22151</v>
      </c>
      <c r="C11064" s="7" t="s">
        <v>801</v>
      </c>
      <c r="D11064" s="8">
        <v>58.41</v>
      </c>
    </row>
    <row r="11065" spans="1:4" ht="12.75" customHeight="1">
      <c r="A11065" s="6" t="s">
        <v>22152</v>
      </c>
      <c r="B11065" s="7" t="s">
        <v>22153</v>
      </c>
      <c r="C11065" s="7" t="s">
        <v>801</v>
      </c>
      <c r="D11065" s="8">
        <v>120.7</v>
      </c>
    </row>
    <row r="11066" spans="1:4" ht="12.75" customHeight="1">
      <c r="A11066" s="6" t="s">
        <v>22154</v>
      </c>
      <c r="B11066" s="7" t="s">
        <v>22155</v>
      </c>
      <c r="C11066" s="7" t="s">
        <v>801</v>
      </c>
      <c r="D11066" s="8">
        <v>108.56</v>
      </c>
    </row>
    <row r="11067" spans="1:4" ht="12.75" customHeight="1">
      <c r="A11067" s="6" t="s">
        <v>22156</v>
      </c>
      <c r="B11067" s="7" t="s">
        <v>22157</v>
      </c>
      <c r="C11067" s="7" t="s">
        <v>801</v>
      </c>
      <c r="D11067" s="8">
        <v>99.28</v>
      </c>
    </row>
    <row r="11068" spans="1:4" ht="12.75" customHeight="1">
      <c r="A11068" s="6" t="s">
        <v>22158</v>
      </c>
      <c r="B11068" s="7" t="s">
        <v>22159</v>
      </c>
      <c r="C11068" s="7" t="s">
        <v>801</v>
      </c>
      <c r="D11068" s="8">
        <v>171.94</v>
      </c>
    </row>
    <row r="11069" spans="1:4" ht="12.75" customHeight="1">
      <c r="A11069" s="6" t="s">
        <v>22160</v>
      </c>
      <c r="B11069" s="7" t="s">
        <v>22161</v>
      </c>
      <c r="C11069" s="7" t="s">
        <v>801</v>
      </c>
      <c r="D11069" s="8">
        <v>159.6</v>
      </c>
    </row>
    <row r="11070" spans="1:4" ht="12.75" customHeight="1">
      <c r="A11070" s="6" t="s">
        <v>22162</v>
      </c>
      <c r="B11070" s="7" t="s">
        <v>22163</v>
      </c>
      <c r="C11070" s="7" t="s">
        <v>801</v>
      </c>
      <c r="D11070" s="8">
        <v>151.11000000000001</v>
      </c>
    </row>
    <row r="11071" spans="1:4" ht="12.75" customHeight="1">
      <c r="A11071" s="6" t="s">
        <v>22164</v>
      </c>
      <c r="B11071" s="7" t="s">
        <v>22165</v>
      </c>
      <c r="C11071" s="7" t="s">
        <v>801</v>
      </c>
      <c r="D11071" s="8">
        <v>195.64</v>
      </c>
    </row>
    <row r="11072" spans="1:4" ht="12.75" customHeight="1">
      <c r="A11072" s="6" t="s">
        <v>22166</v>
      </c>
      <c r="B11072" s="7" t="s">
        <v>22167</v>
      </c>
      <c r="C11072" s="7" t="s">
        <v>801</v>
      </c>
      <c r="D11072" s="8">
        <v>181.56</v>
      </c>
    </row>
    <row r="11073" spans="1:4" ht="12.75" customHeight="1">
      <c r="A11073" s="6" t="s">
        <v>22168</v>
      </c>
      <c r="B11073" s="7" t="s">
        <v>22169</v>
      </c>
      <c r="C11073" s="7" t="s">
        <v>801</v>
      </c>
      <c r="D11073" s="8">
        <v>171.54</v>
      </c>
    </row>
    <row r="11074" spans="1:4" ht="12.75" customHeight="1">
      <c r="A11074" s="6" t="s">
        <v>22170</v>
      </c>
      <c r="B11074" s="7" t="s">
        <v>22171</v>
      </c>
      <c r="C11074" s="7" t="s">
        <v>801</v>
      </c>
      <c r="D11074" s="8">
        <v>64.31</v>
      </c>
    </row>
    <row r="11075" spans="1:4" ht="12.75" customHeight="1">
      <c r="A11075" s="6" t="s">
        <v>22172</v>
      </c>
      <c r="B11075" s="7" t="s">
        <v>22173</v>
      </c>
      <c r="C11075" s="7" t="s">
        <v>801</v>
      </c>
      <c r="D11075" s="8">
        <v>61.28</v>
      </c>
    </row>
    <row r="11076" spans="1:4" ht="12.75" customHeight="1">
      <c r="A11076" s="6" t="s">
        <v>22174</v>
      </c>
      <c r="B11076" s="7" t="s">
        <v>22175</v>
      </c>
      <c r="C11076" s="7" t="s">
        <v>801</v>
      </c>
      <c r="D11076" s="8">
        <v>64.95</v>
      </c>
    </row>
    <row r="11077" spans="1:4" ht="12.75" customHeight="1">
      <c r="A11077" s="6" t="s">
        <v>22176</v>
      </c>
      <c r="B11077" s="7" t="s">
        <v>22177</v>
      </c>
      <c r="C11077" s="7" t="s">
        <v>801</v>
      </c>
      <c r="D11077" s="8">
        <v>58.54</v>
      </c>
    </row>
    <row r="11078" spans="1:4" ht="12.75" customHeight="1">
      <c r="A11078" s="6" t="s">
        <v>22178</v>
      </c>
      <c r="B11078" s="7" t="s">
        <v>22179</v>
      </c>
      <c r="C11078" s="7" t="s">
        <v>801</v>
      </c>
      <c r="D11078" s="8">
        <v>51.83</v>
      </c>
    </row>
    <row r="11079" spans="1:4" ht="12.75" customHeight="1">
      <c r="A11079" s="6" t="s">
        <v>22180</v>
      </c>
      <c r="B11079" s="7" t="s">
        <v>22181</v>
      </c>
      <c r="C11079" s="7" t="s">
        <v>801</v>
      </c>
      <c r="D11079" s="8">
        <v>124.53</v>
      </c>
    </row>
    <row r="11080" spans="1:4" ht="12.75" customHeight="1">
      <c r="A11080" s="6" t="s">
        <v>22182</v>
      </c>
      <c r="B11080" s="7" t="s">
        <v>22183</v>
      </c>
      <c r="C11080" s="7" t="s">
        <v>801</v>
      </c>
      <c r="D11080" s="8">
        <v>110.87</v>
      </c>
    </row>
    <row r="11081" spans="1:4" ht="12.75" customHeight="1">
      <c r="A11081" s="6" t="s">
        <v>22184</v>
      </c>
      <c r="B11081" s="7" t="s">
        <v>22185</v>
      </c>
      <c r="C11081" s="7" t="s">
        <v>801</v>
      </c>
      <c r="D11081" s="8">
        <v>99.74</v>
      </c>
    </row>
    <row r="11082" spans="1:4" ht="12.75" customHeight="1">
      <c r="A11082" s="6" t="s">
        <v>22186</v>
      </c>
      <c r="B11082" s="7" t="s">
        <v>22187</v>
      </c>
      <c r="C11082" s="7" t="s">
        <v>801</v>
      </c>
      <c r="D11082" s="8">
        <v>200.38</v>
      </c>
    </row>
    <row r="11083" spans="1:4" ht="12.75" customHeight="1">
      <c r="A11083" s="6" t="s">
        <v>22188</v>
      </c>
      <c r="B11083" s="7" t="s">
        <v>22189</v>
      </c>
      <c r="C11083" s="7" t="s">
        <v>801</v>
      </c>
      <c r="D11083" s="8">
        <v>184.44</v>
      </c>
    </row>
    <row r="11084" spans="1:4" ht="12.75" customHeight="1">
      <c r="A11084" s="6" t="s">
        <v>22190</v>
      </c>
      <c r="B11084" s="7" t="s">
        <v>22191</v>
      </c>
      <c r="C11084" s="7" t="s">
        <v>801</v>
      </c>
      <c r="D11084" s="8">
        <v>172.17</v>
      </c>
    </row>
    <row r="11085" spans="1:4" ht="12.75" customHeight="1">
      <c r="A11085" s="6" t="s">
        <v>22192</v>
      </c>
      <c r="B11085" s="7" t="s">
        <v>22193</v>
      </c>
      <c r="C11085" s="7" t="s">
        <v>801</v>
      </c>
      <c r="D11085" s="8">
        <v>83.98</v>
      </c>
    </row>
    <row r="11086" spans="1:4" ht="12.75" customHeight="1">
      <c r="A11086" s="6" t="s">
        <v>22194</v>
      </c>
      <c r="B11086" s="7" t="s">
        <v>22195</v>
      </c>
      <c r="C11086" s="7" t="s">
        <v>801</v>
      </c>
      <c r="D11086" s="8">
        <v>76.84</v>
      </c>
    </row>
    <row r="11087" spans="1:4" ht="12.75" customHeight="1">
      <c r="A11087" s="6" t="s">
        <v>22196</v>
      </c>
      <c r="B11087" s="7" t="s">
        <v>22197</v>
      </c>
      <c r="C11087" s="7" t="s">
        <v>801</v>
      </c>
      <c r="D11087" s="8">
        <v>69.72</v>
      </c>
    </row>
    <row r="11088" spans="1:4" ht="12.75" customHeight="1">
      <c r="A11088" s="6" t="s">
        <v>22198</v>
      </c>
      <c r="B11088" s="7" t="s">
        <v>22199</v>
      </c>
      <c r="C11088" s="7" t="s">
        <v>801</v>
      </c>
      <c r="D11088" s="8">
        <v>63.03</v>
      </c>
    </row>
    <row r="11089" spans="1:4" ht="12.75" customHeight="1">
      <c r="A11089" s="6" t="s">
        <v>22200</v>
      </c>
      <c r="B11089" s="7" t="s">
        <v>22201</v>
      </c>
      <c r="C11089" s="7" t="s">
        <v>801</v>
      </c>
      <c r="D11089" s="8">
        <v>60.62</v>
      </c>
    </row>
    <row r="11090" spans="1:4" ht="12.75" customHeight="1">
      <c r="A11090" s="6" t="s">
        <v>22202</v>
      </c>
      <c r="B11090" s="7" t="s">
        <v>22203</v>
      </c>
      <c r="C11090" s="7" t="s">
        <v>801</v>
      </c>
      <c r="D11090" s="8">
        <v>54.05</v>
      </c>
    </row>
    <row r="11091" spans="1:4" ht="12.75" customHeight="1">
      <c r="A11091" s="6" t="s">
        <v>22204</v>
      </c>
      <c r="B11091" s="7" t="s">
        <v>22205</v>
      </c>
      <c r="C11091" s="7" t="s">
        <v>801</v>
      </c>
      <c r="D11091" s="8">
        <v>102.26</v>
      </c>
    </row>
    <row r="11092" spans="1:4" ht="12.75" customHeight="1">
      <c r="A11092" s="6" t="s">
        <v>22206</v>
      </c>
      <c r="B11092" s="7" t="s">
        <v>22207</v>
      </c>
      <c r="C11092" s="7" t="s">
        <v>801</v>
      </c>
      <c r="D11092" s="8">
        <v>73.64</v>
      </c>
    </row>
    <row r="11093" spans="1:4" ht="12.75" customHeight="1">
      <c r="A11093" s="6" t="s">
        <v>22208</v>
      </c>
      <c r="B11093" s="7" t="s">
        <v>22209</v>
      </c>
      <c r="C11093" s="7" t="s">
        <v>801</v>
      </c>
      <c r="D11093" s="8">
        <v>61.74</v>
      </c>
    </row>
    <row r="11094" spans="1:4" ht="12.75" customHeight="1">
      <c r="A11094" s="6" t="s">
        <v>22210</v>
      </c>
      <c r="B11094" s="7" t="s">
        <v>22211</v>
      </c>
      <c r="C11094" s="7" t="s">
        <v>801</v>
      </c>
      <c r="D11094" s="8">
        <v>209.14</v>
      </c>
    </row>
    <row r="11095" spans="1:4" ht="12.75" customHeight="1">
      <c r="A11095" s="6" t="s">
        <v>22212</v>
      </c>
      <c r="B11095" s="7" t="s">
        <v>22213</v>
      </c>
      <c r="C11095" s="7" t="s">
        <v>801</v>
      </c>
      <c r="D11095" s="8">
        <v>170.11</v>
      </c>
    </row>
    <row r="11096" spans="1:4" ht="12.75" customHeight="1">
      <c r="A11096" s="6" t="s">
        <v>22214</v>
      </c>
      <c r="B11096" s="7" t="s">
        <v>22215</v>
      </c>
      <c r="C11096" s="7" t="s">
        <v>801</v>
      </c>
      <c r="D11096" s="8">
        <v>155.80000000000001</v>
      </c>
    </row>
    <row r="11097" spans="1:4" ht="12.75" customHeight="1">
      <c r="A11097" s="6" t="s">
        <v>22216</v>
      </c>
      <c r="B11097" s="7" t="s">
        <v>22217</v>
      </c>
      <c r="C11097" s="7" t="s">
        <v>801</v>
      </c>
      <c r="D11097" s="8">
        <v>438.29</v>
      </c>
    </row>
    <row r="11098" spans="1:4" ht="12.75" customHeight="1">
      <c r="A11098" s="6" t="s">
        <v>22218</v>
      </c>
      <c r="B11098" s="7" t="s">
        <v>22219</v>
      </c>
      <c r="C11098" s="7" t="s">
        <v>801</v>
      </c>
      <c r="D11098" s="8">
        <v>536.35</v>
      </c>
    </row>
    <row r="11099" spans="1:4" ht="12.75" customHeight="1">
      <c r="A11099" s="6" t="s">
        <v>22220</v>
      </c>
      <c r="B11099" s="7" t="s">
        <v>22221</v>
      </c>
      <c r="C11099" s="7" t="s">
        <v>801</v>
      </c>
      <c r="D11099" s="8">
        <v>438.69</v>
      </c>
    </row>
    <row r="11100" spans="1:4" ht="12.75" customHeight="1">
      <c r="A11100" s="6" t="s">
        <v>22222</v>
      </c>
      <c r="B11100" s="7" t="s">
        <v>22223</v>
      </c>
      <c r="C11100" s="7" t="s">
        <v>801</v>
      </c>
      <c r="D11100" s="8">
        <v>38.28</v>
      </c>
    </row>
    <row r="11101" spans="1:4" ht="12.75" customHeight="1">
      <c r="A11101" s="6" t="s">
        <v>22224</v>
      </c>
      <c r="B11101" s="7" t="s">
        <v>22225</v>
      </c>
      <c r="C11101" s="7" t="s">
        <v>801</v>
      </c>
      <c r="D11101" s="8">
        <v>48.56</v>
      </c>
    </row>
    <row r="11102" spans="1:4" ht="12.75" customHeight="1">
      <c r="A11102" s="6" t="s">
        <v>22226</v>
      </c>
      <c r="B11102" s="7" t="s">
        <v>22227</v>
      </c>
      <c r="C11102" s="7" t="s">
        <v>801</v>
      </c>
      <c r="D11102" s="8">
        <v>35.869999999999997</v>
      </c>
    </row>
    <row r="11103" spans="1:4" ht="12.75" customHeight="1">
      <c r="A11103" s="6" t="s">
        <v>22228</v>
      </c>
      <c r="B11103" s="7" t="s">
        <v>22229</v>
      </c>
      <c r="C11103" s="7" t="s">
        <v>801</v>
      </c>
      <c r="D11103" s="8">
        <v>46.15</v>
      </c>
    </row>
    <row r="11104" spans="1:4" ht="12.75" customHeight="1">
      <c r="A11104" s="6" t="s">
        <v>22230</v>
      </c>
      <c r="B11104" s="7" t="s">
        <v>22231</v>
      </c>
      <c r="C11104" s="7" t="s">
        <v>89</v>
      </c>
      <c r="D11104" s="8">
        <v>79.02</v>
      </c>
    </row>
    <row r="11105" spans="1:4" ht="12.75" customHeight="1">
      <c r="A11105" s="6" t="s">
        <v>22232</v>
      </c>
      <c r="B11105" s="7" t="s">
        <v>22233</v>
      </c>
      <c r="C11105" s="7" t="s">
        <v>89</v>
      </c>
      <c r="D11105" s="8">
        <v>40.67</v>
      </c>
    </row>
    <row r="11106" spans="1:4" ht="12.75" customHeight="1">
      <c r="A11106" s="6" t="s">
        <v>22234</v>
      </c>
      <c r="B11106" s="7" t="s">
        <v>22235</v>
      </c>
      <c r="C11106" s="7" t="s">
        <v>89</v>
      </c>
      <c r="D11106" s="8">
        <v>87.85</v>
      </c>
    </row>
    <row r="11107" spans="1:4" ht="12.75" customHeight="1">
      <c r="A11107" s="6" t="s">
        <v>22236</v>
      </c>
      <c r="B11107" s="7" t="s">
        <v>22237</v>
      </c>
      <c r="C11107" s="7" t="s">
        <v>89</v>
      </c>
      <c r="D11107" s="8">
        <v>111.89</v>
      </c>
    </row>
    <row r="11108" spans="1:4" ht="12.75" customHeight="1">
      <c r="A11108" s="6" t="s">
        <v>22238</v>
      </c>
      <c r="B11108" s="7" t="s">
        <v>22239</v>
      </c>
      <c r="C11108" s="7" t="s">
        <v>801</v>
      </c>
      <c r="D11108" s="8">
        <v>224.21</v>
      </c>
    </row>
    <row r="11109" spans="1:4" ht="12.75" customHeight="1">
      <c r="A11109" s="6" t="s">
        <v>22240</v>
      </c>
      <c r="B11109" s="7" t="s">
        <v>22241</v>
      </c>
      <c r="C11109" s="7" t="s">
        <v>801</v>
      </c>
      <c r="D11109" s="8">
        <v>145.47</v>
      </c>
    </row>
    <row r="11110" spans="1:4" ht="12.75" customHeight="1">
      <c r="A11110" s="6" t="s">
        <v>22242</v>
      </c>
      <c r="B11110" s="7" t="s">
        <v>22243</v>
      </c>
      <c r="C11110" s="7" t="s">
        <v>801</v>
      </c>
      <c r="D11110" s="8">
        <v>270.02999999999997</v>
      </c>
    </row>
    <row r="11111" spans="1:4" ht="12.75" customHeight="1">
      <c r="A11111" s="6" t="s">
        <v>22244</v>
      </c>
      <c r="B11111" s="7" t="s">
        <v>22245</v>
      </c>
      <c r="C11111" s="7" t="s">
        <v>801</v>
      </c>
      <c r="D11111" s="8">
        <v>184.71</v>
      </c>
    </row>
    <row r="11112" spans="1:4" ht="12.75" customHeight="1">
      <c r="A11112" s="6" t="s">
        <v>22246</v>
      </c>
      <c r="B11112" s="7" t="s">
        <v>22247</v>
      </c>
      <c r="C11112" s="7" t="s">
        <v>801</v>
      </c>
      <c r="D11112" s="8">
        <v>325.45</v>
      </c>
    </row>
    <row r="11113" spans="1:4" ht="12.75" customHeight="1">
      <c r="A11113" s="6" t="s">
        <v>22248</v>
      </c>
      <c r="B11113" s="7" t="s">
        <v>22249</v>
      </c>
      <c r="C11113" s="7" t="s">
        <v>801</v>
      </c>
      <c r="D11113" s="8">
        <v>98.94</v>
      </c>
    </row>
    <row r="11114" spans="1:4" ht="12.75" customHeight="1">
      <c r="A11114" s="6" t="s">
        <v>22250</v>
      </c>
      <c r="B11114" s="7" t="s">
        <v>22251</v>
      </c>
      <c r="C11114" s="7" t="s">
        <v>89</v>
      </c>
      <c r="D11114" s="8">
        <v>177.49</v>
      </c>
    </row>
    <row r="11115" spans="1:4" ht="12.75" customHeight="1">
      <c r="A11115" s="6" t="s">
        <v>22252</v>
      </c>
      <c r="B11115" s="7" t="s">
        <v>22253</v>
      </c>
      <c r="C11115" s="7" t="s">
        <v>801</v>
      </c>
      <c r="D11115" s="8">
        <v>207.21</v>
      </c>
    </row>
    <row r="11116" spans="1:4" ht="12.75" customHeight="1">
      <c r="A11116" s="6" t="s">
        <v>22254</v>
      </c>
      <c r="B11116" s="7" t="s">
        <v>22255</v>
      </c>
      <c r="C11116" s="7" t="s">
        <v>801</v>
      </c>
      <c r="D11116" s="8">
        <v>280.27</v>
      </c>
    </row>
    <row r="11117" spans="1:4" ht="12.75" customHeight="1">
      <c r="A11117" s="6" t="s">
        <v>22256</v>
      </c>
      <c r="B11117" s="7" t="s">
        <v>22257</v>
      </c>
      <c r="C11117" s="7" t="s">
        <v>801</v>
      </c>
      <c r="D11117" s="8">
        <v>428.25</v>
      </c>
    </row>
    <row r="11118" spans="1:4" ht="12.75" customHeight="1">
      <c r="A11118" s="6" t="s">
        <v>22258</v>
      </c>
      <c r="B11118" s="7" t="s">
        <v>22259</v>
      </c>
      <c r="C11118" s="7" t="s">
        <v>801</v>
      </c>
      <c r="D11118" s="8">
        <v>438.99</v>
      </c>
    </row>
    <row r="11119" spans="1:4" ht="12.75" customHeight="1">
      <c r="A11119" s="6" t="s">
        <v>22260</v>
      </c>
      <c r="B11119" s="7" t="s">
        <v>22261</v>
      </c>
      <c r="C11119" s="7" t="s">
        <v>801</v>
      </c>
      <c r="D11119" s="8">
        <v>98.17</v>
      </c>
    </row>
    <row r="11120" spans="1:4" ht="12.75" customHeight="1">
      <c r="A11120" s="6" t="s">
        <v>22262</v>
      </c>
      <c r="B11120" s="7" t="s">
        <v>22263</v>
      </c>
      <c r="C11120" s="7" t="s">
        <v>801</v>
      </c>
      <c r="D11120" s="8">
        <v>119.4</v>
      </c>
    </row>
    <row r="11121" spans="1:4" ht="12.75" customHeight="1">
      <c r="A11121" s="6" t="s">
        <v>22264</v>
      </c>
      <c r="B11121" s="7" t="s">
        <v>22265</v>
      </c>
      <c r="C11121" s="7" t="s">
        <v>801</v>
      </c>
      <c r="D11121" s="8">
        <v>3.37</v>
      </c>
    </row>
    <row r="11122" spans="1:4" ht="12.75" customHeight="1">
      <c r="A11122" s="6" t="s">
        <v>22266</v>
      </c>
      <c r="B11122" s="7" t="s">
        <v>22267</v>
      </c>
      <c r="C11122" s="7" t="s">
        <v>801</v>
      </c>
      <c r="D11122" s="8">
        <v>96.19</v>
      </c>
    </row>
    <row r="11123" spans="1:4" ht="12.75" customHeight="1">
      <c r="A11123" s="6" t="s">
        <v>22268</v>
      </c>
      <c r="B11123" s="7" t="s">
        <v>22269</v>
      </c>
      <c r="C11123" s="7" t="s">
        <v>801</v>
      </c>
      <c r="D11123" s="8">
        <v>448.52</v>
      </c>
    </row>
    <row r="11124" spans="1:4" ht="12.75" customHeight="1">
      <c r="A11124" s="6" t="s">
        <v>22270</v>
      </c>
      <c r="B11124" s="7" t="s">
        <v>22271</v>
      </c>
      <c r="C11124" s="7" t="s">
        <v>801</v>
      </c>
      <c r="D11124" s="8">
        <v>546.58000000000004</v>
      </c>
    </row>
    <row r="11125" spans="1:4" ht="12.75" customHeight="1">
      <c r="A11125" s="6" t="s">
        <v>22272</v>
      </c>
      <c r="B11125" s="7" t="s">
        <v>22273</v>
      </c>
      <c r="C11125" s="7" t="s">
        <v>89</v>
      </c>
      <c r="D11125" s="8">
        <v>94.9</v>
      </c>
    </row>
    <row r="11126" spans="1:4" ht="12.75" customHeight="1">
      <c r="A11126" s="6" t="s">
        <v>22274</v>
      </c>
      <c r="B11126" s="7" t="s">
        <v>22275</v>
      </c>
      <c r="C11126" s="7" t="s">
        <v>89</v>
      </c>
      <c r="D11126" s="8">
        <v>62.74</v>
      </c>
    </row>
    <row r="11127" spans="1:4" ht="12.75" customHeight="1">
      <c r="A11127" s="6" t="s">
        <v>22276</v>
      </c>
      <c r="B11127" s="7" t="s">
        <v>22277</v>
      </c>
      <c r="C11127" s="7" t="s">
        <v>89</v>
      </c>
      <c r="D11127" s="8">
        <v>31.84</v>
      </c>
    </row>
    <row r="11128" spans="1:4" ht="12.75" customHeight="1">
      <c r="A11128" s="6" t="s">
        <v>22278</v>
      </c>
      <c r="B11128" s="7" t="s">
        <v>22279</v>
      </c>
      <c r="C11128" s="7" t="s">
        <v>89</v>
      </c>
      <c r="D11128" s="8">
        <v>34.56</v>
      </c>
    </row>
    <row r="11129" spans="1:4" ht="12.75" customHeight="1">
      <c r="A11129" s="6" t="s">
        <v>22280</v>
      </c>
      <c r="B11129" s="7" t="s">
        <v>22281</v>
      </c>
      <c r="C11129" s="7" t="s">
        <v>89</v>
      </c>
      <c r="D11129" s="8">
        <v>8.1</v>
      </c>
    </row>
    <row r="11130" spans="1:4" ht="12.75" customHeight="1">
      <c r="A11130" s="6" t="s">
        <v>22282</v>
      </c>
      <c r="B11130" s="7" t="s">
        <v>22283</v>
      </c>
      <c r="C11130" s="7" t="s">
        <v>89</v>
      </c>
      <c r="D11130" s="8">
        <v>9.1999999999999993</v>
      </c>
    </row>
    <row r="11131" spans="1:4" ht="12.75" customHeight="1">
      <c r="A11131" s="6" t="s">
        <v>22284</v>
      </c>
      <c r="B11131" s="7" t="s">
        <v>22285</v>
      </c>
      <c r="C11131" s="7" t="s">
        <v>89</v>
      </c>
      <c r="D11131" s="8">
        <v>17.86</v>
      </c>
    </row>
    <row r="11132" spans="1:4" ht="12.75" customHeight="1">
      <c r="A11132" s="6" t="s">
        <v>22286</v>
      </c>
      <c r="B11132" s="7" t="s">
        <v>22287</v>
      </c>
      <c r="C11132" s="7" t="s">
        <v>89</v>
      </c>
      <c r="D11132" s="8">
        <v>7.35</v>
      </c>
    </row>
    <row r="11133" spans="1:4" ht="12.75" customHeight="1">
      <c r="A11133" s="6" t="s">
        <v>22288</v>
      </c>
      <c r="B11133" s="7" t="s">
        <v>22289</v>
      </c>
      <c r="C11133" s="7" t="s">
        <v>89</v>
      </c>
      <c r="D11133" s="8">
        <v>48.11</v>
      </c>
    </row>
    <row r="11134" spans="1:4" ht="12.75" customHeight="1">
      <c r="A11134" s="6" t="s">
        <v>22290</v>
      </c>
      <c r="B11134" s="7" t="s">
        <v>22291</v>
      </c>
      <c r="C11134" s="7" t="s">
        <v>89</v>
      </c>
      <c r="D11134" s="8">
        <v>22.43</v>
      </c>
    </row>
    <row r="11135" spans="1:4" ht="12.75" customHeight="1">
      <c r="A11135" s="6" t="s">
        <v>22292</v>
      </c>
      <c r="B11135" s="7" t="s">
        <v>22293</v>
      </c>
      <c r="C11135" s="7" t="s">
        <v>290</v>
      </c>
      <c r="D11135" s="8">
        <v>845.84</v>
      </c>
    </row>
    <row r="11136" spans="1:4" ht="12.75" customHeight="1">
      <c r="A11136" s="6" t="s">
        <v>22294</v>
      </c>
      <c r="B11136" s="7" t="s">
        <v>22295</v>
      </c>
      <c r="C11136" s="7" t="s">
        <v>290</v>
      </c>
      <c r="D11136" s="8">
        <v>970.36</v>
      </c>
    </row>
    <row r="11137" spans="1:4" ht="12.75" customHeight="1">
      <c r="A11137" s="6" t="s">
        <v>22296</v>
      </c>
      <c r="B11137" s="7" t="s">
        <v>22297</v>
      </c>
      <c r="C11137" s="7" t="s">
        <v>801</v>
      </c>
      <c r="D11137" s="8">
        <v>87.86</v>
      </c>
    </row>
    <row r="11138" spans="1:4" ht="12.75" customHeight="1">
      <c r="A11138" s="6" t="s">
        <v>22298</v>
      </c>
      <c r="B11138" s="7" t="s">
        <v>22299</v>
      </c>
      <c r="C11138" s="7" t="s">
        <v>801</v>
      </c>
      <c r="D11138" s="8">
        <v>95.35</v>
      </c>
    </row>
    <row r="11139" spans="1:4" ht="12.75" customHeight="1">
      <c r="A11139" s="6" t="s">
        <v>22300</v>
      </c>
      <c r="B11139" s="7" t="s">
        <v>22301</v>
      </c>
      <c r="C11139" s="7" t="s">
        <v>801</v>
      </c>
      <c r="D11139" s="8">
        <v>105.09</v>
      </c>
    </row>
    <row r="11140" spans="1:4" ht="12.75" customHeight="1">
      <c r="A11140" s="6" t="s">
        <v>22302</v>
      </c>
      <c r="B11140" s="7" t="s">
        <v>22303</v>
      </c>
      <c r="C11140" s="7" t="s">
        <v>801</v>
      </c>
      <c r="D11140" s="8">
        <v>115.04</v>
      </c>
    </row>
    <row r="11141" spans="1:4" ht="12.75" customHeight="1">
      <c r="A11141" s="6" t="s">
        <v>22304</v>
      </c>
      <c r="B11141" s="7" t="s">
        <v>22305</v>
      </c>
      <c r="C11141" s="7" t="s">
        <v>801</v>
      </c>
      <c r="D11141" s="8">
        <v>96.23</v>
      </c>
    </row>
    <row r="11142" spans="1:4" ht="12.75" customHeight="1">
      <c r="A11142" s="6" t="s">
        <v>22306</v>
      </c>
      <c r="B11142" s="7" t="s">
        <v>22307</v>
      </c>
      <c r="C11142" s="7" t="s">
        <v>290</v>
      </c>
      <c r="D11142" s="8">
        <v>994.48</v>
      </c>
    </row>
    <row r="11143" spans="1:4" ht="12.75" customHeight="1">
      <c r="A11143" s="6" t="s">
        <v>22308</v>
      </c>
      <c r="B11143" s="7" t="s">
        <v>22309</v>
      </c>
      <c r="C11143" s="7" t="s">
        <v>801</v>
      </c>
      <c r="D11143" s="8">
        <v>174.12</v>
      </c>
    </row>
    <row r="11144" spans="1:4" ht="12.75" customHeight="1">
      <c r="A11144" s="6" t="s">
        <v>22310</v>
      </c>
      <c r="B11144" s="7" t="s">
        <v>22311</v>
      </c>
      <c r="C11144" s="7" t="s">
        <v>801</v>
      </c>
      <c r="D11144" s="8">
        <v>32.880000000000003</v>
      </c>
    </row>
    <row r="11145" spans="1:4" ht="12.75" customHeight="1">
      <c r="A11145" s="6" t="s">
        <v>22312</v>
      </c>
      <c r="B11145" s="7" t="s">
        <v>22313</v>
      </c>
      <c r="C11145" s="7" t="s">
        <v>801</v>
      </c>
      <c r="D11145" s="8">
        <v>36.58</v>
      </c>
    </row>
    <row r="11146" spans="1:4" ht="12.75" customHeight="1">
      <c r="A11146" s="6" t="s">
        <v>22314</v>
      </c>
      <c r="B11146" s="7" t="s">
        <v>22315</v>
      </c>
      <c r="C11146" s="7" t="s">
        <v>801</v>
      </c>
      <c r="D11146" s="8">
        <v>95.14</v>
      </c>
    </row>
    <row r="11147" spans="1:4" ht="12.75" customHeight="1">
      <c r="A11147" s="6" t="s">
        <v>22316</v>
      </c>
      <c r="B11147" s="7" t="s">
        <v>22317</v>
      </c>
      <c r="C11147" s="7" t="s">
        <v>801</v>
      </c>
      <c r="D11147" s="8">
        <v>102.17</v>
      </c>
    </row>
    <row r="11148" spans="1:4" ht="12.75" customHeight="1">
      <c r="A11148" s="6" t="s">
        <v>22318</v>
      </c>
      <c r="B11148" s="7" t="s">
        <v>22319</v>
      </c>
      <c r="C11148" s="7" t="s">
        <v>801</v>
      </c>
      <c r="D11148" s="8">
        <v>42.13</v>
      </c>
    </row>
    <row r="11149" spans="1:4" ht="12.75" customHeight="1">
      <c r="A11149" s="6" t="s">
        <v>22320</v>
      </c>
      <c r="B11149" s="7" t="s">
        <v>22321</v>
      </c>
      <c r="C11149" s="7" t="s">
        <v>801</v>
      </c>
      <c r="D11149" s="8">
        <v>47.28</v>
      </c>
    </row>
    <row r="11150" spans="1:4" ht="12.75" customHeight="1">
      <c r="A11150" s="6" t="s">
        <v>22322</v>
      </c>
      <c r="B11150" s="7" t="s">
        <v>22323</v>
      </c>
      <c r="C11150" s="7" t="s">
        <v>801</v>
      </c>
      <c r="D11150" s="8">
        <v>128.69999999999999</v>
      </c>
    </row>
    <row r="11151" spans="1:4" ht="12.75" customHeight="1">
      <c r="A11151" s="6" t="s">
        <v>22324</v>
      </c>
      <c r="B11151" s="7" t="s">
        <v>22325</v>
      </c>
      <c r="C11151" s="7" t="s">
        <v>801</v>
      </c>
      <c r="D11151" s="8">
        <v>138.47</v>
      </c>
    </row>
    <row r="11152" spans="1:4" ht="12.75" customHeight="1">
      <c r="A11152" s="6" t="s">
        <v>22326</v>
      </c>
      <c r="B11152" s="7" t="s">
        <v>22327</v>
      </c>
      <c r="C11152" s="7" t="s">
        <v>801</v>
      </c>
      <c r="D11152" s="8">
        <v>49.73</v>
      </c>
    </row>
    <row r="11153" spans="1:4" ht="12.75" customHeight="1">
      <c r="A11153" s="6" t="s">
        <v>22328</v>
      </c>
      <c r="B11153" s="7" t="s">
        <v>22329</v>
      </c>
      <c r="C11153" s="7" t="s">
        <v>801</v>
      </c>
      <c r="D11153" s="8">
        <v>56.06</v>
      </c>
    </row>
    <row r="11154" spans="1:4" ht="12.75" customHeight="1">
      <c r="A11154" s="6" t="s">
        <v>22330</v>
      </c>
      <c r="B11154" s="7" t="s">
        <v>22331</v>
      </c>
      <c r="C11154" s="7" t="s">
        <v>801</v>
      </c>
      <c r="D11154" s="8">
        <v>156.18</v>
      </c>
    </row>
    <row r="11155" spans="1:4" ht="12.75" customHeight="1">
      <c r="A11155" s="6" t="s">
        <v>22332</v>
      </c>
      <c r="B11155" s="7" t="s">
        <v>22333</v>
      </c>
      <c r="C11155" s="7" t="s">
        <v>801</v>
      </c>
      <c r="D11155" s="8">
        <v>168.21</v>
      </c>
    </row>
    <row r="11156" spans="1:4" ht="12.75" customHeight="1">
      <c r="A11156" s="6" t="s">
        <v>22334</v>
      </c>
      <c r="B11156" s="7" t="s">
        <v>22335</v>
      </c>
      <c r="C11156" s="7" t="s">
        <v>801</v>
      </c>
      <c r="D11156" s="8">
        <v>44.52</v>
      </c>
    </row>
    <row r="11157" spans="1:4" ht="12.75" customHeight="1">
      <c r="A11157" s="6" t="s">
        <v>22336</v>
      </c>
      <c r="B11157" s="7" t="s">
        <v>22337</v>
      </c>
      <c r="C11157" s="7" t="s">
        <v>801</v>
      </c>
      <c r="D11157" s="8">
        <v>50.85</v>
      </c>
    </row>
    <row r="11158" spans="1:4" ht="12.75" customHeight="1">
      <c r="A11158" s="6" t="s">
        <v>22338</v>
      </c>
      <c r="B11158" s="7" t="s">
        <v>22339</v>
      </c>
      <c r="C11158" s="7" t="s">
        <v>801</v>
      </c>
      <c r="D11158" s="8">
        <v>150.97</v>
      </c>
    </row>
    <row r="11159" spans="1:4" ht="12.75" customHeight="1">
      <c r="A11159" s="6" t="s">
        <v>22340</v>
      </c>
      <c r="B11159" s="7" t="s">
        <v>22341</v>
      </c>
      <c r="C11159" s="7" t="s">
        <v>801</v>
      </c>
      <c r="D11159" s="8">
        <v>163</v>
      </c>
    </row>
    <row r="11160" spans="1:4" ht="12.75" customHeight="1">
      <c r="A11160" s="6" t="s">
        <v>22342</v>
      </c>
      <c r="B11160" s="7" t="s">
        <v>22343</v>
      </c>
      <c r="C11160" s="7" t="s">
        <v>801</v>
      </c>
      <c r="D11160" s="8">
        <v>51.03</v>
      </c>
    </row>
    <row r="11161" spans="1:4" ht="12.75" customHeight="1">
      <c r="A11161" s="6" t="s">
        <v>22344</v>
      </c>
      <c r="B11161" s="7" t="s">
        <v>22345</v>
      </c>
      <c r="C11161" s="7" t="s">
        <v>801</v>
      </c>
      <c r="D11161" s="8">
        <v>58.27</v>
      </c>
    </row>
    <row r="11162" spans="1:4" ht="12.75" customHeight="1">
      <c r="A11162" s="6" t="s">
        <v>22346</v>
      </c>
      <c r="B11162" s="7" t="s">
        <v>22347</v>
      </c>
      <c r="C11162" s="7" t="s">
        <v>801</v>
      </c>
      <c r="D11162" s="8">
        <v>172.94</v>
      </c>
    </row>
    <row r="11163" spans="1:4" ht="12.75" customHeight="1">
      <c r="A11163" s="6" t="s">
        <v>22348</v>
      </c>
      <c r="B11163" s="7" t="s">
        <v>22349</v>
      </c>
      <c r="C11163" s="7" t="s">
        <v>801</v>
      </c>
      <c r="D11163" s="8">
        <v>186.71</v>
      </c>
    </row>
    <row r="11164" spans="1:4" ht="12.75" customHeight="1">
      <c r="A11164" s="6" t="s">
        <v>22350</v>
      </c>
      <c r="B11164" s="7" t="s">
        <v>22351</v>
      </c>
      <c r="C11164" s="7" t="s">
        <v>801</v>
      </c>
      <c r="D11164" s="8">
        <v>55.16</v>
      </c>
    </row>
    <row r="11165" spans="1:4" ht="12.75" customHeight="1">
      <c r="A11165" s="6" t="s">
        <v>22352</v>
      </c>
      <c r="B11165" s="7" t="s">
        <v>22353</v>
      </c>
      <c r="C11165" s="7" t="s">
        <v>801</v>
      </c>
      <c r="D11165" s="8">
        <v>63.05</v>
      </c>
    </row>
    <row r="11166" spans="1:4" ht="12.75" customHeight="1">
      <c r="A11166" s="6" t="s">
        <v>22354</v>
      </c>
      <c r="B11166" s="7" t="s">
        <v>22355</v>
      </c>
      <c r="C11166" s="7" t="s">
        <v>801</v>
      </c>
      <c r="D11166" s="8">
        <v>187.92</v>
      </c>
    </row>
    <row r="11167" spans="1:4" ht="12.75" customHeight="1">
      <c r="A11167" s="6" t="s">
        <v>22356</v>
      </c>
      <c r="B11167" s="7" t="s">
        <v>22357</v>
      </c>
      <c r="C11167" s="7" t="s">
        <v>801</v>
      </c>
      <c r="D11167" s="8">
        <v>202.91</v>
      </c>
    </row>
    <row r="11168" spans="1:4" ht="12.75" customHeight="1">
      <c r="A11168" s="6" t="s">
        <v>22358</v>
      </c>
      <c r="B11168" s="7" t="s">
        <v>22359</v>
      </c>
      <c r="C11168" s="7" t="s">
        <v>801</v>
      </c>
      <c r="D11168" s="8">
        <v>44.16</v>
      </c>
    </row>
    <row r="11169" spans="1:4" ht="12.75" customHeight="1">
      <c r="A11169" s="6" t="s">
        <v>22360</v>
      </c>
      <c r="B11169" s="7" t="s">
        <v>22361</v>
      </c>
      <c r="C11169" s="7" t="s">
        <v>801</v>
      </c>
      <c r="D11169" s="8">
        <v>47.86</v>
      </c>
    </row>
    <row r="11170" spans="1:4" ht="12.75" customHeight="1">
      <c r="A11170" s="6" t="s">
        <v>22362</v>
      </c>
      <c r="B11170" s="7" t="s">
        <v>22363</v>
      </c>
      <c r="C11170" s="7" t="s">
        <v>801</v>
      </c>
      <c r="D11170" s="8">
        <v>106.42</v>
      </c>
    </row>
    <row r="11171" spans="1:4" ht="12.75" customHeight="1">
      <c r="A11171" s="6" t="s">
        <v>22364</v>
      </c>
      <c r="B11171" s="7" t="s">
        <v>22365</v>
      </c>
      <c r="C11171" s="7" t="s">
        <v>801</v>
      </c>
      <c r="D11171" s="8">
        <v>113.45</v>
      </c>
    </row>
    <row r="11172" spans="1:4" ht="12.75" customHeight="1">
      <c r="A11172" s="6" t="s">
        <v>22366</v>
      </c>
      <c r="B11172" s="7" t="s">
        <v>22367</v>
      </c>
      <c r="C11172" s="7" t="s">
        <v>801</v>
      </c>
      <c r="D11172" s="8">
        <v>53.42</v>
      </c>
    </row>
    <row r="11173" spans="1:4" ht="12.75" customHeight="1">
      <c r="A11173" s="6" t="s">
        <v>22368</v>
      </c>
      <c r="B11173" s="7" t="s">
        <v>22369</v>
      </c>
      <c r="C11173" s="7" t="s">
        <v>801</v>
      </c>
      <c r="D11173" s="8">
        <v>58.57</v>
      </c>
    </row>
    <row r="11174" spans="1:4" ht="12.75" customHeight="1">
      <c r="A11174" s="6" t="s">
        <v>22370</v>
      </c>
      <c r="B11174" s="7" t="s">
        <v>22371</v>
      </c>
      <c r="C11174" s="7" t="s">
        <v>801</v>
      </c>
      <c r="D11174" s="8">
        <v>139.99</v>
      </c>
    </row>
    <row r="11175" spans="1:4" ht="12.75" customHeight="1">
      <c r="A11175" s="6" t="s">
        <v>22372</v>
      </c>
      <c r="B11175" s="7" t="s">
        <v>22373</v>
      </c>
      <c r="C11175" s="7" t="s">
        <v>801</v>
      </c>
      <c r="D11175" s="8">
        <v>149.76</v>
      </c>
    </row>
    <row r="11176" spans="1:4" ht="12.75" customHeight="1">
      <c r="A11176" s="6" t="s">
        <v>22374</v>
      </c>
      <c r="B11176" s="7" t="s">
        <v>22375</v>
      </c>
      <c r="C11176" s="7" t="s">
        <v>801</v>
      </c>
      <c r="D11176" s="8">
        <v>50.47</v>
      </c>
    </row>
    <row r="11177" spans="1:4" ht="12.75" customHeight="1">
      <c r="A11177" s="6" t="s">
        <v>22376</v>
      </c>
      <c r="B11177" s="7" t="s">
        <v>22377</v>
      </c>
      <c r="C11177" s="7" t="s">
        <v>801</v>
      </c>
      <c r="D11177" s="8">
        <v>55.62</v>
      </c>
    </row>
    <row r="11178" spans="1:4" ht="12.75" customHeight="1">
      <c r="A11178" s="6" t="s">
        <v>22378</v>
      </c>
      <c r="B11178" s="7" t="s">
        <v>22379</v>
      </c>
      <c r="C11178" s="7" t="s">
        <v>801</v>
      </c>
      <c r="D11178" s="8">
        <v>137.04</v>
      </c>
    </row>
    <row r="11179" spans="1:4" ht="12.75" customHeight="1">
      <c r="A11179" s="6" t="s">
        <v>22380</v>
      </c>
      <c r="B11179" s="7" t="s">
        <v>22381</v>
      </c>
      <c r="C11179" s="7" t="s">
        <v>801</v>
      </c>
      <c r="D11179" s="8">
        <v>146.81</v>
      </c>
    </row>
    <row r="11180" spans="1:4" ht="12.75" customHeight="1">
      <c r="A11180" s="6" t="s">
        <v>22382</v>
      </c>
      <c r="B11180" s="7" t="s">
        <v>22383</v>
      </c>
      <c r="C11180" s="7" t="s">
        <v>801</v>
      </c>
      <c r="D11180" s="8">
        <v>58.1</v>
      </c>
    </row>
    <row r="11181" spans="1:4" ht="12.75" customHeight="1">
      <c r="A11181" s="6" t="s">
        <v>22384</v>
      </c>
      <c r="B11181" s="7" t="s">
        <v>22385</v>
      </c>
      <c r="C11181" s="7" t="s">
        <v>801</v>
      </c>
      <c r="D11181" s="8">
        <v>64.430000000000007</v>
      </c>
    </row>
    <row r="11182" spans="1:4" ht="12.75" customHeight="1">
      <c r="A11182" s="6" t="s">
        <v>22386</v>
      </c>
      <c r="B11182" s="7" t="s">
        <v>22387</v>
      </c>
      <c r="C11182" s="7" t="s">
        <v>801</v>
      </c>
      <c r="D11182" s="8">
        <v>164.55</v>
      </c>
    </row>
    <row r="11183" spans="1:4" ht="12.75" customHeight="1">
      <c r="A11183" s="6" t="s">
        <v>22388</v>
      </c>
      <c r="B11183" s="7" t="s">
        <v>22389</v>
      </c>
      <c r="C11183" s="7" t="s">
        <v>801</v>
      </c>
      <c r="D11183" s="8">
        <v>176.58</v>
      </c>
    </row>
    <row r="11184" spans="1:4" ht="12.75" customHeight="1">
      <c r="A11184" s="6" t="s">
        <v>22390</v>
      </c>
      <c r="B11184" s="7" t="s">
        <v>22391</v>
      </c>
      <c r="C11184" s="7" t="s">
        <v>801</v>
      </c>
      <c r="D11184" s="8">
        <v>35.57</v>
      </c>
    </row>
    <row r="11185" spans="1:4" ht="12.75" customHeight="1">
      <c r="A11185" s="6" t="s">
        <v>22392</v>
      </c>
      <c r="B11185" s="7" t="s">
        <v>22393</v>
      </c>
      <c r="C11185" s="7" t="s">
        <v>801</v>
      </c>
      <c r="D11185" s="8">
        <v>44.3</v>
      </c>
    </row>
    <row r="11186" spans="1:4" ht="12.75" customHeight="1">
      <c r="A11186" s="6" t="s">
        <v>22394</v>
      </c>
      <c r="B11186" s="7" t="s">
        <v>22395</v>
      </c>
      <c r="C11186" s="7" t="s">
        <v>801</v>
      </c>
      <c r="D11186" s="8">
        <v>51.25</v>
      </c>
    </row>
    <row r="11187" spans="1:4" ht="12.75" customHeight="1">
      <c r="A11187" s="6" t="s">
        <v>22396</v>
      </c>
      <c r="B11187" s="7" t="s">
        <v>22397</v>
      </c>
      <c r="C11187" s="7" t="s">
        <v>801</v>
      </c>
      <c r="D11187" s="8">
        <v>29.33</v>
      </c>
    </row>
    <row r="11188" spans="1:4" ht="12.75" customHeight="1">
      <c r="A11188" s="6" t="s">
        <v>22398</v>
      </c>
      <c r="B11188" s="7" t="s">
        <v>22399</v>
      </c>
      <c r="C11188" s="7" t="s">
        <v>801</v>
      </c>
      <c r="D11188" s="8">
        <v>40.130000000000003</v>
      </c>
    </row>
    <row r="11189" spans="1:4" ht="12.75" customHeight="1">
      <c r="A11189" s="6" t="s">
        <v>22400</v>
      </c>
      <c r="B11189" s="7" t="s">
        <v>22401</v>
      </c>
      <c r="C11189" s="7" t="s">
        <v>801</v>
      </c>
      <c r="D11189" s="8">
        <v>49.08</v>
      </c>
    </row>
    <row r="11190" spans="1:4" ht="12.75" customHeight="1">
      <c r="A11190" s="6" t="s">
        <v>22402</v>
      </c>
      <c r="B11190" s="7" t="s">
        <v>22403</v>
      </c>
      <c r="C11190" s="7" t="s">
        <v>801</v>
      </c>
      <c r="D11190" s="8">
        <v>82.01</v>
      </c>
    </row>
    <row r="11191" spans="1:4" ht="12.75" customHeight="1">
      <c r="A11191" s="6" t="s">
        <v>22404</v>
      </c>
      <c r="B11191" s="7" t="s">
        <v>22405</v>
      </c>
      <c r="C11191" s="7" t="s">
        <v>801</v>
      </c>
      <c r="D11191" s="8">
        <v>89.25</v>
      </c>
    </row>
    <row r="11192" spans="1:4" ht="12.75" customHeight="1">
      <c r="A11192" s="6" t="s">
        <v>22406</v>
      </c>
      <c r="B11192" s="7" t="s">
        <v>22407</v>
      </c>
      <c r="C11192" s="7" t="s">
        <v>801</v>
      </c>
      <c r="D11192" s="8">
        <v>203.92</v>
      </c>
    </row>
    <row r="11193" spans="1:4" ht="12.75" customHeight="1">
      <c r="A11193" s="6" t="s">
        <v>22408</v>
      </c>
      <c r="B11193" s="7" t="s">
        <v>22409</v>
      </c>
      <c r="C11193" s="7" t="s">
        <v>801</v>
      </c>
      <c r="D11193" s="8">
        <v>217.69</v>
      </c>
    </row>
    <row r="11194" spans="1:4" ht="12.75" customHeight="1">
      <c r="A11194" s="6" t="s">
        <v>22410</v>
      </c>
      <c r="B11194" s="7" t="s">
        <v>22411</v>
      </c>
      <c r="C11194" s="7" t="s">
        <v>801</v>
      </c>
      <c r="D11194" s="8">
        <v>87.36</v>
      </c>
    </row>
    <row r="11195" spans="1:4" ht="12.75" customHeight="1">
      <c r="A11195" s="6" t="s">
        <v>22412</v>
      </c>
      <c r="B11195" s="7" t="s">
        <v>22413</v>
      </c>
      <c r="C11195" s="7" t="s">
        <v>801</v>
      </c>
      <c r="D11195" s="8">
        <v>95.25</v>
      </c>
    </row>
    <row r="11196" spans="1:4" ht="12.75" customHeight="1">
      <c r="A11196" s="6" t="s">
        <v>22414</v>
      </c>
      <c r="B11196" s="7" t="s">
        <v>22415</v>
      </c>
      <c r="C11196" s="7" t="s">
        <v>801</v>
      </c>
      <c r="D11196" s="8">
        <v>220.12</v>
      </c>
    </row>
    <row r="11197" spans="1:4" ht="12.75" customHeight="1">
      <c r="A11197" s="6" t="s">
        <v>22416</v>
      </c>
      <c r="B11197" s="7" t="s">
        <v>22417</v>
      </c>
      <c r="C11197" s="7" t="s">
        <v>801</v>
      </c>
      <c r="D11197" s="8">
        <v>235.11</v>
      </c>
    </row>
    <row r="11198" spans="1:4" ht="12.75" customHeight="1">
      <c r="A11198" s="6" t="s">
        <v>22418</v>
      </c>
      <c r="B11198" s="7" t="s">
        <v>22419</v>
      </c>
      <c r="C11198" s="7" t="s">
        <v>801</v>
      </c>
      <c r="D11198" s="8">
        <v>97.14</v>
      </c>
    </row>
    <row r="11199" spans="1:4" ht="12.75" customHeight="1">
      <c r="A11199" s="6" t="s">
        <v>22420</v>
      </c>
      <c r="B11199" s="7" t="s">
        <v>22421</v>
      </c>
      <c r="C11199" s="7" t="s">
        <v>801</v>
      </c>
      <c r="D11199" s="8">
        <v>106.22</v>
      </c>
    </row>
    <row r="11200" spans="1:4" ht="12.75" customHeight="1">
      <c r="A11200" s="6" t="s">
        <v>22422</v>
      </c>
      <c r="B11200" s="7" t="s">
        <v>22423</v>
      </c>
      <c r="C11200" s="7" t="s">
        <v>801</v>
      </c>
      <c r="D11200" s="8">
        <v>249.79</v>
      </c>
    </row>
    <row r="11201" spans="1:4" ht="12.75" customHeight="1">
      <c r="A11201" s="6" t="s">
        <v>22424</v>
      </c>
      <c r="B11201" s="7" t="s">
        <v>22425</v>
      </c>
      <c r="C11201" s="7" t="s">
        <v>801</v>
      </c>
      <c r="D11201" s="8">
        <v>267.02999999999997</v>
      </c>
    </row>
    <row r="11202" spans="1:4" ht="12.75" customHeight="1">
      <c r="A11202" s="6" t="s">
        <v>22426</v>
      </c>
      <c r="B11202" s="7" t="s">
        <v>22427</v>
      </c>
      <c r="C11202" s="7" t="s">
        <v>801</v>
      </c>
      <c r="D11202" s="8">
        <v>45.73</v>
      </c>
    </row>
    <row r="11203" spans="1:4" ht="12.75" customHeight="1">
      <c r="A11203" s="6" t="s">
        <v>22428</v>
      </c>
      <c r="B11203" s="7" t="s">
        <v>22429</v>
      </c>
      <c r="C11203" s="7" t="s">
        <v>801</v>
      </c>
      <c r="D11203" s="8">
        <v>51.81</v>
      </c>
    </row>
    <row r="11204" spans="1:4" ht="12.75" customHeight="1">
      <c r="A11204" s="6" t="s">
        <v>22430</v>
      </c>
      <c r="B11204" s="7" t="s">
        <v>22431</v>
      </c>
      <c r="C11204" s="7" t="s">
        <v>801</v>
      </c>
      <c r="D11204" s="8">
        <v>44.32</v>
      </c>
    </row>
    <row r="11205" spans="1:4" ht="12.75" customHeight="1">
      <c r="A11205" s="6" t="s">
        <v>22432</v>
      </c>
      <c r="B11205" s="7" t="s">
        <v>22433</v>
      </c>
      <c r="C11205" s="7" t="s">
        <v>801</v>
      </c>
      <c r="D11205" s="8">
        <v>51.08</v>
      </c>
    </row>
    <row r="11206" spans="1:4" ht="12.75" customHeight="1">
      <c r="A11206" s="6" t="s">
        <v>22434</v>
      </c>
      <c r="B11206" s="7" t="s">
        <v>22435</v>
      </c>
      <c r="C11206" s="7" t="s">
        <v>801</v>
      </c>
      <c r="D11206" s="8">
        <v>2.2599999999999998</v>
      </c>
    </row>
    <row r="11207" spans="1:4" ht="12.75" customHeight="1">
      <c r="A11207" s="6" t="s">
        <v>22436</v>
      </c>
      <c r="B11207" s="7" t="s">
        <v>22437</v>
      </c>
      <c r="C11207" s="7" t="s">
        <v>89</v>
      </c>
      <c r="D11207" s="8">
        <v>60.77</v>
      </c>
    </row>
    <row r="11208" spans="1:4" ht="12.75" customHeight="1">
      <c r="A11208" s="6" t="s">
        <v>22438</v>
      </c>
      <c r="B11208" s="7" t="s">
        <v>22439</v>
      </c>
      <c r="C11208" s="7" t="s">
        <v>801</v>
      </c>
      <c r="D11208" s="8">
        <v>4.87</v>
      </c>
    </row>
    <row r="11209" spans="1:4" ht="12.75" customHeight="1">
      <c r="A11209" s="6" t="s">
        <v>22440</v>
      </c>
      <c r="B11209" s="7" t="s">
        <v>22441</v>
      </c>
      <c r="C11209" s="7" t="s">
        <v>801</v>
      </c>
      <c r="D11209" s="8">
        <v>4.38</v>
      </c>
    </row>
    <row r="11210" spans="1:4" ht="12.75" customHeight="1">
      <c r="A11210" s="6" t="s">
        <v>22442</v>
      </c>
      <c r="B11210" s="7" t="s">
        <v>22443</v>
      </c>
      <c r="C11210" s="7" t="s">
        <v>801</v>
      </c>
      <c r="D11210" s="8">
        <v>7.44</v>
      </c>
    </row>
    <row r="11211" spans="1:4" ht="12.75" customHeight="1">
      <c r="A11211" s="6" t="s">
        <v>22444</v>
      </c>
      <c r="B11211" s="7" t="s">
        <v>22445</v>
      </c>
      <c r="C11211" s="7" t="s">
        <v>801</v>
      </c>
      <c r="D11211" s="8">
        <v>7.27</v>
      </c>
    </row>
    <row r="11212" spans="1:4" ht="12.75" customHeight="1">
      <c r="A11212" s="6" t="s">
        <v>22446</v>
      </c>
      <c r="B11212" s="7" t="s">
        <v>22447</v>
      </c>
      <c r="C11212" s="7" t="s">
        <v>801</v>
      </c>
      <c r="D11212" s="8">
        <v>12.56</v>
      </c>
    </row>
    <row r="11213" spans="1:4" ht="12.75" customHeight="1">
      <c r="A11213" s="6" t="s">
        <v>22448</v>
      </c>
      <c r="B11213" s="7" t="s">
        <v>22449</v>
      </c>
      <c r="C11213" s="7" t="s">
        <v>801</v>
      </c>
      <c r="D11213" s="8">
        <v>12.16</v>
      </c>
    </row>
    <row r="11214" spans="1:4" ht="12.75" customHeight="1">
      <c r="A11214" s="6" t="s">
        <v>22450</v>
      </c>
      <c r="B11214" s="7" t="s">
        <v>22451</v>
      </c>
      <c r="C11214" s="7" t="s">
        <v>801</v>
      </c>
      <c r="D11214" s="8">
        <v>20.57</v>
      </c>
    </row>
    <row r="11215" spans="1:4" ht="12.75" customHeight="1">
      <c r="A11215" s="6" t="s">
        <v>22452</v>
      </c>
      <c r="B11215" s="7" t="s">
        <v>22453</v>
      </c>
      <c r="C11215" s="7" t="s">
        <v>801</v>
      </c>
      <c r="D11215" s="8">
        <v>19.72</v>
      </c>
    </row>
    <row r="11216" spans="1:4" ht="12.75" customHeight="1">
      <c r="A11216" s="6" t="s">
        <v>22454</v>
      </c>
      <c r="B11216" s="7" t="s">
        <v>22455</v>
      </c>
      <c r="C11216" s="7" t="s">
        <v>801</v>
      </c>
      <c r="D11216" s="8">
        <v>8.9600000000000009</v>
      </c>
    </row>
    <row r="11217" spans="1:4" ht="12.75" customHeight="1">
      <c r="A11217" s="6" t="s">
        <v>22456</v>
      </c>
      <c r="B11217" s="7" t="s">
        <v>22457</v>
      </c>
      <c r="C11217" s="7" t="s">
        <v>801</v>
      </c>
      <c r="D11217" s="8">
        <v>8.7899999999999991</v>
      </c>
    </row>
    <row r="11218" spans="1:4" ht="12.75" customHeight="1">
      <c r="A11218" s="6" t="s">
        <v>22458</v>
      </c>
      <c r="B11218" s="7" t="s">
        <v>22459</v>
      </c>
      <c r="C11218" s="7" t="s">
        <v>801</v>
      </c>
      <c r="D11218" s="8">
        <v>14.08</v>
      </c>
    </row>
    <row r="11219" spans="1:4" ht="12.75" customHeight="1">
      <c r="A11219" s="6" t="s">
        <v>22460</v>
      </c>
      <c r="B11219" s="7" t="s">
        <v>22461</v>
      </c>
      <c r="C11219" s="7" t="s">
        <v>801</v>
      </c>
      <c r="D11219" s="8">
        <v>13.68</v>
      </c>
    </row>
    <row r="11220" spans="1:4" ht="12.75" customHeight="1">
      <c r="A11220" s="6" t="s">
        <v>22462</v>
      </c>
      <c r="B11220" s="7" t="s">
        <v>22463</v>
      </c>
      <c r="C11220" s="7" t="s">
        <v>801</v>
      </c>
      <c r="D11220" s="8">
        <v>7.13</v>
      </c>
    </row>
    <row r="11221" spans="1:4" ht="12.75" customHeight="1">
      <c r="A11221" s="6" t="s">
        <v>22464</v>
      </c>
      <c r="B11221" s="7" t="s">
        <v>22465</v>
      </c>
      <c r="C11221" s="7" t="s">
        <v>801</v>
      </c>
      <c r="D11221" s="8">
        <v>6.64</v>
      </c>
    </row>
    <row r="11222" spans="1:4" ht="12.75" customHeight="1">
      <c r="A11222" s="6" t="s">
        <v>22466</v>
      </c>
      <c r="B11222" s="7" t="s">
        <v>22467</v>
      </c>
      <c r="C11222" s="7" t="s">
        <v>801</v>
      </c>
      <c r="D11222" s="8">
        <v>5.54</v>
      </c>
    </row>
    <row r="11223" spans="1:4" ht="12.75" customHeight="1">
      <c r="A11223" s="6" t="s">
        <v>22468</v>
      </c>
      <c r="B11223" s="7" t="s">
        <v>22469</v>
      </c>
      <c r="C11223" s="7" t="s">
        <v>801</v>
      </c>
      <c r="D11223" s="8">
        <v>5.05</v>
      </c>
    </row>
    <row r="11224" spans="1:4" ht="12.75" customHeight="1">
      <c r="A11224" s="6" t="s">
        <v>22470</v>
      </c>
      <c r="B11224" s="7" t="s">
        <v>22471</v>
      </c>
      <c r="C11224" s="7" t="s">
        <v>801</v>
      </c>
      <c r="D11224" s="8">
        <v>9.6300000000000008</v>
      </c>
    </row>
    <row r="11225" spans="1:4" ht="12.75" customHeight="1">
      <c r="A11225" s="6" t="s">
        <v>22472</v>
      </c>
      <c r="B11225" s="7" t="s">
        <v>22473</v>
      </c>
      <c r="C11225" s="7" t="s">
        <v>801</v>
      </c>
      <c r="D11225" s="8">
        <v>9.4600000000000009</v>
      </c>
    </row>
    <row r="11226" spans="1:4" ht="12.75" customHeight="1">
      <c r="A11226" s="6" t="s">
        <v>22474</v>
      </c>
      <c r="B11226" s="7" t="s">
        <v>22475</v>
      </c>
      <c r="C11226" s="7" t="s">
        <v>801</v>
      </c>
      <c r="D11226" s="8">
        <v>14.75</v>
      </c>
    </row>
    <row r="11227" spans="1:4" ht="12.75" customHeight="1">
      <c r="A11227" s="6" t="s">
        <v>22476</v>
      </c>
      <c r="B11227" s="7" t="s">
        <v>22477</v>
      </c>
      <c r="C11227" s="7" t="s">
        <v>801</v>
      </c>
      <c r="D11227" s="8">
        <v>14.35</v>
      </c>
    </row>
    <row r="11228" spans="1:4" ht="12.75" customHeight="1">
      <c r="A11228" s="6" t="s">
        <v>22478</v>
      </c>
      <c r="B11228" s="7" t="s">
        <v>22479</v>
      </c>
      <c r="C11228" s="7" t="s">
        <v>801</v>
      </c>
      <c r="D11228" s="8">
        <v>8.19</v>
      </c>
    </row>
    <row r="11229" spans="1:4" ht="12.75" customHeight="1">
      <c r="A11229" s="6" t="s">
        <v>22480</v>
      </c>
      <c r="B11229" s="7" t="s">
        <v>22481</v>
      </c>
      <c r="C11229" s="7" t="s">
        <v>801</v>
      </c>
      <c r="D11229" s="8">
        <v>7.7</v>
      </c>
    </row>
    <row r="11230" spans="1:4" ht="12.75" customHeight="1">
      <c r="A11230" s="6" t="s">
        <v>22482</v>
      </c>
      <c r="B11230" s="7" t="s">
        <v>22483</v>
      </c>
      <c r="C11230" s="7" t="s">
        <v>801</v>
      </c>
      <c r="D11230" s="8">
        <v>6.59</v>
      </c>
    </row>
    <row r="11231" spans="1:4" ht="12.75" customHeight="1">
      <c r="A11231" s="6" t="s">
        <v>22484</v>
      </c>
      <c r="B11231" s="7" t="s">
        <v>22485</v>
      </c>
      <c r="C11231" s="7" t="s">
        <v>801</v>
      </c>
      <c r="D11231" s="8">
        <v>6.1</v>
      </c>
    </row>
    <row r="11232" spans="1:4" ht="12.75" customHeight="1">
      <c r="A11232" s="6" t="s">
        <v>22486</v>
      </c>
      <c r="B11232" s="7" t="s">
        <v>22487</v>
      </c>
      <c r="C11232" s="7" t="s">
        <v>801</v>
      </c>
      <c r="D11232" s="8">
        <v>25.63</v>
      </c>
    </row>
    <row r="11233" spans="1:4" ht="12.75" customHeight="1">
      <c r="A11233" s="6" t="s">
        <v>22488</v>
      </c>
      <c r="B11233" s="7" t="s">
        <v>22489</v>
      </c>
      <c r="C11233" s="7" t="s">
        <v>801</v>
      </c>
      <c r="D11233" s="8">
        <v>24.78</v>
      </c>
    </row>
    <row r="11234" spans="1:4" ht="12.75" customHeight="1">
      <c r="A11234" s="6" t="s">
        <v>22490</v>
      </c>
      <c r="B11234" s="7" t="s">
        <v>22491</v>
      </c>
      <c r="C11234" s="7" t="s">
        <v>801</v>
      </c>
      <c r="D11234" s="8">
        <v>5.15</v>
      </c>
    </row>
    <row r="11235" spans="1:4" ht="12.75" customHeight="1">
      <c r="A11235" s="6" t="s">
        <v>22492</v>
      </c>
      <c r="B11235" s="7" t="s">
        <v>22493</v>
      </c>
      <c r="C11235" s="7" t="s">
        <v>801</v>
      </c>
      <c r="D11235" s="8">
        <v>5.15</v>
      </c>
    </row>
    <row r="11236" spans="1:4" ht="12.75" customHeight="1">
      <c r="A11236" s="6" t="s">
        <v>22494</v>
      </c>
      <c r="B11236" s="7" t="s">
        <v>22495</v>
      </c>
      <c r="C11236" s="7" t="s">
        <v>801</v>
      </c>
      <c r="D11236" s="8">
        <v>17.21</v>
      </c>
    </row>
    <row r="11237" spans="1:4" ht="12.75" customHeight="1">
      <c r="A11237" s="6" t="s">
        <v>22496</v>
      </c>
      <c r="B11237" s="7" t="s">
        <v>22497</v>
      </c>
      <c r="C11237" s="7" t="s">
        <v>801</v>
      </c>
      <c r="D11237" s="8">
        <v>24.63</v>
      </c>
    </row>
    <row r="11238" spans="1:4" ht="12.75" customHeight="1">
      <c r="A11238" s="6" t="s">
        <v>22498</v>
      </c>
      <c r="B11238" s="7" t="s">
        <v>22499</v>
      </c>
      <c r="C11238" s="7" t="s">
        <v>801</v>
      </c>
      <c r="D11238" s="8">
        <v>28.89</v>
      </c>
    </row>
    <row r="11239" spans="1:4" ht="12.75" customHeight="1">
      <c r="A11239" s="6" t="s">
        <v>22500</v>
      </c>
      <c r="B11239" s="7" t="s">
        <v>22501</v>
      </c>
      <c r="C11239" s="7" t="s">
        <v>801</v>
      </c>
      <c r="D11239" s="8">
        <v>27.81</v>
      </c>
    </row>
    <row r="11240" spans="1:4" ht="12.75" customHeight="1">
      <c r="A11240" s="6" t="s">
        <v>22502</v>
      </c>
      <c r="B11240" s="7" t="s">
        <v>22503</v>
      </c>
      <c r="C11240" s="7" t="s">
        <v>801</v>
      </c>
      <c r="D11240" s="8">
        <v>35.229999999999997</v>
      </c>
    </row>
    <row r="11241" spans="1:4" ht="12.75" customHeight="1">
      <c r="A11241" s="6" t="s">
        <v>22504</v>
      </c>
      <c r="B11241" s="7" t="s">
        <v>22505</v>
      </c>
      <c r="C11241" s="7" t="s">
        <v>801</v>
      </c>
      <c r="D11241" s="8">
        <v>39.49</v>
      </c>
    </row>
    <row r="11242" spans="1:4" ht="12.75" customHeight="1">
      <c r="A11242" s="6" t="s">
        <v>22506</v>
      </c>
      <c r="B11242" s="7" t="s">
        <v>22507</v>
      </c>
      <c r="C11242" s="7" t="s">
        <v>801</v>
      </c>
      <c r="D11242" s="8">
        <v>19.559999999999999</v>
      </c>
    </row>
    <row r="11243" spans="1:4" ht="12.75" customHeight="1">
      <c r="A11243" s="6" t="s">
        <v>22508</v>
      </c>
      <c r="B11243" s="7" t="s">
        <v>22509</v>
      </c>
      <c r="C11243" s="7" t="s">
        <v>801</v>
      </c>
      <c r="D11243" s="8">
        <v>30.5</v>
      </c>
    </row>
    <row r="11244" spans="1:4" ht="12.75" customHeight="1">
      <c r="A11244" s="6" t="s">
        <v>22510</v>
      </c>
      <c r="B11244" s="7" t="s">
        <v>22511</v>
      </c>
      <c r="C11244" s="7" t="s">
        <v>801</v>
      </c>
      <c r="D11244" s="8">
        <v>38.78</v>
      </c>
    </row>
    <row r="11245" spans="1:4" ht="12.75" customHeight="1">
      <c r="A11245" s="6" t="s">
        <v>22512</v>
      </c>
      <c r="B11245" s="7" t="s">
        <v>22513</v>
      </c>
      <c r="C11245" s="7" t="s">
        <v>801</v>
      </c>
      <c r="D11245" s="8">
        <v>46.39</v>
      </c>
    </row>
    <row r="11246" spans="1:4" ht="12.75" customHeight="1">
      <c r="A11246" s="6" t="s">
        <v>22514</v>
      </c>
      <c r="B11246" s="7" t="s">
        <v>22515</v>
      </c>
      <c r="C11246" s="7" t="s">
        <v>801</v>
      </c>
      <c r="D11246" s="8">
        <v>19.059999999999999</v>
      </c>
    </row>
    <row r="11247" spans="1:4" ht="12.75" customHeight="1">
      <c r="A11247" s="6" t="s">
        <v>22516</v>
      </c>
      <c r="B11247" s="7" t="s">
        <v>22517</v>
      </c>
      <c r="C11247" s="7" t="s">
        <v>801</v>
      </c>
      <c r="D11247" s="8">
        <v>28.23</v>
      </c>
    </row>
    <row r="11248" spans="1:4" ht="12.75" customHeight="1">
      <c r="A11248" s="6" t="s">
        <v>22518</v>
      </c>
      <c r="B11248" s="7" t="s">
        <v>22519</v>
      </c>
      <c r="C11248" s="7" t="s">
        <v>801</v>
      </c>
      <c r="D11248" s="8">
        <v>31.59</v>
      </c>
    </row>
    <row r="11249" spans="1:4" ht="12.75" customHeight="1">
      <c r="A11249" s="6" t="s">
        <v>22520</v>
      </c>
      <c r="B11249" s="7" t="s">
        <v>22521</v>
      </c>
      <c r="C11249" s="7" t="s">
        <v>801</v>
      </c>
      <c r="D11249" s="8">
        <v>38.979999999999997</v>
      </c>
    </row>
    <row r="11250" spans="1:4" ht="12.75" customHeight="1">
      <c r="A11250" s="6" t="s">
        <v>22522</v>
      </c>
      <c r="B11250" s="7" t="s">
        <v>22523</v>
      </c>
      <c r="C11250" s="7" t="s">
        <v>801</v>
      </c>
      <c r="D11250" s="8">
        <v>41.48</v>
      </c>
    </row>
    <row r="11251" spans="1:4" ht="12.75" customHeight="1">
      <c r="A11251" s="6" t="s">
        <v>22524</v>
      </c>
      <c r="B11251" s="7" t="s">
        <v>22525</v>
      </c>
      <c r="C11251" s="7" t="s">
        <v>801</v>
      </c>
      <c r="D11251" s="8">
        <v>46.19</v>
      </c>
    </row>
    <row r="11252" spans="1:4" ht="12.75" customHeight="1">
      <c r="A11252" s="6" t="s">
        <v>22526</v>
      </c>
      <c r="B11252" s="7" t="s">
        <v>22527</v>
      </c>
      <c r="C11252" s="7" t="s">
        <v>801</v>
      </c>
      <c r="D11252" s="8">
        <v>37.86</v>
      </c>
    </row>
    <row r="11253" spans="1:4" ht="12.75" customHeight="1">
      <c r="A11253" s="6" t="s">
        <v>22528</v>
      </c>
      <c r="B11253" s="7" t="s">
        <v>22529</v>
      </c>
      <c r="C11253" s="7" t="s">
        <v>801</v>
      </c>
      <c r="D11253" s="8">
        <v>42.57</v>
      </c>
    </row>
    <row r="11254" spans="1:4" ht="12.75" customHeight="1">
      <c r="A11254" s="6" t="s">
        <v>22530</v>
      </c>
      <c r="B11254" s="7" t="s">
        <v>22531</v>
      </c>
      <c r="C11254" s="7" t="s">
        <v>801</v>
      </c>
      <c r="D11254" s="8">
        <v>36.57</v>
      </c>
    </row>
    <row r="11255" spans="1:4" ht="12.75" customHeight="1">
      <c r="A11255" s="6" t="s">
        <v>22532</v>
      </c>
      <c r="B11255" s="7" t="s">
        <v>22533</v>
      </c>
      <c r="C11255" s="7" t="s">
        <v>801</v>
      </c>
      <c r="D11255" s="8">
        <v>41.28</v>
      </c>
    </row>
    <row r="11256" spans="1:4" ht="12.75" customHeight="1">
      <c r="A11256" s="6" t="s">
        <v>22534</v>
      </c>
      <c r="B11256" s="7" t="s">
        <v>22535</v>
      </c>
      <c r="C11256" s="7" t="s">
        <v>801</v>
      </c>
      <c r="D11256" s="8">
        <v>32.93</v>
      </c>
    </row>
    <row r="11257" spans="1:4" ht="12.75" customHeight="1">
      <c r="A11257" s="6" t="s">
        <v>22536</v>
      </c>
      <c r="B11257" s="7" t="s">
        <v>22537</v>
      </c>
      <c r="C11257" s="7" t="s">
        <v>801</v>
      </c>
      <c r="D11257" s="8">
        <v>37.64</v>
      </c>
    </row>
    <row r="11258" spans="1:4" ht="12.75" customHeight="1">
      <c r="A11258" s="6" t="s">
        <v>22538</v>
      </c>
      <c r="B11258" s="7" t="s">
        <v>22539</v>
      </c>
      <c r="C11258" s="7" t="s">
        <v>801</v>
      </c>
      <c r="D11258" s="8">
        <v>103.34</v>
      </c>
    </row>
    <row r="11259" spans="1:4" ht="12.75" customHeight="1">
      <c r="A11259" s="6" t="s">
        <v>22540</v>
      </c>
      <c r="B11259" s="7" t="s">
        <v>22541</v>
      </c>
      <c r="C11259" s="7" t="s">
        <v>801</v>
      </c>
      <c r="D11259" s="8">
        <v>100.23</v>
      </c>
    </row>
    <row r="11260" spans="1:4" ht="12.75" customHeight="1">
      <c r="A11260" s="6" t="s">
        <v>22542</v>
      </c>
      <c r="B11260" s="7" t="s">
        <v>22543</v>
      </c>
      <c r="C11260" s="7" t="s">
        <v>801</v>
      </c>
      <c r="D11260" s="8">
        <v>99.13</v>
      </c>
    </row>
    <row r="11261" spans="1:4" ht="12.75" customHeight="1">
      <c r="A11261" s="6" t="s">
        <v>22544</v>
      </c>
      <c r="B11261" s="7" t="s">
        <v>22545</v>
      </c>
      <c r="C11261" s="7" t="s">
        <v>801</v>
      </c>
      <c r="D11261" s="8">
        <v>96.03</v>
      </c>
    </row>
    <row r="11262" spans="1:4" ht="12.75" customHeight="1">
      <c r="A11262" s="6" t="s">
        <v>22546</v>
      </c>
      <c r="B11262" s="7" t="s">
        <v>22547</v>
      </c>
      <c r="C11262" s="7" t="s">
        <v>801</v>
      </c>
      <c r="D11262" s="8">
        <v>32.11</v>
      </c>
    </row>
    <row r="11263" spans="1:4" ht="12.75" customHeight="1">
      <c r="A11263" s="6" t="s">
        <v>22548</v>
      </c>
      <c r="B11263" s="7" t="s">
        <v>22549</v>
      </c>
      <c r="C11263" s="7" t="s">
        <v>801</v>
      </c>
      <c r="D11263" s="8">
        <v>27.83</v>
      </c>
    </row>
    <row r="11264" spans="1:4" ht="12.75" customHeight="1">
      <c r="A11264" s="6" t="s">
        <v>22550</v>
      </c>
      <c r="B11264" s="7" t="s">
        <v>22551</v>
      </c>
      <c r="C11264" s="7" t="s">
        <v>801</v>
      </c>
      <c r="D11264" s="8">
        <v>30.5</v>
      </c>
    </row>
    <row r="11265" spans="1:4" ht="12.75" customHeight="1">
      <c r="A11265" s="6" t="s">
        <v>22552</v>
      </c>
      <c r="B11265" s="7" t="s">
        <v>22553</v>
      </c>
      <c r="C11265" s="7" t="s">
        <v>801</v>
      </c>
      <c r="D11265" s="8">
        <v>24.22</v>
      </c>
    </row>
    <row r="11266" spans="1:4" ht="12.75" customHeight="1">
      <c r="A11266" s="6" t="s">
        <v>22554</v>
      </c>
      <c r="B11266" s="7" t="s">
        <v>22555</v>
      </c>
      <c r="C11266" s="7" t="s">
        <v>801</v>
      </c>
      <c r="D11266" s="8">
        <v>26.89</v>
      </c>
    </row>
    <row r="11267" spans="1:4" ht="12.75" customHeight="1">
      <c r="A11267" s="6" t="s">
        <v>22556</v>
      </c>
      <c r="B11267" s="7" t="s">
        <v>22557</v>
      </c>
      <c r="C11267" s="7" t="s">
        <v>801</v>
      </c>
      <c r="D11267" s="8">
        <v>22.91</v>
      </c>
    </row>
    <row r="11268" spans="1:4" ht="12.75" customHeight="1">
      <c r="A11268" s="6" t="s">
        <v>22558</v>
      </c>
      <c r="B11268" s="7" t="s">
        <v>22559</v>
      </c>
      <c r="C11268" s="7" t="s">
        <v>801</v>
      </c>
      <c r="D11268" s="8">
        <v>25.58</v>
      </c>
    </row>
    <row r="11269" spans="1:4" ht="12.75" customHeight="1">
      <c r="A11269" s="6" t="s">
        <v>22560</v>
      </c>
      <c r="B11269" s="7" t="s">
        <v>22561</v>
      </c>
      <c r="C11269" s="7" t="s">
        <v>801</v>
      </c>
      <c r="D11269" s="8">
        <v>19.28</v>
      </c>
    </row>
    <row r="11270" spans="1:4" ht="12.75" customHeight="1">
      <c r="A11270" s="6" t="s">
        <v>22562</v>
      </c>
      <c r="B11270" s="7" t="s">
        <v>22563</v>
      </c>
      <c r="C11270" s="7" t="s">
        <v>801</v>
      </c>
      <c r="D11270" s="8">
        <v>21.95</v>
      </c>
    </row>
    <row r="11271" spans="1:4" ht="12.75" customHeight="1">
      <c r="A11271" s="6" t="s">
        <v>22564</v>
      </c>
      <c r="B11271" s="7" t="s">
        <v>22565</v>
      </c>
      <c r="C11271" s="7" t="s">
        <v>801</v>
      </c>
      <c r="D11271" s="8">
        <v>61.74</v>
      </c>
    </row>
    <row r="11272" spans="1:4" ht="12.75" customHeight="1">
      <c r="A11272" s="6" t="s">
        <v>22566</v>
      </c>
      <c r="B11272" s="7" t="s">
        <v>22567</v>
      </c>
      <c r="C11272" s="7" t="s">
        <v>801</v>
      </c>
      <c r="D11272" s="8">
        <v>58.66</v>
      </c>
    </row>
    <row r="11273" spans="1:4" ht="12.75" customHeight="1">
      <c r="A11273" s="6" t="s">
        <v>22568</v>
      </c>
      <c r="B11273" s="7" t="s">
        <v>22569</v>
      </c>
      <c r="C11273" s="7" t="s">
        <v>801</v>
      </c>
      <c r="D11273" s="8">
        <v>57.53</v>
      </c>
    </row>
    <row r="11274" spans="1:4" ht="12.75" customHeight="1">
      <c r="A11274" s="6" t="s">
        <v>22570</v>
      </c>
      <c r="B11274" s="7" t="s">
        <v>22571</v>
      </c>
      <c r="C11274" s="7" t="s">
        <v>801</v>
      </c>
      <c r="D11274" s="8">
        <v>54.42</v>
      </c>
    </row>
    <row r="11275" spans="1:4" ht="12.75" customHeight="1">
      <c r="A11275" s="6" t="s">
        <v>22572</v>
      </c>
      <c r="B11275" s="7" t="s">
        <v>22573</v>
      </c>
      <c r="C11275" s="7" t="s">
        <v>801</v>
      </c>
      <c r="D11275" s="8">
        <v>57.81</v>
      </c>
    </row>
    <row r="11276" spans="1:4" ht="12.75" customHeight="1">
      <c r="A11276" s="6" t="s">
        <v>22574</v>
      </c>
      <c r="B11276" s="7" t="s">
        <v>22575</v>
      </c>
      <c r="C11276" s="7" t="s">
        <v>801</v>
      </c>
      <c r="D11276" s="8">
        <v>52.66</v>
      </c>
    </row>
    <row r="11277" spans="1:4" ht="12.75" customHeight="1">
      <c r="A11277" s="6" t="s">
        <v>22576</v>
      </c>
      <c r="B11277" s="7" t="s">
        <v>22577</v>
      </c>
      <c r="C11277" s="7" t="s">
        <v>801</v>
      </c>
      <c r="D11277" s="8">
        <v>56.6</v>
      </c>
    </row>
    <row r="11278" spans="1:4" ht="12.75" customHeight="1">
      <c r="A11278" s="6" t="s">
        <v>22578</v>
      </c>
      <c r="B11278" s="7" t="s">
        <v>22579</v>
      </c>
      <c r="C11278" s="7" t="s">
        <v>801</v>
      </c>
      <c r="D11278" s="8">
        <v>104.76</v>
      </c>
    </row>
    <row r="11279" spans="1:4" ht="12.75" customHeight="1">
      <c r="A11279" s="6" t="s">
        <v>22580</v>
      </c>
      <c r="B11279" s="7" t="s">
        <v>22581</v>
      </c>
      <c r="C11279" s="7" t="s">
        <v>801</v>
      </c>
      <c r="D11279" s="8">
        <v>67.75</v>
      </c>
    </row>
    <row r="11280" spans="1:4" ht="12.75" customHeight="1">
      <c r="A11280" s="6" t="s">
        <v>22582</v>
      </c>
      <c r="B11280" s="7" t="s">
        <v>22583</v>
      </c>
      <c r="C11280" s="7" t="s">
        <v>801</v>
      </c>
      <c r="D11280" s="8">
        <v>73.03</v>
      </c>
    </row>
    <row r="11281" spans="1:4" ht="12.75" customHeight="1">
      <c r="A11281" s="6" t="s">
        <v>22584</v>
      </c>
      <c r="B11281" s="7" t="s">
        <v>22585</v>
      </c>
      <c r="C11281" s="7" t="s">
        <v>801</v>
      </c>
      <c r="D11281" s="8">
        <v>137.85</v>
      </c>
    </row>
    <row r="11282" spans="1:4" ht="12.75" customHeight="1">
      <c r="A11282" s="6" t="s">
        <v>22586</v>
      </c>
      <c r="B11282" s="7" t="s">
        <v>22587</v>
      </c>
      <c r="C11282" s="7" t="s">
        <v>801</v>
      </c>
      <c r="D11282" s="8">
        <v>74.12</v>
      </c>
    </row>
    <row r="11283" spans="1:4" ht="12.75" customHeight="1">
      <c r="A11283" s="6" t="s">
        <v>22588</v>
      </c>
      <c r="B11283" s="7" t="s">
        <v>22589</v>
      </c>
      <c r="C11283" s="7" t="s">
        <v>801</v>
      </c>
      <c r="D11283" s="8">
        <v>80.73</v>
      </c>
    </row>
    <row r="11284" spans="1:4" ht="12.75" customHeight="1">
      <c r="A11284" s="6" t="s">
        <v>22590</v>
      </c>
      <c r="B11284" s="7" t="s">
        <v>22591</v>
      </c>
      <c r="C11284" s="7" t="s">
        <v>801</v>
      </c>
      <c r="D11284" s="8">
        <v>162.93</v>
      </c>
    </row>
    <row r="11285" spans="1:4" ht="12.75" customHeight="1">
      <c r="A11285" s="6" t="s">
        <v>22592</v>
      </c>
      <c r="B11285" s="7" t="s">
        <v>22593</v>
      </c>
      <c r="C11285" s="7" t="s">
        <v>801</v>
      </c>
      <c r="D11285" s="8">
        <v>87.19</v>
      </c>
    </row>
    <row r="11286" spans="1:4" ht="12.75" customHeight="1">
      <c r="A11286" s="6" t="s">
        <v>22594</v>
      </c>
      <c r="B11286" s="7" t="s">
        <v>22595</v>
      </c>
      <c r="C11286" s="7" t="s">
        <v>801</v>
      </c>
      <c r="D11286" s="8">
        <v>94.47</v>
      </c>
    </row>
    <row r="11287" spans="1:4" ht="12.75" customHeight="1">
      <c r="A11287" s="6" t="s">
        <v>22596</v>
      </c>
      <c r="B11287" s="7" t="s">
        <v>22597</v>
      </c>
      <c r="C11287" s="7" t="s">
        <v>801</v>
      </c>
      <c r="D11287" s="8">
        <v>179.45</v>
      </c>
    </row>
    <row r="11288" spans="1:4" ht="12.75" customHeight="1">
      <c r="A11288" s="6" t="s">
        <v>22598</v>
      </c>
      <c r="B11288" s="7" t="s">
        <v>22599</v>
      </c>
      <c r="C11288" s="7" t="s">
        <v>801</v>
      </c>
      <c r="D11288" s="8">
        <v>39.409999999999997</v>
      </c>
    </row>
    <row r="11289" spans="1:4" ht="12.75" customHeight="1">
      <c r="A11289" s="6" t="s">
        <v>22600</v>
      </c>
      <c r="B11289" s="7" t="s">
        <v>22601</v>
      </c>
      <c r="C11289" s="7" t="s">
        <v>801</v>
      </c>
      <c r="D11289" s="8">
        <v>43.09</v>
      </c>
    </row>
    <row r="11290" spans="1:4" ht="12.75" customHeight="1">
      <c r="A11290" s="6" t="s">
        <v>22602</v>
      </c>
      <c r="B11290" s="7" t="s">
        <v>22603</v>
      </c>
      <c r="C11290" s="7" t="s">
        <v>801</v>
      </c>
      <c r="D11290" s="8">
        <v>88.99</v>
      </c>
    </row>
    <row r="11291" spans="1:4" ht="12.75" customHeight="1">
      <c r="A11291" s="6" t="s">
        <v>22604</v>
      </c>
      <c r="B11291" s="7" t="s">
        <v>22605</v>
      </c>
      <c r="C11291" s="7" t="s">
        <v>801</v>
      </c>
      <c r="D11291" s="8">
        <v>54.14</v>
      </c>
    </row>
    <row r="11292" spans="1:4" ht="12.75" customHeight="1">
      <c r="A11292" s="6" t="s">
        <v>22606</v>
      </c>
      <c r="B11292" s="7" t="s">
        <v>22607</v>
      </c>
      <c r="C11292" s="7" t="s">
        <v>801</v>
      </c>
      <c r="D11292" s="8">
        <v>59.06</v>
      </c>
    </row>
    <row r="11293" spans="1:4" ht="12.75" customHeight="1">
      <c r="A11293" s="6" t="s">
        <v>22608</v>
      </c>
      <c r="B11293" s="7" t="s">
        <v>22609</v>
      </c>
      <c r="C11293" s="7" t="s">
        <v>801</v>
      </c>
      <c r="D11293" s="8">
        <v>120.38</v>
      </c>
    </row>
    <row r="11294" spans="1:4" ht="12.75" customHeight="1">
      <c r="A11294" s="6" t="s">
        <v>22610</v>
      </c>
      <c r="B11294" s="7" t="s">
        <v>22611</v>
      </c>
      <c r="C11294" s="7" t="s">
        <v>801</v>
      </c>
      <c r="D11294" s="8">
        <v>60.08</v>
      </c>
    </row>
    <row r="11295" spans="1:4" ht="12.75" customHeight="1">
      <c r="A11295" s="6" t="s">
        <v>22612</v>
      </c>
      <c r="B11295" s="7" t="s">
        <v>22613</v>
      </c>
      <c r="C11295" s="7" t="s">
        <v>801</v>
      </c>
      <c r="D11295" s="8">
        <v>66.260000000000005</v>
      </c>
    </row>
    <row r="11296" spans="1:4" ht="12.75" customHeight="1">
      <c r="A11296" s="6" t="s">
        <v>22614</v>
      </c>
      <c r="B11296" s="7" t="s">
        <v>22615</v>
      </c>
      <c r="C11296" s="7" t="s">
        <v>801</v>
      </c>
      <c r="D11296" s="8">
        <v>143.83000000000001</v>
      </c>
    </row>
    <row r="11297" spans="1:4" ht="12.75" customHeight="1">
      <c r="A11297" s="6" t="s">
        <v>22616</v>
      </c>
      <c r="B11297" s="7" t="s">
        <v>22617</v>
      </c>
      <c r="C11297" s="7" t="s">
        <v>801</v>
      </c>
      <c r="D11297" s="8">
        <v>65.58</v>
      </c>
    </row>
    <row r="11298" spans="1:4" ht="12.75" customHeight="1">
      <c r="A11298" s="6" t="s">
        <v>22618</v>
      </c>
      <c r="B11298" s="7" t="s">
        <v>22619</v>
      </c>
      <c r="C11298" s="7" t="s">
        <v>801</v>
      </c>
      <c r="D11298" s="8">
        <v>72.38</v>
      </c>
    </row>
    <row r="11299" spans="1:4" ht="12.75" customHeight="1">
      <c r="A11299" s="6" t="s">
        <v>22620</v>
      </c>
      <c r="B11299" s="7" t="s">
        <v>22621</v>
      </c>
      <c r="C11299" s="7" t="s">
        <v>801</v>
      </c>
      <c r="D11299" s="8">
        <v>154.9</v>
      </c>
    </row>
    <row r="11300" spans="1:4" ht="12.75" customHeight="1">
      <c r="A11300" s="6" t="s">
        <v>22622</v>
      </c>
      <c r="B11300" s="7" t="s">
        <v>22623</v>
      </c>
      <c r="C11300" s="7" t="s">
        <v>801</v>
      </c>
      <c r="D11300" s="8">
        <v>73.260000000000005</v>
      </c>
    </row>
    <row r="11301" spans="1:4" ht="12.75" customHeight="1">
      <c r="A11301" s="6" t="s">
        <v>22624</v>
      </c>
      <c r="B11301" s="7" t="s">
        <v>22625</v>
      </c>
      <c r="C11301" s="7" t="s">
        <v>801</v>
      </c>
      <c r="D11301" s="8">
        <v>76.94</v>
      </c>
    </row>
    <row r="11302" spans="1:4" ht="12.75" customHeight="1">
      <c r="A11302" s="6" t="s">
        <v>22626</v>
      </c>
      <c r="B11302" s="7" t="s">
        <v>22627</v>
      </c>
      <c r="C11302" s="7" t="s">
        <v>801</v>
      </c>
      <c r="D11302" s="8">
        <v>119.45</v>
      </c>
    </row>
    <row r="11303" spans="1:4" ht="12.75" customHeight="1">
      <c r="A11303" s="6" t="s">
        <v>22628</v>
      </c>
      <c r="B11303" s="7" t="s">
        <v>22629</v>
      </c>
      <c r="C11303" s="7" t="s">
        <v>801</v>
      </c>
      <c r="D11303" s="8">
        <v>87.99</v>
      </c>
    </row>
    <row r="11304" spans="1:4" ht="12.75" customHeight="1">
      <c r="A11304" s="6" t="s">
        <v>22630</v>
      </c>
      <c r="B11304" s="7" t="s">
        <v>22631</v>
      </c>
      <c r="C11304" s="7" t="s">
        <v>801</v>
      </c>
      <c r="D11304" s="8">
        <v>92.91</v>
      </c>
    </row>
    <row r="11305" spans="1:4" ht="12.75" customHeight="1">
      <c r="A11305" s="6" t="s">
        <v>22632</v>
      </c>
      <c r="B11305" s="7" t="s">
        <v>22633</v>
      </c>
      <c r="C11305" s="7" t="s">
        <v>801</v>
      </c>
      <c r="D11305" s="8">
        <v>150.87</v>
      </c>
    </row>
    <row r="11306" spans="1:4" ht="12.75" customHeight="1">
      <c r="A11306" s="6" t="s">
        <v>22634</v>
      </c>
      <c r="B11306" s="7" t="s">
        <v>22635</v>
      </c>
      <c r="C11306" s="7" t="s">
        <v>801</v>
      </c>
      <c r="D11306" s="8">
        <v>93.93</v>
      </c>
    </row>
    <row r="11307" spans="1:4" ht="12.75" customHeight="1">
      <c r="A11307" s="6" t="s">
        <v>22636</v>
      </c>
      <c r="B11307" s="7" t="s">
        <v>22637</v>
      </c>
      <c r="C11307" s="7" t="s">
        <v>801</v>
      </c>
      <c r="D11307" s="8">
        <v>100.11</v>
      </c>
    </row>
    <row r="11308" spans="1:4" ht="12.75" customHeight="1">
      <c r="A11308" s="6" t="s">
        <v>22638</v>
      </c>
      <c r="B11308" s="7" t="s">
        <v>22639</v>
      </c>
      <c r="C11308" s="7" t="s">
        <v>801</v>
      </c>
      <c r="D11308" s="8">
        <v>174.32</v>
      </c>
    </row>
    <row r="11309" spans="1:4" ht="12.75" customHeight="1">
      <c r="A11309" s="6" t="s">
        <v>22640</v>
      </c>
      <c r="B11309" s="7" t="s">
        <v>22641</v>
      </c>
      <c r="C11309" s="7" t="s">
        <v>801</v>
      </c>
      <c r="D11309" s="8">
        <v>121.58</v>
      </c>
    </row>
    <row r="11310" spans="1:4" ht="12.75" customHeight="1">
      <c r="A11310" s="6" t="s">
        <v>22642</v>
      </c>
      <c r="B11310" s="7" t="s">
        <v>22643</v>
      </c>
      <c r="C11310" s="7" t="s">
        <v>801</v>
      </c>
      <c r="D11310" s="8">
        <v>128.38</v>
      </c>
    </row>
    <row r="11311" spans="1:4" ht="12.75" customHeight="1">
      <c r="A11311" s="6" t="s">
        <v>22644</v>
      </c>
      <c r="B11311" s="7" t="s">
        <v>22645</v>
      </c>
      <c r="C11311" s="7" t="s">
        <v>801</v>
      </c>
      <c r="D11311" s="8">
        <v>199.74</v>
      </c>
    </row>
    <row r="11312" spans="1:4" ht="12.75" customHeight="1">
      <c r="A11312" s="6" t="s">
        <v>22646</v>
      </c>
      <c r="B11312" s="7" t="s">
        <v>22647</v>
      </c>
      <c r="C11312" s="7" t="s">
        <v>801</v>
      </c>
      <c r="D11312" s="8">
        <v>68.97</v>
      </c>
    </row>
    <row r="11313" spans="1:4" ht="12.75" customHeight="1">
      <c r="A11313" s="6" t="s">
        <v>22648</v>
      </c>
      <c r="B11313" s="7" t="s">
        <v>22649</v>
      </c>
      <c r="C11313" s="7" t="s">
        <v>801</v>
      </c>
      <c r="D11313" s="8">
        <v>73.47</v>
      </c>
    </row>
    <row r="11314" spans="1:4" ht="12.75" customHeight="1">
      <c r="A11314" s="6" t="s">
        <v>22650</v>
      </c>
      <c r="B11314" s="7" t="s">
        <v>22651</v>
      </c>
      <c r="C11314" s="7" t="s">
        <v>801</v>
      </c>
      <c r="D11314" s="8">
        <v>127.52</v>
      </c>
    </row>
    <row r="11315" spans="1:4" ht="12.75" customHeight="1">
      <c r="A11315" s="6" t="s">
        <v>22652</v>
      </c>
      <c r="B11315" s="7" t="s">
        <v>22653</v>
      </c>
      <c r="C11315" s="7" t="s">
        <v>801</v>
      </c>
      <c r="D11315" s="8">
        <v>83.71</v>
      </c>
    </row>
    <row r="11316" spans="1:4" ht="12.75" customHeight="1">
      <c r="A11316" s="6" t="s">
        <v>22654</v>
      </c>
      <c r="B11316" s="7" t="s">
        <v>22655</v>
      </c>
      <c r="C11316" s="7" t="s">
        <v>801</v>
      </c>
      <c r="D11316" s="8">
        <v>89.74</v>
      </c>
    </row>
    <row r="11317" spans="1:4" ht="12.75" customHeight="1">
      <c r="A11317" s="6" t="s">
        <v>22656</v>
      </c>
      <c r="B11317" s="7" t="s">
        <v>22657</v>
      </c>
      <c r="C11317" s="7" t="s">
        <v>801</v>
      </c>
      <c r="D11317" s="8">
        <v>162.91</v>
      </c>
    </row>
    <row r="11318" spans="1:4" ht="12.75" customHeight="1">
      <c r="A11318" s="6" t="s">
        <v>22658</v>
      </c>
      <c r="B11318" s="7" t="s">
        <v>22659</v>
      </c>
      <c r="C11318" s="7" t="s">
        <v>801</v>
      </c>
      <c r="D11318" s="8">
        <v>253.55</v>
      </c>
    </row>
    <row r="11319" spans="1:4" ht="12.75" customHeight="1">
      <c r="A11319" s="6" t="s">
        <v>22660</v>
      </c>
      <c r="B11319" s="7" t="s">
        <v>22661</v>
      </c>
      <c r="C11319" s="7" t="s">
        <v>801</v>
      </c>
      <c r="D11319" s="8">
        <v>175.93</v>
      </c>
    </row>
    <row r="11320" spans="1:4" ht="12.75" customHeight="1">
      <c r="A11320" s="6" t="s">
        <v>22662</v>
      </c>
      <c r="B11320" s="7" t="s">
        <v>22663</v>
      </c>
      <c r="C11320" s="7" t="s">
        <v>801</v>
      </c>
      <c r="D11320" s="8">
        <v>244.98</v>
      </c>
    </row>
    <row r="11321" spans="1:4" ht="12.75" customHeight="1">
      <c r="A11321" s="6" t="s">
        <v>22664</v>
      </c>
      <c r="B11321" s="7" t="s">
        <v>22665</v>
      </c>
      <c r="C11321" s="7" t="s">
        <v>801</v>
      </c>
      <c r="D11321" s="8">
        <v>168.54</v>
      </c>
    </row>
    <row r="11322" spans="1:4" ht="12.75" customHeight="1">
      <c r="A11322" s="6" t="s">
        <v>22666</v>
      </c>
      <c r="B11322" s="7" t="s">
        <v>22667</v>
      </c>
      <c r="C11322" s="7" t="s">
        <v>801</v>
      </c>
      <c r="D11322" s="8">
        <v>261.01</v>
      </c>
    </row>
    <row r="11323" spans="1:4" ht="12.75" customHeight="1">
      <c r="A11323" s="6" t="s">
        <v>22668</v>
      </c>
      <c r="B11323" s="7" t="s">
        <v>22669</v>
      </c>
      <c r="C11323" s="7" t="s">
        <v>801</v>
      </c>
      <c r="D11323" s="8">
        <v>181.52</v>
      </c>
    </row>
    <row r="11324" spans="1:4" ht="12.75" customHeight="1">
      <c r="A11324" s="6" t="s">
        <v>22670</v>
      </c>
      <c r="B11324" s="7" t="s">
        <v>22671</v>
      </c>
      <c r="C11324" s="7" t="s">
        <v>801</v>
      </c>
      <c r="D11324" s="8">
        <v>250.57</v>
      </c>
    </row>
    <row r="11325" spans="1:4" ht="12.75" customHeight="1">
      <c r="A11325" s="6" t="s">
        <v>22672</v>
      </c>
      <c r="B11325" s="7" t="s">
        <v>22673</v>
      </c>
      <c r="C11325" s="7" t="s">
        <v>801</v>
      </c>
      <c r="D11325" s="8">
        <v>172.24</v>
      </c>
    </row>
    <row r="11326" spans="1:4" ht="12.75" customHeight="1">
      <c r="A11326" s="6" t="s">
        <v>22674</v>
      </c>
      <c r="B11326" s="7" t="s">
        <v>22675</v>
      </c>
      <c r="C11326" s="7" t="s">
        <v>801</v>
      </c>
      <c r="D11326" s="8">
        <v>263.36</v>
      </c>
    </row>
    <row r="11327" spans="1:4" ht="12.75" customHeight="1">
      <c r="A11327" s="6" t="s">
        <v>22676</v>
      </c>
      <c r="B11327" s="7" t="s">
        <v>22677</v>
      </c>
      <c r="C11327" s="7" t="s">
        <v>801</v>
      </c>
      <c r="D11327" s="8">
        <v>191.78</v>
      </c>
    </row>
    <row r="11328" spans="1:4" ht="12.75" customHeight="1">
      <c r="A11328" s="6" t="s">
        <v>22678</v>
      </c>
      <c r="B11328" s="7" t="s">
        <v>22679</v>
      </c>
      <c r="C11328" s="7" t="s">
        <v>801</v>
      </c>
      <c r="D11328" s="8">
        <v>247.97</v>
      </c>
    </row>
    <row r="11329" spans="1:4" ht="12.75" customHeight="1">
      <c r="A11329" s="6" t="s">
        <v>22680</v>
      </c>
      <c r="B11329" s="7" t="s">
        <v>22681</v>
      </c>
      <c r="C11329" s="7" t="s">
        <v>801</v>
      </c>
      <c r="D11329" s="8">
        <v>177.6</v>
      </c>
    </row>
    <row r="11330" spans="1:4" ht="12.75" customHeight="1">
      <c r="A11330" s="6" t="s">
        <v>22682</v>
      </c>
      <c r="B11330" s="7" t="s">
        <v>22683</v>
      </c>
      <c r="C11330" s="7" t="s">
        <v>801</v>
      </c>
      <c r="D11330" s="8">
        <v>273.95</v>
      </c>
    </row>
    <row r="11331" spans="1:4" ht="12.75" customHeight="1">
      <c r="A11331" s="6" t="s">
        <v>22684</v>
      </c>
      <c r="B11331" s="7" t="s">
        <v>22685</v>
      </c>
      <c r="C11331" s="7" t="s">
        <v>801</v>
      </c>
      <c r="D11331" s="8">
        <v>196.33</v>
      </c>
    </row>
    <row r="11332" spans="1:4" ht="12.75" customHeight="1">
      <c r="A11332" s="6" t="s">
        <v>22686</v>
      </c>
      <c r="B11332" s="7" t="s">
        <v>22687</v>
      </c>
      <c r="C11332" s="7" t="s">
        <v>801</v>
      </c>
      <c r="D11332" s="8">
        <v>264.08999999999997</v>
      </c>
    </row>
    <row r="11333" spans="1:4" ht="12.75" customHeight="1">
      <c r="A11333" s="6" t="s">
        <v>22688</v>
      </c>
      <c r="B11333" s="7" t="s">
        <v>22689</v>
      </c>
      <c r="C11333" s="7" t="s">
        <v>801</v>
      </c>
      <c r="D11333" s="8">
        <v>187.64</v>
      </c>
    </row>
    <row r="11334" spans="1:4" ht="12.75" customHeight="1">
      <c r="A11334" s="6" t="s">
        <v>22690</v>
      </c>
      <c r="B11334" s="7" t="s">
        <v>22691</v>
      </c>
      <c r="C11334" s="7" t="s">
        <v>801</v>
      </c>
      <c r="D11334" s="8">
        <v>281.43</v>
      </c>
    </row>
    <row r="11335" spans="1:4" ht="12.75" customHeight="1">
      <c r="A11335" s="6" t="s">
        <v>22692</v>
      </c>
      <c r="B11335" s="7" t="s">
        <v>22693</v>
      </c>
      <c r="C11335" s="7" t="s">
        <v>801</v>
      </c>
      <c r="D11335" s="8">
        <v>201.94</v>
      </c>
    </row>
    <row r="11336" spans="1:4" ht="12.75" customHeight="1">
      <c r="A11336" s="6" t="s">
        <v>22694</v>
      </c>
      <c r="B11336" s="7" t="s">
        <v>22695</v>
      </c>
      <c r="C11336" s="7" t="s">
        <v>801</v>
      </c>
      <c r="D11336" s="8">
        <v>269.66000000000003</v>
      </c>
    </row>
    <row r="11337" spans="1:4" ht="12.75" customHeight="1">
      <c r="A11337" s="6" t="s">
        <v>22696</v>
      </c>
      <c r="B11337" s="7" t="s">
        <v>22697</v>
      </c>
      <c r="C11337" s="7" t="s">
        <v>801</v>
      </c>
      <c r="D11337" s="8">
        <v>191.32</v>
      </c>
    </row>
    <row r="11338" spans="1:4" ht="12.75" customHeight="1">
      <c r="A11338" s="6" t="s">
        <v>22698</v>
      </c>
      <c r="B11338" s="7" t="s">
        <v>22699</v>
      </c>
      <c r="C11338" s="7" t="s">
        <v>801</v>
      </c>
      <c r="D11338" s="8">
        <v>283.75</v>
      </c>
    </row>
    <row r="11339" spans="1:4" ht="12.75" customHeight="1">
      <c r="A11339" s="6" t="s">
        <v>22700</v>
      </c>
      <c r="B11339" s="7" t="s">
        <v>22701</v>
      </c>
      <c r="C11339" s="7" t="s">
        <v>801</v>
      </c>
      <c r="D11339" s="8">
        <v>212.2</v>
      </c>
    </row>
    <row r="11340" spans="1:4" ht="12.75" customHeight="1">
      <c r="A11340" s="6" t="s">
        <v>22702</v>
      </c>
      <c r="B11340" s="7" t="s">
        <v>22703</v>
      </c>
      <c r="C11340" s="7" t="s">
        <v>801</v>
      </c>
      <c r="D11340" s="8">
        <v>267.08999999999997</v>
      </c>
    </row>
    <row r="11341" spans="1:4" ht="12.75" customHeight="1">
      <c r="A11341" s="6" t="s">
        <v>22704</v>
      </c>
      <c r="B11341" s="7" t="s">
        <v>22705</v>
      </c>
      <c r="C11341" s="7" t="s">
        <v>801</v>
      </c>
      <c r="D11341" s="8">
        <v>196.68</v>
      </c>
    </row>
    <row r="11342" spans="1:4" ht="12.75" customHeight="1">
      <c r="A11342" s="6" t="s">
        <v>22706</v>
      </c>
      <c r="B11342" s="7" t="s">
        <v>22707</v>
      </c>
      <c r="C11342" s="7" t="s">
        <v>801</v>
      </c>
      <c r="D11342" s="8">
        <v>186.26</v>
      </c>
    </row>
    <row r="11343" spans="1:4" ht="12.75" customHeight="1">
      <c r="A11343" s="6" t="s">
        <v>22708</v>
      </c>
      <c r="B11343" s="7" t="s">
        <v>22709</v>
      </c>
      <c r="C11343" s="7" t="s">
        <v>801</v>
      </c>
      <c r="D11343" s="8">
        <v>212.65</v>
      </c>
    </row>
    <row r="11344" spans="1:4" ht="12.75" customHeight="1">
      <c r="A11344" s="6" t="s">
        <v>22710</v>
      </c>
      <c r="B11344" s="7" t="s">
        <v>22711</v>
      </c>
      <c r="C11344" s="7" t="s">
        <v>801</v>
      </c>
      <c r="D11344" s="8">
        <v>38.64</v>
      </c>
    </row>
    <row r="11345" spans="1:4" ht="12.75" customHeight="1">
      <c r="A11345" s="6" t="s">
        <v>22712</v>
      </c>
      <c r="B11345" s="7" t="s">
        <v>22713</v>
      </c>
      <c r="C11345" s="7" t="s">
        <v>801</v>
      </c>
      <c r="D11345" s="8">
        <v>24</v>
      </c>
    </row>
    <row r="11346" spans="1:4" ht="12.75" customHeight="1">
      <c r="A11346" s="6" t="s">
        <v>22714</v>
      </c>
      <c r="B11346" s="7" t="s">
        <v>22715</v>
      </c>
      <c r="C11346" s="7" t="s">
        <v>801</v>
      </c>
      <c r="D11346" s="8">
        <v>38.049999999999997</v>
      </c>
    </row>
    <row r="11347" spans="1:4" ht="12.75" customHeight="1">
      <c r="A11347" s="6" t="s">
        <v>22716</v>
      </c>
      <c r="B11347" s="7" t="s">
        <v>22717</v>
      </c>
      <c r="C11347" s="7" t="s">
        <v>801</v>
      </c>
      <c r="D11347" s="8">
        <v>48.45</v>
      </c>
    </row>
    <row r="11348" spans="1:4" ht="12.75" customHeight="1">
      <c r="A11348" s="6" t="s">
        <v>22718</v>
      </c>
      <c r="B11348" s="7" t="s">
        <v>22719</v>
      </c>
      <c r="C11348" s="7" t="s">
        <v>801</v>
      </c>
      <c r="D11348" s="8">
        <v>53.16</v>
      </c>
    </row>
    <row r="11349" spans="1:4" ht="12.75" customHeight="1">
      <c r="A11349" s="6" t="s">
        <v>22720</v>
      </c>
      <c r="B11349" s="7" t="s">
        <v>22721</v>
      </c>
      <c r="C11349" s="7" t="s">
        <v>801</v>
      </c>
      <c r="D11349" s="8">
        <v>34.49</v>
      </c>
    </row>
    <row r="11350" spans="1:4" ht="12.75" customHeight="1">
      <c r="A11350" s="6" t="s">
        <v>22722</v>
      </c>
      <c r="B11350" s="7" t="s">
        <v>22723</v>
      </c>
      <c r="C11350" s="7" t="s">
        <v>801</v>
      </c>
      <c r="D11350" s="8">
        <v>37.159999999999997</v>
      </c>
    </row>
    <row r="11351" spans="1:4" ht="12.75" customHeight="1">
      <c r="A11351" s="6" t="s">
        <v>22724</v>
      </c>
      <c r="B11351" s="7" t="s">
        <v>22725</v>
      </c>
      <c r="C11351" s="7" t="s">
        <v>801</v>
      </c>
      <c r="D11351" s="8">
        <v>56.98</v>
      </c>
    </row>
    <row r="11352" spans="1:4" ht="12.75" customHeight="1">
      <c r="A11352" s="6" t="s">
        <v>22726</v>
      </c>
      <c r="B11352" s="7" t="s">
        <v>22727</v>
      </c>
      <c r="C11352" s="7" t="s">
        <v>801</v>
      </c>
      <c r="D11352" s="8">
        <v>73.58</v>
      </c>
    </row>
    <row r="11353" spans="1:4" ht="12.75" customHeight="1">
      <c r="A11353" s="6" t="s">
        <v>22728</v>
      </c>
      <c r="B11353" s="7" t="s">
        <v>22729</v>
      </c>
      <c r="C11353" s="7" t="s">
        <v>801</v>
      </c>
      <c r="D11353" s="8">
        <v>80.64</v>
      </c>
    </row>
    <row r="11354" spans="1:4" ht="12.75" customHeight="1">
      <c r="A11354" s="6" t="s">
        <v>22730</v>
      </c>
      <c r="B11354" s="7" t="s">
        <v>22731</v>
      </c>
      <c r="C11354" s="7" t="s">
        <v>801</v>
      </c>
      <c r="D11354" s="8">
        <v>89.02</v>
      </c>
    </row>
    <row r="11355" spans="1:4" ht="12.75" customHeight="1">
      <c r="A11355" s="6" t="s">
        <v>22732</v>
      </c>
      <c r="B11355" s="7" t="s">
        <v>22733</v>
      </c>
      <c r="C11355" s="7" t="s">
        <v>801</v>
      </c>
      <c r="D11355" s="8">
        <v>42.72</v>
      </c>
    </row>
    <row r="11356" spans="1:4" ht="12.75" customHeight="1">
      <c r="A11356" s="6" t="s">
        <v>22734</v>
      </c>
      <c r="B11356" s="7" t="s">
        <v>22735</v>
      </c>
      <c r="C11356" s="7" t="s">
        <v>801</v>
      </c>
      <c r="D11356" s="8">
        <v>58.85</v>
      </c>
    </row>
    <row r="11357" spans="1:4" ht="12.75" customHeight="1">
      <c r="A11357" s="6" t="s">
        <v>22736</v>
      </c>
      <c r="B11357" s="7" t="s">
        <v>22737</v>
      </c>
      <c r="C11357" s="7" t="s">
        <v>801</v>
      </c>
      <c r="D11357" s="8">
        <v>65.489999999999995</v>
      </c>
    </row>
    <row r="11358" spans="1:4" ht="12.75" customHeight="1">
      <c r="A11358" s="6" t="s">
        <v>22738</v>
      </c>
      <c r="B11358" s="7" t="s">
        <v>22739</v>
      </c>
      <c r="C11358" s="7" t="s">
        <v>801</v>
      </c>
      <c r="D11358" s="8">
        <v>68.05</v>
      </c>
    </row>
    <row r="11359" spans="1:4" ht="12.75" customHeight="1">
      <c r="A11359" s="6" t="s">
        <v>22740</v>
      </c>
      <c r="B11359" s="7" t="s">
        <v>22741</v>
      </c>
      <c r="C11359" s="7" t="s">
        <v>801</v>
      </c>
      <c r="D11359" s="8">
        <v>79.63</v>
      </c>
    </row>
    <row r="11360" spans="1:4" ht="12.75" customHeight="1">
      <c r="A11360" s="6" t="s">
        <v>22742</v>
      </c>
      <c r="B11360" s="7" t="s">
        <v>22743</v>
      </c>
      <c r="C11360" s="7" t="s">
        <v>801</v>
      </c>
      <c r="D11360" s="8">
        <v>95.8</v>
      </c>
    </row>
    <row r="11361" spans="1:4" ht="12.75" customHeight="1">
      <c r="A11361" s="6" t="s">
        <v>22744</v>
      </c>
      <c r="B11361" s="7" t="s">
        <v>22745</v>
      </c>
      <c r="C11361" s="7" t="s">
        <v>801</v>
      </c>
      <c r="D11361" s="8">
        <v>102.44</v>
      </c>
    </row>
    <row r="11362" spans="1:4" ht="12.75" customHeight="1">
      <c r="A11362" s="6" t="s">
        <v>22746</v>
      </c>
      <c r="B11362" s="7" t="s">
        <v>22747</v>
      </c>
      <c r="C11362" s="7" t="s">
        <v>801</v>
      </c>
      <c r="D11362" s="8">
        <v>122.09</v>
      </c>
    </row>
    <row r="11363" spans="1:4" ht="12.75" customHeight="1">
      <c r="A11363" s="6" t="s">
        <v>22748</v>
      </c>
      <c r="B11363" s="7" t="s">
        <v>22749</v>
      </c>
      <c r="C11363" s="7" t="s">
        <v>801</v>
      </c>
      <c r="D11363" s="8">
        <v>74.75</v>
      </c>
    </row>
    <row r="11364" spans="1:4" ht="12.75" customHeight="1">
      <c r="A11364" s="6" t="s">
        <v>22750</v>
      </c>
      <c r="B11364" s="7" t="s">
        <v>22751</v>
      </c>
      <c r="C11364" s="7" t="s">
        <v>801</v>
      </c>
      <c r="D11364" s="8">
        <v>90.8</v>
      </c>
    </row>
    <row r="11365" spans="1:4" ht="12.75" customHeight="1">
      <c r="A11365" s="6" t="s">
        <v>22752</v>
      </c>
      <c r="B11365" s="7" t="s">
        <v>22753</v>
      </c>
      <c r="C11365" s="7" t="s">
        <v>801</v>
      </c>
      <c r="D11365" s="8">
        <v>49.08</v>
      </c>
    </row>
    <row r="11366" spans="1:4" ht="12.75" customHeight="1">
      <c r="A11366" s="6" t="s">
        <v>22754</v>
      </c>
      <c r="B11366" s="7" t="s">
        <v>22755</v>
      </c>
      <c r="C11366" s="7" t="s">
        <v>801</v>
      </c>
      <c r="D11366" s="8">
        <v>53.02</v>
      </c>
    </row>
    <row r="11367" spans="1:4" ht="12.75" customHeight="1">
      <c r="A11367" s="6" t="s">
        <v>22756</v>
      </c>
      <c r="B11367" s="7" t="s">
        <v>22757</v>
      </c>
      <c r="C11367" s="7" t="s">
        <v>801</v>
      </c>
      <c r="D11367" s="8">
        <v>101.55</v>
      </c>
    </row>
    <row r="11368" spans="1:4" ht="12.75" customHeight="1">
      <c r="A11368" s="6" t="s">
        <v>22758</v>
      </c>
      <c r="B11368" s="7" t="s">
        <v>22759</v>
      </c>
      <c r="C11368" s="7" t="s">
        <v>801</v>
      </c>
      <c r="D11368" s="8">
        <v>53.15</v>
      </c>
    </row>
    <row r="11369" spans="1:4" ht="12.75" customHeight="1">
      <c r="A11369" s="6" t="s">
        <v>22760</v>
      </c>
      <c r="B11369" s="7" t="s">
        <v>22761</v>
      </c>
      <c r="C11369" s="7" t="s">
        <v>801</v>
      </c>
      <c r="D11369" s="8">
        <v>63.16</v>
      </c>
    </row>
    <row r="11370" spans="1:4" ht="12.75" customHeight="1">
      <c r="A11370" s="6" t="s">
        <v>22762</v>
      </c>
      <c r="B11370" s="7" t="s">
        <v>22763</v>
      </c>
      <c r="C11370" s="7" t="s">
        <v>801</v>
      </c>
      <c r="D11370" s="8">
        <v>68.44</v>
      </c>
    </row>
    <row r="11371" spans="1:4" ht="12.75" customHeight="1">
      <c r="A11371" s="6" t="s">
        <v>22764</v>
      </c>
      <c r="B11371" s="7" t="s">
        <v>22765</v>
      </c>
      <c r="C11371" s="7" t="s">
        <v>801</v>
      </c>
      <c r="D11371" s="8">
        <v>133.66999999999999</v>
      </c>
    </row>
    <row r="11372" spans="1:4" ht="12.75" customHeight="1">
      <c r="A11372" s="6" t="s">
        <v>22766</v>
      </c>
      <c r="B11372" s="7" t="s">
        <v>22767</v>
      </c>
      <c r="C11372" s="7" t="s">
        <v>801</v>
      </c>
      <c r="D11372" s="8">
        <v>68.599999999999994</v>
      </c>
    </row>
    <row r="11373" spans="1:4" ht="12.75" customHeight="1">
      <c r="A11373" s="6" t="s">
        <v>22768</v>
      </c>
      <c r="B11373" s="7" t="s">
        <v>22769</v>
      </c>
      <c r="C11373" s="7" t="s">
        <v>801</v>
      </c>
      <c r="D11373" s="8">
        <v>69.53</v>
      </c>
    </row>
    <row r="11374" spans="1:4" ht="12.75" customHeight="1">
      <c r="A11374" s="6" t="s">
        <v>22770</v>
      </c>
      <c r="B11374" s="7" t="s">
        <v>22771</v>
      </c>
      <c r="C11374" s="7" t="s">
        <v>801</v>
      </c>
      <c r="D11374" s="8">
        <v>76.14</v>
      </c>
    </row>
    <row r="11375" spans="1:4" ht="12.75" customHeight="1">
      <c r="A11375" s="6" t="s">
        <v>22772</v>
      </c>
      <c r="B11375" s="7" t="s">
        <v>22773</v>
      </c>
      <c r="C11375" s="7" t="s">
        <v>801</v>
      </c>
      <c r="D11375" s="8">
        <v>158.75</v>
      </c>
    </row>
    <row r="11376" spans="1:4" ht="12.75" customHeight="1">
      <c r="A11376" s="6" t="s">
        <v>22774</v>
      </c>
      <c r="B11376" s="7" t="s">
        <v>22775</v>
      </c>
      <c r="C11376" s="7" t="s">
        <v>801</v>
      </c>
      <c r="D11376" s="8">
        <v>75.66</v>
      </c>
    </row>
    <row r="11377" spans="1:4" ht="12.75" customHeight="1">
      <c r="A11377" s="6" t="s">
        <v>22776</v>
      </c>
      <c r="B11377" s="7" t="s">
        <v>22777</v>
      </c>
      <c r="C11377" s="7" t="s">
        <v>801</v>
      </c>
      <c r="D11377" s="8">
        <v>81.5</v>
      </c>
    </row>
    <row r="11378" spans="1:4" ht="12.75" customHeight="1">
      <c r="A11378" s="6" t="s">
        <v>22778</v>
      </c>
      <c r="B11378" s="7" t="s">
        <v>22779</v>
      </c>
      <c r="C11378" s="7" t="s">
        <v>801</v>
      </c>
      <c r="D11378" s="8">
        <v>88.78</v>
      </c>
    </row>
    <row r="11379" spans="1:4" ht="12.75" customHeight="1">
      <c r="A11379" s="6" t="s">
        <v>22780</v>
      </c>
      <c r="B11379" s="7" t="s">
        <v>22781</v>
      </c>
      <c r="C11379" s="7" t="s">
        <v>801</v>
      </c>
      <c r="D11379" s="8">
        <v>174.85</v>
      </c>
    </row>
    <row r="11380" spans="1:4" ht="12.75" customHeight="1">
      <c r="A11380" s="6" t="s">
        <v>22782</v>
      </c>
      <c r="B11380" s="7" t="s">
        <v>22783</v>
      </c>
      <c r="C11380" s="7" t="s">
        <v>801</v>
      </c>
      <c r="D11380" s="8">
        <v>83.54</v>
      </c>
    </row>
    <row r="11381" spans="1:4" ht="12.75" customHeight="1">
      <c r="A11381" s="6" t="s">
        <v>22784</v>
      </c>
      <c r="B11381" s="7" t="s">
        <v>22785</v>
      </c>
      <c r="C11381" s="7" t="s">
        <v>801</v>
      </c>
      <c r="D11381" s="8">
        <v>37.299999999999997</v>
      </c>
    </row>
    <row r="11382" spans="1:4" ht="12.75" customHeight="1">
      <c r="A11382" s="6" t="s">
        <v>22786</v>
      </c>
      <c r="B11382" s="7" t="s">
        <v>22787</v>
      </c>
      <c r="C11382" s="7" t="s">
        <v>801</v>
      </c>
      <c r="D11382" s="8">
        <v>40.98</v>
      </c>
    </row>
    <row r="11383" spans="1:4" ht="12.75" customHeight="1">
      <c r="A11383" s="6" t="s">
        <v>22788</v>
      </c>
      <c r="B11383" s="7" t="s">
        <v>22789</v>
      </c>
      <c r="C11383" s="7" t="s">
        <v>801</v>
      </c>
      <c r="D11383" s="8">
        <v>87.01</v>
      </c>
    </row>
    <row r="11384" spans="1:4" ht="12.75" customHeight="1">
      <c r="A11384" s="6" t="s">
        <v>22790</v>
      </c>
      <c r="B11384" s="7" t="s">
        <v>22791</v>
      </c>
      <c r="C11384" s="7" t="s">
        <v>801</v>
      </c>
      <c r="D11384" s="8">
        <v>40.369999999999997</v>
      </c>
    </row>
    <row r="11385" spans="1:4" ht="12.75" customHeight="1">
      <c r="A11385" s="6" t="s">
        <v>22792</v>
      </c>
      <c r="B11385" s="7" t="s">
        <v>22793</v>
      </c>
      <c r="C11385" s="7" t="s">
        <v>801</v>
      </c>
      <c r="D11385" s="8">
        <v>51.01</v>
      </c>
    </row>
    <row r="11386" spans="1:4" ht="12.75" customHeight="1">
      <c r="A11386" s="6" t="s">
        <v>22794</v>
      </c>
      <c r="B11386" s="7" t="s">
        <v>22795</v>
      </c>
      <c r="C11386" s="7" t="s">
        <v>801</v>
      </c>
      <c r="D11386" s="8">
        <v>55.93</v>
      </c>
    </row>
    <row r="11387" spans="1:4" ht="12.75" customHeight="1">
      <c r="A11387" s="6" t="s">
        <v>22796</v>
      </c>
      <c r="B11387" s="7" t="s">
        <v>22797</v>
      </c>
      <c r="C11387" s="7" t="s">
        <v>801</v>
      </c>
      <c r="D11387" s="8">
        <v>117.53</v>
      </c>
    </row>
    <row r="11388" spans="1:4" ht="12.75" customHeight="1">
      <c r="A11388" s="6" t="s">
        <v>22798</v>
      </c>
      <c r="B11388" s="7" t="s">
        <v>22799</v>
      </c>
      <c r="C11388" s="7" t="s">
        <v>801</v>
      </c>
      <c r="D11388" s="8">
        <v>55.46</v>
      </c>
    </row>
    <row r="11389" spans="1:4" ht="12.75" customHeight="1">
      <c r="A11389" s="6" t="s">
        <v>22800</v>
      </c>
      <c r="B11389" s="7" t="s">
        <v>22801</v>
      </c>
      <c r="C11389" s="7" t="s">
        <v>801</v>
      </c>
      <c r="D11389" s="8">
        <v>56.95</v>
      </c>
    </row>
    <row r="11390" spans="1:4" ht="12.75" customHeight="1">
      <c r="A11390" s="6" t="s">
        <v>22802</v>
      </c>
      <c r="B11390" s="7" t="s">
        <v>22803</v>
      </c>
      <c r="C11390" s="7" t="s">
        <v>801</v>
      </c>
      <c r="D11390" s="8">
        <v>63.13</v>
      </c>
    </row>
    <row r="11391" spans="1:4" ht="12.75" customHeight="1">
      <c r="A11391" s="6" t="s">
        <v>22804</v>
      </c>
      <c r="B11391" s="7" t="s">
        <v>22805</v>
      </c>
      <c r="C11391" s="7" t="s">
        <v>801</v>
      </c>
      <c r="D11391" s="8">
        <v>140.97999999999999</v>
      </c>
    </row>
    <row r="11392" spans="1:4" ht="12.75" customHeight="1">
      <c r="A11392" s="6" t="s">
        <v>22806</v>
      </c>
      <c r="B11392" s="7" t="s">
        <v>22807</v>
      </c>
      <c r="C11392" s="7" t="s">
        <v>801</v>
      </c>
      <c r="D11392" s="8">
        <v>62.09</v>
      </c>
    </row>
    <row r="11393" spans="1:4" ht="12.75" customHeight="1">
      <c r="A11393" s="6" t="s">
        <v>22808</v>
      </c>
      <c r="B11393" s="7" t="s">
        <v>22809</v>
      </c>
      <c r="C11393" s="7" t="s">
        <v>801</v>
      </c>
      <c r="D11393" s="8">
        <v>62.13</v>
      </c>
    </row>
    <row r="11394" spans="1:4" ht="12.75" customHeight="1">
      <c r="A11394" s="6" t="s">
        <v>22810</v>
      </c>
      <c r="B11394" s="7" t="s">
        <v>22811</v>
      </c>
      <c r="C11394" s="7" t="s">
        <v>801</v>
      </c>
      <c r="D11394" s="8">
        <v>68.930000000000007</v>
      </c>
    </row>
    <row r="11395" spans="1:4" ht="12.75" customHeight="1">
      <c r="A11395" s="6" t="s">
        <v>22812</v>
      </c>
      <c r="B11395" s="7" t="s">
        <v>22813</v>
      </c>
      <c r="C11395" s="7" t="s">
        <v>801</v>
      </c>
      <c r="D11395" s="8">
        <v>152.15</v>
      </c>
    </row>
    <row r="11396" spans="1:4" ht="12.75" customHeight="1">
      <c r="A11396" s="6" t="s">
        <v>22814</v>
      </c>
      <c r="B11396" s="7" t="s">
        <v>22815</v>
      </c>
      <c r="C11396" s="7" t="s">
        <v>801</v>
      </c>
      <c r="D11396" s="8">
        <v>64.77</v>
      </c>
    </row>
    <row r="11397" spans="1:4" ht="12.75" customHeight="1">
      <c r="A11397" s="6" t="s">
        <v>22816</v>
      </c>
      <c r="B11397" s="7" t="s">
        <v>22817</v>
      </c>
      <c r="C11397" s="7" t="s">
        <v>801</v>
      </c>
      <c r="D11397" s="8">
        <v>66.83</v>
      </c>
    </row>
    <row r="11398" spans="1:4" ht="12.75" customHeight="1">
      <c r="A11398" s="6" t="s">
        <v>22818</v>
      </c>
      <c r="B11398" s="7" t="s">
        <v>22819</v>
      </c>
      <c r="C11398" s="7" t="s">
        <v>801</v>
      </c>
      <c r="D11398" s="8">
        <v>70.510000000000005</v>
      </c>
    </row>
    <row r="11399" spans="1:4" ht="12.75" customHeight="1">
      <c r="A11399" s="6" t="s">
        <v>22820</v>
      </c>
      <c r="B11399" s="7" t="s">
        <v>22821</v>
      </c>
      <c r="C11399" s="7" t="s">
        <v>801</v>
      </c>
      <c r="D11399" s="8">
        <v>113.66</v>
      </c>
    </row>
    <row r="11400" spans="1:4" ht="12.75" customHeight="1">
      <c r="A11400" s="6" t="s">
        <v>22822</v>
      </c>
      <c r="B11400" s="7" t="s">
        <v>22823</v>
      </c>
      <c r="C11400" s="7" t="s">
        <v>801</v>
      </c>
      <c r="D11400" s="8">
        <v>72.739999999999995</v>
      </c>
    </row>
    <row r="11401" spans="1:4" ht="12.75" customHeight="1">
      <c r="A11401" s="6" t="s">
        <v>22824</v>
      </c>
      <c r="B11401" s="7" t="s">
        <v>22825</v>
      </c>
      <c r="C11401" s="7" t="s">
        <v>801</v>
      </c>
      <c r="D11401" s="8">
        <v>80.540000000000006</v>
      </c>
    </row>
    <row r="11402" spans="1:4" ht="12.75" customHeight="1">
      <c r="A11402" s="6" t="s">
        <v>22826</v>
      </c>
      <c r="B11402" s="7" t="s">
        <v>22827</v>
      </c>
      <c r="C11402" s="7" t="s">
        <v>801</v>
      </c>
      <c r="D11402" s="8">
        <v>85.46</v>
      </c>
    </row>
    <row r="11403" spans="1:4" ht="12.75" customHeight="1">
      <c r="A11403" s="6" t="s">
        <v>22828</v>
      </c>
      <c r="B11403" s="7" t="s">
        <v>22829</v>
      </c>
      <c r="C11403" s="7" t="s">
        <v>801</v>
      </c>
      <c r="D11403" s="8">
        <v>144.16999999999999</v>
      </c>
    </row>
    <row r="11404" spans="1:4" ht="12.75" customHeight="1">
      <c r="A11404" s="6" t="s">
        <v>22830</v>
      </c>
      <c r="B11404" s="7" t="s">
        <v>22831</v>
      </c>
      <c r="C11404" s="7" t="s">
        <v>801</v>
      </c>
      <c r="D11404" s="8">
        <v>87.82</v>
      </c>
    </row>
    <row r="11405" spans="1:4" ht="12.75" customHeight="1">
      <c r="A11405" s="6" t="s">
        <v>22832</v>
      </c>
      <c r="B11405" s="7" t="s">
        <v>22833</v>
      </c>
      <c r="C11405" s="7" t="s">
        <v>801</v>
      </c>
      <c r="D11405" s="8">
        <v>86.48</v>
      </c>
    </row>
    <row r="11406" spans="1:4" ht="12.75" customHeight="1">
      <c r="A11406" s="6" t="s">
        <v>22834</v>
      </c>
      <c r="B11406" s="7" t="s">
        <v>22835</v>
      </c>
      <c r="C11406" s="7" t="s">
        <v>801</v>
      </c>
      <c r="D11406" s="8">
        <v>92.66</v>
      </c>
    </row>
    <row r="11407" spans="1:4" ht="12.75" customHeight="1">
      <c r="A11407" s="6" t="s">
        <v>22836</v>
      </c>
      <c r="B11407" s="7" t="s">
        <v>22837</v>
      </c>
      <c r="C11407" s="7" t="s">
        <v>801</v>
      </c>
      <c r="D11407" s="8">
        <v>167.62</v>
      </c>
    </row>
    <row r="11408" spans="1:4" ht="12.75" customHeight="1">
      <c r="A11408" s="6" t="s">
        <v>22838</v>
      </c>
      <c r="B11408" s="7" t="s">
        <v>22839</v>
      </c>
      <c r="C11408" s="7" t="s">
        <v>801</v>
      </c>
      <c r="D11408" s="8">
        <v>94.45</v>
      </c>
    </row>
    <row r="11409" spans="1:4" ht="12.75" customHeight="1">
      <c r="A11409" s="6" t="s">
        <v>22840</v>
      </c>
      <c r="B11409" s="7" t="s">
        <v>22841</v>
      </c>
      <c r="C11409" s="7" t="s">
        <v>801</v>
      </c>
      <c r="D11409" s="8">
        <v>111.43</v>
      </c>
    </row>
    <row r="11410" spans="1:4" ht="12.75" customHeight="1">
      <c r="A11410" s="6" t="s">
        <v>22842</v>
      </c>
      <c r="B11410" s="7" t="s">
        <v>22843</v>
      </c>
      <c r="C11410" s="7" t="s">
        <v>801</v>
      </c>
      <c r="D11410" s="8">
        <v>118.23</v>
      </c>
    </row>
    <row r="11411" spans="1:4" ht="12.75" customHeight="1">
      <c r="A11411" s="6" t="s">
        <v>22844</v>
      </c>
      <c r="B11411" s="7" t="s">
        <v>22845</v>
      </c>
      <c r="C11411" s="7" t="s">
        <v>801</v>
      </c>
      <c r="D11411" s="8">
        <v>191.47</v>
      </c>
    </row>
    <row r="11412" spans="1:4" ht="12.75" customHeight="1">
      <c r="A11412" s="6" t="s">
        <v>22846</v>
      </c>
      <c r="B11412" s="7" t="s">
        <v>22847</v>
      </c>
      <c r="C11412" s="7" t="s">
        <v>801</v>
      </c>
      <c r="D11412" s="8">
        <v>112.24</v>
      </c>
    </row>
    <row r="11413" spans="1:4" ht="12.75" customHeight="1">
      <c r="A11413" s="6" t="s">
        <v>22848</v>
      </c>
      <c r="B11413" s="7" t="s">
        <v>22849</v>
      </c>
      <c r="C11413" s="7" t="s">
        <v>801</v>
      </c>
      <c r="D11413" s="8">
        <v>19.55</v>
      </c>
    </row>
    <row r="11414" spans="1:4" ht="12.75" customHeight="1">
      <c r="A11414" s="6" t="s">
        <v>22850</v>
      </c>
      <c r="B11414" s="7" t="s">
        <v>22851</v>
      </c>
      <c r="C11414" s="7" t="s">
        <v>801</v>
      </c>
      <c r="D11414" s="8">
        <v>29.17</v>
      </c>
    </row>
    <row r="11415" spans="1:4" ht="12.75" customHeight="1">
      <c r="A11415" s="6" t="s">
        <v>22852</v>
      </c>
      <c r="B11415" s="7" t="s">
        <v>22853</v>
      </c>
      <c r="C11415" s="7" t="s">
        <v>801</v>
      </c>
      <c r="D11415" s="8">
        <v>34.69</v>
      </c>
    </row>
    <row r="11416" spans="1:4" ht="12.75" customHeight="1">
      <c r="A11416" s="6" t="s">
        <v>22854</v>
      </c>
      <c r="B11416" s="7" t="s">
        <v>22855</v>
      </c>
      <c r="C11416" s="7" t="s">
        <v>801</v>
      </c>
      <c r="D11416" s="8">
        <v>31.16</v>
      </c>
    </row>
    <row r="11417" spans="1:4" ht="12.75" customHeight="1">
      <c r="A11417" s="6" t="s">
        <v>22856</v>
      </c>
      <c r="B11417" s="7" t="s">
        <v>22857</v>
      </c>
      <c r="C11417" s="7" t="s">
        <v>801</v>
      </c>
      <c r="D11417" s="8">
        <v>40.79</v>
      </c>
    </row>
    <row r="11418" spans="1:4" ht="12.75" customHeight="1">
      <c r="A11418" s="6" t="s">
        <v>22858</v>
      </c>
      <c r="B11418" s="7" t="s">
        <v>22859</v>
      </c>
      <c r="C11418" s="7" t="s">
        <v>801</v>
      </c>
      <c r="D11418" s="8">
        <v>46.31</v>
      </c>
    </row>
    <row r="11419" spans="1:4" ht="12.75" customHeight="1">
      <c r="A11419" s="6" t="s">
        <v>22860</v>
      </c>
      <c r="B11419" s="7" t="s">
        <v>22861</v>
      </c>
      <c r="C11419" s="7" t="s">
        <v>801</v>
      </c>
      <c r="D11419" s="8">
        <v>26.01</v>
      </c>
    </row>
    <row r="11420" spans="1:4" ht="12.75" customHeight="1">
      <c r="A11420" s="6" t="s">
        <v>22862</v>
      </c>
      <c r="B11420" s="7" t="s">
        <v>22863</v>
      </c>
      <c r="C11420" s="7" t="s">
        <v>801</v>
      </c>
      <c r="D11420" s="8">
        <v>39.08</v>
      </c>
    </row>
    <row r="11421" spans="1:4" ht="12.75" customHeight="1">
      <c r="A11421" s="6" t="s">
        <v>22864</v>
      </c>
      <c r="B11421" s="7" t="s">
        <v>22865</v>
      </c>
      <c r="C11421" s="7" t="s">
        <v>801</v>
      </c>
      <c r="D11421" s="8">
        <v>52.48</v>
      </c>
    </row>
    <row r="11422" spans="1:4" ht="12.75" customHeight="1">
      <c r="A11422" s="6" t="s">
        <v>22866</v>
      </c>
      <c r="B11422" s="7" t="s">
        <v>22867</v>
      </c>
      <c r="C11422" s="7" t="s">
        <v>801</v>
      </c>
      <c r="D11422" s="8">
        <v>61.57</v>
      </c>
    </row>
    <row r="11423" spans="1:4" ht="12.75" customHeight="1">
      <c r="A11423" s="6" t="s">
        <v>22868</v>
      </c>
      <c r="B11423" s="7" t="s">
        <v>22869</v>
      </c>
      <c r="C11423" s="7" t="s">
        <v>801</v>
      </c>
      <c r="D11423" s="8">
        <v>223.81</v>
      </c>
    </row>
    <row r="11424" spans="1:4" ht="12.75" customHeight="1">
      <c r="A11424" s="6" t="s">
        <v>22870</v>
      </c>
      <c r="B11424" s="7" t="s">
        <v>22871</v>
      </c>
      <c r="C11424" s="7" t="s">
        <v>801</v>
      </c>
      <c r="D11424" s="8">
        <v>265.38</v>
      </c>
    </row>
    <row r="11425" spans="1:4" ht="12.75" customHeight="1">
      <c r="A11425" s="6" t="s">
        <v>22872</v>
      </c>
      <c r="B11425" s="7" t="s">
        <v>22873</v>
      </c>
      <c r="C11425" s="7" t="s">
        <v>801</v>
      </c>
      <c r="D11425" s="8">
        <v>65.94</v>
      </c>
    </row>
    <row r="11426" spans="1:4" ht="12.75" customHeight="1">
      <c r="A11426" s="6" t="s">
        <v>22874</v>
      </c>
      <c r="B11426" s="7" t="s">
        <v>22875</v>
      </c>
      <c r="C11426" s="7" t="s">
        <v>801</v>
      </c>
      <c r="D11426" s="8">
        <v>70.7</v>
      </c>
    </row>
    <row r="11427" spans="1:4" ht="12.75" customHeight="1">
      <c r="A11427" s="6" t="s">
        <v>22876</v>
      </c>
      <c r="B11427" s="7" t="s">
        <v>22877</v>
      </c>
      <c r="C11427" s="7" t="s">
        <v>801</v>
      </c>
      <c r="D11427" s="8">
        <v>69.290000000000006</v>
      </c>
    </row>
    <row r="11428" spans="1:4" ht="12.75" customHeight="1">
      <c r="A11428" s="6" t="s">
        <v>22878</v>
      </c>
      <c r="B11428" s="7" t="s">
        <v>22879</v>
      </c>
      <c r="C11428" s="7" t="s">
        <v>801</v>
      </c>
      <c r="D11428" s="8">
        <v>74.11</v>
      </c>
    </row>
    <row r="11429" spans="1:4" ht="12.75" customHeight="1">
      <c r="A11429" s="6" t="s">
        <v>22880</v>
      </c>
      <c r="B11429" s="7" t="s">
        <v>22881</v>
      </c>
      <c r="C11429" s="7" t="s">
        <v>801</v>
      </c>
      <c r="D11429" s="8">
        <v>72.75</v>
      </c>
    </row>
    <row r="11430" spans="1:4" ht="12.75" customHeight="1">
      <c r="A11430" s="6" t="s">
        <v>22882</v>
      </c>
      <c r="B11430" s="7" t="s">
        <v>22883</v>
      </c>
      <c r="C11430" s="7" t="s">
        <v>801</v>
      </c>
      <c r="D11430" s="8">
        <v>79.19</v>
      </c>
    </row>
    <row r="11431" spans="1:4" ht="12.75" customHeight="1">
      <c r="A11431" s="6" t="s">
        <v>22884</v>
      </c>
      <c r="B11431" s="7" t="s">
        <v>22885</v>
      </c>
      <c r="C11431" s="7" t="s">
        <v>801</v>
      </c>
      <c r="D11431" s="8">
        <v>317.64999999999998</v>
      </c>
    </row>
    <row r="11432" spans="1:4" ht="12.75" customHeight="1">
      <c r="A11432" s="6" t="s">
        <v>22886</v>
      </c>
      <c r="B11432" s="7" t="s">
        <v>22887</v>
      </c>
      <c r="C11432" s="7" t="s">
        <v>801</v>
      </c>
      <c r="D11432" s="8">
        <v>378.45</v>
      </c>
    </row>
    <row r="11433" spans="1:4" ht="12.75" customHeight="1">
      <c r="A11433" s="6" t="s">
        <v>22888</v>
      </c>
      <c r="B11433" s="7" t="s">
        <v>22889</v>
      </c>
      <c r="C11433" s="7" t="s">
        <v>801</v>
      </c>
      <c r="D11433" s="8">
        <v>67.12</v>
      </c>
    </row>
    <row r="11434" spans="1:4" ht="12.75" customHeight="1">
      <c r="A11434" s="6" t="s">
        <v>22890</v>
      </c>
      <c r="B11434" s="7" t="s">
        <v>22891</v>
      </c>
      <c r="C11434" s="7" t="s">
        <v>801</v>
      </c>
      <c r="D11434" s="8">
        <v>67.12</v>
      </c>
    </row>
    <row r="11435" spans="1:4" ht="12.75" customHeight="1">
      <c r="A11435" s="6" t="s">
        <v>22892</v>
      </c>
      <c r="B11435" s="7" t="s">
        <v>22893</v>
      </c>
      <c r="C11435" s="7" t="s">
        <v>801</v>
      </c>
      <c r="D11435" s="8">
        <v>55.57</v>
      </c>
    </row>
    <row r="11436" spans="1:4" ht="12.75" customHeight="1">
      <c r="A11436" s="6" t="s">
        <v>22894</v>
      </c>
      <c r="B11436" s="7" t="s">
        <v>22895</v>
      </c>
      <c r="C11436" s="7" t="s">
        <v>801</v>
      </c>
      <c r="D11436" s="8">
        <v>60.27</v>
      </c>
    </row>
    <row r="11437" spans="1:4" ht="12.75" customHeight="1">
      <c r="A11437" s="6" t="s">
        <v>22896</v>
      </c>
      <c r="B11437" s="7" t="s">
        <v>22897</v>
      </c>
      <c r="C11437" s="7" t="s">
        <v>801</v>
      </c>
      <c r="D11437" s="8">
        <v>66.760000000000005</v>
      </c>
    </row>
    <row r="11438" spans="1:4" ht="12.75" customHeight="1">
      <c r="A11438" s="6" t="s">
        <v>22898</v>
      </c>
      <c r="B11438" s="7" t="s">
        <v>22899</v>
      </c>
      <c r="C11438" s="7" t="s">
        <v>801</v>
      </c>
      <c r="D11438" s="8">
        <v>71.459999999999994</v>
      </c>
    </row>
    <row r="11439" spans="1:4" ht="12.75" customHeight="1">
      <c r="A11439" s="6" t="s">
        <v>22900</v>
      </c>
      <c r="B11439" s="7" t="s">
        <v>22901</v>
      </c>
      <c r="C11439" s="7" t="s">
        <v>801</v>
      </c>
      <c r="D11439" s="8">
        <v>89.08</v>
      </c>
    </row>
    <row r="11440" spans="1:4" ht="12.75" customHeight="1">
      <c r="A11440" s="6" t="s">
        <v>22902</v>
      </c>
      <c r="B11440" s="7" t="s">
        <v>22903</v>
      </c>
      <c r="C11440" s="7" t="s">
        <v>801</v>
      </c>
      <c r="D11440" s="8">
        <v>89.68</v>
      </c>
    </row>
    <row r="11441" spans="1:4" ht="12.75" customHeight="1">
      <c r="A11441" s="6" t="s">
        <v>22904</v>
      </c>
      <c r="B11441" s="7" t="s">
        <v>22905</v>
      </c>
      <c r="C11441" s="7" t="s">
        <v>801</v>
      </c>
      <c r="D11441" s="8">
        <v>69.2</v>
      </c>
    </row>
    <row r="11442" spans="1:4" ht="12.75" customHeight="1">
      <c r="A11442" s="6" t="s">
        <v>22906</v>
      </c>
      <c r="B11442" s="7" t="s">
        <v>22907</v>
      </c>
      <c r="C11442" s="7" t="s">
        <v>801</v>
      </c>
      <c r="D11442" s="8">
        <v>75.44</v>
      </c>
    </row>
    <row r="11443" spans="1:4" ht="12.75" customHeight="1">
      <c r="A11443" s="6" t="s">
        <v>22908</v>
      </c>
      <c r="B11443" s="7" t="s">
        <v>22909</v>
      </c>
      <c r="C11443" s="7" t="s">
        <v>801</v>
      </c>
      <c r="D11443" s="8">
        <v>220.79</v>
      </c>
    </row>
    <row r="11444" spans="1:4" ht="12.75" customHeight="1">
      <c r="A11444" s="6" t="s">
        <v>22910</v>
      </c>
      <c r="B11444" s="7" t="s">
        <v>22911</v>
      </c>
      <c r="C11444" s="7" t="s">
        <v>801</v>
      </c>
      <c r="D11444" s="8">
        <v>319.27999999999997</v>
      </c>
    </row>
    <row r="11445" spans="1:4" ht="12.75" customHeight="1">
      <c r="A11445" s="6" t="s">
        <v>22912</v>
      </c>
      <c r="B11445" s="7" t="s">
        <v>22913</v>
      </c>
      <c r="C11445" s="7" t="s">
        <v>801</v>
      </c>
      <c r="D11445" s="8">
        <v>230.27</v>
      </c>
    </row>
    <row r="11446" spans="1:4" ht="12.75" customHeight="1">
      <c r="A11446" s="6" t="s">
        <v>22914</v>
      </c>
      <c r="B11446" s="7" t="s">
        <v>22915</v>
      </c>
      <c r="C11446" s="7" t="s">
        <v>801</v>
      </c>
      <c r="D11446" s="8">
        <v>328.76</v>
      </c>
    </row>
    <row r="11447" spans="1:4" ht="12.75" customHeight="1">
      <c r="A11447" s="6" t="s">
        <v>22916</v>
      </c>
      <c r="B11447" s="7" t="s">
        <v>22917</v>
      </c>
      <c r="C11447" s="7" t="s">
        <v>89</v>
      </c>
      <c r="D11447" s="8">
        <v>21.61</v>
      </c>
    </row>
    <row r="11448" spans="1:4" ht="12.75" customHeight="1">
      <c r="A11448" s="6" t="s">
        <v>22918</v>
      </c>
      <c r="B11448" s="7" t="s">
        <v>22919</v>
      </c>
      <c r="C11448" s="7" t="s">
        <v>89</v>
      </c>
      <c r="D11448" s="8">
        <v>125.36</v>
      </c>
    </row>
    <row r="11449" spans="1:4" ht="12.75" customHeight="1">
      <c r="A11449" s="6" t="s">
        <v>22920</v>
      </c>
      <c r="B11449" s="7" t="s">
        <v>22921</v>
      </c>
      <c r="C11449" s="7" t="s">
        <v>89</v>
      </c>
      <c r="D11449" s="8">
        <v>160.09</v>
      </c>
    </row>
    <row r="11450" spans="1:4" ht="12.75" customHeight="1">
      <c r="A11450" s="6" t="s">
        <v>22922</v>
      </c>
      <c r="B11450" s="7" t="s">
        <v>22923</v>
      </c>
      <c r="C11450" s="7" t="s">
        <v>89</v>
      </c>
      <c r="D11450" s="8">
        <v>51.89</v>
      </c>
    </row>
    <row r="11451" spans="1:4" ht="12.75" customHeight="1">
      <c r="A11451" s="6" t="s">
        <v>22924</v>
      </c>
      <c r="B11451" s="7" t="s">
        <v>22925</v>
      </c>
      <c r="C11451" s="7" t="s">
        <v>801</v>
      </c>
      <c r="D11451" s="8">
        <v>125.86</v>
      </c>
    </row>
    <row r="11452" spans="1:4" ht="12.75" customHeight="1">
      <c r="A11452" s="6" t="s">
        <v>22926</v>
      </c>
      <c r="B11452" s="7" t="s">
        <v>22927</v>
      </c>
      <c r="C11452" s="7" t="s">
        <v>89</v>
      </c>
      <c r="D11452" s="8">
        <v>39.15</v>
      </c>
    </row>
    <row r="11453" spans="1:4" ht="12.75" customHeight="1">
      <c r="A11453" s="6" t="s">
        <v>22928</v>
      </c>
      <c r="B11453" s="7" t="s">
        <v>22929</v>
      </c>
      <c r="C11453" s="7" t="s">
        <v>801</v>
      </c>
      <c r="D11453" s="8">
        <v>167.54</v>
      </c>
    </row>
    <row r="11454" spans="1:4" ht="12.75" customHeight="1">
      <c r="A11454" s="6" t="s">
        <v>22930</v>
      </c>
      <c r="B11454" s="7" t="s">
        <v>22931</v>
      </c>
      <c r="C11454" s="7" t="s">
        <v>801</v>
      </c>
      <c r="D11454" s="8">
        <v>50.65</v>
      </c>
    </row>
    <row r="11455" spans="1:4" ht="12.75" customHeight="1">
      <c r="A11455" s="6" t="s">
        <v>22932</v>
      </c>
      <c r="B11455" s="7" t="s">
        <v>22933</v>
      </c>
      <c r="C11455" s="7" t="s">
        <v>801</v>
      </c>
      <c r="D11455" s="8">
        <v>76.760000000000005</v>
      </c>
    </row>
    <row r="11456" spans="1:4" ht="12.75" customHeight="1">
      <c r="A11456" s="6" t="s">
        <v>22934</v>
      </c>
      <c r="B11456" s="7" t="s">
        <v>22935</v>
      </c>
      <c r="C11456" s="7" t="s">
        <v>801</v>
      </c>
      <c r="D11456" s="8">
        <v>46.1</v>
      </c>
    </row>
    <row r="11457" spans="1:4" ht="12.75" customHeight="1">
      <c r="A11457" s="6" t="s">
        <v>22936</v>
      </c>
      <c r="B11457" s="7" t="s">
        <v>22937</v>
      </c>
      <c r="C11457" s="7" t="s">
        <v>801</v>
      </c>
      <c r="D11457" s="8">
        <v>77.89</v>
      </c>
    </row>
    <row r="11458" spans="1:4" ht="12.75" customHeight="1">
      <c r="A11458" s="6" t="s">
        <v>22938</v>
      </c>
      <c r="B11458" s="7" t="s">
        <v>22939</v>
      </c>
      <c r="C11458" s="7" t="s">
        <v>89</v>
      </c>
      <c r="D11458" s="8">
        <v>3.05</v>
      </c>
    </row>
    <row r="11459" spans="1:4" ht="12.75" customHeight="1">
      <c r="A11459" s="6" t="s">
        <v>22940</v>
      </c>
      <c r="B11459" s="7" t="s">
        <v>22941</v>
      </c>
      <c r="C11459" s="7" t="s">
        <v>89</v>
      </c>
      <c r="D11459" s="8">
        <v>28.4</v>
      </c>
    </row>
    <row r="11460" spans="1:4" ht="12.75" customHeight="1">
      <c r="A11460" s="6" t="s">
        <v>22942</v>
      </c>
      <c r="B11460" s="7" t="s">
        <v>22943</v>
      </c>
      <c r="C11460" s="7" t="s">
        <v>801</v>
      </c>
      <c r="D11460" s="8">
        <v>57.35</v>
      </c>
    </row>
    <row r="11461" spans="1:4" ht="12.75" customHeight="1">
      <c r="A11461" s="6" t="s">
        <v>22944</v>
      </c>
      <c r="B11461" s="7" t="s">
        <v>22945</v>
      </c>
      <c r="C11461" s="7" t="s">
        <v>801</v>
      </c>
      <c r="D11461" s="8">
        <v>62.2</v>
      </c>
    </row>
    <row r="11462" spans="1:4" ht="12.75" customHeight="1">
      <c r="A11462" s="6" t="s">
        <v>22946</v>
      </c>
      <c r="B11462" s="7" t="s">
        <v>22947</v>
      </c>
      <c r="C11462" s="7" t="s">
        <v>801</v>
      </c>
      <c r="D11462" s="8">
        <v>64.790000000000006</v>
      </c>
    </row>
    <row r="11463" spans="1:4" ht="12.75" customHeight="1">
      <c r="A11463" s="6" t="s">
        <v>22948</v>
      </c>
      <c r="B11463" s="7" t="s">
        <v>22949</v>
      </c>
      <c r="C11463" s="7" t="s">
        <v>89</v>
      </c>
      <c r="D11463" s="8">
        <v>11.56</v>
      </c>
    </row>
    <row r="11464" spans="1:4" ht="12.75" customHeight="1">
      <c r="A11464" s="6" t="s">
        <v>22950</v>
      </c>
      <c r="B11464" s="7" t="s">
        <v>22951</v>
      </c>
      <c r="C11464" s="7" t="s">
        <v>801</v>
      </c>
      <c r="D11464" s="8">
        <v>72.95</v>
      </c>
    </row>
    <row r="11465" spans="1:4" ht="12.75" customHeight="1">
      <c r="A11465" s="6" t="s">
        <v>22952</v>
      </c>
      <c r="B11465" s="7" t="s">
        <v>22953</v>
      </c>
      <c r="C11465" s="7" t="s">
        <v>801</v>
      </c>
      <c r="D11465" s="8">
        <v>75.540000000000006</v>
      </c>
    </row>
    <row r="11466" spans="1:4" ht="12.75" customHeight="1">
      <c r="A11466" s="6" t="s">
        <v>22954</v>
      </c>
      <c r="B11466" s="7" t="s">
        <v>22955</v>
      </c>
      <c r="C11466" s="7" t="s">
        <v>801</v>
      </c>
      <c r="D11466" s="8">
        <v>5.94</v>
      </c>
    </row>
    <row r="11467" spans="1:4" ht="12.75" customHeight="1">
      <c r="A11467" s="6" t="s">
        <v>22956</v>
      </c>
      <c r="B11467" s="7" t="s">
        <v>22957</v>
      </c>
      <c r="C11467" s="7" t="s">
        <v>801</v>
      </c>
      <c r="D11467" s="8">
        <v>7.95</v>
      </c>
    </row>
    <row r="11468" spans="1:4" ht="12.75" customHeight="1">
      <c r="A11468" s="6" t="s">
        <v>22958</v>
      </c>
      <c r="B11468" s="7" t="s">
        <v>22959</v>
      </c>
      <c r="C11468" s="7" t="s">
        <v>801</v>
      </c>
      <c r="D11468" s="8">
        <v>2.2400000000000002</v>
      </c>
    </row>
    <row r="11469" spans="1:4" ht="12.75" customHeight="1">
      <c r="A11469" s="6" t="s">
        <v>22960</v>
      </c>
      <c r="B11469" s="7" t="s">
        <v>22961</v>
      </c>
      <c r="C11469" s="7" t="s">
        <v>801</v>
      </c>
      <c r="D11469" s="8">
        <v>3.07</v>
      </c>
    </row>
    <row r="11470" spans="1:4" ht="12.75" customHeight="1">
      <c r="A11470" s="6" t="s">
        <v>22962</v>
      </c>
      <c r="B11470" s="7" t="s">
        <v>22963</v>
      </c>
      <c r="C11470" s="7" t="s">
        <v>801</v>
      </c>
      <c r="D11470" s="8">
        <v>8.2100000000000009</v>
      </c>
    </row>
    <row r="11471" spans="1:4" ht="12.75" customHeight="1">
      <c r="A11471" s="6" t="s">
        <v>22964</v>
      </c>
      <c r="B11471" s="7" t="s">
        <v>22965</v>
      </c>
      <c r="C11471" s="7" t="s">
        <v>801</v>
      </c>
      <c r="D11471" s="8">
        <v>2.76</v>
      </c>
    </row>
    <row r="11472" spans="1:4" ht="12.75" customHeight="1">
      <c r="A11472" s="6" t="s">
        <v>22966</v>
      </c>
      <c r="B11472" s="7" t="s">
        <v>22967</v>
      </c>
      <c r="C11472" s="7" t="s">
        <v>801</v>
      </c>
      <c r="D11472" s="8">
        <v>4.82</v>
      </c>
    </row>
    <row r="11473" spans="1:4" ht="12.75" customHeight="1">
      <c r="A11473" s="6" t="s">
        <v>22968</v>
      </c>
      <c r="B11473" s="7" t="s">
        <v>22969</v>
      </c>
      <c r="C11473" s="7" t="s">
        <v>801</v>
      </c>
      <c r="D11473" s="8">
        <v>7.5</v>
      </c>
    </row>
    <row r="11474" spans="1:4" ht="12.75" customHeight="1">
      <c r="A11474" s="6" t="s">
        <v>22970</v>
      </c>
      <c r="B11474" s="7" t="s">
        <v>22971</v>
      </c>
      <c r="C11474" s="7" t="s">
        <v>801</v>
      </c>
      <c r="D11474" s="8">
        <v>12.11</v>
      </c>
    </row>
    <row r="11475" spans="1:4" ht="12.75" customHeight="1">
      <c r="A11475" s="6" t="s">
        <v>22972</v>
      </c>
      <c r="B11475" s="7" t="s">
        <v>22973</v>
      </c>
      <c r="C11475" s="7" t="s">
        <v>801</v>
      </c>
      <c r="D11475" s="8">
        <v>1.93</v>
      </c>
    </row>
    <row r="11476" spans="1:4" ht="12.75" customHeight="1">
      <c r="A11476" s="6" t="s">
        <v>22974</v>
      </c>
      <c r="B11476" s="7" t="s">
        <v>22975</v>
      </c>
      <c r="C11476" s="7" t="s">
        <v>801</v>
      </c>
      <c r="D11476" s="8">
        <v>3.99</v>
      </c>
    </row>
    <row r="11477" spans="1:4" ht="12.75" customHeight="1">
      <c r="A11477" s="6" t="s">
        <v>22976</v>
      </c>
      <c r="B11477" s="7" t="s">
        <v>22977</v>
      </c>
      <c r="C11477" s="7" t="s">
        <v>801</v>
      </c>
      <c r="D11477" s="8">
        <v>2.63</v>
      </c>
    </row>
    <row r="11478" spans="1:4" ht="12.75" customHeight="1">
      <c r="A11478" s="6" t="s">
        <v>22978</v>
      </c>
      <c r="B11478" s="7" t="s">
        <v>22979</v>
      </c>
      <c r="C11478" s="7" t="s">
        <v>801</v>
      </c>
      <c r="D11478" s="8">
        <v>10.59</v>
      </c>
    </row>
    <row r="11479" spans="1:4" ht="12.75" customHeight="1">
      <c r="A11479" s="6" t="s">
        <v>22980</v>
      </c>
      <c r="B11479" s="7" t="s">
        <v>22981</v>
      </c>
      <c r="C11479" s="7" t="s">
        <v>801</v>
      </c>
      <c r="D11479" s="8">
        <v>9.57</v>
      </c>
    </row>
    <row r="11480" spans="1:4" ht="12.75" customHeight="1">
      <c r="A11480" s="6" t="s">
        <v>22982</v>
      </c>
      <c r="B11480" s="7" t="s">
        <v>22983</v>
      </c>
      <c r="C11480" s="7" t="s">
        <v>801</v>
      </c>
      <c r="D11480" s="8">
        <v>15.38</v>
      </c>
    </row>
    <row r="11481" spans="1:4" ht="12.75" customHeight="1">
      <c r="A11481" s="6" t="s">
        <v>22984</v>
      </c>
      <c r="B11481" s="7" t="s">
        <v>22985</v>
      </c>
      <c r="C11481" s="7" t="s">
        <v>801</v>
      </c>
      <c r="D11481" s="8">
        <v>9.85</v>
      </c>
    </row>
    <row r="11482" spans="1:4" ht="12.75" customHeight="1">
      <c r="A11482" s="6" t="s">
        <v>22986</v>
      </c>
      <c r="B11482" s="7" t="s">
        <v>22987</v>
      </c>
      <c r="C11482" s="7" t="s">
        <v>801</v>
      </c>
      <c r="D11482" s="8">
        <v>23.22</v>
      </c>
    </row>
    <row r="11483" spans="1:4" ht="12.75" customHeight="1">
      <c r="A11483" s="6" t="s">
        <v>22988</v>
      </c>
      <c r="B11483" s="7" t="s">
        <v>22989</v>
      </c>
      <c r="C11483" s="7" t="s">
        <v>801</v>
      </c>
      <c r="D11483" s="8">
        <v>21.56</v>
      </c>
    </row>
    <row r="11484" spans="1:4" ht="12.75" customHeight="1">
      <c r="A11484" s="6" t="s">
        <v>22990</v>
      </c>
      <c r="B11484" s="7" t="s">
        <v>22991</v>
      </c>
      <c r="C11484" s="7" t="s">
        <v>801</v>
      </c>
      <c r="D11484" s="8">
        <v>18.79</v>
      </c>
    </row>
    <row r="11485" spans="1:4" ht="12.75" customHeight="1">
      <c r="A11485" s="6" t="s">
        <v>22992</v>
      </c>
      <c r="B11485" s="7" t="s">
        <v>22993</v>
      </c>
      <c r="C11485" s="7" t="s">
        <v>290</v>
      </c>
      <c r="D11485" s="8">
        <v>489.09</v>
      </c>
    </row>
    <row r="11486" spans="1:4" ht="12.75" customHeight="1">
      <c r="A11486" s="6" t="s">
        <v>22994</v>
      </c>
      <c r="B11486" s="7" t="s">
        <v>22995</v>
      </c>
      <c r="C11486" s="7" t="s">
        <v>290</v>
      </c>
      <c r="D11486" s="8">
        <v>484.64</v>
      </c>
    </row>
    <row r="11487" spans="1:4" ht="12.75" customHeight="1">
      <c r="A11487" s="6" t="s">
        <v>22996</v>
      </c>
      <c r="B11487" s="7" t="s">
        <v>22997</v>
      </c>
      <c r="C11487" s="7" t="s">
        <v>290</v>
      </c>
      <c r="D11487" s="8">
        <v>507.56</v>
      </c>
    </row>
    <row r="11488" spans="1:4" ht="12.75" customHeight="1">
      <c r="A11488" s="6" t="s">
        <v>22998</v>
      </c>
      <c r="B11488" s="7" t="s">
        <v>22999</v>
      </c>
      <c r="C11488" s="7" t="s">
        <v>290</v>
      </c>
      <c r="D11488" s="8">
        <v>501.34</v>
      </c>
    </row>
    <row r="11489" spans="1:4" ht="12.75" customHeight="1">
      <c r="A11489" s="6" t="s">
        <v>23000</v>
      </c>
      <c r="B11489" s="7" t="s">
        <v>23001</v>
      </c>
      <c r="C11489" s="7" t="s">
        <v>290</v>
      </c>
      <c r="D11489" s="8">
        <v>608.17999999999995</v>
      </c>
    </row>
    <row r="11490" spans="1:4" ht="12.75" customHeight="1">
      <c r="A11490" s="6" t="s">
        <v>23002</v>
      </c>
      <c r="B11490" s="7" t="s">
        <v>23003</v>
      </c>
      <c r="C11490" s="7" t="s">
        <v>290</v>
      </c>
      <c r="D11490" s="8">
        <v>594.78</v>
      </c>
    </row>
    <row r="11491" spans="1:4" ht="12.75" customHeight="1">
      <c r="A11491" s="6" t="s">
        <v>23004</v>
      </c>
      <c r="B11491" s="7" t="s">
        <v>23005</v>
      </c>
      <c r="C11491" s="7" t="s">
        <v>290</v>
      </c>
      <c r="D11491" s="8">
        <v>584.83000000000004</v>
      </c>
    </row>
    <row r="11492" spans="1:4" ht="12.75" customHeight="1">
      <c r="A11492" s="6" t="s">
        <v>23006</v>
      </c>
      <c r="B11492" s="7" t="s">
        <v>23007</v>
      </c>
      <c r="C11492" s="7" t="s">
        <v>290</v>
      </c>
      <c r="D11492" s="8">
        <v>577.64</v>
      </c>
    </row>
    <row r="11493" spans="1:4" ht="12.75" customHeight="1">
      <c r="A11493" s="6" t="s">
        <v>23008</v>
      </c>
      <c r="B11493" s="7" t="s">
        <v>23009</v>
      </c>
      <c r="C11493" s="7" t="s">
        <v>290</v>
      </c>
      <c r="D11493" s="8">
        <v>594.52</v>
      </c>
    </row>
    <row r="11494" spans="1:4" ht="12.75" customHeight="1">
      <c r="A11494" s="6" t="s">
        <v>23010</v>
      </c>
      <c r="B11494" s="7" t="s">
        <v>23011</v>
      </c>
      <c r="C11494" s="7" t="s">
        <v>290</v>
      </c>
      <c r="D11494" s="8">
        <v>570.48</v>
      </c>
    </row>
    <row r="11495" spans="1:4" ht="12.75" customHeight="1">
      <c r="A11495" s="6" t="s">
        <v>23012</v>
      </c>
      <c r="B11495" s="7" t="s">
        <v>23013</v>
      </c>
      <c r="C11495" s="7" t="s">
        <v>290</v>
      </c>
      <c r="D11495" s="8">
        <v>576.78</v>
      </c>
    </row>
    <row r="11496" spans="1:4" ht="12.75" customHeight="1">
      <c r="A11496" s="6" t="s">
        <v>23014</v>
      </c>
      <c r="B11496" s="7" t="s">
        <v>23015</v>
      </c>
      <c r="C11496" s="7" t="s">
        <v>290</v>
      </c>
      <c r="D11496" s="8">
        <v>553.54999999999995</v>
      </c>
    </row>
    <row r="11497" spans="1:4" ht="12.75" customHeight="1">
      <c r="A11497" s="6" t="s">
        <v>23016</v>
      </c>
      <c r="B11497" s="7" t="s">
        <v>23017</v>
      </c>
      <c r="C11497" s="7" t="s">
        <v>290</v>
      </c>
      <c r="D11497" s="8">
        <v>744.5</v>
      </c>
    </row>
    <row r="11498" spans="1:4" ht="12.75" customHeight="1">
      <c r="A11498" s="6" t="s">
        <v>23018</v>
      </c>
      <c r="B11498" s="7" t="s">
        <v>23019</v>
      </c>
      <c r="C11498" s="7" t="s">
        <v>290</v>
      </c>
      <c r="D11498" s="8">
        <v>497.34</v>
      </c>
    </row>
    <row r="11499" spans="1:4" ht="12.75" customHeight="1">
      <c r="A11499" s="6" t="s">
        <v>23020</v>
      </c>
      <c r="B11499" s="7" t="s">
        <v>23021</v>
      </c>
      <c r="C11499" s="7" t="s">
        <v>290</v>
      </c>
      <c r="D11499" s="8">
        <v>673.01</v>
      </c>
    </row>
    <row r="11500" spans="1:4" ht="12.75" customHeight="1">
      <c r="A11500" s="6" t="s">
        <v>23022</v>
      </c>
      <c r="B11500" s="7" t="s">
        <v>23023</v>
      </c>
      <c r="C11500" s="7" t="s">
        <v>290</v>
      </c>
      <c r="D11500" s="8">
        <v>666.47</v>
      </c>
    </row>
    <row r="11501" spans="1:4" ht="12.75" customHeight="1">
      <c r="A11501" s="6" t="s">
        <v>23024</v>
      </c>
      <c r="B11501" s="7" t="s">
        <v>23025</v>
      </c>
      <c r="C11501" s="7" t="s">
        <v>290</v>
      </c>
      <c r="D11501" s="8">
        <v>614.44000000000005</v>
      </c>
    </row>
    <row r="11502" spans="1:4" ht="12.75" customHeight="1">
      <c r="A11502" s="6" t="s">
        <v>23026</v>
      </c>
      <c r="B11502" s="7" t="s">
        <v>23027</v>
      </c>
      <c r="C11502" s="7" t="s">
        <v>290</v>
      </c>
      <c r="D11502" s="8">
        <v>617.72</v>
      </c>
    </row>
    <row r="11503" spans="1:4" ht="12.75" customHeight="1">
      <c r="A11503" s="6" t="s">
        <v>23028</v>
      </c>
      <c r="B11503" s="7" t="s">
        <v>23029</v>
      </c>
      <c r="C11503" s="7" t="s">
        <v>290</v>
      </c>
      <c r="D11503" s="8">
        <v>585.89</v>
      </c>
    </row>
    <row r="11504" spans="1:4" ht="12.75" customHeight="1">
      <c r="A11504" s="6" t="s">
        <v>23030</v>
      </c>
      <c r="B11504" s="7" t="s">
        <v>23031</v>
      </c>
      <c r="C11504" s="7" t="s">
        <v>290</v>
      </c>
      <c r="D11504" s="8">
        <v>577.5</v>
      </c>
    </row>
    <row r="11505" spans="1:4" ht="12.75" customHeight="1">
      <c r="A11505" s="6" t="s">
        <v>23032</v>
      </c>
      <c r="B11505" s="7" t="s">
        <v>23033</v>
      </c>
      <c r="C11505" s="7" t="s">
        <v>290</v>
      </c>
      <c r="D11505" s="8">
        <v>481.97</v>
      </c>
    </row>
    <row r="11506" spans="1:4" ht="12.75" customHeight="1">
      <c r="A11506" s="6" t="s">
        <v>23034</v>
      </c>
      <c r="B11506" s="7" t="s">
        <v>23035</v>
      </c>
      <c r="C11506" s="7" t="s">
        <v>290</v>
      </c>
      <c r="D11506" s="8">
        <v>473.84</v>
      </c>
    </row>
    <row r="11507" spans="1:4" ht="12.75" customHeight="1">
      <c r="A11507" s="6" t="s">
        <v>23036</v>
      </c>
      <c r="B11507" s="7" t="s">
        <v>23037</v>
      </c>
      <c r="C11507" s="7" t="s">
        <v>290</v>
      </c>
      <c r="D11507" s="8">
        <v>577.22</v>
      </c>
    </row>
    <row r="11508" spans="1:4" ht="12.75" customHeight="1">
      <c r="A11508" s="6" t="s">
        <v>23038</v>
      </c>
      <c r="B11508" s="7" t="s">
        <v>23039</v>
      </c>
      <c r="C11508" s="7" t="s">
        <v>290</v>
      </c>
      <c r="D11508" s="8">
        <v>571.08000000000004</v>
      </c>
    </row>
    <row r="11509" spans="1:4" ht="12.75" customHeight="1">
      <c r="A11509" s="6" t="s">
        <v>23040</v>
      </c>
      <c r="B11509" s="7" t="s">
        <v>23041</v>
      </c>
      <c r="C11509" s="7" t="s">
        <v>290</v>
      </c>
      <c r="D11509" s="8">
        <v>525.96</v>
      </c>
    </row>
    <row r="11510" spans="1:4" ht="12.75" customHeight="1">
      <c r="A11510" s="6" t="s">
        <v>23042</v>
      </c>
      <c r="B11510" s="7" t="s">
        <v>23043</v>
      </c>
      <c r="C11510" s="7" t="s">
        <v>290</v>
      </c>
      <c r="D11510" s="8">
        <v>513.59</v>
      </c>
    </row>
    <row r="11511" spans="1:4" ht="12.75" customHeight="1">
      <c r="A11511" s="6" t="s">
        <v>23044</v>
      </c>
      <c r="B11511" s="7" t="s">
        <v>23045</v>
      </c>
      <c r="C11511" s="7" t="s">
        <v>290</v>
      </c>
      <c r="D11511" s="8">
        <v>3972.31</v>
      </c>
    </row>
    <row r="11512" spans="1:4" ht="12.75" customHeight="1">
      <c r="A11512" s="6" t="s">
        <v>23046</v>
      </c>
      <c r="B11512" s="7" t="s">
        <v>23047</v>
      </c>
      <c r="C11512" s="7" t="s">
        <v>290</v>
      </c>
      <c r="D11512" s="8">
        <v>3981.59</v>
      </c>
    </row>
    <row r="11513" spans="1:4" ht="12.75" customHeight="1">
      <c r="A11513" s="6" t="s">
        <v>23048</v>
      </c>
      <c r="B11513" s="7" t="s">
        <v>23049</v>
      </c>
      <c r="C11513" s="7" t="s">
        <v>290</v>
      </c>
      <c r="D11513" s="8">
        <v>4088.11</v>
      </c>
    </row>
    <row r="11514" spans="1:4" ht="12.75" customHeight="1">
      <c r="A11514" s="6" t="s">
        <v>23050</v>
      </c>
      <c r="B11514" s="7" t="s">
        <v>23051</v>
      </c>
      <c r="C11514" s="7" t="s">
        <v>290</v>
      </c>
      <c r="D11514" s="8">
        <v>4091.53</v>
      </c>
    </row>
    <row r="11515" spans="1:4" ht="12.75" customHeight="1">
      <c r="A11515" s="6" t="s">
        <v>23052</v>
      </c>
      <c r="B11515" s="7" t="s">
        <v>23053</v>
      </c>
      <c r="C11515" s="7" t="s">
        <v>290</v>
      </c>
      <c r="D11515" s="8">
        <v>3998.95</v>
      </c>
    </row>
    <row r="11516" spans="1:4" ht="12.75" customHeight="1">
      <c r="A11516" s="6" t="s">
        <v>23054</v>
      </c>
      <c r="B11516" s="7" t="s">
        <v>23055</v>
      </c>
      <c r="C11516" s="7" t="s">
        <v>290</v>
      </c>
      <c r="D11516" s="8">
        <v>4015.6</v>
      </c>
    </row>
    <row r="11517" spans="1:4" ht="12.75" customHeight="1">
      <c r="A11517" s="6" t="s">
        <v>23056</v>
      </c>
      <c r="B11517" s="7" t="s">
        <v>23057</v>
      </c>
      <c r="C11517" s="7" t="s">
        <v>290</v>
      </c>
      <c r="D11517" s="8">
        <v>508.41</v>
      </c>
    </row>
    <row r="11518" spans="1:4" ht="12.75" customHeight="1">
      <c r="A11518" s="6" t="s">
        <v>23058</v>
      </c>
      <c r="B11518" s="7" t="s">
        <v>23059</v>
      </c>
      <c r="C11518" s="7" t="s">
        <v>290</v>
      </c>
      <c r="D11518" s="8">
        <v>457</v>
      </c>
    </row>
    <row r="11519" spans="1:4" ht="12.75" customHeight="1">
      <c r="A11519" s="6" t="s">
        <v>23060</v>
      </c>
      <c r="B11519" s="7" t="s">
        <v>23061</v>
      </c>
      <c r="C11519" s="7" t="s">
        <v>290</v>
      </c>
      <c r="D11519" s="8">
        <v>541.87</v>
      </c>
    </row>
    <row r="11520" spans="1:4" ht="12.75" customHeight="1">
      <c r="A11520" s="6" t="s">
        <v>23062</v>
      </c>
      <c r="B11520" s="7" t="s">
        <v>23063</v>
      </c>
      <c r="C11520" s="7" t="s">
        <v>290</v>
      </c>
      <c r="D11520" s="8">
        <v>483.37</v>
      </c>
    </row>
    <row r="11521" spans="1:4" ht="12.75" customHeight="1">
      <c r="A11521" s="6" t="s">
        <v>23064</v>
      </c>
      <c r="B11521" s="7" t="s">
        <v>23065</v>
      </c>
      <c r="C11521" s="7" t="s">
        <v>290</v>
      </c>
      <c r="D11521" s="8">
        <v>626.94000000000005</v>
      </c>
    </row>
    <row r="11522" spans="1:4" ht="12.75" customHeight="1">
      <c r="A11522" s="6" t="s">
        <v>23066</v>
      </c>
      <c r="B11522" s="7" t="s">
        <v>23067</v>
      </c>
      <c r="C11522" s="7" t="s">
        <v>290</v>
      </c>
      <c r="D11522" s="8">
        <v>573.63</v>
      </c>
    </row>
    <row r="11523" spans="1:4" ht="12.75" customHeight="1">
      <c r="A11523" s="6" t="s">
        <v>23068</v>
      </c>
      <c r="B11523" s="7" t="s">
        <v>23069</v>
      </c>
      <c r="C11523" s="7" t="s">
        <v>290</v>
      </c>
      <c r="D11523" s="8">
        <v>586.63</v>
      </c>
    </row>
    <row r="11524" spans="1:4" ht="12.75" customHeight="1">
      <c r="A11524" s="6" t="s">
        <v>23070</v>
      </c>
      <c r="B11524" s="7" t="s">
        <v>23071</v>
      </c>
      <c r="C11524" s="7" t="s">
        <v>290</v>
      </c>
      <c r="D11524" s="8">
        <v>554.65</v>
      </c>
    </row>
    <row r="11525" spans="1:4" ht="12.75" customHeight="1">
      <c r="A11525" s="6" t="s">
        <v>23072</v>
      </c>
      <c r="B11525" s="7" t="s">
        <v>23073</v>
      </c>
      <c r="C11525" s="7" t="s">
        <v>290</v>
      </c>
      <c r="D11525" s="8">
        <v>580.75</v>
      </c>
    </row>
    <row r="11526" spans="1:4" ht="12.75" customHeight="1">
      <c r="A11526" s="6" t="s">
        <v>23074</v>
      </c>
      <c r="B11526" s="7" t="s">
        <v>23075</v>
      </c>
      <c r="C11526" s="7" t="s">
        <v>290</v>
      </c>
      <c r="D11526" s="8">
        <v>568.47</v>
      </c>
    </row>
    <row r="11527" spans="1:4" ht="12.75" customHeight="1">
      <c r="A11527" s="6" t="s">
        <v>23076</v>
      </c>
      <c r="B11527" s="7" t="s">
        <v>23077</v>
      </c>
      <c r="C11527" s="7" t="s">
        <v>290</v>
      </c>
      <c r="D11527" s="8">
        <v>570.54</v>
      </c>
    </row>
    <row r="11528" spans="1:4" ht="12.75" customHeight="1">
      <c r="A11528" s="6" t="s">
        <v>23078</v>
      </c>
      <c r="B11528" s="7" t="s">
        <v>23079</v>
      </c>
      <c r="C11528" s="7" t="s">
        <v>290</v>
      </c>
      <c r="D11528" s="8">
        <v>549.53</v>
      </c>
    </row>
    <row r="11529" spans="1:4" ht="12.75" customHeight="1">
      <c r="A11529" s="6" t="s">
        <v>23080</v>
      </c>
      <c r="B11529" s="7" t="s">
        <v>23081</v>
      </c>
      <c r="C11529" s="7" t="s">
        <v>290</v>
      </c>
      <c r="D11529" s="8">
        <v>848.36</v>
      </c>
    </row>
    <row r="11530" spans="1:4" ht="12.75" customHeight="1">
      <c r="A11530" s="6" t="s">
        <v>23082</v>
      </c>
      <c r="B11530" s="7" t="s">
        <v>23083</v>
      </c>
      <c r="C11530" s="7" t="s">
        <v>290</v>
      </c>
      <c r="D11530" s="8">
        <v>739.53</v>
      </c>
    </row>
    <row r="11531" spans="1:4" ht="12.75" customHeight="1">
      <c r="A11531" s="6" t="s">
        <v>23084</v>
      </c>
      <c r="B11531" s="7" t="s">
        <v>23085</v>
      </c>
      <c r="C11531" s="7" t="s">
        <v>290</v>
      </c>
      <c r="D11531" s="8">
        <v>712.73</v>
      </c>
    </row>
    <row r="11532" spans="1:4" ht="12.75" customHeight="1">
      <c r="A11532" s="6" t="s">
        <v>23086</v>
      </c>
      <c r="B11532" s="7" t="s">
        <v>23087</v>
      </c>
      <c r="C11532" s="7" t="s">
        <v>290</v>
      </c>
      <c r="D11532" s="8">
        <v>733.03</v>
      </c>
    </row>
    <row r="11533" spans="1:4" ht="12.75" customHeight="1">
      <c r="A11533" s="6" t="s">
        <v>23088</v>
      </c>
      <c r="B11533" s="7" t="s">
        <v>23089</v>
      </c>
      <c r="C11533" s="7" t="s">
        <v>290</v>
      </c>
      <c r="D11533" s="8">
        <v>671.53</v>
      </c>
    </row>
    <row r="11534" spans="1:4" ht="12.75" customHeight="1">
      <c r="A11534" s="6" t="s">
        <v>23090</v>
      </c>
      <c r="B11534" s="7" t="s">
        <v>23091</v>
      </c>
      <c r="C11534" s="7" t="s">
        <v>290</v>
      </c>
      <c r="D11534" s="8">
        <v>638.64</v>
      </c>
    </row>
    <row r="11535" spans="1:4" ht="12.75" customHeight="1">
      <c r="A11535" s="6" t="s">
        <v>23092</v>
      </c>
      <c r="B11535" s="7" t="s">
        <v>23093</v>
      </c>
      <c r="C11535" s="7" t="s">
        <v>290</v>
      </c>
      <c r="D11535" s="8">
        <v>663.87</v>
      </c>
    </row>
    <row r="11536" spans="1:4" ht="12.75" customHeight="1">
      <c r="A11536" s="6" t="s">
        <v>23094</v>
      </c>
      <c r="B11536" s="7" t="s">
        <v>23095</v>
      </c>
      <c r="C11536" s="7" t="s">
        <v>290</v>
      </c>
      <c r="D11536" s="8">
        <v>613.39</v>
      </c>
    </row>
    <row r="11537" spans="1:4" ht="12.75" customHeight="1">
      <c r="A11537" s="6" t="s">
        <v>23096</v>
      </c>
      <c r="B11537" s="7" t="s">
        <v>23097</v>
      </c>
      <c r="C11537" s="7" t="s">
        <v>290</v>
      </c>
      <c r="D11537" s="8">
        <v>587.20000000000005</v>
      </c>
    </row>
    <row r="11538" spans="1:4" ht="12.75" customHeight="1">
      <c r="A11538" s="6" t="s">
        <v>23098</v>
      </c>
      <c r="B11538" s="7" t="s">
        <v>23099</v>
      </c>
      <c r="C11538" s="7" t="s">
        <v>290</v>
      </c>
      <c r="D11538" s="8">
        <v>612.74</v>
      </c>
    </row>
    <row r="11539" spans="1:4" ht="12.75" customHeight="1">
      <c r="A11539" s="6" t="s">
        <v>23100</v>
      </c>
      <c r="B11539" s="7" t="s">
        <v>23101</v>
      </c>
      <c r="C11539" s="7" t="s">
        <v>290</v>
      </c>
      <c r="D11539" s="8">
        <v>547.65</v>
      </c>
    </row>
    <row r="11540" spans="1:4" ht="12.75" customHeight="1">
      <c r="A11540" s="6" t="s">
        <v>23102</v>
      </c>
      <c r="B11540" s="7" t="s">
        <v>23103</v>
      </c>
      <c r="C11540" s="7" t="s">
        <v>290</v>
      </c>
      <c r="D11540" s="8">
        <v>521.07000000000005</v>
      </c>
    </row>
    <row r="11541" spans="1:4" ht="12.75" customHeight="1">
      <c r="A11541" s="6" t="s">
        <v>23104</v>
      </c>
      <c r="B11541" s="7" t="s">
        <v>23105</v>
      </c>
      <c r="C11541" s="7" t="s">
        <v>290</v>
      </c>
      <c r="D11541" s="8">
        <v>457.95</v>
      </c>
    </row>
    <row r="11542" spans="1:4" ht="12.75" customHeight="1">
      <c r="A11542" s="6" t="s">
        <v>23106</v>
      </c>
      <c r="B11542" s="7" t="s">
        <v>23107</v>
      </c>
      <c r="C11542" s="7" t="s">
        <v>290</v>
      </c>
      <c r="D11542" s="8">
        <v>646.9</v>
      </c>
    </row>
    <row r="11543" spans="1:4" ht="12.75" customHeight="1">
      <c r="A11543" s="6" t="s">
        <v>23108</v>
      </c>
      <c r="B11543" s="7" t="s">
        <v>23109</v>
      </c>
      <c r="C11543" s="7" t="s">
        <v>290</v>
      </c>
      <c r="D11543" s="8">
        <v>578.80999999999995</v>
      </c>
    </row>
    <row r="11544" spans="1:4" ht="12.75" customHeight="1">
      <c r="A11544" s="6" t="s">
        <v>23110</v>
      </c>
      <c r="B11544" s="7" t="s">
        <v>23111</v>
      </c>
      <c r="C11544" s="7" t="s">
        <v>290</v>
      </c>
      <c r="D11544" s="8">
        <v>549.79999999999995</v>
      </c>
    </row>
    <row r="11545" spans="1:4" ht="12.75" customHeight="1">
      <c r="A11545" s="6" t="s">
        <v>23112</v>
      </c>
      <c r="B11545" s="7" t="s">
        <v>23113</v>
      </c>
      <c r="C11545" s="7" t="s">
        <v>290</v>
      </c>
      <c r="D11545" s="8">
        <v>557.66</v>
      </c>
    </row>
    <row r="11546" spans="1:4" ht="12.75" customHeight="1">
      <c r="A11546" s="6" t="s">
        <v>23114</v>
      </c>
      <c r="B11546" s="7" t="s">
        <v>23115</v>
      </c>
      <c r="C11546" s="7" t="s">
        <v>290</v>
      </c>
      <c r="D11546" s="8">
        <v>512.54999999999995</v>
      </c>
    </row>
    <row r="11547" spans="1:4" ht="12.75" customHeight="1">
      <c r="A11547" s="6" t="s">
        <v>23116</v>
      </c>
      <c r="B11547" s="7" t="s">
        <v>23117</v>
      </c>
      <c r="C11547" s="7" t="s">
        <v>290</v>
      </c>
      <c r="D11547" s="8">
        <v>490.99</v>
      </c>
    </row>
    <row r="11548" spans="1:4" ht="12.75" customHeight="1">
      <c r="A11548" s="6" t="s">
        <v>23118</v>
      </c>
      <c r="B11548" s="7" t="s">
        <v>23119</v>
      </c>
      <c r="C11548" s="7" t="s">
        <v>290</v>
      </c>
      <c r="D11548" s="8">
        <v>3921.96</v>
      </c>
    </row>
    <row r="11549" spans="1:4" ht="12.75" customHeight="1">
      <c r="A11549" s="6" t="s">
        <v>23120</v>
      </c>
      <c r="B11549" s="7" t="s">
        <v>23121</v>
      </c>
      <c r="C11549" s="7" t="s">
        <v>290</v>
      </c>
      <c r="D11549" s="8">
        <v>3900.7</v>
      </c>
    </row>
    <row r="11550" spans="1:4" ht="12.75" customHeight="1">
      <c r="A11550" s="6" t="s">
        <v>23122</v>
      </c>
      <c r="B11550" s="7" t="s">
        <v>23123</v>
      </c>
      <c r="C11550" s="7" t="s">
        <v>290</v>
      </c>
      <c r="D11550" s="8">
        <v>4026.33</v>
      </c>
    </row>
    <row r="11551" spans="1:4" ht="12.75" customHeight="1">
      <c r="A11551" s="6" t="s">
        <v>23124</v>
      </c>
      <c r="B11551" s="7" t="s">
        <v>23125</v>
      </c>
      <c r="C11551" s="7" t="s">
        <v>290</v>
      </c>
      <c r="D11551" s="8">
        <v>3992.71</v>
      </c>
    </row>
    <row r="11552" spans="1:4" ht="12.75" customHeight="1">
      <c r="A11552" s="6" t="s">
        <v>23126</v>
      </c>
      <c r="B11552" s="7" t="s">
        <v>23127</v>
      </c>
      <c r="C11552" s="7" t="s">
        <v>290</v>
      </c>
      <c r="D11552" s="8">
        <v>3998.44</v>
      </c>
    </row>
    <row r="11553" spans="1:4" ht="12.75" customHeight="1">
      <c r="A11553" s="6" t="s">
        <v>23128</v>
      </c>
      <c r="B11553" s="7" t="s">
        <v>23129</v>
      </c>
      <c r="C11553" s="7" t="s">
        <v>290</v>
      </c>
      <c r="D11553" s="8">
        <v>3958.56</v>
      </c>
    </row>
    <row r="11554" spans="1:4" ht="12.75" customHeight="1">
      <c r="A11554" s="6" t="s">
        <v>23130</v>
      </c>
      <c r="B11554" s="7" t="s">
        <v>23131</v>
      </c>
      <c r="C11554" s="7" t="s">
        <v>290</v>
      </c>
      <c r="D11554" s="8">
        <v>3943.25</v>
      </c>
    </row>
    <row r="11555" spans="1:4" ht="12.75" customHeight="1">
      <c r="A11555" s="6" t="s">
        <v>23132</v>
      </c>
      <c r="B11555" s="7" t="s">
        <v>23133</v>
      </c>
      <c r="C11555" s="7" t="s">
        <v>290</v>
      </c>
      <c r="D11555" s="8">
        <v>607.62</v>
      </c>
    </row>
    <row r="11556" spans="1:4" ht="12.75" customHeight="1">
      <c r="A11556" s="6" t="s">
        <v>23134</v>
      </c>
      <c r="B11556" s="7" t="s">
        <v>23135</v>
      </c>
      <c r="C11556" s="7" t="s">
        <v>290</v>
      </c>
      <c r="D11556" s="8">
        <v>638.41999999999996</v>
      </c>
    </row>
    <row r="11557" spans="1:4" ht="12.75" customHeight="1">
      <c r="A11557" s="6" t="s">
        <v>23136</v>
      </c>
      <c r="B11557" s="7" t="s">
        <v>23137</v>
      </c>
      <c r="C11557" s="7" t="s">
        <v>290</v>
      </c>
      <c r="D11557" s="8">
        <v>727.53</v>
      </c>
    </row>
    <row r="11558" spans="1:4" ht="12.75" customHeight="1">
      <c r="A11558" s="6" t="s">
        <v>23138</v>
      </c>
      <c r="B11558" s="7" t="s">
        <v>23139</v>
      </c>
      <c r="C11558" s="7" t="s">
        <v>290</v>
      </c>
      <c r="D11558" s="8">
        <v>707.45</v>
      </c>
    </row>
    <row r="11559" spans="1:4" ht="12.75" customHeight="1">
      <c r="A11559" s="6" t="s">
        <v>23140</v>
      </c>
      <c r="B11559" s="7" t="s">
        <v>23141</v>
      </c>
      <c r="C11559" s="7" t="s">
        <v>290</v>
      </c>
      <c r="D11559" s="8">
        <v>719.84</v>
      </c>
    </row>
    <row r="11560" spans="1:4" ht="12.75" customHeight="1">
      <c r="A11560" s="6" t="s">
        <v>23142</v>
      </c>
      <c r="B11560" s="7" t="s">
        <v>23143</v>
      </c>
      <c r="C11560" s="7" t="s">
        <v>290</v>
      </c>
      <c r="D11560" s="8">
        <v>696.25</v>
      </c>
    </row>
    <row r="11561" spans="1:4" ht="12.75" customHeight="1">
      <c r="A11561" s="6" t="s">
        <v>23144</v>
      </c>
      <c r="B11561" s="7" t="s">
        <v>23145</v>
      </c>
      <c r="C11561" s="7" t="s">
        <v>290</v>
      </c>
      <c r="D11561" s="8">
        <v>680.97</v>
      </c>
    </row>
    <row r="11562" spans="1:4" ht="12.75" customHeight="1">
      <c r="A11562" s="6" t="s">
        <v>23146</v>
      </c>
      <c r="B11562" s="7" t="s">
        <v>23147</v>
      </c>
      <c r="C11562" s="7" t="s">
        <v>290</v>
      </c>
      <c r="D11562" s="8">
        <v>880.11</v>
      </c>
    </row>
    <row r="11563" spans="1:4" ht="12.75" customHeight="1">
      <c r="A11563" s="6" t="s">
        <v>23148</v>
      </c>
      <c r="B11563" s="7" t="s">
        <v>23149</v>
      </c>
      <c r="C11563" s="7" t="s">
        <v>290</v>
      </c>
      <c r="D11563" s="8">
        <v>792.42</v>
      </c>
    </row>
    <row r="11564" spans="1:4" ht="12.75" customHeight="1">
      <c r="A11564" s="6" t="s">
        <v>23150</v>
      </c>
      <c r="B11564" s="7" t="s">
        <v>23151</v>
      </c>
      <c r="C11564" s="7" t="s">
        <v>290</v>
      </c>
      <c r="D11564" s="8">
        <v>742.33</v>
      </c>
    </row>
    <row r="11565" spans="1:4" ht="12.75" customHeight="1">
      <c r="A11565" s="6" t="s">
        <v>23152</v>
      </c>
      <c r="B11565" s="7" t="s">
        <v>23153</v>
      </c>
      <c r="C11565" s="7" t="s">
        <v>290</v>
      </c>
      <c r="D11565" s="8">
        <v>710.28</v>
      </c>
    </row>
    <row r="11566" spans="1:4" ht="12.75" customHeight="1">
      <c r="A11566" s="6" t="s">
        <v>23154</v>
      </c>
      <c r="B11566" s="7" t="s">
        <v>23155</v>
      </c>
      <c r="C11566" s="7" t="s">
        <v>290</v>
      </c>
      <c r="D11566" s="8">
        <v>608.82000000000005</v>
      </c>
    </row>
    <row r="11567" spans="1:4" ht="12.75" customHeight="1">
      <c r="A11567" s="6" t="s">
        <v>23156</v>
      </c>
      <c r="B11567" s="7" t="s">
        <v>23157</v>
      </c>
      <c r="C11567" s="7" t="s">
        <v>290</v>
      </c>
      <c r="D11567" s="8">
        <v>708.54</v>
      </c>
    </row>
    <row r="11568" spans="1:4" ht="12.75" customHeight="1">
      <c r="A11568" s="6" t="s">
        <v>23158</v>
      </c>
      <c r="B11568" s="7" t="s">
        <v>23159</v>
      </c>
      <c r="C11568" s="7" t="s">
        <v>290</v>
      </c>
      <c r="D11568" s="8">
        <v>644.09</v>
      </c>
    </row>
    <row r="11569" spans="1:4" ht="12.75" customHeight="1">
      <c r="A11569" s="6" t="s">
        <v>23160</v>
      </c>
      <c r="B11569" s="7" t="s">
        <v>23161</v>
      </c>
      <c r="C11569" s="7" t="s">
        <v>290</v>
      </c>
      <c r="D11569" s="8">
        <v>4075.79</v>
      </c>
    </row>
    <row r="11570" spans="1:4" ht="12.75" customHeight="1">
      <c r="A11570" s="6" t="s">
        <v>23162</v>
      </c>
      <c r="B11570" s="7" t="s">
        <v>23163</v>
      </c>
      <c r="C11570" s="7" t="s">
        <v>290</v>
      </c>
      <c r="D11570" s="8">
        <v>4174.75</v>
      </c>
    </row>
    <row r="11571" spans="1:4" ht="12.75" customHeight="1">
      <c r="A11571" s="6" t="s">
        <v>23164</v>
      </c>
      <c r="B11571" s="7" t="s">
        <v>23165</v>
      </c>
      <c r="C11571" s="7" t="s">
        <v>290</v>
      </c>
      <c r="D11571" s="8">
        <v>4110.4399999999996</v>
      </c>
    </row>
    <row r="11572" spans="1:4" ht="12.75" customHeight="1">
      <c r="A11572" s="6" t="s">
        <v>23166</v>
      </c>
      <c r="B11572" s="7" t="s">
        <v>23167</v>
      </c>
      <c r="C11572" s="7" t="s">
        <v>290</v>
      </c>
      <c r="D11572" s="8">
        <v>2302.16</v>
      </c>
    </row>
    <row r="11573" spans="1:4" ht="12.75" customHeight="1">
      <c r="A11573" s="6" t="s">
        <v>23168</v>
      </c>
      <c r="B11573" s="7" t="s">
        <v>23169</v>
      </c>
      <c r="C11573" s="7" t="s">
        <v>290</v>
      </c>
      <c r="D11573" s="8">
        <v>2305.56</v>
      </c>
    </row>
    <row r="11574" spans="1:4" ht="12.75" customHeight="1">
      <c r="A11574" s="6" t="s">
        <v>23170</v>
      </c>
      <c r="B11574" s="7" t="s">
        <v>23171</v>
      </c>
      <c r="C11574" s="7" t="s">
        <v>290</v>
      </c>
      <c r="D11574" s="8">
        <v>2303.65</v>
      </c>
    </row>
    <row r="11575" spans="1:4" ht="12.75" customHeight="1">
      <c r="A11575" s="6" t="s">
        <v>23172</v>
      </c>
      <c r="B11575" s="7" t="s">
        <v>23173</v>
      </c>
      <c r="C11575" s="7" t="s">
        <v>290</v>
      </c>
      <c r="D11575" s="8">
        <v>2681.48</v>
      </c>
    </row>
    <row r="11576" spans="1:4" ht="12.75" customHeight="1">
      <c r="A11576" s="6" t="s">
        <v>23174</v>
      </c>
      <c r="B11576" s="7" t="s">
        <v>23175</v>
      </c>
      <c r="C11576" s="7" t="s">
        <v>290</v>
      </c>
      <c r="D11576" s="8">
        <v>2681.47</v>
      </c>
    </row>
    <row r="11577" spans="1:4" ht="12.75" customHeight="1">
      <c r="A11577" s="6" t="s">
        <v>23176</v>
      </c>
      <c r="B11577" s="7" t="s">
        <v>23177</v>
      </c>
      <c r="C11577" s="7" t="s">
        <v>290</v>
      </c>
      <c r="D11577" s="8">
        <v>2683.18</v>
      </c>
    </row>
    <row r="11578" spans="1:4" ht="12.75" customHeight="1">
      <c r="A11578" s="6" t="s">
        <v>23178</v>
      </c>
      <c r="B11578" s="7" t="s">
        <v>23179</v>
      </c>
      <c r="C11578" s="7" t="s">
        <v>290</v>
      </c>
      <c r="D11578" s="8">
        <v>6471.65</v>
      </c>
    </row>
    <row r="11579" spans="1:4" ht="12.75" customHeight="1">
      <c r="A11579" s="6" t="s">
        <v>23180</v>
      </c>
      <c r="B11579" s="7" t="s">
        <v>23181</v>
      </c>
      <c r="C11579" s="7" t="s">
        <v>290</v>
      </c>
      <c r="D11579" s="8">
        <v>6505.22</v>
      </c>
    </row>
    <row r="11580" spans="1:4" ht="12.75" customHeight="1">
      <c r="A11580" s="6" t="s">
        <v>23182</v>
      </c>
      <c r="B11580" s="7" t="s">
        <v>23183</v>
      </c>
      <c r="C11580" s="7" t="s">
        <v>290</v>
      </c>
      <c r="D11580" s="8">
        <v>6546.11</v>
      </c>
    </row>
    <row r="11581" spans="1:4" ht="12.75" customHeight="1">
      <c r="A11581" s="6" t="s">
        <v>23184</v>
      </c>
      <c r="B11581" s="7" t="s">
        <v>23185</v>
      </c>
      <c r="C11581" s="7" t="s">
        <v>290</v>
      </c>
      <c r="D11581" s="8">
        <v>7180.9</v>
      </c>
    </row>
    <row r="11582" spans="1:4" ht="12.75" customHeight="1">
      <c r="A11582" s="6" t="s">
        <v>23186</v>
      </c>
      <c r="B11582" s="7" t="s">
        <v>23187</v>
      </c>
      <c r="C11582" s="7" t="s">
        <v>290</v>
      </c>
      <c r="D11582" s="8">
        <v>7254.17</v>
      </c>
    </row>
    <row r="11583" spans="1:4" ht="12.75" customHeight="1">
      <c r="A11583" s="6" t="s">
        <v>23188</v>
      </c>
      <c r="B11583" s="7" t="s">
        <v>23189</v>
      </c>
      <c r="C11583" s="7" t="s">
        <v>290</v>
      </c>
      <c r="D11583" s="8">
        <v>7326.69</v>
      </c>
    </row>
    <row r="11584" spans="1:4" ht="12.75" customHeight="1">
      <c r="A11584" s="6" t="s">
        <v>23190</v>
      </c>
      <c r="B11584" s="7" t="s">
        <v>23191</v>
      </c>
      <c r="C11584" s="7" t="s">
        <v>290</v>
      </c>
      <c r="D11584" s="8">
        <v>4502.59</v>
      </c>
    </row>
    <row r="11585" spans="1:4" ht="12.75" customHeight="1">
      <c r="A11585" s="6" t="s">
        <v>23192</v>
      </c>
      <c r="B11585" s="7" t="s">
        <v>23193</v>
      </c>
      <c r="C11585" s="7" t="s">
        <v>290</v>
      </c>
      <c r="D11585" s="8">
        <v>4539.88</v>
      </c>
    </row>
    <row r="11586" spans="1:4" ht="12.75" customHeight="1">
      <c r="A11586" s="6" t="s">
        <v>23194</v>
      </c>
      <c r="B11586" s="7" t="s">
        <v>23195</v>
      </c>
      <c r="C11586" s="7" t="s">
        <v>290</v>
      </c>
      <c r="D11586" s="8">
        <v>4578.05</v>
      </c>
    </row>
    <row r="11587" spans="1:4" ht="12.75" customHeight="1">
      <c r="A11587" s="6" t="s">
        <v>23196</v>
      </c>
      <c r="B11587" s="7" t="s">
        <v>23197</v>
      </c>
      <c r="C11587" s="7" t="s">
        <v>290</v>
      </c>
      <c r="D11587" s="8">
        <v>2523.8200000000002</v>
      </c>
    </row>
    <row r="11588" spans="1:4" ht="12.75" customHeight="1">
      <c r="A11588" s="6" t="s">
        <v>23198</v>
      </c>
      <c r="B11588" s="7" t="s">
        <v>23199</v>
      </c>
      <c r="C11588" s="7" t="s">
        <v>290</v>
      </c>
      <c r="D11588" s="8">
        <v>2908.32</v>
      </c>
    </row>
    <row r="11589" spans="1:4" ht="12.75" customHeight="1">
      <c r="A11589" s="6" t="s">
        <v>23200</v>
      </c>
      <c r="B11589" s="7" t="s">
        <v>23201</v>
      </c>
      <c r="C11589" s="7" t="s">
        <v>290</v>
      </c>
      <c r="D11589" s="8">
        <v>7522.59</v>
      </c>
    </row>
    <row r="11590" spans="1:4" ht="12.75" customHeight="1">
      <c r="A11590" s="6" t="s">
        <v>23202</v>
      </c>
      <c r="B11590" s="7" t="s">
        <v>23203</v>
      </c>
      <c r="C11590" s="7" t="s">
        <v>290</v>
      </c>
      <c r="D11590" s="8">
        <v>4789.4399999999996</v>
      </c>
    </row>
    <row r="11591" spans="1:4" ht="12.75" customHeight="1">
      <c r="A11591" s="6" t="s">
        <v>23204</v>
      </c>
      <c r="B11591" s="7" t="s">
        <v>23205</v>
      </c>
      <c r="C11591" s="7" t="s">
        <v>290</v>
      </c>
      <c r="D11591" s="8">
        <v>6701.74</v>
      </c>
    </row>
    <row r="11592" spans="1:4" ht="12.75" customHeight="1">
      <c r="A11592" s="6" t="s">
        <v>23206</v>
      </c>
      <c r="B11592" s="7" t="s">
        <v>23207</v>
      </c>
      <c r="C11592" s="7" t="s">
        <v>290</v>
      </c>
      <c r="D11592" s="8">
        <v>6730.39</v>
      </c>
    </row>
    <row r="11593" spans="1:4" ht="12.75" customHeight="1">
      <c r="A11593" s="6" t="s">
        <v>23208</v>
      </c>
      <c r="B11593" s="7" t="s">
        <v>23209</v>
      </c>
      <c r="C11593" s="7" t="s">
        <v>290</v>
      </c>
      <c r="D11593" s="8">
        <v>2344.46</v>
      </c>
    </row>
    <row r="11594" spans="1:4" ht="12.75" customHeight="1">
      <c r="A11594" s="6" t="s">
        <v>23210</v>
      </c>
      <c r="B11594" s="7" t="s">
        <v>23211</v>
      </c>
      <c r="C11594" s="7" t="s">
        <v>290</v>
      </c>
      <c r="D11594" s="8">
        <v>2337.27</v>
      </c>
    </row>
    <row r="11595" spans="1:4" ht="12.75" customHeight="1">
      <c r="A11595" s="6" t="s">
        <v>23212</v>
      </c>
      <c r="B11595" s="7" t="s">
        <v>23213</v>
      </c>
      <c r="C11595" s="7" t="s">
        <v>290</v>
      </c>
      <c r="D11595" s="8">
        <v>980.53</v>
      </c>
    </row>
    <row r="11596" spans="1:4" ht="12.75" customHeight="1">
      <c r="A11596" s="6" t="s">
        <v>23214</v>
      </c>
      <c r="B11596" s="7" t="s">
        <v>23215</v>
      </c>
      <c r="C11596" s="7" t="s">
        <v>290</v>
      </c>
      <c r="D11596" s="8">
        <v>596.77</v>
      </c>
    </row>
    <row r="11597" spans="1:4" ht="12.75" customHeight="1">
      <c r="A11597" s="6" t="s">
        <v>23216</v>
      </c>
      <c r="B11597" s="7" t="s">
        <v>23217</v>
      </c>
      <c r="C11597" s="7" t="s">
        <v>290</v>
      </c>
      <c r="D11597" s="8">
        <v>696.2</v>
      </c>
    </row>
    <row r="11598" spans="1:4" ht="12.75" customHeight="1">
      <c r="A11598" s="6" t="s">
        <v>23218</v>
      </c>
      <c r="B11598" s="7" t="s">
        <v>23219</v>
      </c>
      <c r="C11598" s="7" t="s">
        <v>290</v>
      </c>
      <c r="D11598" s="8">
        <v>621.41</v>
      </c>
    </row>
    <row r="11599" spans="1:4" ht="12.75" customHeight="1">
      <c r="A11599" s="6" t="s">
        <v>23220</v>
      </c>
      <c r="B11599" s="7" t="s">
        <v>23221</v>
      </c>
      <c r="C11599" s="7" t="s">
        <v>290</v>
      </c>
      <c r="D11599" s="8">
        <v>725.31</v>
      </c>
    </row>
    <row r="11600" spans="1:4" ht="12.75" customHeight="1">
      <c r="A11600" s="6" t="s">
        <v>23222</v>
      </c>
      <c r="B11600" s="7" t="s">
        <v>23223</v>
      </c>
      <c r="C11600" s="7" t="s">
        <v>290</v>
      </c>
      <c r="D11600" s="8">
        <v>537.87</v>
      </c>
    </row>
    <row r="11601" spans="1:4" ht="12.75" customHeight="1">
      <c r="A11601" s="6" t="s">
        <v>23224</v>
      </c>
      <c r="B11601" s="7" t="s">
        <v>23225</v>
      </c>
      <c r="C11601" s="7" t="s">
        <v>290</v>
      </c>
      <c r="D11601" s="8">
        <v>654.62</v>
      </c>
    </row>
    <row r="11602" spans="1:4" ht="12.75" customHeight="1">
      <c r="A11602" s="6" t="s">
        <v>23226</v>
      </c>
      <c r="B11602" s="7" t="s">
        <v>23227</v>
      </c>
      <c r="C11602" s="7" t="s">
        <v>290</v>
      </c>
      <c r="D11602" s="8">
        <v>564.84</v>
      </c>
    </row>
    <row r="11603" spans="1:4" ht="12.75" customHeight="1">
      <c r="A11603" s="6" t="s">
        <v>23228</v>
      </c>
      <c r="B11603" s="7" t="s">
        <v>23229</v>
      </c>
      <c r="C11603" s="7" t="s">
        <v>290</v>
      </c>
      <c r="D11603" s="8">
        <v>886.88</v>
      </c>
    </row>
    <row r="11604" spans="1:4" ht="12.75" customHeight="1">
      <c r="A11604" s="6" t="s">
        <v>23230</v>
      </c>
      <c r="B11604" s="7" t="s">
        <v>23231</v>
      </c>
      <c r="C11604" s="7" t="s">
        <v>290</v>
      </c>
      <c r="D11604" s="8">
        <v>617.14</v>
      </c>
    </row>
    <row r="11605" spans="1:4" ht="12.75" customHeight="1">
      <c r="A11605" s="6" t="s">
        <v>23232</v>
      </c>
      <c r="B11605" s="7" t="s">
        <v>23233</v>
      </c>
      <c r="C11605" s="7" t="s">
        <v>290</v>
      </c>
      <c r="D11605" s="8">
        <v>583.99</v>
      </c>
    </row>
    <row r="11606" spans="1:4" ht="12.75" customHeight="1">
      <c r="A11606" s="6" t="s">
        <v>23234</v>
      </c>
      <c r="B11606" s="7" t="s">
        <v>23235</v>
      </c>
      <c r="C11606" s="7" t="s">
        <v>290</v>
      </c>
      <c r="D11606" s="8">
        <v>568.41999999999996</v>
      </c>
    </row>
    <row r="11607" spans="1:4" ht="12.75" customHeight="1">
      <c r="A11607" s="6" t="s">
        <v>23236</v>
      </c>
      <c r="B11607" s="7" t="s">
        <v>23237</v>
      </c>
      <c r="C11607" s="7" t="s">
        <v>290</v>
      </c>
      <c r="D11607" s="8">
        <v>723.79</v>
      </c>
    </row>
    <row r="11608" spans="1:4" ht="12.75" customHeight="1">
      <c r="A11608" s="6" t="s">
        <v>23238</v>
      </c>
      <c r="B11608" s="7" t="s">
        <v>23239</v>
      </c>
      <c r="C11608" s="7" t="s">
        <v>290</v>
      </c>
      <c r="D11608" s="8">
        <v>610.72</v>
      </c>
    </row>
    <row r="11609" spans="1:4" ht="12.75" customHeight="1">
      <c r="A11609" s="6" t="s">
        <v>23240</v>
      </c>
      <c r="B11609" s="7" t="s">
        <v>23241</v>
      </c>
      <c r="C11609" s="7" t="s">
        <v>290</v>
      </c>
      <c r="D11609" s="8">
        <v>557.98</v>
      </c>
    </row>
    <row r="11610" spans="1:4" ht="12.75" customHeight="1">
      <c r="A11610" s="6" t="s">
        <v>23242</v>
      </c>
      <c r="B11610" s="7" t="s">
        <v>23243</v>
      </c>
      <c r="C11610" s="7" t="s">
        <v>290</v>
      </c>
      <c r="D11610" s="8">
        <v>594.91</v>
      </c>
    </row>
    <row r="11611" spans="1:4" ht="12.75" customHeight="1">
      <c r="A11611" s="6" t="s">
        <v>23244</v>
      </c>
      <c r="B11611" s="7" t="s">
        <v>23245</v>
      </c>
      <c r="C11611" s="7" t="s">
        <v>290</v>
      </c>
      <c r="D11611" s="8">
        <v>552.32000000000005</v>
      </c>
    </row>
    <row r="11612" spans="1:4" ht="12.75" customHeight="1">
      <c r="A11612" s="6" t="s">
        <v>23246</v>
      </c>
      <c r="B11612" s="7" t="s">
        <v>23247</v>
      </c>
      <c r="C11612" s="7" t="s">
        <v>290</v>
      </c>
      <c r="D11612" s="8">
        <v>534.97</v>
      </c>
    </row>
    <row r="11613" spans="1:4" ht="12.75" customHeight="1">
      <c r="A11613" s="6" t="s">
        <v>23248</v>
      </c>
      <c r="B11613" s="7" t="s">
        <v>23249</v>
      </c>
      <c r="C11613" s="7" t="s">
        <v>290</v>
      </c>
      <c r="D11613" s="8">
        <v>772.78</v>
      </c>
    </row>
    <row r="11614" spans="1:4" ht="12.75" customHeight="1">
      <c r="A11614" s="6" t="s">
        <v>23250</v>
      </c>
      <c r="B11614" s="7" t="s">
        <v>23251</v>
      </c>
      <c r="C11614" s="7" t="s">
        <v>290</v>
      </c>
      <c r="D11614" s="8">
        <v>823.7</v>
      </c>
    </row>
    <row r="11615" spans="1:4" ht="12.75" customHeight="1">
      <c r="A11615" s="6" t="s">
        <v>23252</v>
      </c>
      <c r="B11615" s="7" t="s">
        <v>23253</v>
      </c>
      <c r="C11615" s="7" t="s">
        <v>290</v>
      </c>
      <c r="D11615" s="8">
        <v>758.43</v>
      </c>
    </row>
    <row r="11616" spans="1:4" ht="12.75" customHeight="1">
      <c r="A11616" s="6" t="s">
        <v>23254</v>
      </c>
      <c r="B11616" s="7" t="s">
        <v>23255</v>
      </c>
      <c r="C11616" s="7" t="s">
        <v>290</v>
      </c>
      <c r="D11616" s="8">
        <v>745.38</v>
      </c>
    </row>
    <row r="11617" spans="1:4" ht="12.75" customHeight="1">
      <c r="A11617" s="6" t="s">
        <v>23256</v>
      </c>
      <c r="B11617" s="7" t="s">
        <v>23257</v>
      </c>
      <c r="C11617" s="7" t="s">
        <v>290</v>
      </c>
      <c r="D11617" s="8">
        <v>875.82</v>
      </c>
    </row>
    <row r="11618" spans="1:4" ht="12.75" customHeight="1">
      <c r="A11618" s="6" t="s">
        <v>23258</v>
      </c>
      <c r="B11618" s="7" t="s">
        <v>23259</v>
      </c>
      <c r="C11618" s="7" t="s">
        <v>290</v>
      </c>
      <c r="D11618" s="8">
        <v>673.42</v>
      </c>
    </row>
    <row r="11619" spans="1:4" ht="12.75" customHeight="1">
      <c r="A11619" s="6" t="s">
        <v>23260</v>
      </c>
      <c r="B11619" s="7" t="s">
        <v>23261</v>
      </c>
      <c r="C11619" s="7" t="s">
        <v>290</v>
      </c>
      <c r="D11619" s="8">
        <v>711.21</v>
      </c>
    </row>
    <row r="11620" spans="1:4" ht="12.75" customHeight="1">
      <c r="A11620" s="6" t="s">
        <v>23262</v>
      </c>
      <c r="B11620" s="7" t="s">
        <v>23263</v>
      </c>
      <c r="C11620" s="7" t="s">
        <v>290</v>
      </c>
      <c r="D11620" s="8">
        <v>669.74</v>
      </c>
    </row>
    <row r="11621" spans="1:4" ht="12.75" customHeight="1">
      <c r="A11621" s="6" t="s">
        <v>23264</v>
      </c>
      <c r="B11621" s="7" t="s">
        <v>23265</v>
      </c>
      <c r="C11621" s="7" t="s">
        <v>290</v>
      </c>
      <c r="D11621" s="8">
        <v>654.51</v>
      </c>
    </row>
    <row r="11622" spans="1:4" ht="12.75" customHeight="1">
      <c r="A11622" s="6" t="s">
        <v>23266</v>
      </c>
      <c r="B11622" s="7" t="s">
        <v>23267</v>
      </c>
      <c r="C11622" s="7" t="s">
        <v>290</v>
      </c>
      <c r="D11622" s="8">
        <v>781.86</v>
      </c>
    </row>
    <row r="11623" spans="1:4" ht="12.75" customHeight="1">
      <c r="A11623" s="6" t="s">
        <v>23268</v>
      </c>
      <c r="B11623" s="7" t="s">
        <v>23269</v>
      </c>
      <c r="C11623" s="7" t="s">
        <v>290</v>
      </c>
      <c r="D11623" s="8">
        <v>541.36</v>
      </c>
    </row>
    <row r="11624" spans="1:4" ht="12.75" customHeight="1">
      <c r="A11624" s="6" t="s">
        <v>23270</v>
      </c>
      <c r="B11624" s="7" t="s">
        <v>23271</v>
      </c>
      <c r="C11624" s="7" t="s">
        <v>290</v>
      </c>
      <c r="D11624" s="8">
        <v>591.01</v>
      </c>
    </row>
    <row r="11625" spans="1:4" ht="12.75" customHeight="1">
      <c r="A11625" s="6" t="s">
        <v>23272</v>
      </c>
      <c r="B11625" s="7" t="s">
        <v>23273</v>
      </c>
      <c r="C11625" s="7" t="s">
        <v>290</v>
      </c>
      <c r="D11625" s="8">
        <v>620.95000000000005</v>
      </c>
    </row>
    <row r="11626" spans="1:4" ht="12.75" customHeight="1">
      <c r="A11626" s="6" t="s">
        <v>23274</v>
      </c>
      <c r="B11626" s="7" t="s">
        <v>23275</v>
      </c>
      <c r="C11626" s="7" t="s">
        <v>290</v>
      </c>
      <c r="D11626" s="8">
        <v>553.39</v>
      </c>
    </row>
    <row r="11627" spans="1:4" ht="12.75" customHeight="1">
      <c r="A11627" s="6" t="s">
        <v>23276</v>
      </c>
      <c r="B11627" s="7" t="s">
        <v>23277</v>
      </c>
      <c r="C11627" s="7" t="s">
        <v>290</v>
      </c>
      <c r="D11627" s="8">
        <v>773.51</v>
      </c>
    </row>
    <row r="11628" spans="1:4" ht="12.75" customHeight="1">
      <c r="A11628" s="6" t="s">
        <v>23278</v>
      </c>
      <c r="B11628" s="7" t="s">
        <v>23279</v>
      </c>
      <c r="C11628" s="7" t="s">
        <v>290</v>
      </c>
      <c r="D11628" s="8">
        <v>674.72</v>
      </c>
    </row>
    <row r="11629" spans="1:4" ht="12.75" customHeight="1">
      <c r="A11629" s="6" t="s">
        <v>23280</v>
      </c>
      <c r="B11629" s="7" t="s">
        <v>23281</v>
      </c>
      <c r="C11629" s="7" t="s">
        <v>290</v>
      </c>
      <c r="D11629" s="8">
        <v>29.35</v>
      </c>
    </row>
    <row r="11630" spans="1:4" ht="12.75" customHeight="1">
      <c r="A11630" s="6" t="s">
        <v>23282</v>
      </c>
      <c r="B11630" s="7" t="s">
        <v>23283</v>
      </c>
      <c r="C11630" s="7" t="s">
        <v>290</v>
      </c>
      <c r="D11630" s="8">
        <v>48.72</v>
      </c>
    </row>
    <row r="11631" spans="1:4" ht="12.75" customHeight="1">
      <c r="A11631" s="6" t="s">
        <v>23284</v>
      </c>
      <c r="B11631" s="7" t="s">
        <v>23285</v>
      </c>
      <c r="C11631" s="7" t="s">
        <v>290</v>
      </c>
      <c r="D11631" s="8">
        <v>52.09</v>
      </c>
    </row>
    <row r="11632" spans="1:4" ht="12.75" customHeight="1">
      <c r="A11632" s="6" t="s">
        <v>23286</v>
      </c>
      <c r="B11632" s="7" t="s">
        <v>23287</v>
      </c>
      <c r="C11632" s="7" t="s">
        <v>23288</v>
      </c>
      <c r="D11632" s="8">
        <v>0.74</v>
      </c>
    </row>
    <row r="11633" spans="1:4" ht="12.75" customHeight="1">
      <c r="A11633" s="6" t="s">
        <v>23289</v>
      </c>
      <c r="B11633" s="7" t="s">
        <v>23290</v>
      </c>
      <c r="C11633" s="7" t="s">
        <v>23288</v>
      </c>
      <c r="D11633" s="8">
        <v>1.24</v>
      </c>
    </row>
    <row r="11634" spans="1:4" ht="12.75" customHeight="1">
      <c r="A11634" s="6" t="s">
        <v>23291</v>
      </c>
      <c r="B11634" s="7" t="s">
        <v>23292</v>
      </c>
      <c r="C11634" s="7" t="s">
        <v>23288</v>
      </c>
      <c r="D11634" s="8">
        <v>1.86</v>
      </c>
    </row>
    <row r="11635" spans="1:4" ht="12.75" customHeight="1">
      <c r="A11635" s="6" t="s">
        <v>23293</v>
      </c>
      <c r="B11635" s="7" t="s">
        <v>23294</v>
      </c>
      <c r="C11635" s="7" t="s">
        <v>23288</v>
      </c>
      <c r="D11635" s="8">
        <v>0.26</v>
      </c>
    </row>
    <row r="11636" spans="1:4" ht="12.75" customHeight="1">
      <c r="A11636" s="6" t="s">
        <v>23295</v>
      </c>
      <c r="B11636" s="7" t="s">
        <v>23296</v>
      </c>
      <c r="C11636" s="7" t="s">
        <v>23288</v>
      </c>
      <c r="D11636" s="8">
        <v>0.31</v>
      </c>
    </row>
    <row r="11637" spans="1:4" ht="12.75" customHeight="1">
      <c r="A11637" s="6" t="s">
        <v>23297</v>
      </c>
      <c r="B11637" s="7" t="s">
        <v>23298</v>
      </c>
      <c r="C11637" s="7" t="s">
        <v>23288</v>
      </c>
      <c r="D11637" s="8">
        <v>0.38</v>
      </c>
    </row>
    <row r="11638" spans="1:4" ht="12.75" customHeight="1">
      <c r="A11638" s="6" t="s">
        <v>23299</v>
      </c>
      <c r="B11638" s="7" t="s">
        <v>23300</v>
      </c>
      <c r="C11638" s="7" t="s">
        <v>23288</v>
      </c>
      <c r="D11638" s="8">
        <v>0.75</v>
      </c>
    </row>
    <row r="11639" spans="1:4" ht="12.75" customHeight="1">
      <c r="A11639" s="6" t="s">
        <v>23301</v>
      </c>
      <c r="B11639" s="7" t="s">
        <v>23302</v>
      </c>
      <c r="C11639" s="7" t="s">
        <v>23288</v>
      </c>
      <c r="D11639" s="8">
        <v>0.88</v>
      </c>
    </row>
    <row r="11640" spans="1:4" ht="12.75" customHeight="1">
      <c r="A11640" s="6" t="s">
        <v>23303</v>
      </c>
      <c r="B11640" s="7" t="s">
        <v>23304</v>
      </c>
      <c r="C11640" s="7" t="s">
        <v>23288</v>
      </c>
      <c r="D11640" s="8">
        <v>1.04</v>
      </c>
    </row>
    <row r="11641" spans="1:4" ht="12.75" customHeight="1">
      <c r="A11641" s="6" t="s">
        <v>23305</v>
      </c>
      <c r="B11641" s="7" t="s">
        <v>23306</v>
      </c>
      <c r="C11641" s="7" t="s">
        <v>23288</v>
      </c>
      <c r="D11641" s="8">
        <v>0.11</v>
      </c>
    </row>
    <row r="11642" spans="1:4" ht="12.75" customHeight="1">
      <c r="A11642" s="6" t="s">
        <v>23307</v>
      </c>
      <c r="B11642" s="7" t="s">
        <v>23308</v>
      </c>
      <c r="C11642" s="7" t="s">
        <v>23309</v>
      </c>
      <c r="D11642" s="8">
        <v>1387.98</v>
      </c>
    </row>
    <row r="11643" spans="1:4" ht="12.75" customHeight="1">
      <c r="A11643" s="6" t="s">
        <v>23310</v>
      </c>
      <c r="B11643" s="7" t="s">
        <v>23311</v>
      </c>
      <c r="C11643" s="7" t="s">
        <v>23309</v>
      </c>
      <c r="D11643" s="8">
        <v>1003.27</v>
      </c>
    </row>
    <row r="11644" spans="1:4" ht="12.75" customHeight="1">
      <c r="A11644" s="6" t="s">
        <v>23312</v>
      </c>
      <c r="B11644" s="7" t="s">
        <v>23313</v>
      </c>
      <c r="C11644" s="7" t="s">
        <v>23309</v>
      </c>
      <c r="D11644" s="8">
        <v>454.58</v>
      </c>
    </row>
    <row r="11645" spans="1:4" ht="12.75" customHeight="1">
      <c r="A11645" s="6" t="s">
        <v>23314</v>
      </c>
      <c r="B11645" s="7" t="s">
        <v>23315</v>
      </c>
      <c r="C11645" s="7" t="s">
        <v>23316</v>
      </c>
      <c r="D11645" s="8">
        <v>18.36</v>
      </c>
    </row>
    <row r="11646" spans="1:4" ht="12.75" customHeight="1">
      <c r="A11646" s="6" t="s">
        <v>23317</v>
      </c>
      <c r="B11646" s="7" t="s">
        <v>23318</v>
      </c>
      <c r="C11646" s="7" t="s">
        <v>23316</v>
      </c>
      <c r="D11646" s="8">
        <v>9.18</v>
      </c>
    </row>
    <row r="11647" spans="1:4" ht="12.75" customHeight="1">
      <c r="A11647" s="6" t="s">
        <v>23319</v>
      </c>
      <c r="B11647" s="7" t="s">
        <v>23320</v>
      </c>
      <c r="C11647" s="7" t="s">
        <v>23316</v>
      </c>
      <c r="D11647" s="8">
        <v>16.91</v>
      </c>
    </row>
    <row r="11648" spans="1:4" ht="12.75" customHeight="1">
      <c r="A11648" s="6" t="s">
        <v>23321</v>
      </c>
      <c r="B11648" s="7" t="s">
        <v>23322</v>
      </c>
      <c r="C11648" s="7" t="s">
        <v>23316</v>
      </c>
      <c r="D11648" s="8">
        <v>6.52</v>
      </c>
    </row>
    <row r="11649" spans="1:4" ht="12.75" customHeight="1">
      <c r="A11649" s="6" t="s">
        <v>23323</v>
      </c>
      <c r="B11649" s="7" t="s">
        <v>23324</v>
      </c>
      <c r="C11649" s="7" t="s">
        <v>23316</v>
      </c>
      <c r="D11649" s="8">
        <v>7.2</v>
      </c>
    </row>
    <row r="11650" spans="1:4" ht="12.75" customHeight="1">
      <c r="A11650" s="6" t="s">
        <v>23325</v>
      </c>
      <c r="B11650" s="7" t="s">
        <v>23326</v>
      </c>
      <c r="C11650" s="7" t="s">
        <v>23316</v>
      </c>
      <c r="D11650" s="8">
        <v>2.59</v>
      </c>
    </row>
    <row r="11651" spans="1:4" ht="12.75" customHeight="1">
      <c r="A11651" s="6" t="s">
        <v>23327</v>
      </c>
      <c r="B11651" s="7" t="s">
        <v>23328</v>
      </c>
      <c r="C11651" s="7" t="s">
        <v>23316</v>
      </c>
      <c r="D11651" s="8">
        <v>3.97</v>
      </c>
    </row>
    <row r="11652" spans="1:4" ht="12.75" customHeight="1">
      <c r="A11652" s="6" t="s">
        <v>23329</v>
      </c>
      <c r="B11652" s="7" t="s">
        <v>23330</v>
      </c>
      <c r="C11652" s="7" t="s">
        <v>23316</v>
      </c>
      <c r="D11652" s="8">
        <v>3.4</v>
      </c>
    </row>
    <row r="11653" spans="1:4" ht="12.75" customHeight="1">
      <c r="A11653" s="6" t="s">
        <v>23331</v>
      </c>
      <c r="B11653" s="7" t="s">
        <v>23332</v>
      </c>
      <c r="C11653" s="7" t="s">
        <v>23316</v>
      </c>
      <c r="D11653" s="8">
        <v>0.91</v>
      </c>
    </row>
    <row r="11654" spans="1:4" ht="12.75" customHeight="1">
      <c r="A11654" s="6" t="s">
        <v>23333</v>
      </c>
      <c r="B11654" s="7" t="s">
        <v>23334</v>
      </c>
      <c r="C11654" s="7" t="s">
        <v>23316</v>
      </c>
      <c r="D11654" s="8">
        <v>2.87</v>
      </c>
    </row>
    <row r="11655" spans="1:4" ht="12.75" customHeight="1">
      <c r="A11655" s="6" t="s">
        <v>23335</v>
      </c>
      <c r="B11655" s="7" t="s">
        <v>23336</v>
      </c>
      <c r="C11655" s="7" t="s">
        <v>23316</v>
      </c>
      <c r="D11655" s="8">
        <v>1.97</v>
      </c>
    </row>
    <row r="11656" spans="1:4" ht="12.75" customHeight="1">
      <c r="A11656" s="6" t="s">
        <v>23337</v>
      </c>
      <c r="B11656" s="7" t="s">
        <v>23338</v>
      </c>
      <c r="C11656" s="7" t="s">
        <v>23316</v>
      </c>
      <c r="D11656" s="8">
        <v>0.44</v>
      </c>
    </row>
    <row r="11657" spans="1:4" ht="12.75" customHeight="1">
      <c r="A11657" s="6" t="s">
        <v>23339</v>
      </c>
      <c r="B11657" s="7" t="s">
        <v>23340</v>
      </c>
      <c r="C11657" s="7" t="s">
        <v>23341</v>
      </c>
      <c r="D11657" s="8">
        <v>26.37</v>
      </c>
    </row>
    <row r="11658" spans="1:4" ht="12.75" customHeight="1">
      <c r="A11658" s="6" t="s">
        <v>23342</v>
      </c>
      <c r="B11658" s="7" t="s">
        <v>23343</v>
      </c>
      <c r="C11658" s="7" t="s">
        <v>23341</v>
      </c>
      <c r="D11658" s="8">
        <v>29.9</v>
      </c>
    </row>
    <row r="11659" spans="1:4" ht="12.75" customHeight="1">
      <c r="A11659" s="6" t="s">
        <v>23344</v>
      </c>
      <c r="B11659" s="7" t="s">
        <v>23345</v>
      </c>
      <c r="C11659" s="7" t="s">
        <v>23341</v>
      </c>
      <c r="D11659" s="8">
        <v>11.32</v>
      </c>
    </row>
    <row r="11660" spans="1:4" ht="12.75" customHeight="1">
      <c r="A11660" s="6" t="s">
        <v>23346</v>
      </c>
      <c r="B11660" s="7" t="s">
        <v>23347</v>
      </c>
      <c r="C11660" s="7" t="s">
        <v>23341</v>
      </c>
      <c r="D11660" s="8">
        <v>5.3</v>
      </c>
    </row>
    <row r="11661" spans="1:4" ht="12.75" customHeight="1">
      <c r="A11661" s="6" t="s">
        <v>23348</v>
      </c>
      <c r="B11661" s="7" t="s">
        <v>23349</v>
      </c>
      <c r="C11661" s="7" t="s">
        <v>23341</v>
      </c>
      <c r="D11661" s="8">
        <v>2.87</v>
      </c>
    </row>
    <row r="11662" spans="1:4" ht="12.75" customHeight="1">
      <c r="A11662" s="6" t="s">
        <v>23350</v>
      </c>
      <c r="B11662" s="7" t="s">
        <v>23351</v>
      </c>
      <c r="C11662" s="7" t="s">
        <v>23352</v>
      </c>
      <c r="D11662" s="8">
        <v>2.0699999999999998</v>
      </c>
    </row>
    <row r="11663" spans="1:4" ht="12.75" customHeight="1">
      <c r="A11663" s="6" t="s">
        <v>23353</v>
      </c>
      <c r="B11663" s="7" t="s">
        <v>23354</v>
      </c>
      <c r="C11663" s="7" t="s">
        <v>23352</v>
      </c>
      <c r="D11663" s="8">
        <v>0.65</v>
      </c>
    </row>
    <row r="11664" spans="1:4" ht="12.75" customHeight="1">
      <c r="A11664" s="6" t="s">
        <v>23355</v>
      </c>
      <c r="B11664" s="7" t="s">
        <v>23356</v>
      </c>
      <c r="C11664" s="7" t="s">
        <v>23352</v>
      </c>
      <c r="D11664" s="8">
        <v>0.96</v>
      </c>
    </row>
    <row r="11665" spans="1:4" ht="12.75" customHeight="1">
      <c r="A11665" s="6" t="s">
        <v>23357</v>
      </c>
      <c r="B11665" s="7" t="s">
        <v>23358</v>
      </c>
      <c r="C11665" s="7" t="s">
        <v>23352</v>
      </c>
      <c r="D11665" s="8">
        <v>0.28000000000000003</v>
      </c>
    </row>
    <row r="11666" spans="1:4" ht="12.75" customHeight="1">
      <c r="A11666" s="6" t="s">
        <v>23359</v>
      </c>
      <c r="B11666" s="7" t="s">
        <v>23360</v>
      </c>
      <c r="C11666" s="7" t="s">
        <v>96</v>
      </c>
      <c r="D11666" s="8">
        <v>0.01</v>
      </c>
    </row>
    <row r="11667" spans="1:4" ht="12.75" customHeight="1">
      <c r="A11667" s="6" t="s">
        <v>23361</v>
      </c>
      <c r="B11667" s="7" t="s">
        <v>23362</v>
      </c>
      <c r="C11667" s="7" t="s">
        <v>96</v>
      </c>
      <c r="D11667" s="8">
        <v>0.02</v>
      </c>
    </row>
    <row r="11668" spans="1:4" ht="12.75" customHeight="1">
      <c r="A11668" s="6" t="s">
        <v>23363</v>
      </c>
      <c r="B11668" s="7" t="s">
        <v>23364</v>
      </c>
      <c r="C11668" s="7" t="s">
        <v>96</v>
      </c>
      <c r="D11668" s="8">
        <v>0.03</v>
      </c>
    </row>
    <row r="11669" spans="1:4" ht="12.75" customHeight="1">
      <c r="A11669" s="6" t="s">
        <v>23365</v>
      </c>
      <c r="B11669" s="7" t="s">
        <v>23366</v>
      </c>
      <c r="C11669" s="7" t="s">
        <v>2</v>
      </c>
      <c r="D11669" s="8">
        <v>0.34</v>
      </c>
    </row>
    <row r="11670" spans="1:4" ht="12.75" customHeight="1">
      <c r="A11670" s="6" t="s">
        <v>23367</v>
      </c>
      <c r="B11670" s="7" t="s">
        <v>23368</v>
      </c>
      <c r="C11670" s="7" t="s">
        <v>2</v>
      </c>
      <c r="D11670" s="8">
        <v>0.17</v>
      </c>
    </row>
    <row r="11671" spans="1:4" ht="12.75" customHeight="1">
      <c r="A11671" s="6" t="s">
        <v>23369</v>
      </c>
      <c r="B11671" s="7" t="s">
        <v>23370</v>
      </c>
      <c r="C11671" s="7" t="s">
        <v>801</v>
      </c>
      <c r="D11671" s="8">
        <v>0.52</v>
      </c>
    </row>
    <row r="11672" spans="1:4" ht="12.75" customHeight="1">
      <c r="A11672" s="6" t="s">
        <v>23371</v>
      </c>
      <c r="B11672" s="7" t="s">
        <v>23372</v>
      </c>
      <c r="C11672" s="7" t="s">
        <v>99</v>
      </c>
      <c r="D11672" s="8">
        <v>0.04</v>
      </c>
    </row>
    <row r="11673" spans="1:4" ht="12.75" customHeight="1">
      <c r="A11673" s="6" t="s">
        <v>23373</v>
      </c>
      <c r="B11673" s="7" t="s">
        <v>23374</v>
      </c>
      <c r="C11673" s="7" t="s">
        <v>23375</v>
      </c>
      <c r="D11673" s="8">
        <v>2.63</v>
      </c>
    </row>
    <row r="11674" spans="1:4" ht="12.75" customHeight="1">
      <c r="A11674" s="6" t="s">
        <v>23376</v>
      </c>
      <c r="B11674" s="7" t="s">
        <v>23377</v>
      </c>
      <c r="C11674" s="7" t="s">
        <v>23375</v>
      </c>
      <c r="D11674" s="8">
        <v>3.15</v>
      </c>
    </row>
    <row r="11675" spans="1:4" ht="12.75" customHeight="1">
      <c r="A11675" s="6" t="s">
        <v>23378</v>
      </c>
      <c r="B11675" s="7" t="s">
        <v>23379</v>
      </c>
      <c r="C11675" s="7" t="s">
        <v>23375</v>
      </c>
      <c r="D11675" s="8">
        <v>5.04</v>
      </c>
    </row>
    <row r="11676" spans="1:4" ht="12.75" customHeight="1">
      <c r="A11676" s="6" t="s">
        <v>23380</v>
      </c>
      <c r="B11676" s="7" t="s">
        <v>23381</v>
      </c>
      <c r="C11676" s="7" t="s">
        <v>23375</v>
      </c>
      <c r="D11676" s="8">
        <v>6.31</v>
      </c>
    </row>
    <row r="11677" spans="1:4" ht="12.75" customHeight="1">
      <c r="A11677" s="6" t="s">
        <v>23382</v>
      </c>
      <c r="B11677" s="7" t="s">
        <v>23383</v>
      </c>
      <c r="C11677" s="7" t="s">
        <v>23375</v>
      </c>
      <c r="D11677" s="8">
        <v>3.78</v>
      </c>
    </row>
    <row r="11678" spans="1:4" ht="12.75" customHeight="1">
      <c r="A11678" s="6" t="s">
        <v>23384</v>
      </c>
      <c r="B11678" s="7" t="s">
        <v>23385</v>
      </c>
      <c r="C11678" s="7" t="s">
        <v>23375</v>
      </c>
      <c r="D11678" s="8">
        <v>6.31</v>
      </c>
    </row>
    <row r="11679" spans="1:4" ht="12.75" customHeight="1">
      <c r="A11679" s="6" t="s">
        <v>23386</v>
      </c>
      <c r="B11679" s="7" t="s">
        <v>23387</v>
      </c>
      <c r="C11679" s="7" t="s">
        <v>23375</v>
      </c>
      <c r="D11679" s="8">
        <v>18.64</v>
      </c>
    </row>
    <row r="11680" spans="1:4" ht="12.75" customHeight="1">
      <c r="A11680" s="6" t="s">
        <v>23388</v>
      </c>
      <c r="B11680" s="7" t="s">
        <v>23389</v>
      </c>
      <c r="C11680" s="7" t="s">
        <v>23375</v>
      </c>
      <c r="D11680" s="8">
        <v>3.02</v>
      </c>
    </row>
    <row r="11681" spans="1:4" ht="12.75" customHeight="1">
      <c r="A11681" s="6" t="s">
        <v>23390</v>
      </c>
      <c r="B11681" s="7" t="s">
        <v>23391</v>
      </c>
      <c r="C11681" s="7" t="s">
        <v>23375</v>
      </c>
      <c r="D11681" s="8">
        <v>3.78</v>
      </c>
    </row>
    <row r="11682" spans="1:4" ht="12.75" customHeight="1">
      <c r="A11682" s="6" t="s">
        <v>23392</v>
      </c>
      <c r="B11682" s="7" t="s">
        <v>23393</v>
      </c>
      <c r="C11682" s="7" t="s">
        <v>23375</v>
      </c>
      <c r="D11682" s="8">
        <v>7.57</v>
      </c>
    </row>
    <row r="11683" spans="1:4" ht="12.75" customHeight="1">
      <c r="A11683" s="6" t="s">
        <v>23394</v>
      </c>
      <c r="B11683" s="7" t="s">
        <v>23395</v>
      </c>
      <c r="C11683" s="7" t="s">
        <v>23375</v>
      </c>
      <c r="D11683" s="8">
        <v>2.52</v>
      </c>
    </row>
    <row r="11684" spans="1:4" ht="12.75" customHeight="1">
      <c r="A11684" s="6" t="s">
        <v>23396</v>
      </c>
      <c r="B11684" s="7" t="s">
        <v>23397</v>
      </c>
      <c r="C11684" s="7" t="s">
        <v>23375</v>
      </c>
      <c r="D11684" s="8">
        <v>3.15</v>
      </c>
    </row>
    <row r="11685" spans="1:4" ht="12.75" customHeight="1">
      <c r="A11685" s="6" t="s">
        <v>23398</v>
      </c>
      <c r="B11685" s="7" t="s">
        <v>23399</v>
      </c>
      <c r="C11685" s="7" t="s">
        <v>23375</v>
      </c>
      <c r="D11685" s="8">
        <v>12.43</v>
      </c>
    </row>
    <row r="11686" spans="1:4" ht="12.75" customHeight="1">
      <c r="A11686" s="6" t="s">
        <v>23400</v>
      </c>
      <c r="B11686" s="7" t="s">
        <v>23401</v>
      </c>
      <c r="C11686" s="7" t="s">
        <v>23375</v>
      </c>
      <c r="D11686" s="8">
        <v>2.52</v>
      </c>
    </row>
    <row r="11687" spans="1:4" ht="12.75" customHeight="1">
      <c r="A11687" s="6" t="s">
        <v>23402</v>
      </c>
      <c r="B11687" s="7" t="s">
        <v>23403</v>
      </c>
      <c r="C11687" s="7" t="s">
        <v>23375</v>
      </c>
      <c r="D11687" s="8">
        <v>4.2</v>
      </c>
    </row>
    <row r="11688" spans="1:4" ht="12.75" customHeight="1">
      <c r="A11688" s="6" t="s">
        <v>23404</v>
      </c>
      <c r="B11688" s="7" t="s">
        <v>23405</v>
      </c>
      <c r="C11688" s="7" t="s">
        <v>23375</v>
      </c>
      <c r="D11688" s="8">
        <v>12.43</v>
      </c>
    </row>
    <row r="11689" spans="1:4" ht="12.75" customHeight="1">
      <c r="A11689" s="6" t="s">
        <v>23406</v>
      </c>
      <c r="B11689" s="7" t="s">
        <v>23407</v>
      </c>
      <c r="C11689" s="7" t="s">
        <v>23375</v>
      </c>
      <c r="D11689" s="8">
        <v>18.64</v>
      </c>
    </row>
    <row r="11690" spans="1:4" ht="12.75" customHeight="1">
      <c r="A11690" s="6" t="s">
        <v>23408</v>
      </c>
      <c r="B11690" s="7" t="s">
        <v>23409</v>
      </c>
      <c r="C11690" s="7" t="s">
        <v>23375</v>
      </c>
      <c r="D11690" s="8">
        <v>24.86</v>
      </c>
    </row>
    <row r="11691" spans="1:4" ht="12.75" customHeight="1">
      <c r="A11691" s="6" t="s">
        <v>23410</v>
      </c>
      <c r="B11691" s="7" t="s">
        <v>23411</v>
      </c>
      <c r="C11691" s="7" t="s">
        <v>23375</v>
      </c>
      <c r="D11691" s="8">
        <v>37.29</v>
      </c>
    </row>
    <row r="11692" spans="1:4" ht="12.75" customHeight="1">
      <c r="A11692" s="6" t="s">
        <v>23412</v>
      </c>
      <c r="B11692" s="7" t="s">
        <v>23413</v>
      </c>
      <c r="C11692" s="7" t="s">
        <v>23375</v>
      </c>
      <c r="D11692" s="8">
        <v>12.62</v>
      </c>
    </row>
    <row r="11693" spans="1:4" ht="12.75" customHeight="1">
      <c r="A11693" s="6" t="s">
        <v>23414</v>
      </c>
      <c r="B11693" s="7" t="s">
        <v>23415</v>
      </c>
      <c r="C11693" s="7" t="s">
        <v>23375</v>
      </c>
      <c r="D11693" s="8">
        <v>8.41</v>
      </c>
    </row>
    <row r="11694" spans="1:4" ht="12.75" customHeight="1">
      <c r="A11694" s="6" t="s">
        <v>23416</v>
      </c>
      <c r="B11694" s="7" t="s">
        <v>23417</v>
      </c>
      <c r="C11694" s="7" t="s">
        <v>23375</v>
      </c>
      <c r="D11694" s="8">
        <v>5.04</v>
      </c>
    </row>
    <row r="11695" spans="1:4" ht="12.75" customHeight="1">
      <c r="A11695" s="6" t="s">
        <v>23418</v>
      </c>
      <c r="B11695" s="7" t="s">
        <v>23419</v>
      </c>
      <c r="C11695" s="7" t="s">
        <v>23375</v>
      </c>
      <c r="D11695" s="8">
        <v>12.62</v>
      </c>
    </row>
    <row r="11696" spans="1:4" ht="12.75" customHeight="1">
      <c r="A11696" s="6" t="s">
        <v>23420</v>
      </c>
      <c r="B11696" s="7" t="s">
        <v>23421</v>
      </c>
      <c r="C11696" s="7" t="s">
        <v>23375</v>
      </c>
      <c r="D11696" s="8">
        <v>24.86</v>
      </c>
    </row>
    <row r="11697" spans="1:4" ht="12.75" customHeight="1">
      <c r="A11697" s="6" t="s">
        <v>23422</v>
      </c>
      <c r="B11697" s="7" t="s">
        <v>23423</v>
      </c>
      <c r="C11697" s="7" t="s">
        <v>23288</v>
      </c>
      <c r="D11697" s="8">
        <v>8.19</v>
      </c>
    </row>
    <row r="11698" spans="1:4" ht="12.75" customHeight="1">
      <c r="A11698" s="6" t="s">
        <v>23424</v>
      </c>
      <c r="B11698" s="7" t="s">
        <v>23425</v>
      </c>
      <c r="C11698" s="7" t="s">
        <v>23288</v>
      </c>
      <c r="D11698" s="8">
        <v>5.15</v>
      </c>
    </row>
    <row r="11699" spans="1:4" ht="12.75" customHeight="1">
      <c r="A11699" s="6" t="s">
        <v>23426</v>
      </c>
      <c r="B11699" s="7" t="s">
        <v>23427</v>
      </c>
      <c r="C11699" s="7" t="s">
        <v>23288</v>
      </c>
      <c r="D11699" s="8">
        <v>3.19</v>
      </c>
    </row>
    <row r="11700" spans="1:4" ht="12.75" customHeight="1">
      <c r="A11700" s="6" t="s">
        <v>23428</v>
      </c>
      <c r="B11700" s="7" t="s">
        <v>23429</v>
      </c>
      <c r="C11700" s="7" t="s">
        <v>23288</v>
      </c>
      <c r="D11700" s="8">
        <v>2.04</v>
      </c>
    </row>
    <row r="11701" spans="1:4" ht="12.75" customHeight="1">
      <c r="A11701" s="6" t="s">
        <v>23430</v>
      </c>
      <c r="B11701" s="7" t="s">
        <v>23431</v>
      </c>
      <c r="C11701" s="7" t="s">
        <v>23341</v>
      </c>
      <c r="D11701" s="8">
        <v>37.229999999999997</v>
      </c>
    </row>
    <row r="11702" spans="1:4" ht="12.75" customHeight="1">
      <c r="A11702" s="6" t="s">
        <v>23432</v>
      </c>
      <c r="B11702" s="7" t="s">
        <v>23433</v>
      </c>
      <c r="C11702" s="7" t="s">
        <v>801</v>
      </c>
      <c r="D11702" s="8">
        <v>0.78</v>
      </c>
    </row>
    <row r="11703" spans="1:4" ht="12.75" customHeight="1">
      <c r="A11703" s="6" t="s">
        <v>23434</v>
      </c>
      <c r="B11703" s="7" t="s">
        <v>23435</v>
      </c>
      <c r="C11703" s="7" t="s">
        <v>23316</v>
      </c>
      <c r="D11703" s="8">
        <v>79.13</v>
      </c>
    </row>
    <row r="11704" spans="1:4" ht="12.75" customHeight="1">
      <c r="A11704" s="6" t="s">
        <v>23436</v>
      </c>
      <c r="B11704" s="7" t="s">
        <v>23437</v>
      </c>
      <c r="C11704" s="7" t="s">
        <v>2</v>
      </c>
      <c r="D11704" s="8">
        <v>1.56</v>
      </c>
    </row>
    <row r="11705" spans="1:4" ht="12.75" customHeight="1">
      <c r="A11705" s="6" t="s">
        <v>23438</v>
      </c>
      <c r="B11705" s="7" t="s">
        <v>23439</v>
      </c>
      <c r="C11705" s="7" t="s">
        <v>23316</v>
      </c>
      <c r="D11705" s="8">
        <v>79.13</v>
      </c>
    </row>
    <row r="11706" spans="1:4" ht="12.75" customHeight="1">
      <c r="A11706" s="6" t="s">
        <v>23440</v>
      </c>
      <c r="B11706" s="7" t="s">
        <v>23441</v>
      </c>
      <c r="C11706" s="7" t="s">
        <v>2</v>
      </c>
      <c r="D11706" s="8">
        <v>1.56</v>
      </c>
    </row>
    <row r="11707" spans="1:4" ht="12.75" customHeight="1">
      <c r="A11707" s="6" t="s">
        <v>23442</v>
      </c>
      <c r="B11707" s="7" t="s">
        <v>23443</v>
      </c>
      <c r="C11707" s="7" t="s">
        <v>23316</v>
      </c>
      <c r="D11707" s="8">
        <v>59.32</v>
      </c>
    </row>
    <row r="11708" spans="1:4" ht="12.75" customHeight="1">
      <c r="A11708" s="6" t="s">
        <v>23444</v>
      </c>
      <c r="B11708" s="7" t="s">
        <v>23445</v>
      </c>
      <c r="C11708" s="7" t="s">
        <v>23341</v>
      </c>
      <c r="D11708" s="8">
        <v>59.35</v>
      </c>
    </row>
    <row r="11709" spans="1:4" ht="12.75" customHeight="1">
      <c r="A11709" s="6" t="s">
        <v>23446</v>
      </c>
      <c r="B11709" s="7" t="s">
        <v>23447</v>
      </c>
      <c r="C11709" s="7" t="s">
        <v>801</v>
      </c>
      <c r="D11709" s="8">
        <v>1.17</v>
      </c>
    </row>
    <row r="11710" spans="1:4" ht="12.75" customHeight="1">
      <c r="A11710" s="6" t="s">
        <v>23448</v>
      </c>
      <c r="B11710" s="7" t="s">
        <v>23449</v>
      </c>
      <c r="C11710" s="7" t="s">
        <v>23288</v>
      </c>
      <c r="D11710" s="8">
        <v>3.09</v>
      </c>
    </row>
    <row r="11711" spans="1:4" ht="12.75" customHeight="1">
      <c r="A11711" s="6" t="s">
        <v>23450</v>
      </c>
      <c r="B11711" s="7" t="s">
        <v>23451</v>
      </c>
      <c r="C11711" s="7" t="s">
        <v>23341</v>
      </c>
      <c r="D11711" s="8">
        <v>26.39</v>
      </c>
    </row>
    <row r="11712" spans="1:4" ht="12.75" customHeight="1">
      <c r="A11712" s="6" t="s">
        <v>23452</v>
      </c>
      <c r="B11712" s="7" t="s">
        <v>23453</v>
      </c>
      <c r="C11712" s="7" t="s">
        <v>23341</v>
      </c>
      <c r="D11712" s="8">
        <v>17.059999999999999</v>
      </c>
    </row>
    <row r="11713" spans="1:4" ht="12.75" customHeight="1">
      <c r="A11713" s="6" t="s">
        <v>23454</v>
      </c>
      <c r="B11713" s="7" t="s">
        <v>23455</v>
      </c>
      <c r="C11713" s="7" t="s">
        <v>23341</v>
      </c>
      <c r="D11713" s="8">
        <v>31.14</v>
      </c>
    </row>
    <row r="11714" spans="1:4" ht="12.75" customHeight="1">
      <c r="A11714" s="6" t="s">
        <v>23456</v>
      </c>
      <c r="B11714" s="7" t="s">
        <v>23457</v>
      </c>
      <c r="C11714" s="7" t="s">
        <v>23341</v>
      </c>
      <c r="D11714" s="8">
        <v>1.83</v>
      </c>
    </row>
    <row r="11715" spans="1:4" ht="12.75" customHeight="1">
      <c r="A11715" s="6" t="s">
        <v>23458</v>
      </c>
      <c r="B11715" s="7" t="s">
        <v>23459</v>
      </c>
      <c r="C11715" s="7" t="s">
        <v>23316</v>
      </c>
      <c r="D11715" s="8">
        <v>37.86</v>
      </c>
    </row>
    <row r="11716" spans="1:4" ht="12.75" customHeight="1">
      <c r="A11716" s="6" t="s">
        <v>23460</v>
      </c>
      <c r="B11716" s="7" t="s">
        <v>23461</v>
      </c>
      <c r="C11716" s="7" t="s">
        <v>2</v>
      </c>
      <c r="D11716" s="8">
        <v>0.73</v>
      </c>
    </row>
    <row r="11717" spans="1:4" ht="12.75" customHeight="1">
      <c r="A11717" s="6" t="s">
        <v>23462</v>
      </c>
      <c r="B11717" s="7" t="s">
        <v>23463</v>
      </c>
      <c r="C11717" s="7" t="s">
        <v>23316</v>
      </c>
      <c r="D11717" s="8">
        <v>17.38</v>
      </c>
    </row>
    <row r="11718" spans="1:4" ht="12.75" customHeight="1">
      <c r="A11718" s="6" t="s">
        <v>23464</v>
      </c>
      <c r="B11718" s="7" t="s">
        <v>23465</v>
      </c>
      <c r="C11718" s="7" t="s">
        <v>23316</v>
      </c>
      <c r="D11718" s="8">
        <v>3.52</v>
      </c>
    </row>
    <row r="11719" spans="1:4" ht="12.75" customHeight="1">
      <c r="A11719" s="6" t="s">
        <v>23466</v>
      </c>
      <c r="B11719" s="7" t="s">
        <v>23467</v>
      </c>
      <c r="C11719" s="7" t="s">
        <v>23341</v>
      </c>
      <c r="D11719" s="8">
        <v>148.26</v>
      </c>
    </row>
    <row r="11720" spans="1:4" ht="12.75" customHeight="1">
      <c r="A11720" s="6" t="s">
        <v>23468</v>
      </c>
      <c r="B11720" s="7" t="s">
        <v>23469</v>
      </c>
      <c r="C11720" s="7" t="s">
        <v>23341</v>
      </c>
      <c r="D11720" s="8">
        <v>23.95</v>
      </c>
    </row>
    <row r="11721" spans="1:4" ht="12.75" customHeight="1">
      <c r="A11721" s="6" t="s">
        <v>23470</v>
      </c>
      <c r="B11721" s="7" t="s">
        <v>23471</v>
      </c>
      <c r="C11721" s="7" t="s">
        <v>23341</v>
      </c>
      <c r="D11721" s="8">
        <v>10.32</v>
      </c>
    </row>
    <row r="11722" spans="1:4" ht="12.75" customHeight="1">
      <c r="A11722" s="6" t="s">
        <v>23472</v>
      </c>
      <c r="B11722" s="7" t="s">
        <v>23473</v>
      </c>
      <c r="C11722" s="7" t="s">
        <v>23375</v>
      </c>
      <c r="D11722" s="8">
        <v>39.83</v>
      </c>
    </row>
    <row r="11723" spans="1:4" ht="12.75" customHeight="1">
      <c r="A11723" s="6" t="s">
        <v>23474</v>
      </c>
      <c r="B11723" s="7" t="s">
        <v>23475</v>
      </c>
      <c r="C11723" s="7" t="s">
        <v>23375</v>
      </c>
      <c r="D11723" s="8">
        <v>12.98</v>
      </c>
    </row>
    <row r="11724" spans="1:4" ht="12.75" customHeight="1">
      <c r="A11724" s="6" t="s">
        <v>23476</v>
      </c>
      <c r="B11724" s="7" t="s">
        <v>23477</v>
      </c>
      <c r="C11724" s="7" t="s">
        <v>23375</v>
      </c>
      <c r="D11724" s="8">
        <v>12.43</v>
      </c>
    </row>
    <row r="11725" spans="1:4" ht="12.75" customHeight="1">
      <c r="A11725" s="6" t="s">
        <v>23478</v>
      </c>
      <c r="B11725" s="7" t="s">
        <v>23479</v>
      </c>
      <c r="C11725" s="7" t="s">
        <v>801</v>
      </c>
      <c r="D11725" s="8">
        <v>0.5</v>
      </c>
    </row>
    <row r="11726" spans="1:4" ht="12.75" customHeight="1">
      <c r="A11726" s="6" t="s">
        <v>23480</v>
      </c>
      <c r="B11726" s="7" t="s">
        <v>23481</v>
      </c>
      <c r="C11726" s="7" t="s">
        <v>801</v>
      </c>
      <c r="D11726" s="8">
        <v>1.97</v>
      </c>
    </row>
    <row r="11727" spans="1:4" ht="12.75" customHeight="1">
      <c r="A11727" s="6" t="s">
        <v>23482</v>
      </c>
      <c r="B11727" s="7" t="s">
        <v>23483</v>
      </c>
      <c r="C11727" s="7" t="s">
        <v>801</v>
      </c>
      <c r="D11727" s="8">
        <v>5.0999999999999996</v>
      </c>
    </row>
    <row r="11728" spans="1:4" ht="12.75" customHeight="1">
      <c r="A11728" s="6" t="s">
        <v>23484</v>
      </c>
      <c r="B11728" s="7" t="s">
        <v>23485</v>
      </c>
      <c r="C11728" s="7" t="s">
        <v>801</v>
      </c>
      <c r="D11728" s="8">
        <v>10.66</v>
      </c>
    </row>
    <row r="11729" spans="1:4" ht="12.75" customHeight="1">
      <c r="A11729" s="6" t="s">
        <v>23486</v>
      </c>
      <c r="B11729" s="7" t="s">
        <v>23487</v>
      </c>
      <c r="C11729" s="7" t="s">
        <v>801</v>
      </c>
      <c r="D11729" s="8">
        <v>0.81</v>
      </c>
    </row>
    <row r="11730" spans="1:4" ht="12.75" customHeight="1">
      <c r="A11730" s="6" t="s">
        <v>23488</v>
      </c>
      <c r="B11730" s="7" t="s">
        <v>23489</v>
      </c>
      <c r="C11730" s="7" t="s">
        <v>801</v>
      </c>
      <c r="D11730" s="8">
        <v>1.55</v>
      </c>
    </row>
    <row r="11731" spans="1:4" ht="12.75" customHeight="1">
      <c r="A11731" s="6" t="s">
        <v>23490</v>
      </c>
      <c r="B11731" s="7" t="s">
        <v>23491</v>
      </c>
      <c r="C11731" s="7" t="s">
        <v>801</v>
      </c>
      <c r="D11731" s="8">
        <v>3.75</v>
      </c>
    </row>
    <row r="11732" spans="1:4" ht="12.75" customHeight="1">
      <c r="A11732" s="6" t="s">
        <v>23492</v>
      </c>
      <c r="B11732" s="7" t="s">
        <v>23493</v>
      </c>
      <c r="C11732" s="7" t="s">
        <v>801</v>
      </c>
      <c r="D11732" s="8">
        <v>5.6</v>
      </c>
    </row>
    <row r="11733" spans="1:4" ht="12.75" customHeight="1">
      <c r="A11733" s="6" t="s">
        <v>23494</v>
      </c>
      <c r="B11733" s="7" t="s">
        <v>23495</v>
      </c>
      <c r="C11733" s="7" t="s">
        <v>801</v>
      </c>
      <c r="D11733" s="8">
        <v>6.97</v>
      </c>
    </row>
    <row r="11734" spans="1:4" ht="12.75" customHeight="1">
      <c r="A11734" s="6" t="s">
        <v>23496</v>
      </c>
      <c r="B11734" s="7" t="s">
        <v>23497</v>
      </c>
      <c r="C11734" s="7" t="s">
        <v>801</v>
      </c>
      <c r="D11734" s="8">
        <v>3.35</v>
      </c>
    </row>
    <row r="11735" spans="1:4" ht="12.75" customHeight="1">
      <c r="A11735" s="6" t="s">
        <v>23498</v>
      </c>
      <c r="B11735" s="7" t="s">
        <v>23499</v>
      </c>
      <c r="C11735" s="7" t="s">
        <v>801</v>
      </c>
      <c r="D11735" s="8">
        <v>1.07</v>
      </c>
    </row>
    <row r="11736" spans="1:4" ht="12.75" customHeight="1">
      <c r="A11736" s="6" t="s">
        <v>23500</v>
      </c>
      <c r="B11736" s="7" t="s">
        <v>23501</v>
      </c>
      <c r="C11736" s="7" t="s">
        <v>801</v>
      </c>
      <c r="D11736" s="8">
        <v>0.92</v>
      </c>
    </row>
    <row r="11737" spans="1:4" ht="12.75" customHeight="1">
      <c r="A11737" s="6" t="s">
        <v>23502</v>
      </c>
      <c r="B11737" s="7" t="s">
        <v>23503</v>
      </c>
      <c r="C11737" s="7" t="s">
        <v>801</v>
      </c>
      <c r="D11737" s="8">
        <v>1.83</v>
      </c>
    </row>
    <row r="11738" spans="1:4" ht="12.75" customHeight="1">
      <c r="A11738" s="6" t="s">
        <v>23504</v>
      </c>
      <c r="B11738" s="7" t="s">
        <v>23505</v>
      </c>
      <c r="C11738" s="7" t="s">
        <v>2</v>
      </c>
      <c r="D11738" s="8">
        <v>8.27</v>
      </c>
    </row>
    <row r="11739" spans="1:4" ht="12.75" customHeight="1">
      <c r="A11739" s="6" t="s">
        <v>23506</v>
      </c>
      <c r="B11739" s="7" t="s">
        <v>23507</v>
      </c>
      <c r="C11739" s="7" t="s">
        <v>2</v>
      </c>
      <c r="D11739" s="8">
        <v>8.7799999999999994</v>
      </c>
    </row>
    <row r="11740" spans="1:4" ht="12.75" customHeight="1">
      <c r="A11740" s="6" t="s">
        <v>23508</v>
      </c>
      <c r="B11740" s="7" t="s">
        <v>23509</v>
      </c>
      <c r="C11740" s="7" t="s">
        <v>2</v>
      </c>
      <c r="D11740" s="8">
        <v>5.24</v>
      </c>
    </row>
    <row r="11741" spans="1:4" ht="12.75" customHeight="1">
      <c r="A11741" s="6" t="s">
        <v>23510</v>
      </c>
      <c r="B11741" s="7" t="s">
        <v>23511</v>
      </c>
      <c r="C11741" s="7" t="s">
        <v>2</v>
      </c>
      <c r="D11741" s="8">
        <v>5.24</v>
      </c>
    </row>
    <row r="11742" spans="1:4" ht="12.75" customHeight="1">
      <c r="A11742" s="6" t="s">
        <v>23512</v>
      </c>
      <c r="B11742" s="7" t="s">
        <v>23513</v>
      </c>
      <c r="C11742" s="7" t="s">
        <v>801</v>
      </c>
      <c r="D11742" s="8">
        <v>15.96</v>
      </c>
    </row>
    <row r="11743" spans="1:4" ht="12.75" customHeight="1">
      <c r="A11743" s="6" t="s">
        <v>23514</v>
      </c>
      <c r="B11743" s="7" t="s">
        <v>23515</v>
      </c>
      <c r="C11743" s="7" t="s">
        <v>801</v>
      </c>
      <c r="D11743" s="8">
        <v>1.87</v>
      </c>
    </row>
    <row r="11744" spans="1:4" ht="12.75" customHeight="1">
      <c r="A11744" s="6" t="s">
        <v>23516</v>
      </c>
      <c r="B11744" s="7" t="s">
        <v>23517</v>
      </c>
      <c r="C11744" s="7" t="s">
        <v>801</v>
      </c>
      <c r="D11744" s="8">
        <v>2.89</v>
      </c>
    </row>
    <row r="11745" spans="1:4" ht="12.75" customHeight="1">
      <c r="A11745" s="6" t="s">
        <v>23518</v>
      </c>
      <c r="B11745" s="7" t="s">
        <v>23519</v>
      </c>
      <c r="C11745" s="7" t="s">
        <v>801</v>
      </c>
      <c r="D11745" s="8">
        <v>0.95</v>
      </c>
    </row>
    <row r="11746" spans="1:4" ht="12.75" customHeight="1">
      <c r="A11746" s="6" t="s">
        <v>23520</v>
      </c>
      <c r="B11746" s="7" t="s">
        <v>23521</v>
      </c>
      <c r="C11746" s="7" t="s">
        <v>801</v>
      </c>
      <c r="D11746" s="8">
        <v>2.19</v>
      </c>
    </row>
    <row r="11747" spans="1:4" ht="12.75" customHeight="1">
      <c r="A11747" s="6" t="s">
        <v>23522</v>
      </c>
      <c r="B11747" s="7" t="s">
        <v>23523</v>
      </c>
      <c r="C11747" s="7" t="s">
        <v>801</v>
      </c>
      <c r="D11747" s="8">
        <v>2.39</v>
      </c>
    </row>
    <row r="11748" spans="1:4" ht="12.75" customHeight="1">
      <c r="A11748" s="6" t="s">
        <v>23524</v>
      </c>
      <c r="B11748" s="7" t="s">
        <v>23525</v>
      </c>
      <c r="C11748" s="7" t="s">
        <v>801</v>
      </c>
      <c r="D11748" s="8">
        <v>3.38</v>
      </c>
    </row>
    <row r="11749" spans="1:4" ht="12.75" customHeight="1">
      <c r="A11749" s="6" t="s">
        <v>23526</v>
      </c>
      <c r="B11749" s="7" t="s">
        <v>23527</v>
      </c>
      <c r="C11749" s="7" t="s">
        <v>801</v>
      </c>
      <c r="D11749" s="8">
        <v>1.46</v>
      </c>
    </row>
    <row r="11750" spans="1:4" ht="12.75" customHeight="1">
      <c r="A11750" s="6" t="s">
        <v>23528</v>
      </c>
      <c r="B11750" s="7" t="s">
        <v>23529</v>
      </c>
      <c r="C11750" s="7" t="s">
        <v>89</v>
      </c>
      <c r="D11750" s="8">
        <v>60.23</v>
      </c>
    </row>
    <row r="11751" spans="1:4" ht="12.75" customHeight="1">
      <c r="A11751" s="6" t="s">
        <v>23530</v>
      </c>
      <c r="B11751" s="7" t="s">
        <v>23531</v>
      </c>
      <c r="C11751" s="7" t="s">
        <v>89</v>
      </c>
      <c r="D11751" s="8">
        <v>46.48</v>
      </c>
    </row>
    <row r="11752" spans="1:4" ht="12.75" customHeight="1">
      <c r="A11752" s="6" t="s">
        <v>23532</v>
      </c>
      <c r="B11752" s="7" t="s">
        <v>23533</v>
      </c>
      <c r="C11752" s="7" t="s">
        <v>89</v>
      </c>
      <c r="D11752" s="8">
        <v>39.619999999999997</v>
      </c>
    </row>
    <row r="11753" spans="1:4" ht="12.75" customHeight="1">
      <c r="A11753" s="6" t="s">
        <v>23534</v>
      </c>
      <c r="B11753" s="7" t="s">
        <v>23535</v>
      </c>
      <c r="C11753" s="7" t="s">
        <v>89</v>
      </c>
      <c r="D11753" s="8">
        <v>105.61</v>
      </c>
    </row>
    <row r="11754" spans="1:4" ht="12.75" customHeight="1">
      <c r="A11754" s="6" t="s">
        <v>23536</v>
      </c>
      <c r="B11754" s="7" t="s">
        <v>23537</v>
      </c>
      <c r="C11754" s="7" t="s">
        <v>89</v>
      </c>
      <c r="D11754" s="8">
        <v>76.959999999999994</v>
      </c>
    </row>
    <row r="11755" spans="1:4" ht="12.75" customHeight="1">
      <c r="A11755" s="6" t="s">
        <v>23538</v>
      </c>
      <c r="B11755" s="7" t="s">
        <v>23539</v>
      </c>
      <c r="C11755" s="7" t="s">
        <v>89</v>
      </c>
      <c r="D11755" s="8">
        <v>62.54</v>
      </c>
    </row>
    <row r="11756" spans="1:4" ht="12.75" customHeight="1">
      <c r="A11756" s="6" t="s">
        <v>23540</v>
      </c>
      <c r="B11756" s="7" t="s">
        <v>23541</v>
      </c>
      <c r="C11756" s="7" t="s">
        <v>89</v>
      </c>
      <c r="D11756" s="8">
        <v>53.15</v>
      </c>
    </row>
    <row r="11757" spans="1:4" ht="12.75" customHeight="1">
      <c r="A11757" s="6" t="s">
        <v>23542</v>
      </c>
      <c r="B11757" s="7" t="s">
        <v>23543</v>
      </c>
      <c r="C11757" s="7" t="s">
        <v>89</v>
      </c>
      <c r="D11757" s="8">
        <v>40.03</v>
      </c>
    </row>
    <row r="11758" spans="1:4" ht="12.75" customHeight="1">
      <c r="A11758" s="6" t="s">
        <v>23544</v>
      </c>
      <c r="B11758" s="7" t="s">
        <v>23545</v>
      </c>
      <c r="C11758" s="7" t="s">
        <v>89</v>
      </c>
      <c r="D11758" s="8">
        <v>33.24</v>
      </c>
    </row>
    <row r="11759" spans="1:4" ht="12.75" customHeight="1">
      <c r="A11759" s="6" t="s">
        <v>23546</v>
      </c>
      <c r="B11759" s="7" t="s">
        <v>23547</v>
      </c>
      <c r="C11759" s="7" t="s">
        <v>89</v>
      </c>
      <c r="D11759" s="8">
        <v>93.18</v>
      </c>
    </row>
    <row r="11760" spans="1:4" ht="12.75" customHeight="1">
      <c r="A11760" s="6" t="s">
        <v>23548</v>
      </c>
      <c r="B11760" s="7" t="s">
        <v>23549</v>
      </c>
      <c r="C11760" s="7" t="s">
        <v>89</v>
      </c>
      <c r="D11760" s="8">
        <v>56.87</v>
      </c>
    </row>
    <row r="11761" spans="1:4" ht="12.75" customHeight="1">
      <c r="A11761" s="6" t="s">
        <v>23550</v>
      </c>
      <c r="B11761" s="7" t="s">
        <v>23551</v>
      </c>
      <c r="C11761" s="7" t="s">
        <v>89</v>
      </c>
      <c r="D11761" s="8">
        <v>139.26</v>
      </c>
    </row>
    <row r="11762" spans="1:4" ht="12.75" customHeight="1">
      <c r="A11762" s="6" t="s">
        <v>23552</v>
      </c>
      <c r="B11762" s="7" t="s">
        <v>23553</v>
      </c>
      <c r="C11762" s="7" t="s">
        <v>89</v>
      </c>
      <c r="D11762" s="8">
        <v>78.73</v>
      </c>
    </row>
    <row r="11763" spans="1:4" ht="12.75" customHeight="1">
      <c r="A11763" s="6" t="s">
        <v>23554</v>
      </c>
      <c r="B11763" s="7" t="s">
        <v>23555</v>
      </c>
      <c r="C11763" s="7" t="s">
        <v>801</v>
      </c>
      <c r="D11763" s="8">
        <v>56</v>
      </c>
    </row>
    <row r="11764" spans="1:4" ht="12.75" customHeight="1">
      <c r="A11764" s="6" t="s">
        <v>23556</v>
      </c>
      <c r="B11764" s="7" t="s">
        <v>23557</v>
      </c>
      <c r="C11764" s="7" t="s">
        <v>801</v>
      </c>
      <c r="D11764" s="8">
        <v>18.2</v>
      </c>
    </row>
    <row r="11765" spans="1:4" ht="12.75" customHeight="1">
      <c r="A11765" s="6" t="s">
        <v>23558</v>
      </c>
      <c r="B11765" s="7" t="s">
        <v>23559</v>
      </c>
      <c r="C11765" s="7" t="s">
        <v>801</v>
      </c>
      <c r="D11765" s="8">
        <v>238.03</v>
      </c>
    </row>
    <row r="11766" spans="1:4" ht="12.75" customHeight="1">
      <c r="A11766" s="6" t="s">
        <v>23560</v>
      </c>
      <c r="B11766" s="7" t="s">
        <v>23561</v>
      </c>
      <c r="C11766" s="7" t="s">
        <v>801</v>
      </c>
      <c r="D11766" s="8">
        <v>0.37</v>
      </c>
    </row>
    <row r="11767" spans="1:4" ht="12.75" customHeight="1">
      <c r="A11767" s="6" t="s">
        <v>23562</v>
      </c>
      <c r="B11767" s="7" t="s">
        <v>23563</v>
      </c>
      <c r="C11767" s="7" t="s">
        <v>801</v>
      </c>
      <c r="D11767" s="8">
        <v>0.14000000000000001</v>
      </c>
    </row>
    <row r="11768" spans="1:4" ht="12.75" customHeight="1">
      <c r="A11768" s="6" t="s">
        <v>23564</v>
      </c>
      <c r="B11768" s="7" t="s">
        <v>23565</v>
      </c>
      <c r="C11768" s="7" t="s">
        <v>801</v>
      </c>
      <c r="D11768" s="8">
        <v>0.1</v>
      </c>
    </row>
    <row r="11769" spans="1:4" ht="12.75" customHeight="1">
      <c r="A11769" s="6" t="s">
        <v>23566</v>
      </c>
      <c r="B11769" s="7" t="s">
        <v>23567</v>
      </c>
      <c r="C11769" s="7" t="s">
        <v>2</v>
      </c>
      <c r="D11769" s="8">
        <v>29.76</v>
      </c>
    </row>
    <row r="11770" spans="1:4" ht="12.75" customHeight="1">
      <c r="A11770" s="6" t="s">
        <v>23568</v>
      </c>
      <c r="B11770" s="7" t="s">
        <v>23569</v>
      </c>
      <c r="C11770" s="7" t="s">
        <v>801</v>
      </c>
      <c r="D11770" s="8">
        <v>7.15</v>
      </c>
    </row>
    <row r="11771" spans="1:4" ht="12.75" customHeight="1">
      <c r="A11771" s="6" t="s">
        <v>23570</v>
      </c>
      <c r="B11771" s="7" t="s">
        <v>23571</v>
      </c>
      <c r="C11771" s="7" t="s">
        <v>801</v>
      </c>
      <c r="D11771" s="8">
        <v>9.8800000000000008</v>
      </c>
    </row>
    <row r="11772" spans="1:4" ht="12.75" customHeight="1">
      <c r="A11772" s="6" t="s">
        <v>23572</v>
      </c>
      <c r="B11772" s="7" t="s">
        <v>23573</v>
      </c>
      <c r="C11772" s="7" t="s">
        <v>89</v>
      </c>
      <c r="D11772" s="8">
        <v>18.239999999999998</v>
      </c>
    </row>
    <row r="11773" spans="1:4" ht="12.75" customHeight="1">
      <c r="A11773" s="6" t="s">
        <v>23574</v>
      </c>
      <c r="B11773" s="7" t="s">
        <v>23575</v>
      </c>
      <c r="C11773" s="7" t="s">
        <v>290</v>
      </c>
      <c r="D11773" s="8">
        <v>6.33</v>
      </c>
    </row>
    <row r="11774" spans="1:4" ht="12.75" customHeight="1">
      <c r="A11774" s="6" t="s">
        <v>23576</v>
      </c>
      <c r="B11774" s="7" t="s">
        <v>23577</v>
      </c>
      <c r="C11774" s="7" t="s">
        <v>801</v>
      </c>
      <c r="D11774" s="8">
        <v>122.01</v>
      </c>
    </row>
    <row r="11775" spans="1:4" ht="12.75" customHeight="1">
      <c r="A11775" s="6" t="s">
        <v>23578</v>
      </c>
      <c r="B11775" s="7" t="s">
        <v>23579</v>
      </c>
      <c r="C11775" s="7" t="s">
        <v>89</v>
      </c>
      <c r="D11775" s="8">
        <v>651.02</v>
      </c>
    </row>
    <row r="11776" spans="1:4" ht="12.75" customHeight="1">
      <c r="A11776" s="6" t="s">
        <v>23580</v>
      </c>
      <c r="B11776" s="7" t="s">
        <v>23581</v>
      </c>
      <c r="C11776" s="7" t="s">
        <v>290</v>
      </c>
      <c r="D11776" s="8">
        <v>110.14</v>
      </c>
    </row>
    <row r="11777" spans="1:4" ht="12.75" customHeight="1">
      <c r="A11777" s="6" t="s">
        <v>23582</v>
      </c>
      <c r="B11777" s="7" t="s">
        <v>23583</v>
      </c>
      <c r="C11777" s="7" t="s">
        <v>290</v>
      </c>
      <c r="D11777" s="8">
        <v>53.68</v>
      </c>
    </row>
    <row r="11778" spans="1:4" ht="12.75" customHeight="1">
      <c r="A11778" s="6" t="s">
        <v>23584</v>
      </c>
      <c r="B11778" s="7" t="s">
        <v>23585</v>
      </c>
      <c r="C11778" s="7" t="s">
        <v>290</v>
      </c>
      <c r="D11778" s="8">
        <v>164.45</v>
      </c>
    </row>
    <row r="11779" spans="1:4" ht="12.75" customHeight="1">
      <c r="A11779" s="6" t="s">
        <v>23586</v>
      </c>
      <c r="B11779" s="7" t="s">
        <v>23587</v>
      </c>
      <c r="C11779" s="7" t="s">
        <v>290</v>
      </c>
      <c r="D11779" s="8">
        <v>100.92</v>
      </c>
    </row>
    <row r="11780" spans="1:4" ht="12.75" customHeight="1">
      <c r="A11780" s="6" t="s">
        <v>23588</v>
      </c>
      <c r="B11780" s="7" t="s">
        <v>23589</v>
      </c>
      <c r="C11780" s="7" t="s">
        <v>290</v>
      </c>
      <c r="D11780" s="8">
        <v>50.78</v>
      </c>
    </row>
    <row r="11781" spans="1:4" ht="12.75" customHeight="1">
      <c r="A11781" s="6" t="s">
        <v>23590</v>
      </c>
      <c r="B11781" s="7" t="s">
        <v>23591</v>
      </c>
      <c r="C11781" s="7" t="s">
        <v>290</v>
      </c>
      <c r="D11781" s="8">
        <v>539.5</v>
      </c>
    </row>
    <row r="11782" spans="1:4" ht="12.75" customHeight="1">
      <c r="A11782" s="6" t="s">
        <v>23592</v>
      </c>
      <c r="B11782" s="7" t="s">
        <v>23593</v>
      </c>
      <c r="C11782" s="7" t="s">
        <v>290</v>
      </c>
      <c r="D11782" s="8">
        <v>154.43</v>
      </c>
    </row>
    <row r="11783" spans="1:4" ht="12.75" customHeight="1">
      <c r="A11783" s="6" t="s">
        <v>23594</v>
      </c>
      <c r="B11783" s="7" t="s">
        <v>23595</v>
      </c>
      <c r="C11783" s="7" t="s">
        <v>290</v>
      </c>
      <c r="D11783" s="8">
        <v>251.26</v>
      </c>
    </row>
    <row r="11784" spans="1:4" ht="12.75" customHeight="1">
      <c r="A11784" s="6" t="s">
        <v>23596</v>
      </c>
      <c r="B11784" s="7" t="s">
        <v>23597</v>
      </c>
      <c r="C11784" s="7" t="s">
        <v>290</v>
      </c>
      <c r="D11784" s="8">
        <v>71.91</v>
      </c>
    </row>
    <row r="11785" spans="1:4" ht="12.75" customHeight="1">
      <c r="A11785" s="6" t="s">
        <v>23598</v>
      </c>
      <c r="B11785" s="7" t="s">
        <v>23599</v>
      </c>
      <c r="C11785" s="7" t="s">
        <v>801</v>
      </c>
      <c r="D11785" s="8">
        <v>10.8</v>
      </c>
    </row>
    <row r="11786" spans="1:4" ht="12.75" customHeight="1">
      <c r="A11786" s="6" t="s">
        <v>23600</v>
      </c>
      <c r="B11786" s="7" t="s">
        <v>23601</v>
      </c>
      <c r="C11786" s="7" t="s">
        <v>89</v>
      </c>
      <c r="D11786" s="8">
        <v>2.4700000000000002</v>
      </c>
    </row>
    <row r="11787" spans="1:4" ht="12.75" customHeight="1">
      <c r="A11787" s="6" t="s">
        <v>23602</v>
      </c>
      <c r="B11787" s="7" t="s">
        <v>23603</v>
      </c>
      <c r="C11787" s="7" t="s">
        <v>801</v>
      </c>
      <c r="D11787" s="8">
        <v>21.58</v>
      </c>
    </row>
    <row r="11788" spans="1:4" ht="12.75" customHeight="1">
      <c r="A11788" s="6" t="s">
        <v>23604</v>
      </c>
      <c r="B11788" s="7" t="s">
        <v>23605</v>
      </c>
      <c r="C11788" s="7" t="s">
        <v>801</v>
      </c>
      <c r="D11788" s="8">
        <v>6</v>
      </c>
    </row>
    <row r="11789" spans="1:4" ht="12.75" customHeight="1">
      <c r="A11789" s="6" t="s">
        <v>23606</v>
      </c>
      <c r="B11789" s="7" t="s">
        <v>23607</v>
      </c>
      <c r="C11789" s="7" t="s">
        <v>801</v>
      </c>
      <c r="D11789" s="8">
        <v>15.6</v>
      </c>
    </row>
    <row r="11790" spans="1:4" ht="12.75" customHeight="1">
      <c r="A11790" s="6" t="s">
        <v>23608</v>
      </c>
      <c r="B11790" s="7" t="s">
        <v>23609</v>
      </c>
      <c r="C11790" s="7" t="s">
        <v>801</v>
      </c>
      <c r="D11790" s="8">
        <v>20.92</v>
      </c>
    </row>
    <row r="11791" spans="1:4" ht="12.75" customHeight="1">
      <c r="A11791" s="6" t="s">
        <v>23610</v>
      </c>
      <c r="B11791" s="7" t="s">
        <v>23611</v>
      </c>
      <c r="C11791" s="7" t="s">
        <v>801</v>
      </c>
      <c r="D11791" s="8">
        <v>2.68</v>
      </c>
    </row>
    <row r="11792" spans="1:4" ht="12.75" customHeight="1">
      <c r="A11792" s="6" t="s">
        <v>23612</v>
      </c>
      <c r="B11792" s="7" t="s">
        <v>23613</v>
      </c>
      <c r="C11792" s="7" t="s">
        <v>801</v>
      </c>
      <c r="D11792" s="8">
        <v>7.81</v>
      </c>
    </row>
    <row r="11793" spans="1:4" ht="12.75" customHeight="1">
      <c r="A11793" s="6" t="s">
        <v>23614</v>
      </c>
      <c r="B11793" s="7" t="s">
        <v>23615</v>
      </c>
      <c r="C11793" s="7" t="s">
        <v>801</v>
      </c>
      <c r="D11793" s="8">
        <v>19.489999999999998</v>
      </c>
    </row>
    <row r="11794" spans="1:4" ht="12.75" customHeight="1">
      <c r="A11794" s="6" t="s">
        <v>23616</v>
      </c>
      <c r="B11794" s="7" t="s">
        <v>23617</v>
      </c>
      <c r="C11794" s="7" t="s">
        <v>801</v>
      </c>
      <c r="D11794" s="8">
        <v>1.82</v>
      </c>
    </row>
    <row r="11795" spans="1:4" ht="12.75" customHeight="1">
      <c r="A11795" s="6" t="s">
        <v>23618</v>
      </c>
      <c r="B11795" s="7" t="s">
        <v>23619</v>
      </c>
      <c r="C11795" s="7" t="s">
        <v>801</v>
      </c>
      <c r="D11795" s="8">
        <v>2.75</v>
      </c>
    </row>
    <row r="11796" spans="1:4" ht="12.75" customHeight="1">
      <c r="A11796" s="6" t="s">
        <v>23620</v>
      </c>
      <c r="B11796" s="7" t="s">
        <v>23621</v>
      </c>
      <c r="C11796" s="7" t="s">
        <v>801</v>
      </c>
      <c r="D11796" s="8">
        <v>2.61</v>
      </c>
    </row>
    <row r="11797" spans="1:4" ht="12.75" customHeight="1">
      <c r="A11797" s="6" t="s">
        <v>23622</v>
      </c>
      <c r="B11797" s="7" t="s">
        <v>23623</v>
      </c>
      <c r="C11797" s="7" t="s">
        <v>801</v>
      </c>
      <c r="D11797" s="8">
        <v>23.9</v>
      </c>
    </row>
    <row r="11798" spans="1:4" ht="12.75" customHeight="1">
      <c r="A11798" s="6" t="s">
        <v>23624</v>
      </c>
      <c r="B11798" s="7" t="s">
        <v>23625</v>
      </c>
      <c r="C11798" s="7" t="s">
        <v>801</v>
      </c>
      <c r="D11798" s="8">
        <v>9.02</v>
      </c>
    </row>
    <row r="11799" spans="1:4" ht="12.75" customHeight="1">
      <c r="A11799" s="6" t="s">
        <v>23626</v>
      </c>
      <c r="B11799" s="7" t="s">
        <v>23627</v>
      </c>
      <c r="C11799" s="7" t="s">
        <v>801</v>
      </c>
      <c r="D11799" s="8">
        <v>23.31</v>
      </c>
    </row>
    <row r="11800" spans="1:4" ht="12.75" customHeight="1">
      <c r="A11800" s="6" t="s">
        <v>23628</v>
      </c>
      <c r="B11800" s="7" t="s">
        <v>23629</v>
      </c>
      <c r="C11800" s="7" t="s">
        <v>801</v>
      </c>
      <c r="D11800" s="8">
        <v>3.36</v>
      </c>
    </row>
    <row r="11801" spans="1:4" ht="12.75" customHeight="1">
      <c r="A11801" s="6" t="s">
        <v>23630</v>
      </c>
      <c r="B11801" s="7" t="s">
        <v>23631</v>
      </c>
      <c r="C11801" s="7" t="s">
        <v>801</v>
      </c>
      <c r="D11801" s="8">
        <v>1.92</v>
      </c>
    </row>
    <row r="11802" spans="1:4" ht="12.75" customHeight="1">
      <c r="A11802" s="6" t="s">
        <v>23632</v>
      </c>
      <c r="B11802" s="7" t="s">
        <v>23633</v>
      </c>
      <c r="C11802" s="7" t="s">
        <v>801</v>
      </c>
      <c r="D11802" s="8">
        <v>4.28</v>
      </c>
    </row>
    <row r="11803" spans="1:4" ht="12.75" customHeight="1">
      <c r="A11803" s="6" t="s">
        <v>23634</v>
      </c>
      <c r="B11803" s="7" t="s">
        <v>23635</v>
      </c>
      <c r="C11803" s="7" t="s">
        <v>801</v>
      </c>
      <c r="D11803" s="8">
        <v>7.24</v>
      </c>
    </row>
    <row r="11804" spans="1:4" ht="12.75" customHeight="1">
      <c r="A11804" s="6" t="s">
        <v>23636</v>
      </c>
      <c r="B11804" s="7" t="s">
        <v>23637</v>
      </c>
      <c r="C11804" s="7" t="s">
        <v>2</v>
      </c>
      <c r="D11804" s="8">
        <v>78.92</v>
      </c>
    </row>
    <row r="11805" spans="1:4" ht="12.75" customHeight="1">
      <c r="A11805" s="6" t="s">
        <v>23638</v>
      </c>
      <c r="B11805" s="7" t="s">
        <v>23639</v>
      </c>
      <c r="C11805" s="7" t="s">
        <v>2</v>
      </c>
      <c r="D11805" s="8">
        <v>178.91</v>
      </c>
    </row>
    <row r="11806" spans="1:4" ht="12.75" customHeight="1">
      <c r="A11806" s="6" t="s">
        <v>23640</v>
      </c>
      <c r="B11806" s="7" t="s">
        <v>23641</v>
      </c>
      <c r="C11806" s="7" t="s">
        <v>2</v>
      </c>
      <c r="D11806" s="8">
        <v>135.75</v>
      </c>
    </row>
    <row r="11807" spans="1:4" ht="12.75" customHeight="1">
      <c r="A11807" s="6" t="s">
        <v>23642</v>
      </c>
      <c r="B11807" s="7" t="s">
        <v>23643</v>
      </c>
      <c r="C11807" s="7" t="s">
        <v>2</v>
      </c>
      <c r="D11807" s="8">
        <v>168.48</v>
      </c>
    </row>
    <row r="11808" spans="1:4" ht="12.75" customHeight="1">
      <c r="A11808" s="6" t="s">
        <v>23644</v>
      </c>
      <c r="B11808" s="7" t="s">
        <v>23645</v>
      </c>
      <c r="C11808" s="7" t="s">
        <v>801</v>
      </c>
      <c r="D11808" s="8">
        <v>41.62</v>
      </c>
    </row>
    <row r="11809" spans="1:4" ht="12.75" customHeight="1">
      <c r="A11809" s="6" t="s">
        <v>23646</v>
      </c>
      <c r="B11809" s="7" t="s">
        <v>23647</v>
      </c>
      <c r="C11809" s="7" t="s">
        <v>2</v>
      </c>
      <c r="D11809" s="8">
        <v>370.58</v>
      </c>
    </row>
    <row r="11810" spans="1:4" ht="12.75" customHeight="1">
      <c r="A11810" s="6" t="s">
        <v>23648</v>
      </c>
      <c r="B11810" s="7" t="s">
        <v>23649</v>
      </c>
      <c r="C11810" s="7" t="s">
        <v>2</v>
      </c>
      <c r="D11810" s="8">
        <v>734.53</v>
      </c>
    </row>
    <row r="11811" spans="1:4" ht="12.75" customHeight="1">
      <c r="A11811" s="6" t="s">
        <v>23650</v>
      </c>
      <c r="B11811" s="7" t="s">
        <v>23651</v>
      </c>
      <c r="C11811" s="7" t="s">
        <v>2</v>
      </c>
      <c r="D11811" s="8">
        <v>223.77</v>
      </c>
    </row>
    <row r="11812" spans="1:4" ht="12.75" customHeight="1">
      <c r="A11812" s="6" t="s">
        <v>23652</v>
      </c>
      <c r="B11812" s="7" t="s">
        <v>23653</v>
      </c>
      <c r="C11812" s="7" t="s">
        <v>2</v>
      </c>
      <c r="D11812" s="8">
        <v>315.60000000000002</v>
      </c>
    </row>
    <row r="11813" spans="1:4" ht="12.75" customHeight="1">
      <c r="A11813" s="6" t="s">
        <v>23654</v>
      </c>
      <c r="B11813" s="7" t="s">
        <v>23655</v>
      </c>
      <c r="C11813" s="7" t="s">
        <v>2</v>
      </c>
      <c r="D11813" s="8">
        <v>0.63</v>
      </c>
    </row>
    <row r="11814" spans="1:4" ht="12.75" customHeight="1">
      <c r="A11814" s="6" t="s">
        <v>23656</v>
      </c>
      <c r="B11814" s="7" t="s">
        <v>23657</v>
      </c>
      <c r="C11814" s="7" t="s">
        <v>89</v>
      </c>
      <c r="D11814" s="8">
        <v>0.67</v>
      </c>
    </row>
    <row r="11815" spans="1:4" ht="12.75" customHeight="1">
      <c r="A11815" s="6" t="s">
        <v>23658</v>
      </c>
      <c r="B11815" s="7" t="s">
        <v>23659</v>
      </c>
      <c r="C11815" s="7" t="s">
        <v>89</v>
      </c>
      <c r="D11815" s="8">
        <v>0.48</v>
      </c>
    </row>
    <row r="11816" spans="1:4" ht="12.75" customHeight="1">
      <c r="A11816" s="6" t="s">
        <v>23660</v>
      </c>
      <c r="B11816" s="7" t="s">
        <v>23661</v>
      </c>
      <c r="C11816" s="7" t="s">
        <v>2</v>
      </c>
      <c r="D11816" s="8">
        <v>12.01</v>
      </c>
    </row>
    <row r="11817" spans="1:4" ht="12.75" customHeight="1">
      <c r="A11817" s="6" t="s">
        <v>23662</v>
      </c>
      <c r="B11817" s="7" t="s">
        <v>23663</v>
      </c>
      <c r="C11817" s="7" t="s">
        <v>2</v>
      </c>
      <c r="D11817" s="8">
        <v>1.5</v>
      </c>
    </row>
    <row r="11818" spans="1:4" ht="12.75" customHeight="1">
      <c r="A11818" s="6" t="s">
        <v>23664</v>
      </c>
      <c r="B11818" s="7" t="s">
        <v>23665</v>
      </c>
      <c r="C11818" s="7" t="s">
        <v>2</v>
      </c>
      <c r="D11818" s="8">
        <v>1.71</v>
      </c>
    </row>
    <row r="11819" spans="1:4" ht="12.75" customHeight="1">
      <c r="A11819" s="6" t="s">
        <v>23666</v>
      </c>
      <c r="B11819" s="7" t="s">
        <v>23667</v>
      </c>
      <c r="C11819" s="7" t="s">
        <v>2</v>
      </c>
      <c r="D11819" s="8">
        <v>8.75</v>
      </c>
    </row>
    <row r="11820" spans="1:4" ht="12.75" customHeight="1">
      <c r="A11820" s="6" t="s">
        <v>23668</v>
      </c>
      <c r="B11820" s="7" t="s">
        <v>23669</v>
      </c>
      <c r="C11820" s="7" t="s">
        <v>290</v>
      </c>
      <c r="D11820" s="8">
        <v>188.92</v>
      </c>
    </row>
    <row r="11821" spans="1:4" ht="12.75" customHeight="1">
      <c r="A11821" s="6" t="s">
        <v>23670</v>
      </c>
      <c r="B11821" s="7" t="s">
        <v>23671</v>
      </c>
      <c r="C11821" s="7" t="s">
        <v>290</v>
      </c>
      <c r="D11821" s="8">
        <v>100.22</v>
      </c>
    </row>
    <row r="11822" spans="1:4" ht="12.75" customHeight="1">
      <c r="A11822" s="6" t="s">
        <v>23672</v>
      </c>
      <c r="B11822" s="7" t="s">
        <v>23673</v>
      </c>
      <c r="C11822" s="7" t="s">
        <v>801</v>
      </c>
      <c r="D11822" s="8">
        <v>5.28</v>
      </c>
    </row>
    <row r="11823" spans="1:4" ht="12.75" customHeight="1">
      <c r="A11823" s="6" t="s">
        <v>23674</v>
      </c>
      <c r="B11823" s="7" t="s">
        <v>23675</v>
      </c>
      <c r="C11823" s="7" t="s">
        <v>89</v>
      </c>
      <c r="D11823" s="8">
        <v>0.38</v>
      </c>
    </row>
    <row r="11824" spans="1:4" ht="12.75" customHeight="1">
      <c r="A11824" s="6" t="s">
        <v>23676</v>
      </c>
      <c r="B11824" s="7" t="s">
        <v>23677</v>
      </c>
      <c r="C11824" s="7" t="s">
        <v>89</v>
      </c>
      <c r="D11824" s="8">
        <v>0.51</v>
      </c>
    </row>
    <row r="11825" spans="1:4" ht="12.75" customHeight="1">
      <c r="A11825" s="6" t="s">
        <v>23678</v>
      </c>
      <c r="B11825" s="7" t="s">
        <v>23679</v>
      </c>
      <c r="C11825" s="7" t="s">
        <v>89</v>
      </c>
      <c r="D11825" s="8">
        <v>0.92</v>
      </c>
    </row>
    <row r="11826" spans="1:4" ht="12.75" customHeight="1">
      <c r="A11826" s="6" t="s">
        <v>23680</v>
      </c>
      <c r="B11826" s="7" t="s">
        <v>23681</v>
      </c>
      <c r="C11826" s="7" t="s">
        <v>89</v>
      </c>
      <c r="D11826" s="8">
        <v>1.29</v>
      </c>
    </row>
    <row r="11827" spans="1:4" ht="12.75" customHeight="1">
      <c r="A11827" s="6" t="s">
        <v>23682</v>
      </c>
      <c r="B11827" s="7" t="s">
        <v>23683</v>
      </c>
      <c r="C11827" s="7" t="s">
        <v>89</v>
      </c>
      <c r="D11827" s="8">
        <v>12.93</v>
      </c>
    </row>
    <row r="11828" spans="1:4" ht="12.75" customHeight="1">
      <c r="A11828" s="6" t="s">
        <v>23684</v>
      </c>
      <c r="B11828" s="7" t="s">
        <v>23685</v>
      </c>
      <c r="C11828" s="7" t="s">
        <v>89</v>
      </c>
      <c r="D11828" s="8">
        <v>16.18</v>
      </c>
    </row>
    <row r="11829" spans="1:4" ht="12.75" customHeight="1">
      <c r="A11829" s="6" t="s">
        <v>23686</v>
      </c>
      <c r="B11829" s="7" t="s">
        <v>23687</v>
      </c>
      <c r="C11829" s="7" t="s">
        <v>2</v>
      </c>
      <c r="D11829" s="8">
        <v>12.84</v>
      </c>
    </row>
    <row r="11830" spans="1:4" ht="12.75" customHeight="1">
      <c r="A11830" s="6" t="s">
        <v>23688</v>
      </c>
      <c r="B11830" s="7" t="s">
        <v>23689</v>
      </c>
      <c r="C11830" s="7" t="s">
        <v>801</v>
      </c>
      <c r="D11830" s="8">
        <v>10.08</v>
      </c>
    </row>
    <row r="11831" spans="1:4" ht="12.75" customHeight="1">
      <c r="A11831" s="6" t="s">
        <v>23690</v>
      </c>
      <c r="B11831" s="7" t="s">
        <v>23691</v>
      </c>
      <c r="C11831" s="7" t="s">
        <v>89</v>
      </c>
      <c r="D11831" s="8">
        <v>8.8000000000000007</v>
      </c>
    </row>
    <row r="11832" spans="1:4" ht="12.75" customHeight="1">
      <c r="A11832" s="6" t="s">
        <v>23692</v>
      </c>
      <c r="B11832" s="7" t="s">
        <v>23693</v>
      </c>
      <c r="C11832" s="7" t="s">
        <v>801</v>
      </c>
      <c r="D11832" s="8">
        <v>13.35</v>
      </c>
    </row>
    <row r="11833" spans="1:4" ht="12.75" customHeight="1">
      <c r="A11833" s="6" t="s">
        <v>23694</v>
      </c>
      <c r="B11833" s="7" t="s">
        <v>23695</v>
      </c>
      <c r="C11833" s="7" t="s">
        <v>801</v>
      </c>
      <c r="D11833" s="8">
        <v>8.89</v>
      </c>
    </row>
    <row r="11834" spans="1:4" ht="12.75" customHeight="1">
      <c r="A11834" s="6" t="s">
        <v>23696</v>
      </c>
      <c r="B11834" s="7" t="s">
        <v>23697</v>
      </c>
      <c r="C11834" s="7" t="s">
        <v>89</v>
      </c>
      <c r="D11834" s="8">
        <v>4.32</v>
      </c>
    </row>
    <row r="11835" spans="1:4" ht="12.75" customHeight="1">
      <c r="A11835" s="6" t="s">
        <v>23698</v>
      </c>
      <c r="B11835" s="7" t="s">
        <v>23699</v>
      </c>
      <c r="C11835" s="7" t="s">
        <v>293</v>
      </c>
      <c r="D11835" s="8">
        <v>153.1</v>
      </c>
    </row>
    <row r="11836" spans="1:4" ht="12.75" customHeight="1">
      <c r="A11836" s="6" t="s">
        <v>23700</v>
      </c>
      <c r="B11836" s="7" t="s">
        <v>23701</v>
      </c>
      <c r="C11836" s="7" t="s">
        <v>2</v>
      </c>
      <c r="D11836" s="8">
        <v>7.64</v>
      </c>
    </row>
    <row r="11837" spans="1:4" ht="12.75" customHeight="1">
      <c r="A11837" s="6" t="s">
        <v>23702</v>
      </c>
      <c r="B11837" s="7" t="s">
        <v>23703</v>
      </c>
      <c r="C11837" s="7" t="s">
        <v>89</v>
      </c>
      <c r="D11837" s="8">
        <v>55.9</v>
      </c>
    </row>
    <row r="11838" spans="1:4" ht="12.75" customHeight="1">
      <c r="A11838" s="6" t="s">
        <v>23704</v>
      </c>
      <c r="B11838" s="7" t="s">
        <v>23705</v>
      </c>
      <c r="C11838" s="7" t="s">
        <v>2</v>
      </c>
      <c r="D11838" s="8">
        <v>146.13</v>
      </c>
    </row>
    <row r="11839" spans="1:4" ht="12.75" customHeight="1">
      <c r="A11839" s="6" t="s">
        <v>23706</v>
      </c>
      <c r="B11839" s="7" t="s">
        <v>23707</v>
      </c>
      <c r="C11839" s="7" t="s">
        <v>2</v>
      </c>
      <c r="D11839" s="8">
        <v>98.82</v>
      </c>
    </row>
    <row r="11840" spans="1:4" ht="12.75" customHeight="1">
      <c r="A11840" s="6" t="s">
        <v>23708</v>
      </c>
      <c r="B11840" s="7" t="s">
        <v>23709</v>
      </c>
      <c r="C11840" s="7" t="s">
        <v>2</v>
      </c>
      <c r="D11840" s="8">
        <v>2.37</v>
      </c>
    </row>
    <row r="11841" spans="1:4" ht="12.75" customHeight="1">
      <c r="A11841" s="6" t="s">
        <v>23710</v>
      </c>
      <c r="B11841" s="7" t="s">
        <v>23711</v>
      </c>
      <c r="C11841" s="7" t="s">
        <v>89</v>
      </c>
      <c r="D11841" s="8">
        <v>4.9400000000000004</v>
      </c>
    </row>
    <row r="11842" spans="1:4" ht="12.75" customHeight="1">
      <c r="A11842" s="6" t="s">
        <v>23712</v>
      </c>
      <c r="B11842" s="7" t="s">
        <v>23713</v>
      </c>
      <c r="C11842" s="7" t="s">
        <v>89</v>
      </c>
      <c r="D11842" s="8">
        <v>0.38</v>
      </c>
    </row>
    <row r="11843" spans="1:4" ht="12.75" customHeight="1">
      <c r="A11843" s="6" t="s">
        <v>23714</v>
      </c>
      <c r="B11843" s="7" t="s">
        <v>23715</v>
      </c>
      <c r="C11843" s="7" t="s">
        <v>23309</v>
      </c>
      <c r="D11843" s="8">
        <v>3.16</v>
      </c>
    </row>
    <row r="11844" spans="1:4" ht="12.75" customHeight="1">
      <c r="A11844" s="6" t="s">
        <v>23716</v>
      </c>
      <c r="B11844" s="7" t="s">
        <v>23717</v>
      </c>
      <c r="C11844" s="7" t="s">
        <v>23309</v>
      </c>
      <c r="D11844" s="8">
        <v>2.72</v>
      </c>
    </row>
    <row r="11845" spans="1:4" ht="12.75" customHeight="1">
      <c r="A11845" s="6" t="s">
        <v>23718</v>
      </c>
      <c r="B11845" s="7" t="s">
        <v>23719</v>
      </c>
      <c r="C11845" s="7" t="s">
        <v>23309</v>
      </c>
      <c r="D11845" s="8">
        <v>0.99</v>
      </c>
    </row>
    <row r="11846" spans="1:4" ht="12.75" customHeight="1">
      <c r="A11846" s="6" t="s">
        <v>23720</v>
      </c>
      <c r="B11846" s="7" t="s">
        <v>23721</v>
      </c>
      <c r="C11846" s="7" t="s">
        <v>23309</v>
      </c>
      <c r="D11846" s="8">
        <v>2.77</v>
      </c>
    </row>
    <row r="11847" spans="1:4" ht="12.75" customHeight="1">
      <c r="A11847" s="6" t="s">
        <v>23722</v>
      </c>
      <c r="B11847" s="7" t="s">
        <v>23723</v>
      </c>
      <c r="C11847" s="7" t="s">
        <v>23309</v>
      </c>
      <c r="D11847" s="8">
        <v>2.4</v>
      </c>
    </row>
    <row r="11848" spans="1:4" ht="12.75" customHeight="1">
      <c r="A11848" s="6" t="s">
        <v>23724</v>
      </c>
      <c r="B11848" s="7" t="s">
        <v>23725</v>
      </c>
      <c r="C11848" s="7" t="s">
        <v>23309</v>
      </c>
      <c r="D11848" s="8">
        <v>0.87</v>
      </c>
    </row>
    <row r="11849" spans="1:4" ht="12.75" customHeight="1">
      <c r="A11849" s="6" t="s">
        <v>23726</v>
      </c>
      <c r="B11849" s="7" t="s">
        <v>23727</v>
      </c>
      <c r="C11849" s="7" t="s">
        <v>21371</v>
      </c>
      <c r="D11849" s="8">
        <v>2.11</v>
      </c>
    </row>
    <row r="11850" spans="1:4" ht="12.75" customHeight="1">
      <c r="A11850" s="6" t="s">
        <v>23728</v>
      </c>
      <c r="B11850" s="7" t="s">
        <v>23729</v>
      </c>
      <c r="C11850" s="7" t="s">
        <v>21371</v>
      </c>
      <c r="D11850" s="8">
        <v>1.83</v>
      </c>
    </row>
    <row r="11851" spans="1:4" ht="12.75" customHeight="1">
      <c r="A11851" s="6" t="s">
        <v>23730</v>
      </c>
      <c r="B11851" s="7" t="s">
        <v>23731</v>
      </c>
      <c r="C11851" s="7" t="s">
        <v>21371</v>
      </c>
      <c r="D11851" s="8">
        <v>0.66</v>
      </c>
    </row>
    <row r="11852" spans="1:4" ht="12.75" customHeight="1">
      <c r="A11852" s="6" t="s">
        <v>23732</v>
      </c>
      <c r="B11852" s="7" t="s">
        <v>23733</v>
      </c>
      <c r="C11852" s="7" t="s">
        <v>21371</v>
      </c>
      <c r="D11852" s="8">
        <v>1.84</v>
      </c>
    </row>
    <row r="11853" spans="1:4" ht="12.75" customHeight="1">
      <c r="A11853" s="6" t="s">
        <v>23734</v>
      </c>
      <c r="B11853" s="7" t="s">
        <v>23735</v>
      </c>
      <c r="C11853" s="7" t="s">
        <v>21371</v>
      </c>
      <c r="D11853" s="8">
        <v>1.59</v>
      </c>
    </row>
    <row r="11854" spans="1:4" ht="12.75" customHeight="1">
      <c r="A11854" s="6" t="s">
        <v>23736</v>
      </c>
      <c r="B11854" s="7" t="s">
        <v>23737</v>
      </c>
      <c r="C11854" s="7" t="s">
        <v>21371</v>
      </c>
      <c r="D11854" s="8">
        <v>0.59</v>
      </c>
    </row>
    <row r="11855" spans="1:4" ht="12.75" customHeight="1">
      <c r="A11855" s="6" t="s">
        <v>23738</v>
      </c>
      <c r="B11855" s="7" t="s">
        <v>23739</v>
      </c>
      <c r="C11855" s="7" t="s">
        <v>23309</v>
      </c>
      <c r="D11855" s="8">
        <v>2.35</v>
      </c>
    </row>
    <row r="11856" spans="1:4" ht="12.75" customHeight="1">
      <c r="A11856" s="6" t="s">
        <v>23740</v>
      </c>
      <c r="B11856" s="7" t="s">
        <v>23741</v>
      </c>
      <c r="C11856" s="7" t="s">
        <v>23309</v>
      </c>
      <c r="D11856" s="8">
        <v>2.0299999999999998</v>
      </c>
    </row>
    <row r="11857" spans="1:4" ht="12.75" customHeight="1">
      <c r="A11857" s="6" t="s">
        <v>23742</v>
      </c>
      <c r="B11857" s="7" t="s">
        <v>23743</v>
      </c>
      <c r="C11857" s="7" t="s">
        <v>23309</v>
      </c>
      <c r="D11857" s="8">
        <v>0.76</v>
      </c>
    </row>
    <row r="11858" spans="1:4" ht="12.75" customHeight="1">
      <c r="A11858" s="6" t="s">
        <v>23744</v>
      </c>
      <c r="B11858" s="7" t="s">
        <v>23745</v>
      </c>
      <c r="C11858" s="7" t="s">
        <v>21371</v>
      </c>
      <c r="D11858" s="8">
        <v>1.58</v>
      </c>
    </row>
    <row r="11859" spans="1:4" ht="12.75" customHeight="1">
      <c r="A11859" s="6" t="s">
        <v>23746</v>
      </c>
      <c r="B11859" s="7" t="s">
        <v>23747</v>
      </c>
      <c r="C11859" s="7" t="s">
        <v>21371</v>
      </c>
      <c r="D11859" s="8">
        <v>1.36</v>
      </c>
    </row>
    <row r="11860" spans="1:4" ht="12.75" customHeight="1">
      <c r="A11860" s="6" t="s">
        <v>23748</v>
      </c>
      <c r="B11860" s="7" t="s">
        <v>23749</v>
      </c>
      <c r="C11860" s="7" t="s">
        <v>21371</v>
      </c>
      <c r="D11860" s="8">
        <v>0.48</v>
      </c>
    </row>
    <row r="11861" spans="1:4" ht="12.75" customHeight="1">
      <c r="A11861" s="6" t="s">
        <v>23750</v>
      </c>
      <c r="B11861" s="7" t="s">
        <v>23751</v>
      </c>
      <c r="C11861" s="7" t="s">
        <v>23309</v>
      </c>
      <c r="D11861" s="8">
        <v>2.5</v>
      </c>
    </row>
    <row r="11862" spans="1:4" ht="12.75" customHeight="1">
      <c r="A11862" s="6" t="s">
        <v>23752</v>
      </c>
      <c r="B11862" s="7" t="s">
        <v>23753</v>
      </c>
      <c r="C11862" s="7" t="s">
        <v>23309</v>
      </c>
      <c r="D11862" s="8">
        <v>2.17</v>
      </c>
    </row>
    <row r="11863" spans="1:4" ht="12.75" customHeight="1">
      <c r="A11863" s="6" t="s">
        <v>23754</v>
      </c>
      <c r="B11863" s="7" t="s">
        <v>23755</v>
      </c>
      <c r="C11863" s="7" t="s">
        <v>23309</v>
      </c>
      <c r="D11863" s="8">
        <v>1.87</v>
      </c>
    </row>
    <row r="11864" spans="1:4" ht="12.75" customHeight="1">
      <c r="A11864" s="6" t="s">
        <v>23756</v>
      </c>
      <c r="B11864" s="7" t="s">
        <v>23757</v>
      </c>
      <c r="C11864" s="7" t="s">
        <v>21371</v>
      </c>
      <c r="D11864" s="8">
        <v>1.68</v>
      </c>
    </row>
    <row r="11865" spans="1:4" ht="12.75" customHeight="1">
      <c r="A11865" s="6" t="s">
        <v>23758</v>
      </c>
      <c r="B11865" s="7" t="s">
        <v>23759</v>
      </c>
      <c r="C11865" s="7" t="s">
        <v>21371</v>
      </c>
      <c r="D11865" s="8">
        <v>1.47</v>
      </c>
    </row>
    <row r="11866" spans="1:4" ht="12.75" customHeight="1">
      <c r="A11866" s="6" t="s">
        <v>23760</v>
      </c>
      <c r="B11866" s="7" t="s">
        <v>23761</v>
      </c>
      <c r="C11866" s="7" t="s">
        <v>21371</v>
      </c>
      <c r="D11866" s="8">
        <v>1.24</v>
      </c>
    </row>
    <row r="11867" spans="1:4" ht="12.75" customHeight="1">
      <c r="A11867" s="6" t="s">
        <v>23762</v>
      </c>
      <c r="B11867" s="7" t="s">
        <v>23763</v>
      </c>
      <c r="C11867" s="7" t="s">
        <v>23309</v>
      </c>
      <c r="D11867" s="8">
        <v>3.79</v>
      </c>
    </row>
    <row r="11868" spans="1:4" ht="12.75" customHeight="1">
      <c r="A11868" s="6" t="s">
        <v>23764</v>
      </c>
      <c r="B11868" s="7" t="s">
        <v>23765</v>
      </c>
      <c r="C11868" s="7" t="s">
        <v>23309</v>
      </c>
      <c r="D11868" s="8">
        <v>3.28</v>
      </c>
    </row>
    <row r="11869" spans="1:4" ht="12.75" customHeight="1">
      <c r="A11869" s="6" t="s">
        <v>23766</v>
      </c>
      <c r="B11869" s="7" t="s">
        <v>23767</v>
      </c>
      <c r="C11869" s="7" t="s">
        <v>23309</v>
      </c>
      <c r="D11869" s="8">
        <v>3.01</v>
      </c>
    </row>
    <row r="11870" spans="1:4" ht="12.75" customHeight="1">
      <c r="A11870" s="6" t="s">
        <v>23768</v>
      </c>
      <c r="B11870" s="7" t="s">
        <v>23769</v>
      </c>
      <c r="C11870" s="7" t="s">
        <v>23309</v>
      </c>
      <c r="D11870" s="8">
        <v>1.2</v>
      </c>
    </row>
    <row r="11871" spans="1:4" ht="12.75" customHeight="1">
      <c r="A11871" s="6" t="s">
        <v>23770</v>
      </c>
      <c r="B11871" s="7" t="s">
        <v>23771</v>
      </c>
      <c r="C11871" s="7" t="s">
        <v>23309</v>
      </c>
      <c r="D11871" s="8">
        <v>9.0399999999999991</v>
      </c>
    </row>
    <row r="11872" spans="1:4" ht="12.75" customHeight="1">
      <c r="A11872" s="6" t="s">
        <v>23772</v>
      </c>
      <c r="B11872" s="7" t="s">
        <v>23773</v>
      </c>
      <c r="C11872" s="7" t="s">
        <v>23309</v>
      </c>
      <c r="D11872" s="8">
        <v>7.55</v>
      </c>
    </row>
    <row r="11873" spans="1:4" ht="12.75" customHeight="1">
      <c r="A11873" s="6" t="s">
        <v>23774</v>
      </c>
      <c r="B11873" s="7" t="s">
        <v>23775</v>
      </c>
      <c r="C11873" s="7" t="s">
        <v>23309</v>
      </c>
      <c r="D11873" s="8">
        <v>6.62</v>
      </c>
    </row>
    <row r="11874" spans="1:4" ht="12.75" customHeight="1">
      <c r="A11874" s="6" t="s">
        <v>23776</v>
      </c>
      <c r="B11874" s="7" t="s">
        <v>23777</v>
      </c>
      <c r="C11874" s="7" t="s">
        <v>23309</v>
      </c>
      <c r="D11874" s="8">
        <v>5.64</v>
      </c>
    </row>
    <row r="11875" spans="1:4" ht="12.75" customHeight="1">
      <c r="A11875" s="6" t="s">
        <v>23778</v>
      </c>
      <c r="B11875" s="7" t="s">
        <v>23779</v>
      </c>
      <c r="C11875" s="7" t="s">
        <v>21371</v>
      </c>
      <c r="D11875" s="8">
        <v>6.01</v>
      </c>
    </row>
    <row r="11876" spans="1:4" ht="12.75" customHeight="1">
      <c r="A11876" s="6" t="s">
        <v>23780</v>
      </c>
      <c r="B11876" s="7" t="s">
        <v>23781</v>
      </c>
      <c r="C11876" s="7" t="s">
        <v>21371</v>
      </c>
      <c r="D11876" s="8">
        <v>5.04</v>
      </c>
    </row>
    <row r="11877" spans="1:4" ht="12.75" customHeight="1">
      <c r="A11877" s="6" t="s">
        <v>23782</v>
      </c>
      <c r="B11877" s="7" t="s">
        <v>23783</v>
      </c>
      <c r="C11877" s="7" t="s">
        <v>21371</v>
      </c>
      <c r="D11877" s="8">
        <v>4.3899999999999997</v>
      </c>
    </row>
    <row r="11878" spans="1:4" ht="12.75" customHeight="1">
      <c r="A11878" s="6" t="s">
        <v>23784</v>
      </c>
      <c r="B11878" s="7" t="s">
        <v>23785</v>
      </c>
      <c r="C11878" s="7" t="s">
        <v>21371</v>
      </c>
      <c r="D11878" s="8">
        <v>3.77</v>
      </c>
    </row>
    <row r="11879" spans="1:4" ht="12.75" customHeight="1">
      <c r="A11879" s="6" t="s">
        <v>23786</v>
      </c>
      <c r="B11879" s="7" t="s">
        <v>23787</v>
      </c>
      <c r="C11879" s="7" t="s">
        <v>21371</v>
      </c>
      <c r="D11879" s="8">
        <v>2.86</v>
      </c>
    </row>
    <row r="11880" spans="1:4" ht="12.75" customHeight="1">
      <c r="A11880" s="6" t="s">
        <v>23788</v>
      </c>
      <c r="B11880" s="7" t="s">
        <v>23789</v>
      </c>
      <c r="C11880" s="7" t="s">
        <v>21371</v>
      </c>
      <c r="D11880" s="8">
        <v>2.46</v>
      </c>
    </row>
    <row r="11881" spans="1:4" ht="12.75" customHeight="1">
      <c r="A11881" s="6" t="s">
        <v>23790</v>
      </c>
      <c r="B11881" s="7" t="s">
        <v>23791</v>
      </c>
      <c r="C11881" s="7" t="s">
        <v>21371</v>
      </c>
      <c r="D11881" s="8">
        <v>2.27</v>
      </c>
    </row>
    <row r="11882" spans="1:4" ht="12.75" customHeight="1">
      <c r="A11882" s="6" t="s">
        <v>23792</v>
      </c>
      <c r="B11882" s="7" t="s">
        <v>23793</v>
      </c>
      <c r="C11882" s="7" t="s">
        <v>21371</v>
      </c>
      <c r="D11882" s="8">
        <v>0.89</v>
      </c>
    </row>
    <row r="11883" spans="1:4" ht="12.75" customHeight="1">
      <c r="A11883" s="6" t="s">
        <v>23794</v>
      </c>
      <c r="B11883" s="7" t="s">
        <v>23795</v>
      </c>
      <c r="C11883" s="7" t="s">
        <v>21371</v>
      </c>
      <c r="D11883" s="8">
        <v>6.81</v>
      </c>
    </row>
    <row r="11884" spans="1:4" ht="12.75" customHeight="1">
      <c r="A11884" s="6" t="s">
        <v>23796</v>
      </c>
      <c r="B11884" s="7" t="s">
        <v>23797</v>
      </c>
      <c r="C11884" s="7" t="s">
        <v>21371</v>
      </c>
      <c r="D11884" s="8">
        <v>3.65</v>
      </c>
    </row>
    <row r="11885" spans="1:4" ht="12.75" customHeight="1">
      <c r="A11885" s="6" t="s">
        <v>23798</v>
      </c>
      <c r="B11885" s="7" t="s">
        <v>23799</v>
      </c>
      <c r="C11885" s="7" t="s">
        <v>21371</v>
      </c>
      <c r="D11885" s="8">
        <v>3.14</v>
      </c>
    </row>
    <row r="11886" spans="1:4" ht="12.75" customHeight="1">
      <c r="A11886" s="6" t="s">
        <v>23800</v>
      </c>
      <c r="B11886" s="7" t="s">
        <v>23801</v>
      </c>
      <c r="C11886" s="7" t="s">
        <v>21371</v>
      </c>
      <c r="D11886" s="8">
        <v>2.89</v>
      </c>
    </row>
    <row r="11887" spans="1:4" ht="12.75" customHeight="1">
      <c r="A11887" s="6" t="s">
        <v>23802</v>
      </c>
      <c r="B11887" s="7" t="s">
        <v>23803</v>
      </c>
      <c r="C11887" s="7" t="s">
        <v>21371</v>
      </c>
      <c r="D11887" s="8">
        <v>1.1399999999999999</v>
      </c>
    </row>
    <row r="11888" spans="1:4" ht="12.75" customHeight="1">
      <c r="A11888" s="6" t="s">
        <v>23804</v>
      </c>
      <c r="B11888" s="7" t="s">
        <v>23805</v>
      </c>
      <c r="C11888" s="7" t="s">
        <v>21371</v>
      </c>
      <c r="D11888" s="8">
        <v>8.67</v>
      </c>
    </row>
    <row r="11889" spans="1:4" ht="12.75" customHeight="1">
      <c r="A11889" s="6" t="s">
        <v>23806</v>
      </c>
      <c r="B11889" s="7" t="s">
        <v>23807</v>
      </c>
      <c r="C11889" s="7" t="s">
        <v>23309</v>
      </c>
      <c r="D11889" s="8">
        <v>4.9800000000000004</v>
      </c>
    </row>
    <row r="11890" spans="1:4" ht="12.75" customHeight="1">
      <c r="A11890" s="6" t="s">
        <v>23808</v>
      </c>
      <c r="B11890" s="7" t="s">
        <v>23809</v>
      </c>
      <c r="C11890" s="7" t="s">
        <v>23309</v>
      </c>
      <c r="D11890" s="8">
        <v>4.33</v>
      </c>
    </row>
    <row r="11891" spans="1:4" ht="12.75" customHeight="1">
      <c r="A11891" s="6" t="s">
        <v>23810</v>
      </c>
      <c r="B11891" s="7" t="s">
        <v>23811</v>
      </c>
      <c r="C11891" s="7" t="s">
        <v>23309</v>
      </c>
      <c r="D11891" s="8">
        <v>3.96</v>
      </c>
    </row>
    <row r="11892" spans="1:4" ht="12.75" customHeight="1">
      <c r="A11892" s="6" t="s">
        <v>23812</v>
      </c>
      <c r="B11892" s="7" t="s">
        <v>23813</v>
      </c>
      <c r="C11892" s="7" t="s">
        <v>23309</v>
      </c>
      <c r="D11892" s="8">
        <v>1.58</v>
      </c>
    </row>
    <row r="11893" spans="1:4" ht="12.75" customHeight="1">
      <c r="A11893" s="6" t="s">
        <v>23814</v>
      </c>
      <c r="B11893" s="7" t="s">
        <v>23815</v>
      </c>
      <c r="C11893" s="7" t="s">
        <v>23309</v>
      </c>
      <c r="D11893" s="8">
        <v>11.89</v>
      </c>
    </row>
    <row r="11894" spans="1:4" ht="12.75" customHeight="1">
      <c r="A11894" s="6" t="s">
        <v>23816</v>
      </c>
      <c r="B11894" s="7" t="s">
        <v>23817</v>
      </c>
      <c r="C11894" s="7" t="s">
        <v>23309</v>
      </c>
      <c r="D11894" s="8">
        <v>3.69</v>
      </c>
    </row>
    <row r="11895" spans="1:4" ht="12.75" customHeight="1">
      <c r="A11895" s="6" t="s">
        <v>23818</v>
      </c>
      <c r="B11895" s="7" t="s">
        <v>23819</v>
      </c>
      <c r="C11895" s="7" t="s">
        <v>23309</v>
      </c>
      <c r="D11895" s="8">
        <v>3.19</v>
      </c>
    </row>
    <row r="11896" spans="1:4" ht="12.75" customHeight="1">
      <c r="A11896" s="6" t="s">
        <v>23820</v>
      </c>
      <c r="B11896" s="7" t="s">
        <v>23821</v>
      </c>
      <c r="C11896" s="7" t="s">
        <v>23309</v>
      </c>
      <c r="D11896" s="8">
        <v>2.92</v>
      </c>
    </row>
    <row r="11897" spans="1:4" ht="12.75" customHeight="1">
      <c r="A11897" s="6" t="s">
        <v>23822</v>
      </c>
      <c r="B11897" s="7" t="s">
        <v>23823</v>
      </c>
      <c r="C11897" s="7" t="s">
        <v>23309</v>
      </c>
      <c r="D11897" s="8">
        <v>1.1499999999999999</v>
      </c>
    </row>
    <row r="11898" spans="1:4" ht="12.75" customHeight="1">
      <c r="A11898" s="6" t="s">
        <v>23824</v>
      </c>
      <c r="B11898" s="7" t="s">
        <v>23825</v>
      </c>
      <c r="C11898" s="7" t="s">
        <v>23309</v>
      </c>
      <c r="D11898" s="8">
        <v>8.8699999999999992</v>
      </c>
    </row>
    <row r="11899" spans="1:4" ht="12.75" customHeight="1">
      <c r="A11899" s="6" t="s">
        <v>23826</v>
      </c>
      <c r="B11899" s="7" t="s">
        <v>23827</v>
      </c>
      <c r="C11899" s="7" t="s">
        <v>290</v>
      </c>
      <c r="D11899" s="8">
        <v>8.77</v>
      </c>
    </row>
    <row r="11900" spans="1:4" ht="12.75" customHeight="1">
      <c r="A11900" s="6" t="s">
        <v>23828</v>
      </c>
      <c r="B11900" s="7" t="s">
        <v>23829</v>
      </c>
      <c r="C11900" s="7" t="s">
        <v>290</v>
      </c>
      <c r="D11900" s="8">
        <v>8.5</v>
      </c>
    </row>
    <row r="11901" spans="1:4" ht="12.75" customHeight="1">
      <c r="A11901" s="6" t="s">
        <v>23830</v>
      </c>
      <c r="B11901" s="7" t="s">
        <v>23831</v>
      </c>
      <c r="C11901" s="7" t="s">
        <v>290</v>
      </c>
      <c r="D11901" s="8">
        <v>8.57</v>
      </c>
    </row>
    <row r="11902" spans="1:4" ht="12.75" customHeight="1">
      <c r="A11902" s="6" t="s">
        <v>23832</v>
      </c>
      <c r="B11902" s="7" t="s">
        <v>23833</v>
      </c>
      <c r="C11902" s="7" t="s">
        <v>21371</v>
      </c>
      <c r="D11902" s="8">
        <v>1.81</v>
      </c>
    </row>
    <row r="11903" spans="1:4" ht="12.75" customHeight="1">
      <c r="A11903" s="6" t="s">
        <v>23834</v>
      </c>
      <c r="B11903" s="7" t="s">
        <v>23835</v>
      </c>
      <c r="C11903" s="7" t="s">
        <v>21371</v>
      </c>
      <c r="D11903" s="8">
        <v>1.55</v>
      </c>
    </row>
    <row r="11904" spans="1:4" ht="12.75" customHeight="1">
      <c r="A11904" s="6" t="s">
        <v>23836</v>
      </c>
      <c r="B11904" s="7" t="s">
        <v>23837</v>
      </c>
      <c r="C11904" s="7" t="s">
        <v>21371</v>
      </c>
      <c r="D11904" s="8">
        <v>2.38</v>
      </c>
    </row>
    <row r="11905" spans="1:4" ht="12.75" customHeight="1">
      <c r="A11905" s="6" t="s">
        <v>23838</v>
      </c>
      <c r="B11905" s="7" t="s">
        <v>23839</v>
      </c>
      <c r="C11905" s="7" t="s">
        <v>21371</v>
      </c>
      <c r="D11905" s="8">
        <v>2.0099999999999998</v>
      </c>
    </row>
    <row r="11906" spans="1:4" ht="12.75" customHeight="1">
      <c r="A11906" s="6" t="s">
        <v>23840</v>
      </c>
      <c r="B11906" s="7" t="s">
        <v>23841</v>
      </c>
      <c r="C11906" s="7" t="s">
        <v>21371</v>
      </c>
      <c r="D11906" s="8">
        <v>1.44</v>
      </c>
    </row>
    <row r="11907" spans="1:4" ht="12.75" customHeight="1">
      <c r="A11907" s="6" t="s">
        <v>23842</v>
      </c>
      <c r="B11907" s="7" t="s">
        <v>23843</v>
      </c>
      <c r="C11907" s="7" t="s">
        <v>21371</v>
      </c>
      <c r="D11907" s="8">
        <v>0.56000000000000005</v>
      </c>
    </row>
    <row r="11908" spans="1:4" ht="12.75" customHeight="1">
      <c r="A11908" s="6" t="s">
        <v>23844</v>
      </c>
      <c r="B11908" s="7" t="s">
        <v>23845</v>
      </c>
      <c r="C11908" s="7" t="s">
        <v>21371</v>
      </c>
      <c r="D11908" s="8">
        <v>1.88</v>
      </c>
    </row>
    <row r="11909" spans="1:4" ht="12.75" customHeight="1">
      <c r="A11909" s="6" t="s">
        <v>23846</v>
      </c>
      <c r="B11909" s="7" t="s">
        <v>23847</v>
      </c>
      <c r="C11909" s="7" t="s">
        <v>21371</v>
      </c>
      <c r="D11909" s="8">
        <v>0.75</v>
      </c>
    </row>
    <row r="11910" spans="1:4" ht="12.75" customHeight="1">
      <c r="A11910" s="6" t="s">
        <v>23848</v>
      </c>
      <c r="B11910" s="7" t="s">
        <v>23849</v>
      </c>
      <c r="C11910" s="7" t="s">
        <v>2102</v>
      </c>
      <c r="D11910" s="8">
        <v>570.09</v>
      </c>
    </row>
    <row r="11911" spans="1:4" ht="12.75" customHeight="1">
      <c r="A11911" s="6" t="s">
        <v>23850</v>
      </c>
      <c r="B11911" s="7" t="s">
        <v>23851</v>
      </c>
      <c r="C11911" s="7" t="s">
        <v>2102</v>
      </c>
      <c r="D11911" s="8">
        <v>166.09</v>
      </c>
    </row>
    <row r="11912" spans="1:4" ht="12.75" customHeight="1">
      <c r="A11912" s="6" t="s">
        <v>23852</v>
      </c>
      <c r="B11912" s="7" t="s">
        <v>23853</v>
      </c>
      <c r="C11912" s="7" t="s">
        <v>2102</v>
      </c>
      <c r="D11912" s="8">
        <v>282.95999999999998</v>
      </c>
    </row>
    <row r="11913" spans="1:4" ht="12.75" customHeight="1">
      <c r="A11913" s="6" t="s">
        <v>23854</v>
      </c>
      <c r="B11913" s="7" t="s">
        <v>23855</v>
      </c>
      <c r="C11913" s="7" t="s">
        <v>290</v>
      </c>
      <c r="D11913" s="8">
        <v>8.4</v>
      </c>
    </row>
    <row r="11914" spans="1:4" ht="12.75" customHeight="1">
      <c r="A11914" s="6" t="s">
        <v>23856</v>
      </c>
      <c r="B11914" s="7" t="s">
        <v>23857</v>
      </c>
      <c r="C11914" s="7" t="s">
        <v>290</v>
      </c>
      <c r="D11914" s="8">
        <v>7.64</v>
      </c>
    </row>
    <row r="11915" spans="1:4" ht="12.75" customHeight="1">
      <c r="A11915" s="6" t="s">
        <v>23858</v>
      </c>
      <c r="B11915" s="7" t="s">
        <v>23859</v>
      </c>
      <c r="C11915" s="7" t="s">
        <v>290</v>
      </c>
      <c r="D11915" s="8">
        <v>6.92</v>
      </c>
    </row>
    <row r="11916" spans="1:4" ht="12.75" customHeight="1">
      <c r="A11916" s="6" t="s">
        <v>23860</v>
      </c>
      <c r="B11916" s="7" t="s">
        <v>23861</v>
      </c>
      <c r="C11916" s="7" t="s">
        <v>290</v>
      </c>
      <c r="D11916" s="8">
        <v>6.64</v>
      </c>
    </row>
    <row r="11917" spans="1:4" ht="12.75" customHeight="1">
      <c r="A11917" s="6" t="s">
        <v>23862</v>
      </c>
      <c r="B11917" s="7" t="s">
        <v>23863</v>
      </c>
      <c r="C11917" s="7" t="s">
        <v>290</v>
      </c>
      <c r="D11917" s="8">
        <v>6.28</v>
      </c>
    </row>
    <row r="11918" spans="1:4" ht="12.75" customHeight="1">
      <c r="A11918" s="6" t="s">
        <v>23864</v>
      </c>
      <c r="B11918" s="7" t="s">
        <v>23865</v>
      </c>
      <c r="C11918" s="7" t="s">
        <v>290</v>
      </c>
      <c r="D11918" s="8">
        <v>9.2899999999999991</v>
      </c>
    </row>
    <row r="11919" spans="1:4" ht="12.75" customHeight="1">
      <c r="A11919" s="6" t="s">
        <v>23866</v>
      </c>
      <c r="B11919" s="7" t="s">
        <v>23867</v>
      </c>
      <c r="C11919" s="7" t="s">
        <v>290</v>
      </c>
      <c r="D11919" s="8">
        <v>8.94</v>
      </c>
    </row>
    <row r="11920" spans="1:4" ht="12.75" customHeight="1">
      <c r="A11920" s="6" t="s">
        <v>23868</v>
      </c>
      <c r="B11920" s="7" t="s">
        <v>23869</v>
      </c>
      <c r="C11920" s="7" t="s">
        <v>290</v>
      </c>
      <c r="D11920" s="8">
        <v>8.9700000000000006</v>
      </c>
    </row>
    <row r="11921" spans="1:4" ht="12.75" customHeight="1">
      <c r="A11921" s="6" t="s">
        <v>23870</v>
      </c>
      <c r="B11921" s="7" t="s">
        <v>23871</v>
      </c>
      <c r="C11921" s="7" t="s">
        <v>290</v>
      </c>
      <c r="D11921" s="8">
        <v>8.7799999999999994</v>
      </c>
    </row>
    <row r="11922" spans="1:4" ht="12.75" customHeight="1">
      <c r="A11922" s="6" t="s">
        <v>23872</v>
      </c>
      <c r="B11922" s="7" t="s">
        <v>23873</v>
      </c>
      <c r="C11922" s="7" t="s">
        <v>290</v>
      </c>
      <c r="D11922" s="8">
        <v>7.62</v>
      </c>
    </row>
    <row r="11923" spans="1:4" ht="12.75" customHeight="1">
      <c r="A11923" s="6" t="s">
        <v>23874</v>
      </c>
      <c r="B11923" s="7" t="s">
        <v>23875</v>
      </c>
      <c r="C11923" s="7" t="s">
        <v>290</v>
      </c>
      <c r="D11923" s="8">
        <v>9.15</v>
      </c>
    </row>
    <row r="11924" spans="1:4" ht="12.75" customHeight="1">
      <c r="A11924" s="6" t="s">
        <v>23876</v>
      </c>
      <c r="B11924" s="7" t="s">
        <v>23877</v>
      </c>
      <c r="C11924" s="7" t="s">
        <v>290</v>
      </c>
      <c r="D11924" s="8">
        <v>10.51</v>
      </c>
    </row>
    <row r="11925" spans="1:4" ht="12.75" customHeight="1">
      <c r="A11925" s="6" t="s">
        <v>23878</v>
      </c>
      <c r="B11925" s="7" t="s">
        <v>23879</v>
      </c>
      <c r="C11925" s="7" t="s">
        <v>290</v>
      </c>
      <c r="D11925" s="8">
        <v>11.12</v>
      </c>
    </row>
    <row r="11926" spans="1:4" ht="12.75" customHeight="1">
      <c r="A11926" s="6" t="s">
        <v>23880</v>
      </c>
      <c r="B11926" s="7" t="s">
        <v>23881</v>
      </c>
      <c r="C11926" s="7" t="s">
        <v>2102</v>
      </c>
      <c r="D11926" s="8">
        <v>5.84</v>
      </c>
    </row>
    <row r="11927" spans="1:4" ht="12.75" customHeight="1">
      <c r="A11927" s="6" t="s">
        <v>23882</v>
      </c>
      <c r="B11927" s="7" t="s">
        <v>23883</v>
      </c>
      <c r="C11927" s="7" t="s">
        <v>2102</v>
      </c>
      <c r="D11927" s="8">
        <v>5.66</v>
      </c>
    </row>
    <row r="11928" spans="1:4" ht="12.75" customHeight="1">
      <c r="A11928" s="6" t="s">
        <v>23884</v>
      </c>
      <c r="B11928" s="7" t="s">
        <v>23885</v>
      </c>
      <c r="C11928" s="7" t="s">
        <v>2102</v>
      </c>
      <c r="D11928" s="8">
        <v>5.74</v>
      </c>
    </row>
    <row r="11929" spans="1:4" ht="12.75" customHeight="1">
      <c r="A11929" s="6" t="s">
        <v>23886</v>
      </c>
      <c r="B11929" s="7" t="s">
        <v>23887</v>
      </c>
      <c r="C11929" s="7" t="s">
        <v>2102</v>
      </c>
      <c r="D11929" s="8">
        <v>5.59</v>
      </c>
    </row>
    <row r="11930" spans="1:4" ht="12.75" customHeight="1">
      <c r="A11930" s="6" t="s">
        <v>23888</v>
      </c>
      <c r="B11930" s="7" t="s">
        <v>23889</v>
      </c>
      <c r="C11930" s="7" t="s">
        <v>2102</v>
      </c>
      <c r="D11930" s="8">
        <v>5.09</v>
      </c>
    </row>
    <row r="11931" spans="1:4" ht="12.75" customHeight="1">
      <c r="A11931" s="6" t="s">
        <v>23890</v>
      </c>
      <c r="B11931" s="7" t="s">
        <v>23891</v>
      </c>
      <c r="C11931" s="7" t="s">
        <v>2102</v>
      </c>
      <c r="D11931" s="8">
        <v>4.59</v>
      </c>
    </row>
    <row r="11932" spans="1:4" ht="12.75" customHeight="1">
      <c r="A11932" s="6" t="s">
        <v>23892</v>
      </c>
      <c r="B11932" s="7" t="s">
        <v>23893</v>
      </c>
      <c r="C11932" s="7" t="s">
        <v>2102</v>
      </c>
      <c r="D11932" s="8">
        <v>4.43</v>
      </c>
    </row>
    <row r="11933" spans="1:4" ht="12.75" customHeight="1">
      <c r="A11933" s="6" t="s">
        <v>23894</v>
      </c>
      <c r="B11933" s="7" t="s">
        <v>23895</v>
      </c>
      <c r="C11933" s="7" t="s">
        <v>2102</v>
      </c>
      <c r="D11933" s="8">
        <v>4.17</v>
      </c>
    </row>
    <row r="11934" spans="1:4" ht="12.75" customHeight="1">
      <c r="A11934" s="6" t="s">
        <v>23896</v>
      </c>
      <c r="B11934" s="7" t="s">
        <v>23897</v>
      </c>
      <c r="C11934" s="7" t="s">
        <v>2102</v>
      </c>
      <c r="D11934" s="8">
        <v>6.2</v>
      </c>
    </row>
    <row r="11935" spans="1:4" ht="12.75" customHeight="1">
      <c r="A11935" s="6" t="s">
        <v>23898</v>
      </c>
      <c r="B11935" s="7" t="s">
        <v>23899</v>
      </c>
      <c r="C11935" s="7" t="s">
        <v>2102</v>
      </c>
      <c r="D11935" s="8">
        <v>5.95</v>
      </c>
    </row>
    <row r="11936" spans="1:4" ht="12.75" customHeight="1">
      <c r="A11936" s="6" t="s">
        <v>23900</v>
      </c>
      <c r="B11936" s="7" t="s">
        <v>23901</v>
      </c>
      <c r="C11936" s="7" t="s">
        <v>2102</v>
      </c>
      <c r="D11936" s="8">
        <v>6</v>
      </c>
    </row>
    <row r="11937" spans="1:4" ht="12.75" customHeight="1">
      <c r="A11937" s="6" t="s">
        <v>23902</v>
      </c>
      <c r="B11937" s="7" t="s">
        <v>23903</v>
      </c>
      <c r="C11937" s="7" t="s">
        <v>2102</v>
      </c>
      <c r="D11937" s="8">
        <v>5.85</v>
      </c>
    </row>
    <row r="11938" spans="1:4" ht="12.75" customHeight="1">
      <c r="A11938" s="6" t="s">
        <v>23904</v>
      </c>
      <c r="B11938" s="7" t="s">
        <v>23905</v>
      </c>
      <c r="C11938" s="7" t="s">
        <v>2102</v>
      </c>
      <c r="D11938" s="8">
        <v>5.08</v>
      </c>
    </row>
    <row r="11939" spans="1:4" ht="12.75" customHeight="1">
      <c r="A11939" s="6" t="s">
        <v>23906</v>
      </c>
      <c r="B11939" s="7" t="s">
        <v>23907</v>
      </c>
      <c r="C11939" s="7" t="s">
        <v>2102</v>
      </c>
      <c r="D11939" s="8">
        <v>6.09</v>
      </c>
    </row>
    <row r="11940" spans="1:4" ht="12.75" customHeight="1">
      <c r="A11940" s="6" t="s">
        <v>23908</v>
      </c>
      <c r="B11940" s="7" t="s">
        <v>23909</v>
      </c>
      <c r="C11940" s="7" t="s">
        <v>2102</v>
      </c>
      <c r="D11940" s="8">
        <v>6.99</v>
      </c>
    </row>
    <row r="11941" spans="1:4" ht="12.75" customHeight="1">
      <c r="A11941" s="6" t="s">
        <v>23910</v>
      </c>
      <c r="B11941" s="7" t="s">
        <v>23911</v>
      </c>
      <c r="C11941" s="7" t="s">
        <v>2102</v>
      </c>
      <c r="D11941" s="8">
        <v>7.41</v>
      </c>
    </row>
    <row r="11942" spans="1:4" ht="12.75" customHeight="1">
      <c r="A11942" s="6" t="s">
        <v>23912</v>
      </c>
      <c r="B11942" s="7" t="s">
        <v>23913</v>
      </c>
      <c r="C11942" s="7" t="s">
        <v>290</v>
      </c>
      <c r="D11942" s="8">
        <v>18.95</v>
      </c>
    </row>
    <row r="11943" spans="1:4" ht="12.75" customHeight="1">
      <c r="A11943" s="6" t="s">
        <v>23914</v>
      </c>
      <c r="B11943" s="7" t="s">
        <v>23915</v>
      </c>
      <c r="C11943" s="7" t="s">
        <v>290</v>
      </c>
      <c r="D11943" s="8">
        <v>21.03</v>
      </c>
    </row>
    <row r="11944" spans="1:4" ht="12.75" customHeight="1">
      <c r="A11944" s="6" t="s">
        <v>23916</v>
      </c>
      <c r="B11944" s="7" t="s">
        <v>23917</v>
      </c>
      <c r="C11944" s="7" t="s">
        <v>290</v>
      </c>
      <c r="D11944" s="8">
        <v>5.5</v>
      </c>
    </row>
    <row r="11945" spans="1:4" ht="12.75" customHeight="1">
      <c r="A11945" s="6" t="s">
        <v>23918</v>
      </c>
      <c r="B11945" s="7" t="s">
        <v>23919</v>
      </c>
      <c r="C11945" s="7" t="s">
        <v>290</v>
      </c>
      <c r="D11945" s="8">
        <v>5.56</v>
      </c>
    </row>
    <row r="11946" spans="1:4" ht="12.75" customHeight="1">
      <c r="A11946" s="6" t="s">
        <v>23920</v>
      </c>
      <c r="B11946" s="7" t="s">
        <v>23921</v>
      </c>
      <c r="C11946" s="7" t="s">
        <v>2102</v>
      </c>
      <c r="D11946" s="8">
        <v>43.91</v>
      </c>
    </row>
    <row r="11947" spans="1:4" ht="12.75" customHeight="1">
      <c r="A11947" s="6" t="s">
        <v>23922</v>
      </c>
      <c r="B11947" s="7" t="s">
        <v>23923</v>
      </c>
      <c r="C11947" s="7" t="s">
        <v>2102</v>
      </c>
      <c r="D11947" s="8">
        <v>27.65</v>
      </c>
    </row>
    <row r="11948" spans="1:4" ht="12.75" customHeight="1">
      <c r="A11948" s="6" t="s">
        <v>23924</v>
      </c>
      <c r="B11948" s="7" t="s">
        <v>23925</v>
      </c>
      <c r="C11948" s="7" t="s">
        <v>2102</v>
      </c>
      <c r="D11948" s="8">
        <v>45.48</v>
      </c>
    </row>
    <row r="11949" spans="1:4" ht="12.75" customHeight="1">
      <c r="A11949" s="6" t="s">
        <v>23926</v>
      </c>
      <c r="B11949" s="7" t="s">
        <v>23927</v>
      </c>
      <c r="C11949" s="7" t="s">
        <v>2102</v>
      </c>
      <c r="D11949" s="8">
        <v>41.67</v>
      </c>
    </row>
    <row r="11950" spans="1:4" ht="12.75" customHeight="1">
      <c r="A11950" s="6" t="s">
        <v>23928</v>
      </c>
      <c r="B11950" s="7" t="s">
        <v>23929</v>
      </c>
      <c r="C11950" s="7" t="s">
        <v>2102</v>
      </c>
      <c r="D11950" s="8">
        <v>34.24</v>
      </c>
    </row>
    <row r="11951" spans="1:4" ht="12.75" customHeight="1">
      <c r="A11951" s="6" t="s">
        <v>23930</v>
      </c>
      <c r="B11951" s="7" t="s">
        <v>23931</v>
      </c>
      <c r="C11951" s="7" t="s">
        <v>2102</v>
      </c>
      <c r="D11951" s="8">
        <v>39.630000000000003</v>
      </c>
    </row>
    <row r="11952" spans="1:4" ht="12.75" customHeight="1">
      <c r="A11952" s="6" t="s">
        <v>23932</v>
      </c>
      <c r="B11952" s="7" t="s">
        <v>23933</v>
      </c>
      <c r="C11952" s="7" t="s">
        <v>2102</v>
      </c>
      <c r="D11952" s="8">
        <v>30.05</v>
      </c>
    </row>
    <row r="11953" spans="1:4" ht="12.75" customHeight="1">
      <c r="A11953" s="6" t="s">
        <v>23934</v>
      </c>
      <c r="B11953" s="7" t="s">
        <v>23935</v>
      </c>
      <c r="C11953" s="7" t="s">
        <v>2102</v>
      </c>
      <c r="D11953" s="8">
        <v>24.69</v>
      </c>
    </row>
    <row r="11954" spans="1:4" ht="12.75" customHeight="1">
      <c r="A11954" s="6" t="s">
        <v>23936</v>
      </c>
      <c r="B11954" s="7" t="s">
        <v>23937</v>
      </c>
      <c r="C11954" s="7" t="s">
        <v>2102</v>
      </c>
      <c r="D11954" s="8">
        <v>45.62</v>
      </c>
    </row>
    <row r="11955" spans="1:4" ht="12.75" customHeight="1">
      <c r="A11955" s="6" t="s">
        <v>23938</v>
      </c>
      <c r="B11955" s="7" t="s">
        <v>23939</v>
      </c>
      <c r="C11955" s="7" t="s">
        <v>2102</v>
      </c>
      <c r="D11955" s="8">
        <v>35.049999999999997</v>
      </c>
    </row>
    <row r="11956" spans="1:4" ht="12.75" customHeight="1">
      <c r="A11956" s="6" t="s">
        <v>23940</v>
      </c>
      <c r="B11956" s="7" t="s">
        <v>23941</v>
      </c>
      <c r="C11956" s="7" t="s">
        <v>2102</v>
      </c>
      <c r="D11956" s="8">
        <v>26.78</v>
      </c>
    </row>
    <row r="11957" spans="1:4" ht="12.75" customHeight="1">
      <c r="A11957" s="6" t="s">
        <v>23942</v>
      </c>
      <c r="B11957" s="7" t="s">
        <v>23943</v>
      </c>
      <c r="C11957" s="7" t="s">
        <v>2102</v>
      </c>
      <c r="D11957" s="8">
        <v>21.79</v>
      </c>
    </row>
    <row r="11958" spans="1:4" ht="12.75" customHeight="1">
      <c r="A11958" s="6" t="s">
        <v>23944</v>
      </c>
      <c r="B11958" s="7" t="s">
        <v>23945</v>
      </c>
      <c r="C11958" s="7" t="s">
        <v>2102</v>
      </c>
      <c r="D11958" s="8">
        <v>18.239999999999998</v>
      </c>
    </row>
    <row r="11959" spans="1:4" ht="12.75" customHeight="1">
      <c r="A11959" s="6" t="s">
        <v>23946</v>
      </c>
      <c r="B11959" s="7" t="s">
        <v>23947</v>
      </c>
      <c r="C11959" s="7" t="s">
        <v>2102</v>
      </c>
      <c r="D11959" s="8">
        <v>16.68</v>
      </c>
    </row>
    <row r="11960" spans="1:4" ht="12.75" customHeight="1">
      <c r="A11960" s="6" t="s">
        <v>23948</v>
      </c>
      <c r="B11960" s="7" t="s">
        <v>23949</v>
      </c>
      <c r="C11960" s="7" t="s">
        <v>2102</v>
      </c>
      <c r="D11960" s="8">
        <v>37.33</v>
      </c>
    </row>
    <row r="11961" spans="1:4" ht="12.75" customHeight="1">
      <c r="A11961" s="6" t="s">
        <v>23950</v>
      </c>
      <c r="B11961" s="7" t="s">
        <v>23951</v>
      </c>
      <c r="C11961" s="7" t="s">
        <v>2102</v>
      </c>
      <c r="D11961" s="8">
        <v>29.64</v>
      </c>
    </row>
    <row r="11962" spans="1:4" ht="12.75" customHeight="1">
      <c r="A11962" s="6" t="s">
        <v>23952</v>
      </c>
      <c r="B11962" s="7" t="s">
        <v>23953</v>
      </c>
      <c r="C11962" s="7" t="s">
        <v>2102</v>
      </c>
      <c r="D11962" s="8">
        <v>25.43</v>
      </c>
    </row>
    <row r="11963" spans="1:4" ht="12.75" customHeight="1">
      <c r="A11963" s="6" t="s">
        <v>23954</v>
      </c>
      <c r="B11963" s="7" t="s">
        <v>23955</v>
      </c>
      <c r="C11963" s="7" t="s">
        <v>2102</v>
      </c>
      <c r="D11963" s="8">
        <v>19.78</v>
      </c>
    </row>
    <row r="11964" spans="1:4" ht="12.75" customHeight="1">
      <c r="A11964" s="6" t="s">
        <v>23956</v>
      </c>
      <c r="B11964" s="7" t="s">
        <v>23957</v>
      </c>
      <c r="C11964" s="7" t="s">
        <v>2102</v>
      </c>
      <c r="D11964" s="8">
        <v>28.49</v>
      </c>
    </row>
    <row r="11965" spans="1:4" ht="12.75" customHeight="1">
      <c r="A11965" s="6" t="s">
        <v>23958</v>
      </c>
      <c r="B11965" s="7" t="s">
        <v>23959</v>
      </c>
      <c r="C11965" s="7" t="s">
        <v>2102</v>
      </c>
      <c r="D11965" s="8">
        <v>20.38</v>
      </c>
    </row>
    <row r="11966" spans="1:4" ht="12.75" customHeight="1">
      <c r="A11966" s="6" t="s">
        <v>23960</v>
      </c>
      <c r="B11966" s="7" t="s">
        <v>23961</v>
      </c>
      <c r="C11966" s="7" t="s">
        <v>2102</v>
      </c>
      <c r="D11966" s="8">
        <v>18.079999999999998</v>
      </c>
    </row>
    <row r="11967" spans="1:4" ht="12.75" customHeight="1">
      <c r="A11967" s="6" t="s">
        <v>23962</v>
      </c>
      <c r="B11967" s="7" t="s">
        <v>23963</v>
      </c>
      <c r="C11967" s="7" t="s">
        <v>2102</v>
      </c>
      <c r="D11967" s="8">
        <v>16.12</v>
      </c>
    </row>
    <row r="11968" spans="1:4" ht="12.75" customHeight="1">
      <c r="A11968" s="6" t="s">
        <v>23964</v>
      </c>
      <c r="B11968" s="7" t="s">
        <v>23965</v>
      </c>
      <c r="C11968" s="7" t="s">
        <v>2102</v>
      </c>
      <c r="D11968" s="8">
        <v>13.2</v>
      </c>
    </row>
    <row r="11969" spans="1:4" ht="12.75" customHeight="1">
      <c r="A11969" s="6" t="s">
        <v>23966</v>
      </c>
      <c r="B11969" s="7" t="s">
        <v>23967</v>
      </c>
      <c r="C11969" s="7" t="s">
        <v>2102</v>
      </c>
      <c r="D11969" s="8">
        <v>11.24</v>
      </c>
    </row>
    <row r="11970" spans="1:4" ht="12.75" customHeight="1">
      <c r="A11970" s="6" t="s">
        <v>23968</v>
      </c>
      <c r="B11970" s="7" t="s">
        <v>23969</v>
      </c>
      <c r="C11970" s="7" t="s">
        <v>2102</v>
      </c>
      <c r="D11970" s="8">
        <v>66.77</v>
      </c>
    </row>
    <row r="11971" spans="1:4" ht="12.75" customHeight="1">
      <c r="A11971" s="6" t="s">
        <v>23970</v>
      </c>
      <c r="B11971" s="7" t="s">
        <v>23971</v>
      </c>
      <c r="C11971" s="7" t="s">
        <v>2102</v>
      </c>
      <c r="D11971" s="8">
        <v>48.23</v>
      </c>
    </row>
    <row r="11972" spans="1:4" ht="12.75" customHeight="1">
      <c r="A11972" s="6" t="s">
        <v>23972</v>
      </c>
      <c r="B11972" s="7" t="s">
        <v>23973</v>
      </c>
      <c r="C11972" s="7" t="s">
        <v>2102</v>
      </c>
      <c r="D11972" s="8">
        <v>36.04</v>
      </c>
    </row>
    <row r="11973" spans="1:4" ht="12.75" customHeight="1">
      <c r="A11973" s="6" t="s">
        <v>23974</v>
      </c>
      <c r="B11973" s="7" t="s">
        <v>23975</v>
      </c>
      <c r="C11973" s="7" t="s">
        <v>2102</v>
      </c>
      <c r="D11973" s="8">
        <v>37.42</v>
      </c>
    </row>
    <row r="11974" spans="1:4" ht="12.75" customHeight="1">
      <c r="A11974" s="6" t="s">
        <v>23976</v>
      </c>
      <c r="B11974" s="7" t="s">
        <v>23977</v>
      </c>
      <c r="C11974" s="7" t="s">
        <v>2102</v>
      </c>
      <c r="D11974" s="8">
        <v>193.89</v>
      </c>
    </row>
    <row r="11975" spans="1:4" ht="12.75" customHeight="1">
      <c r="A11975" s="6" t="s">
        <v>23978</v>
      </c>
      <c r="B11975" s="7" t="s">
        <v>23979</v>
      </c>
      <c r="C11975" s="7" t="s">
        <v>2102</v>
      </c>
      <c r="D11975" s="8">
        <v>148.84</v>
      </c>
    </row>
    <row r="11976" spans="1:4" ht="12.75" customHeight="1">
      <c r="A11976" s="6" t="s">
        <v>23980</v>
      </c>
      <c r="B11976" s="7" t="s">
        <v>23981</v>
      </c>
      <c r="C11976" s="7" t="s">
        <v>2102</v>
      </c>
      <c r="D11976" s="8">
        <v>134.07</v>
      </c>
    </row>
    <row r="11977" spans="1:4" ht="12.75" customHeight="1">
      <c r="A11977" s="6" t="s">
        <v>23982</v>
      </c>
      <c r="B11977" s="7" t="s">
        <v>23983</v>
      </c>
      <c r="C11977" s="7" t="s">
        <v>2102</v>
      </c>
      <c r="D11977" s="8">
        <v>98.17</v>
      </c>
    </row>
    <row r="11978" spans="1:4" ht="12.75" customHeight="1">
      <c r="A11978" s="6" t="s">
        <v>23984</v>
      </c>
      <c r="B11978" s="7" t="s">
        <v>23985</v>
      </c>
      <c r="C11978" s="7" t="s">
        <v>2102</v>
      </c>
      <c r="D11978" s="8">
        <v>84.94</v>
      </c>
    </row>
    <row r="11979" spans="1:4" ht="12.75" customHeight="1">
      <c r="A11979" s="6" t="s">
        <v>23986</v>
      </c>
      <c r="B11979" s="7" t="s">
        <v>23987</v>
      </c>
      <c r="C11979" s="7" t="s">
        <v>89</v>
      </c>
      <c r="D11979" s="8">
        <v>5.99</v>
      </c>
    </row>
    <row r="11980" spans="1:4" ht="12.75" customHeight="1">
      <c r="A11980" s="6" t="s">
        <v>23988</v>
      </c>
      <c r="B11980" s="7" t="s">
        <v>23989</v>
      </c>
      <c r="C11980" s="7" t="s">
        <v>89</v>
      </c>
      <c r="D11980" s="8">
        <v>73.33</v>
      </c>
    </row>
    <row r="11981" spans="1:4" ht="12.75" customHeight="1">
      <c r="A11981" s="6" t="s">
        <v>23990</v>
      </c>
      <c r="B11981" s="7" t="s">
        <v>23991</v>
      </c>
      <c r="C11981" s="7" t="s">
        <v>89</v>
      </c>
      <c r="D11981" s="8">
        <v>72.52</v>
      </c>
    </row>
    <row r="11982" spans="1:4" ht="12.75" customHeight="1">
      <c r="A11982" s="6" t="s">
        <v>23992</v>
      </c>
      <c r="B11982" s="7" t="s">
        <v>23993</v>
      </c>
      <c r="C11982" s="7" t="s">
        <v>89</v>
      </c>
      <c r="D11982" s="8">
        <v>72.92</v>
      </c>
    </row>
    <row r="11983" spans="1:4" ht="12.75" customHeight="1">
      <c r="A11983" s="6" t="s">
        <v>23994</v>
      </c>
      <c r="B11983" s="7" t="s">
        <v>23995</v>
      </c>
      <c r="C11983" s="7" t="s">
        <v>89</v>
      </c>
      <c r="D11983" s="8">
        <v>73.040000000000006</v>
      </c>
    </row>
    <row r="11984" spans="1:4" ht="12.75" customHeight="1">
      <c r="A11984" s="6" t="s">
        <v>23996</v>
      </c>
      <c r="B11984" s="7" t="s">
        <v>23997</v>
      </c>
      <c r="C11984" s="7" t="s">
        <v>89</v>
      </c>
      <c r="D11984" s="8">
        <v>65.650000000000006</v>
      </c>
    </row>
    <row r="11985" spans="1:4" ht="12.75" customHeight="1">
      <c r="A11985" s="6" t="s">
        <v>23998</v>
      </c>
      <c r="B11985" s="7" t="s">
        <v>23999</v>
      </c>
      <c r="C11985" s="7" t="s">
        <v>89</v>
      </c>
      <c r="D11985" s="8">
        <v>66.05</v>
      </c>
    </row>
    <row r="11986" spans="1:4" ht="12.75" customHeight="1">
      <c r="A11986" s="6" t="s">
        <v>24000</v>
      </c>
      <c r="B11986" s="7" t="s">
        <v>24001</v>
      </c>
      <c r="C11986" s="7" t="s">
        <v>89</v>
      </c>
      <c r="D11986" s="8">
        <v>136.63999999999999</v>
      </c>
    </row>
    <row r="11987" spans="1:4" ht="12.75" customHeight="1">
      <c r="A11987" s="6" t="s">
        <v>24002</v>
      </c>
      <c r="B11987" s="7" t="s">
        <v>24003</v>
      </c>
      <c r="C11987" s="7" t="s">
        <v>89</v>
      </c>
      <c r="D11987" s="8">
        <v>97.29</v>
      </c>
    </row>
    <row r="11988" spans="1:4" ht="12.75" customHeight="1">
      <c r="A11988" s="6" t="s">
        <v>24004</v>
      </c>
      <c r="B11988" s="7" t="s">
        <v>24005</v>
      </c>
      <c r="C11988" s="7" t="s">
        <v>89</v>
      </c>
      <c r="D11988" s="8">
        <v>98.29</v>
      </c>
    </row>
    <row r="11989" spans="1:4" ht="12.75" customHeight="1">
      <c r="A11989" s="6" t="s">
        <v>24006</v>
      </c>
      <c r="B11989" s="7" t="s">
        <v>24007</v>
      </c>
      <c r="C11989" s="7" t="s">
        <v>89</v>
      </c>
      <c r="D11989" s="8">
        <v>52.42</v>
      </c>
    </row>
    <row r="11990" spans="1:4" ht="12.75" customHeight="1">
      <c r="A11990" s="6" t="s">
        <v>24008</v>
      </c>
      <c r="B11990" s="7" t="s">
        <v>24009</v>
      </c>
      <c r="C11990" s="7" t="s">
        <v>89</v>
      </c>
      <c r="D11990" s="8">
        <v>65.72</v>
      </c>
    </row>
    <row r="11991" spans="1:4" ht="12.75" customHeight="1">
      <c r="A11991" s="6" t="s">
        <v>24010</v>
      </c>
      <c r="B11991" s="7" t="s">
        <v>24011</v>
      </c>
      <c r="C11991" s="7" t="s">
        <v>89</v>
      </c>
      <c r="D11991" s="8">
        <v>43.59</v>
      </c>
    </row>
    <row r="11992" spans="1:4" ht="12.75" customHeight="1">
      <c r="A11992" s="6" t="s">
        <v>24012</v>
      </c>
      <c r="B11992" s="7" t="s">
        <v>24013</v>
      </c>
      <c r="C11992" s="7" t="s">
        <v>89</v>
      </c>
      <c r="D11992" s="8">
        <v>42.58</v>
      </c>
    </row>
    <row r="11993" spans="1:4" ht="12.75" customHeight="1">
      <c r="A11993" s="6" t="s">
        <v>24014</v>
      </c>
      <c r="B11993" s="7" t="s">
        <v>24015</v>
      </c>
      <c r="C11993" s="7" t="s">
        <v>89</v>
      </c>
      <c r="D11993" s="8">
        <v>42.98</v>
      </c>
    </row>
    <row r="11994" spans="1:4" ht="12.75" customHeight="1">
      <c r="A11994" s="6" t="s">
        <v>24016</v>
      </c>
      <c r="B11994" s="7" t="s">
        <v>24017</v>
      </c>
      <c r="C11994" s="7" t="s">
        <v>89</v>
      </c>
      <c r="D11994" s="8">
        <v>43.59</v>
      </c>
    </row>
    <row r="11995" spans="1:4" ht="12.75" customHeight="1">
      <c r="A11995" s="6" t="s">
        <v>24018</v>
      </c>
      <c r="B11995" s="7" t="s">
        <v>24019</v>
      </c>
      <c r="C11995" s="7" t="s">
        <v>801</v>
      </c>
      <c r="D11995" s="8">
        <v>165.47</v>
      </c>
    </row>
    <row r="11996" spans="1:4" ht="12.75" customHeight="1">
      <c r="A11996" s="6" t="s">
        <v>24020</v>
      </c>
      <c r="B11996" s="7" t="s">
        <v>24021</v>
      </c>
      <c r="C11996" s="7" t="s">
        <v>801</v>
      </c>
      <c r="D11996" s="8">
        <v>177.4</v>
      </c>
    </row>
    <row r="11997" spans="1:4" ht="12.75" customHeight="1">
      <c r="A11997" s="6" t="s">
        <v>24022</v>
      </c>
      <c r="B11997" s="7" t="s">
        <v>24023</v>
      </c>
      <c r="C11997" s="7" t="s">
        <v>801</v>
      </c>
      <c r="D11997" s="8">
        <v>199.21</v>
      </c>
    </row>
    <row r="11998" spans="1:4" ht="12.75" customHeight="1">
      <c r="A11998" s="6" t="s">
        <v>24024</v>
      </c>
      <c r="B11998" s="7" t="s">
        <v>24025</v>
      </c>
      <c r="C11998" s="7" t="s">
        <v>2</v>
      </c>
      <c r="D11998" s="8">
        <v>82.76</v>
      </c>
    </row>
    <row r="11999" spans="1:4" ht="12.75" customHeight="1">
      <c r="A11999" s="6" t="s">
        <v>24026</v>
      </c>
      <c r="B11999" s="7" t="s">
        <v>24027</v>
      </c>
      <c r="C11999" s="7" t="s">
        <v>2</v>
      </c>
      <c r="D11999" s="8">
        <v>114.28</v>
      </c>
    </row>
    <row r="12000" spans="1:4" ht="12.75" customHeight="1">
      <c r="A12000" s="6" t="s">
        <v>24028</v>
      </c>
      <c r="B12000" s="7" t="s">
        <v>24029</v>
      </c>
      <c r="C12000" s="7" t="s">
        <v>2</v>
      </c>
      <c r="D12000" s="8">
        <v>223.16</v>
      </c>
    </row>
    <row r="12001" spans="1:4" ht="12.75" customHeight="1">
      <c r="A12001" s="6" t="s">
        <v>24030</v>
      </c>
      <c r="B12001" s="7" t="s">
        <v>24031</v>
      </c>
      <c r="C12001" s="7" t="s">
        <v>2</v>
      </c>
      <c r="D12001" s="8">
        <v>457.71</v>
      </c>
    </row>
    <row r="12002" spans="1:4" ht="12.75" customHeight="1">
      <c r="A12002" s="6" t="s">
        <v>24032</v>
      </c>
      <c r="B12002" s="7" t="s">
        <v>24033</v>
      </c>
      <c r="C12002" s="7" t="s">
        <v>801</v>
      </c>
      <c r="D12002" s="8">
        <v>1.94</v>
      </c>
    </row>
    <row r="12003" spans="1:4" ht="12.75" customHeight="1">
      <c r="A12003" s="6" t="s">
        <v>24034</v>
      </c>
      <c r="B12003" s="7" t="s">
        <v>24035</v>
      </c>
      <c r="C12003" s="7" t="s">
        <v>801</v>
      </c>
      <c r="D12003" s="8">
        <v>4.79</v>
      </c>
    </row>
    <row r="12004" spans="1:4" ht="12.75" customHeight="1">
      <c r="A12004" s="6" t="s">
        <v>24036</v>
      </c>
      <c r="B12004" s="7" t="s">
        <v>24037</v>
      </c>
      <c r="C12004" s="7" t="s">
        <v>801</v>
      </c>
      <c r="D12004" s="8">
        <v>0.36</v>
      </c>
    </row>
    <row r="12005" spans="1:4" ht="12.75" customHeight="1">
      <c r="A12005" s="6" t="s">
        <v>24038</v>
      </c>
      <c r="B12005" s="7" t="s">
        <v>24039</v>
      </c>
      <c r="C12005" s="7" t="s">
        <v>89</v>
      </c>
      <c r="D12005" s="8">
        <v>160.19999999999999</v>
      </c>
    </row>
    <row r="12006" spans="1:4" ht="12.75" customHeight="1">
      <c r="A12006" s="6" t="s">
        <v>24040</v>
      </c>
      <c r="B12006" s="7" t="s">
        <v>24041</v>
      </c>
      <c r="C12006" s="7" t="s">
        <v>801</v>
      </c>
      <c r="D12006" s="8">
        <v>2.96</v>
      </c>
    </row>
    <row r="12007" spans="1:4" ht="12.75" customHeight="1">
      <c r="A12007" s="6" t="s">
        <v>24042</v>
      </c>
      <c r="B12007" s="7" t="s">
        <v>24043</v>
      </c>
      <c r="C12007" s="7" t="s">
        <v>801</v>
      </c>
      <c r="D12007" s="8">
        <v>21.5</v>
      </c>
    </row>
    <row r="12008" spans="1:4" ht="12.75" customHeight="1">
      <c r="A12008" s="6" t="s">
        <v>24044</v>
      </c>
      <c r="B12008" s="7" t="s">
        <v>24045</v>
      </c>
      <c r="C12008" s="7" t="s">
        <v>801</v>
      </c>
      <c r="D12008" s="8">
        <v>15.41</v>
      </c>
    </row>
    <row r="12009" spans="1:4" ht="12.75" customHeight="1">
      <c r="A12009" s="6" t="s">
        <v>24046</v>
      </c>
      <c r="B12009" s="7" t="s">
        <v>24047</v>
      </c>
      <c r="C12009" s="7" t="s">
        <v>801</v>
      </c>
      <c r="D12009" s="8">
        <v>117.89</v>
      </c>
    </row>
    <row r="12010" spans="1:4" ht="12.75" customHeight="1">
      <c r="A12010" s="6" t="s">
        <v>24048</v>
      </c>
      <c r="B12010" s="7" t="s">
        <v>24049</v>
      </c>
      <c r="C12010" s="7" t="s">
        <v>801</v>
      </c>
      <c r="D12010" s="8">
        <v>19.989999999999998</v>
      </c>
    </row>
    <row r="12011" spans="1:4" ht="12.75" customHeight="1">
      <c r="A12011" s="6" t="s">
        <v>24050</v>
      </c>
      <c r="B12011" s="7" t="s">
        <v>24051</v>
      </c>
      <c r="C12011" s="7" t="s">
        <v>2</v>
      </c>
      <c r="D12011" s="8">
        <v>6145.05</v>
      </c>
    </row>
    <row r="12012" spans="1:4" ht="12.75" customHeight="1">
      <c r="A12012" s="6" t="s">
        <v>24052</v>
      </c>
      <c r="B12012" s="7" t="s">
        <v>24053</v>
      </c>
      <c r="C12012" s="7" t="s">
        <v>2</v>
      </c>
      <c r="D12012" s="8">
        <v>6483.36</v>
      </c>
    </row>
    <row r="12013" spans="1:4" ht="12.75" customHeight="1">
      <c r="A12013" s="6" t="s">
        <v>24054</v>
      </c>
      <c r="B12013" s="7" t="s">
        <v>24055</v>
      </c>
      <c r="C12013" s="7" t="s">
        <v>2</v>
      </c>
      <c r="D12013" s="8">
        <v>4871.2299999999996</v>
      </c>
    </row>
    <row r="12014" spans="1:4" ht="12.75" customHeight="1">
      <c r="A12014" s="6" t="s">
        <v>24056</v>
      </c>
      <c r="B12014" s="7" t="s">
        <v>24057</v>
      </c>
      <c r="C12014" s="7" t="s">
        <v>2</v>
      </c>
      <c r="D12014" s="8">
        <v>5238.5</v>
      </c>
    </row>
    <row r="12015" spans="1:4" ht="12.75" customHeight="1">
      <c r="A12015" s="6" t="s">
        <v>24058</v>
      </c>
      <c r="B12015" s="7" t="s">
        <v>24059</v>
      </c>
      <c r="C12015" s="7" t="s">
        <v>2</v>
      </c>
      <c r="D12015" s="8">
        <v>2624.92</v>
      </c>
    </row>
    <row r="12016" spans="1:4" ht="12.75" customHeight="1">
      <c r="A12016" s="6" t="s">
        <v>24060</v>
      </c>
      <c r="B12016" s="7" t="s">
        <v>24061</v>
      </c>
      <c r="C12016" s="7" t="s">
        <v>2</v>
      </c>
      <c r="D12016" s="8">
        <v>4088.25</v>
      </c>
    </row>
    <row r="12017" spans="1:4" ht="12.75" customHeight="1">
      <c r="A12017" s="6" t="s">
        <v>24062</v>
      </c>
      <c r="B12017" s="7" t="s">
        <v>24063</v>
      </c>
      <c r="C12017" s="7" t="s">
        <v>2</v>
      </c>
      <c r="D12017" s="8">
        <v>2386.42</v>
      </c>
    </row>
    <row r="12018" spans="1:4" ht="12.75" customHeight="1">
      <c r="A12018" s="6" t="s">
        <v>24064</v>
      </c>
      <c r="B12018" s="7" t="s">
        <v>24065</v>
      </c>
      <c r="C12018" s="7" t="s">
        <v>2</v>
      </c>
      <c r="D12018" s="8">
        <v>2540.06</v>
      </c>
    </row>
    <row r="12019" spans="1:4" ht="12.75" customHeight="1">
      <c r="A12019" s="6" t="s">
        <v>24066</v>
      </c>
      <c r="B12019" s="7" t="s">
        <v>24067</v>
      </c>
      <c r="C12019" s="7" t="s">
        <v>2</v>
      </c>
      <c r="D12019" s="8">
        <v>1958.79</v>
      </c>
    </row>
    <row r="12020" spans="1:4" ht="12.75" customHeight="1">
      <c r="A12020" s="6" t="s">
        <v>24068</v>
      </c>
      <c r="B12020" s="7" t="s">
        <v>24069</v>
      </c>
      <c r="C12020" s="7" t="s">
        <v>2</v>
      </c>
      <c r="D12020" s="8">
        <v>2816.76</v>
      </c>
    </row>
    <row r="12021" spans="1:4" ht="12.75" customHeight="1">
      <c r="A12021" s="6" t="s">
        <v>24070</v>
      </c>
      <c r="B12021" s="7" t="s">
        <v>24071</v>
      </c>
      <c r="C12021" s="7" t="s">
        <v>2</v>
      </c>
      <c r="D12021" s="8">
        <v>2198.41</v>
      </c>
    </row>
    <row r="12022" spans="1:4" ht="12.75" customHeight="1">
      <c r="A12022" s="6" t="s">
        <v>24072</v>
      </c>
      <c r="B12022" s="7" t="s">
        <v>24073</v>
      </c>
      <c r="C12022" s="7" t="s">
        <v>2</v>
      </c>
      <c r="D12022" s="8">
        <v>4095.26</v>
      </c>
    </row>
    <row r="12023" spans="1:4" ht="12.75" customHeight="1">
      <c r="A12023" s="6" t="s">
        <v>24074</v>
      </c>
      <c r="B12023" s="7" t="s">
        <v>24075</v>
      </c>
      <c r="C12023" s="7" t="s">
        <v>2</v>
      </c>
      <c r="D12023" s="8">
        <v>2393.44</v>
      </c>
    </row>
    <row r="12024" spans="1:4" ht="12.75" customHeight="1">
      <c r="A12024" s="6" t="s">
        <v>24076</v>
      </c>
      <c r="B12024" s="7" t="s">
        <v>24077</v>
      </c>
      <c r="C12024" s="7" t="s">
        <v>2</v>
      </c>
      <c r="D12024" s="8">
        <v>2547.08</v>
      </c>
    </row>
    <row r="12025" spans="1:4" ht="12.75" customHeight="1">
      <c r="A12025" s="6" t="s">
        <v>24078</v>
      </c>
      <c r="B12025" s="7" t="s">
        <v>24079</v>
      </c>
      <c r="C12025" s="7" t="s">
        <v>2</v>
      </c>
      <c r="D12025" s="8">
        <v>1965.81</v>
      </c>
    </row>
    <row r="12026" spans="1:4" ht="12.75" customHeight="1">
      <c r="A12026" s="6" t="s">
        <v>24080</v>
      </c>
      <c r="B12026" s="7" t="s">
        <v>24081</v>
      </c>
      <c r="C12026" s="7" t="s">
        <v>2</v>
      </c>
      <c r="D12026" s="8">
        <v>2823.78</v>
      </c>
    </row>
    <row r="12027" spans="1:4" ht="12.75" customHeight="1">
      <c r="A12027" s="6" t="s">
        <v>24082</v>
      </c>
      <c r="B12027" s="7" t="s">
        <v>24083</v>
      </c>
      <c r="C12027" s="7" t="s">
        <v>2</v>
      </c>
      <c r="D12027" s="8">
        <v>2292.09</v>
      </c>
    </row>
    <row r="12028" spans="1:4" ht="12.75" customHeight="1">
      <c r="A12028" s="6" t="s">
        <v>24084</v>
      </c>
      <c r="B12028" s="7" t="s">
        <v>24085</v>
      </c>
      <c r="C12028" s="7" t="s">
        <v>2</v>
      </c>
      <c r="D12028" s="8">
        <v>1245.81</v>
      </c>
    </row>
    <row r="12029" spans="1:4" ht="12.75" customHeight="1">
      <c r="A12029" s="6" t="s">
        <v>24086</v>
      </c>
      <c r="B12029" s="7" t="s">
        <v>24087</v>
      </c>
      <c r="C12029" s="7" t="s">
        <v>2</v>
      </c>
      <c r="D12029" s="8">
        <v>1333.91</v>
      </c>
    </row>
    <row r="12030" spans="1:4" ht="12.75" customHeight="1">
      <c r="A12030" s="6" t="s">
        <v>24088</v>
      </c>
      <c r="B12030" s="7" t="s">
        <v>24089</v>
      </c>
      <c r="C12030" s="7" t="s">
        <v>2</v>
      </c>
      <c r="D12030" s="8">
        <v>1287.2</v>
      </c>
    </row>
    <row r="12031" spans="1:4" ht="12.75" customHeight="1">
      <c r="A12031" s="6" t="s">
        <v>24090</v>
      </c>
      <c r="B12031" s="7" t="s">
        <v>24091</v>
      </c>
      <c r="C12031" s="7" t="s">
        <v>801</v>
      </c>
      <c r="D12031" s="8">
        <v>238.59</v>
      </c>
    </row>
    <row r="12032" spans="1:4" ht="12.75" customHeight="1">
      <c r="A12032" s="6" t="s">
        <v>24092</v>
      </c>
      <c r="B12032" s="7" t="s">
        <v>24093</v>
      </c>
      <c r="C12032" s="7" t="s">
        <v>801</v>
      </c>
      <c r="D12032" s="8">
        <v>230.76</v>
      </c>
    </row>
    <row r="12033" spans="1:4" ht="12.75" customHeight="1">
      <c r="A12033" s="6" t="s">
        <v>24094</v>
      </c>
      <c r="B12033" s="7" t="s">
        <v>24095</v>
      </c>
      <c r="C12033" s="7" t="s">
        <v>2</v>
      </c>
      <c r="D12033" s="8">
        <v>4307.76</v>
      </c>
    </row>
    <row r="12034" spans="1:4" ht="12.75" customHeight="1">
      <c r="A12034" s="6" t="s">
        <v>24096</v>
      </c>
      <c r="B12034" s="7" t="s">
        <v>24097</v>
      </c>
      <c r="C12034" s="7" t="s">
        <v>801</v>
      </c>
      <c r="D12034" s="8">
        <v>0.37</v>
      </c>
    </row>
    <row r="12035" spans="1:4" ht="12.75" customHeight="1">
      <c r="A12035" s="6" t="s">
        <v>24098</v>
      </c>
      <c r="B12035" s="7" t="s">
        <v>24099</v>
      </c>
      <c r="C12035" s="7" t="s">
        <v>2</v>
      </c>
      <c r="D12035" s="8">
        <v>76.2</v>
      </c>
    </row>
    <row r="12036" spans="1:4" ht="12.75" customHeight="1">
      <c r="A12036" s="6" t="s">
        <v>24100</v>
      </c>
      <c r="B12036" s="7" t="s">
        <v>24101</v>
      </c>
      <c r="C12036" s="7" t="s">
        <v>2</v>
      </c>
      <c r="D12036" s="8">
        <v>164.04</v>
      </c>
    </row>
    <row r="12037" spans="1:4" ht="12.75" customHeight="1">
      <c r="A12037" s="6" t="s">
        <v>24102</v>
      </c>
      <c r="B12037" s="7" t="s">
        <v>24103</v>
      </c>
      <c r="C12037" s="7" t="s">
        <v>2</v>
      </c>
      <c r="D12037" s="8">
        <v>239.89</v>
      </c>
    </row>
    <row r="12038" spans="1:4" ht="12.75" customHeight="1">
      <c r="A12038" s="6" t="s">
        <v>24104</v>
      </c>
      <c r="B12038" s="7" t="s">
        <v>24105</v>
      </c>
      <c r="C12038" s="7" t="s">
        <v>2</v>
      </c>
      <c r="D12038" s="8">
        <v>63.98</v>
      </c>
    </row>
    <row r="12039" spans="1:4" ht="12.75" customHeight="1">
      <c r="A12039" s="6" t="s">
        <v>24106</v>
      </c>
      <c r="B12039" s="7" t="s">
        <v>24107</v>
      </c>
      <c r="C12039" s="7" t="s">
        <v>2</v>
      </c>
      <c r="D12039" s="8">
        <v>113.97</v>
      </c>
    </row>
    <row r="12040" spans="1:4" ht="12.75" customHeight="1">
      <c r="A12040" s="6" t="s">
        <v>24108</v>
      </c>
      <c r="B12040" s="7" t="s">
        <v>24109</v>
      </c>
      <c r="C12040" s="7" t="s">
        <v>2</v>
      </c>
      <c r="D12040" s="8">
        <v>272.02999999999997</v>
      </c>
    </row>
    <row r="12041" spans="1:4" ht="12.75" customHeight="1">
      <c r="A12041" s="6" t="s">
        <v>24110</v>
      </c>
      <c r="B12041" s="7" t="s">
        <v>24111</v>
      </c>
      <c r="C12041" s="7" t="s">
        <v>2</v>
      </c>
      <c r="D12041" s="8">
        <v>122.21</v>
      </c>
    </row>
    <row r="12042" spans="1:4" ht="12.75" customHeight="1">
      <c r="A12042" s="6" t="s">
        <v>24112</v>
      </c>
      <c r="B12042" s="7" t="s">
        <v>24113</v>
      </c>
      <c r="C12042" s="7" t="s">
        <v>2</v>
      </c>
      <c r="D12042" s="8">
        <v>334.07</v>
      </c>
    </row>
    <row r="12043" spans="1:4" ht="12.75" customHeight="1">
      <c r="A12043" s="6" t="s">
        <v>24114</v>
      </c>
      <c r="B12043" s="7" t="s">
        <v>24115</v>
      </c>
      <c r="C12043" s="7" t="s">
        <v>2</v>
      </c>
      <c r="D12043" s="8">
        <v>856.6</v>
      </c>
    </row>
    <row r="12044" spans="1:4" ht="12.75" customHeight="1">
      <c r="A12044" s="6" t="s">
        <v>24116</v>
      </c>
      <c r="B12044" s="7" t="s">
        <v>24117</v>
      </c>
      <c r="C12044" s="7" t="s">
        <v>2</v>
      </c>
      <c r="D12044" s="8">
        <v>1354.55</v>
      </c>
    </row>
    <row r="12045" spans="1:4" ht="12.75" customHeight="1">
      <c r="A12045" s="6" t="s">
        <v>24118</v>
      </c>
      <c r="B12045" s="7" t="s">
        <v>24119</v>
      </c>
      <c r="C12045" s="7" t="s">
        <v>293</v>
      </c>
      <c r="D12045" s="8">
        <v>21.5</v>
      </c>
    </row>
    <row r="12046" spans="1:4" ht="12.75" customHeight="1">
      <c r="A12046" s="6" t="s">
        <v>24120</v>
      </c>
      <c r="B12046" s="7" t="s">
        <v>24121</v>
      </c>
      <c r="C12046" s="7" t="s">
        <v>293</v>
      </c>
      <c r="D12046" s="8">
        <v>21.42</v>
      </c>
    </row>
    <row r="12047" spans="1:4" ht="12.75" customHeight="1">
      <c r="A12047" s="6" t="s">
        <v>24122</v>
      </c>
      <c r="B12047" s="7" t="s">
        <v>24123</v>
      </c>
      <c r="C12047" s="7" t="s">
        <v>293</v>
      </c>
      <c r="D12047" s="8">
        <v>20.309999999999999</v>
      </c>
    </row>
    <row r="12048" spans="1:4" ht="12.75" customHeight="1">
      <c r="A12048" s="6" t="s">
        <v>24124</v>
      </c>
      <c r="B12048" s="7" t="s">
        <v>24125</v>
      </c>
      <c r="C12048" s="7" t="s">
        <v>293</v>
      </c>
      <c r="D12048" s="8">
        <v>21.33</v>
      </c>
    </row>
    <row r="12049" spans="1:4" ht="12.75" customHeight="1">
      <c r="A12049" s="6" t="s">
        <v>24126</v>
      </c>
      <c r="B12049" s="7" t="s">
        <v>24127</v>
      </c>
      <c r="C12049" s="7" t="s">
        <v>293</v>
      </c>
      <c r="D12049" s="8">
        <v>21.56</v>
      </c>
    </row>
    <row r="12050" spans="1:4" ht="12.75" customHeight="1">
      <c r="A12050" s="6" t="s">
        <v>24128</v>
      </c>
      <c r="B12050" s="7" t="s">
        <v>24129</v>
      </c>
      <c r="C12050" s="7" t="s">
        <v>293</v>
      </c>
      <c r="D12050" s="8">
        <v>21.21</v>
      </c>
    </row>
    <row r="12051" spans="1:4" ht="12.75" customHeight="1">
      <c r="A12051" s="6" t="s">
        <v>24130</v>
      </c>
      <c r="B12051" s="7" t="s">
        <v>24131</v>
      </c>
      <c r="C12051" s="7" t="s">
        <v>293</v>
      </c>
      <c r="D12051" s="8">
        <v>25.4</v>
      </c>
    </row>
    <row r="12052" spans="1:4" ht="12.75" customHeight="1">
      <c r="A12052" s="6" t="s">
        <v>24132</v>
      </c>
      <c r="B12052" s="7" t="s">
        <v>24133</v>
      </c>
      <c r="C12052" s="7" t="s">
        <v>293</v>
      </c>
      <c r="D12052" s="8">
        <v>14.31</v>
      </c>
    </row>
    <row r="12053" spans="1:4" ht="12.75" customHeight="1">
      <c r="A12053" s="6" t="s">
        <v>24134</v>
      </c>
      <c r="B12053" s="7" t="s">
        <v>24135</v>
      </c>
      <c r="C12053" s="7" t="s">
        <v>293</v>
      </c>
      <c r="D12053" s="8">
        <v>21.96</v>
      </c>
    </row>
    <row r="12054" spans="1:4" ht="12.75" customHeight="1">
      <c r="A12054" s="6" t="s">
        <v>24136</v>
      </c>
      <c r="B12054" s="7" t="s">
        <v>24137</v>
      </c>
      <c r="C12054" s="7" t="s">
        <v>293</v>
      </c>
      <c r="D12054" s="8">
        <v>20.92</v>
      </c>
    </row>
    <row r="12055" spans="1:4" ht="12.75" customHeight="1">
      <c r="A12055" s="6" t="s">
        <v>24138</v>
      </c>
      <c r="B12055" s="7" t="s">
        <v>24139</v>
      </c>
      <c r="C12055" s="7" t="s">
        <v>293</v>
      </c>
      <c r="D12055" s="8">
        <v>27.19</v>
      </c>
    </row>
    <row r="12056" spans="1:4" ht="12.75" customHeight="1">
      <c r="A12056" s="6" t="s">
        <v>24140</v>
      </c>
      <c r="B12056" s="7" t="s">
        <v>24141</v>
      </c>
      <c r="C12056" s="7" t="s">
        <v>293</v>
      </c>
      <c r="D12056" s="8">
        <v>20.309999999999999</v>
      </c>
    </row>
    <row r="12057" spans="1:4" ht="12.75" customHeight="1">
      <c r="A12057" s="6" t="s">
        <v>24142</v>
      </c>
      <c r="B12057" s="7" t="s">
        <v>24143</v>
      </c>
      <c r="C12057" s="7" t="s">
        <v>293</v>
      </c>
      <c r="D12057" s="8">
        <v>21.5</v>
      </c>
    </row>
    <row r="12058" spans="1:4" ht="12.75" customHeight="1">
      <c r="A12058" s="6" t="s">
        <v>24144</v>
      </c>
      <c r="B12058" s="7" t="s">
        <v>24145</v>
      </c>
      <c r="C12058" s="7" t="s">
        <v>293</v>
      </c>
      <c r="D12058" s="8">
        <v>20.16</v>
      </c>
    </row>
    <row r="12059" spans="1:4" ht="12.75" customHeight="1">
      <c r="A12059" s="6" t="s">
        <v>24146</v>
      </c>
      <c r="B12059" s="7" t="s">
        <v>24147</v>
      </c>
      <c r="C12059" s="7" t="s">
        <v>293</v>
      </c>
      <c r="D12059" s="8">
        <v>11.13</v>
      </c>
    </row>
    <row r="12060" spans="1:4" ht="12.75" customHeight="1">
      <c r="A12060" s="6" t="s">
        <v>24148</v>
      </c>
      <c r="B12060" s="7" t="s">
        <v>24149</v>
      </c>
      <c r="C12060" s="7" t="s">
        <v>293</v>
      </c>
      <c r="D12060" s="8">
        <v>27.22</v>
      </c>
    </row>
    <row r="12061" spans="1:4" ht="12.75" customHeight="1">
      <c r="A12061" s="6" t="s">
        <v>24150</v>
      </c>
      <c r="B12061" s="7" t="s">
        <v>24151</v>
      </c>
      <c r="C12061" s="7" t="s">
        <v>293</v>
      </c>
      <c r="D12061" s="8">
        <v>25.47</v>
      </c>
    </row>
    <row r="12062" spans="1:4" ht="12.75" customHeight="1">
      <c r="A12062" s="6" t="s">
        <v>24152</v>
      </c>
      <c r="B12062" s="7" t="s">
        <v>24153</v>
      </c>
      <c r="C12062" s="7" t="s">
        <v>293</v>
      </c>
      <c r="D12062" s="8">
        <v>18.510000000000002</v>
      </c>
    </row>
    <row r="12063" spans="1:4" ht="12.75" customHeight="1">
      <c r="A12063" s="6" t="s">
        <v>24154</v>
      </c>
      <c r="B12063" s="7" t="s">
        <v>24155</v>
      </c>
      <c r="C12063" s="7" t="s">
        <v>293</v>
      </c>
      <c r="D12063" s="8">
        <v>23.49</v>
      </c>
    </row>
    <row r="12064" spans="1:4" ht="12.75" customHeight="1">
      <c r="A12064" s="6" t="s">
        <v>24156</v>
      </c>
      <c r="B12064" s="7" t="s">
        <v>24157</v>
      </c>
      <c r="C12064" s="7" t="s">
        <v>293</v>
      </c>
      <c r="D12064" s="8">
        <v>24.15</v>
      </c>
    </row>
    <row r="12065" spans="1:4" ht="12.75" customHeight="1">
      <c r="A12065" s="6" t="s">
        <v>24158</v>
      </c>
      <c r="B12065" s="7" t="s">
        <v>24159</v>
      </c>
      <c r="C12065" s="7" t="s">
        <v>293</v>
      </c>
      <c r="D12065" s="8">
        <v>25.26</v>
      </c>
    </row>
    <row r="12066" spans="1:4" ht="12.75" customHeight="1">
      <c r="A12066" s="6" t="s">
        <v>24160</v>
      </c>
      <c r="B12066" s="7" t="s">
        <v>24161</v>
      </c>
      <c r="C12066" s="7" t="s">
        <v>293</v>
      </c>
      <c r="D12066" s="8">
        <v>21.17</v>
      </c>
    </row>
    <row r="12067" spans="1:4" ht="12.75" customHeight="1">
      <c r="A12067" s="6" t="s">
        <v>24162</v>
      </c>
      <c r="B12067" s="7" t="s">
        <v>24163</v>
      </c>
      <c r="C12067" s="7" t="s">
        <v>293</v>
      </c>
      <c r="D12067" s="8">
        <v>26.68</v>
      </c>
    </row>
    <row r="12068" spans="1:4" ht="12.75" customHeight="1">
      <c r="A12068" s="6" t="s">
        <v>24164</v>
      </c>
      <c r="B12068" s="7" t="s">
        <v>24165</v>
      </c>
      <c r="C12068" s="7" t="s">
        <v>293</v>
      </c>
      <c r="D12068" s="8">
        <v>26.68</v>
      </c>
    </row>
    <row r="12069" spans="1:4" ht="12.75" customHeight="1">
      <c r="A12069" s="6" t="s">
        <v>24166</v>
      </c>
      <c r="B12069" s="7" t="s">
        <v>24167</v>
      </c>
      <c r="C12069" s="7" t="s">
        <v>293</v>
      </c>
      <c r="D12069" s="8">
        <v>32.85</v>
      </c>
    </row>
    <row r="12070" spans="1:4" ht="12.75" customHeight="1">
      <c r="A12070" s="6" t="s">
        <v>24168</v>
      </c>
      <c r="B12070" s="7" t="s">
        <v>24169</v>
      </c>
      <c r="C12070" s="7" t="s">
        <v>293</v>
      </c>
      <c r="D12070" s="8">
        <v>25.55</v>
      </c>
    </row>
    <row r="12071" spans="1:4" ht="12.75" customHeight="1">
      <c r="A12071" s="6" t="s">
        <v>24170</v>
      </c>
      <c r="B12071" s="7" t="s">
        <v>24171</v>
      </c>
      <c r="C12071" s="7" t="s">
        <v>293</v>
      </c>
      <c r="D12071" s="8">
        <v>24.5</v>
      </c>
    </row>
    <row r="12072" spans="1:4" ht="12.75" customHeight="1">
      <c r="A12072" s="6" t="s">
        <v>24172</v>
      </c>
      <c r="B12072" s="7" t="s">
        <v>24173</v>
      </c>
      <c r="C12072" s="7" t="s">
        <v>293</v>
      </c>
      <c r="D12072" s="8">
        <v>23.14</v>
      </c>
    </row>
    <row r="12073" spans="1:4" ht="12.75" customHeight="1">
      <c r="A12073" s="6" t="s">
        <v>24174</v>
      </c>
      <c r="B12073" s="7" t="s">
        <v>24175</v>
      </c>
      <c r="C12073" s="7" t="s">
        <v>293</v>
      </c>
      <c r="D12073" s="8">
        <v>25.97</v>
      </c>
    </row>
    <row r="12074" spans="1:4" ht="12.75" customHeight="1">
      <c r="A12074" s="6" t="s">
        <v>24176</v>
      </c>
      <c r="B12074" s="7" t="s">
        <v>24177</v>
      </c>
      <c r="C12074" s="7" t="s">
        <v>293</v>
      </c>
      <c r="D12074" s="8">
        <v>23.84</v>
      </c>
    </row>
    <row r="12075" spans="1:4" ht="12.75" customHeight="1">
      <c r="A12075" s="6" t="s">
        <v>24178</v>
      </c>
      <c r="B12075" s="7" t="s">
        <v>24179</v>
      </c>
      <c r="C12075" s="7" t="s">
        <v>293</v>
      </c>
      <c r="D12075" s="8">
        <v>25.47</v>
      </c>
    </row>
    <row r="12076" spans="1:4" ht="12.75" customHeight="1">
      <c r="A12076" s="6" t="s">
        <v>24180</v>
      </c>
      <c r="B12076" s="7" t="s">
        <v>24181</v>
      </c>
      <c r="C12076" s="7" t="s">
        <v>293</v>
      </c>
      <c r="D12076" s="8">
        <v>30.42</v>
      </c>
    </row>
    <row r="12077" spans="1:4" ht="12.75" customHeight="1">
      <c r="A12077" s="6" t="s">
        <v>24182</v>
      </c>
      <c r="B12077" s="7" t="s">
        <v>24183</v>
      </c>
      <c r="C12077" s="7" t="s">
        <v>293</v>
      </c>
      <c r="D12077" s="8">
        <v>15.89</v>
      </c>
    </row>
    <row r="12078" spans="1:4" ht="12.75" customHeight="1">
      <c r="A12078" s="6" t="s">
        <v>24184</v>
      </c>
      <c r="B12078" s="7" t="s">
        <v>24185</v>
      </c>
      <c r="C12078" s="7" t="s">
        <v>293</v>
      </c>
      <c r="D12078" s="8">
        <v>22.44</v>
      </c>
    </row>
    <row r="12079" spans="1:4" ht="12.75" customHeight="1">
      <c r="A12079" s="6" t="s">
        <v>24186</v>
      </c>
      <c r="B12079" s="7" t="s">
        <v>24187</v>
      </c>
      <c r="C12079" s="7" t="s">
        <v>293</v>
      </c>
      <c r="D12079" s="8">
        <v>19.34</v>
      </c>
    </row>
    <row r="12080" spans="1:4" ht="12.75" customHeight="1">
      <c r="A12080" s="6" t="s">
        <v>24188</v>
      </c>
      <c r="B12080" s="7" t="s">
        <v>24189</v>
      </c>
      <c r="C12080" s="7" t="s">
        <v>293</v>
      </c>
      <c r="D12080" s="8">
        <v>30.84</v>
      </c>
    </row>
    <row r="12081" spans="1:4" ht="12.75" customHeight="1">
      <c r="A12081" s="6" t="s">
        <v>24190</v>
      </c>
      <c r="B12081" s="7" t="s">
        <v>24191</v>
      </c>
      <c r="C12081" s="7" t="s">
        <v>293</v>
      </c>
      <c r="D12081" s="8">
        <v>29.84</v>
      </c>
    </row>
    <row r="12082" spans="1:4" ht="12.75" customHeight="1">
      <c r="A12082" s="6" t="s">
        <v>24192</v>
      </c>
      <c r="B12082" s="7" t="s">
        <v>24193</v>
      </c>
      <c r="C12082" s="7" t="s">
        <v>293</v>
      </c>
      <c r="D12082" s="8">
        <v>36.11</v>
      </c>
    </row>
    <row r="12083" spans="1:4" ht="12.75" customHeight="1">
      <c r="A12083" s="6" t="s">
        <v>24194</v>
      </c>
      <c r="B12083" s="7" t="s">
        <v>24195</v>
      </c>
      <c r="C12083" s="7" t="s">
        <v>293</v>
      </c>
      <c r="D12083" s="8">
        <v>25.54</v>
      </c>
    </row>
    <row r="12084" spans="1:4" ht="12.75" customHeight="1">
      <c r="A12084" s="6" t="s">
        <v>24196</v>
      </c>
      <c r="B12084" s="7" t="s">
        <v>24197</v>
      </c>
      <c r="C12084" s="7" t="s">
        <v>293</v>
      </c>
      <c r="D12084" s="8">
        <v>33.450000000000003</v>
      </c>
    </row>
    <row r="12085" spans="1:4" ht="12.75" customHeight="1">
      <c r="A12085" s="6" t="s">
        <v>24198</v>
      </c>
      <c r="B12085" s="7" t="s">
        <v>24199</v>
      </c>
      <c r="C12085" s="7" t="s">
        <v>293</v>
      </c>
      <c r="D12085" s="8">
        <v>18.25</v>
      </c>
    </row>
    <row r="12086" spans="1:4" ht="12.75" customHeight="1">
      <c r="A12086" s="6" t="s">
        <v>24200</v>
      </c>
      <c r="B12086" s="7" t="s">
        <v>24201</v>
      </c>
      <c r="C12086" s="7" t="s">
        <v>293</v>
      </c>
      <c r="D12086" s="8">
        <v>21.38</v>
      </c>
    </row>
    <row r="12087" spans="1:4" ht="12.75" customHeight="1">
      <c r="A12087" s="6" t="s">
        <v>24202</v>
      </c>
      <c r="B12087" s="7" t="s">
        <v>24203</v>
      </c>
      <c r="C12087" s="7" t="s">
        <v>293</v>
      </c>
      <c r="D12087" s="8">
        <v>21.21</v>
      </c>
    </row>
    <row r="12088" spans="1:4" ht="12.75" customHeight="1">
      <c r="A12088" s="6" t="s">
        <v>24204</v>
      </c>
      <c r="B12088" s="7" t="s">
        <v>24205</v>
      </c>
      <c r="C12088" s="7" t="s">
        <v>293</v>
      </c>
      <c r="D12088" s="8">
        <v>21.38</v>
      </c>
    </row>
    <row r="12089" spans="1:4" ht="12.75" customHeight="1">
      <c r="A12089" s="6" t="s">
        <v>24206</v>
      </c>
      <c r="B12089" s="7" t="s">
        <v>24207</v>
      </c>
      <c r="C12089" s="7" t="s">
        <v>293</v>
      </c>
      <c r="D12089" s="8">
        <v>24.21</v>
      </c>
    </row>
    <row r="12090" spans="1:4" ht="12.75" customHeight="1">
      <c r="A12090" s="6" t="s">
        <v>24208</v>
      </c>
      <c r="B12090" s="7" t="s">
        <v>24209</v>
      </c>
      <c r="C12090" s="7" t="s">
        <v>293</v>
      </c>
      <c r="D12090" s="8">
        <v>20.99</v>
      </c>
    </row>
    <row r="12091" spans="1:4" ht="12.75" customHeight="1">
      <c r="A12091" s="6" t="s">
        <v>24210</v>
      </c>
      <c r="B12091" s="7" t="s">
        <v>24211</v>
      </c>
      <c r="C12091" s="7" t="s">
        <v>293</v>
      </c>
      <c r="D12091" s="8">
        <v>25.07</v>
      </c>
    </row>
    <row r="12092" spans="1:4" ht="12.75" customHeight="1">
      <c r="A12092" s="6" t="s">
        <v>24212</v>
      </c>
      <c r="B12092" s="7" t="s">
        <v>24213</v>
      </c>
      <c r="C12092" s="7" t="s">
        <v>293</v>
      </c>
      <c r="D12092" s="8">
        <v>21.72</v>
      </c>
    </row>
    <row r="12093" spans="1:4" ht="12.75" customHeight="1">
      <c r="A12093" s="6" t="s">
        <v>24214</v>
      </c>
      <c r="B12093" s="7" t="s">
        <v>24215</v>
      </c>
      <c r="C12093" s="7" t="s">
        <v>293</v>
      </c>
      <c r="D12093" s="8">
        <v>19.100000000000001</v>
      </c>
    </row>
    <row r="12094" spans="1:4" ht="12.75" customHeight="1">
      <c r="A12094" s="6" t="s">
        <v>24216</v>
      </c>
      <c r="B12094" s="7" t="s">
        <v>24217</v>
      </c>
      <c r="C12094" s="7" t="s">
        <v>293</v>
      </c>
      <c r="D12094" s="8">
        <v>28.79</v>
      </c>
    </row>
    <row r="12095" spans="1:4" ht="12.75" customHeight="1">
      <c r="A12095" s="6" t="s">
        <v>24218</v>
      </c>
      <c r="B12095" s="7" t="s">
        <v>24219</v>
      </c>
      <c r="C12095" s="7" t="s">
        <v>293</v>
      </c>
      <c r="D12095" s="8">
        <v>28.79</v>
      </c>
    </row>
    <row r="12096" spans="1:4" ht="12.75" customHeight="1">
      <c r="A12096" s="6" t="s">
        <v>24220</v>
      </c>
      <c r="B12096" s="7" t="s">
        <v>24221</v>
      </c>
      <c r="C12096" s="7" t="s">
        <v>293</v>
      </c>
      <c r="D12096" s="8">
        <v>21.38</v>
      </c>
    </row>
    <row r="12097" spans="1:4" ht="12.75" customHeight="1">
      <c r="A12097" s="6" t="s">
        <v>24222</v>
      </c>
      <c r="B12097" s="7" t="s">
        <v>24223</v>
      </c>
      <c r="C12097" s="7" t="s">
        <v>293</v>
      </c>
      <c r="D12097" s="8">
        <v>21.38</v>
      </c>
    </row>
    <row r="12098" spans="1:4" ht="12.75" customHeight="1">
      <c r="A12098" s="6" t="s">
        <v>24224</v>
      </c>
      <c r="B12098" s="7" t="s">
        <v>24225</v>
      </c>
      <c r="C12098" s="7" t="s">
        <v>293</v>
      </c>
      <c r="D12098" s="8">
        <v>21.21</v>
      </c>
    </row>
    <row r="12099" spans="1:4" ht="12.75" customHeight="1">
      <c r="A12099" s="6" t="s">
        <v>24226</v>
      </c>
      <c r="B12099" s="7" t="s">
        <v>24227</v>
      </c>
      <c r="C12099" s="7" t="s">
        <v>293</v>
      </c>
      <c r="D12099" s="8">
        <v>28.79</v>
      </c>
    </row>
    <row r="12100" spans="1:4" ht="12.75" customHeight="1">
      <c r="A12100" s="6" t="s">
        <v>24228</v>
      </c>
      <c r="B12100" s="7" t="s">
        <v>24229</v>
      </c>
      <c r="C12100" s="7" t="s">
        <v>293</v>
      </c>
      <c r="D12100" s="8">
        <v>18.78</v>
      </c>
    </row>
    <row r="12101" spans="1:4" ht="12.75" customHeight="1">
      <c r="A12101" s="6" t="s">
        <v>24230</v>
      </c>
      <c r="B12101" s="7" t="s">
        <v>24231</v>
      </c>
      <c r="C12101" s="7" t="s">
        <v>293</v>
      </c>
      <c r="D12101" s="8">
        <v>20.69</v>
      </c>
    </row>
    <row r="12102" spans="1:4" ht="12.75" customHeight="1">
      <c r="A12102" s="6" t="s">
        <v>24232</v>
      </c>
      <c r="B12102" s="7" t="s">
        <v>24233</v>
      </c>
      <c r="C12102" s="7" t="s">
        <v>293</v>
      </c>
      <c r="D12102" s="8">
        <v>25.47</v>
      </c>
    </row>
    <row r="12103" spans="1:4" ht="12.75" customHeight="1">
      <c r="A12103" s="6" t="s">
        <v>24234</v>
      </c>
      <c r="B12103" s="7" t="s">
        <v>24235</v>
      </c>
      <c r="C12103" s="7" t="s">
        <v>293</v>
      </c>
      <c r="D12103" s="8">
        <v>25.62</v>
      </c>
    </row>
    <row r="12104" spans="1:4" ht="12.75" customHeight="1">
      <c r="A12104" s="6" t="s">
        <v>24236</v>
      </c>
      <c r="B12104" s="7" t="s">
        <v>24237</v>
      </c>
      <c r="C12104" s="7" t="s">
        <v>293</v>
      </c>
      <c r="D12104" s="8">
        <v>27.11</v>
      </c>
    </row>
    <row r="12105" spans="1:4" ht="12.75" customHeight="1">
      <c r="A12105" s="6" t="s">
        <v>24238</v>
      </c>
      <c r="B12105" s="7" t="s">
        <v>24239</v>
      </c>
      <c r="C12105" s="7" t="s">
        <v>293</v>
      </c>
      <c r="D12105" s="8">
        <v>26.52</v>
      </c>
    </row>
    <row r="12106" spans="1:4" ht="12.75" customHeight="1">
      <c r="A12106" s="6" t="s">
        <v>24240</v>
      </c>
      <c r="B12106" s="7" t="s">
        <v>24241</v>
      </c>
      <c r="C12106" s="7" t="s">
        <v>293</v>
      </c>
      <c r="D12106" s="8">
        <v>27.11</v>
      </c>
    </row>
    <row r="12107" spans="1:4" ht="12.75" customHeight="1">
      <c r="A12107" s="6" t="s">
        <v>24242</v>
      </c>
      <c r="B12107" s="7" t="s">
        <v>24243</v>
      </c>
      <c r="C12107" s="7" t="s">
        <v>293</v>
      </c>
      <c r="D12107" s="8">
        <v>20.89</v>
      </c>
    </row>
    <row r="12108" spans="1:4" ht="12.75" customHeight="1">
      <c r="A12108" s="6" t="s">
        <v>24244</v>
      </c>
      <c r="B12108" s="7" t="s">
        <v>24245</v>
      </c>
      <c r="C12108" s="7" t="s">
        <v>293</v>
      </c>
      <c r="D12108" s="8">
        <v>22.17</v>
      </c>
    </row>
    <row r="12109" spans="1:4" ht="12.75" customHeight="1">
      <c r="A12109" s="6" t="s">
        <v>24246</v>
      </c>
      <c r="B12109" s="7" t="s">
        <v>24247</v>
      </c>
      <c r="C12109" s="7" t="s">
        <v>293</v>
      </c>
      <c r="D12109" s="8">
        <v>25.4</v>
      </c>
    </row>
    <row r="12110" spans="1:4" ht="12.75" customHeight="1">
      <c r="A12110" s="6" t="s">
        <v>24248</v>
      </c>
      <c r="B12110" s="7" t="s">
        <v>24249</v>
      </c>
      <c r="C12110" s="7" t="s">
        <v>293</v>
      </c>
      <c r="D12110" s="8">
        <v>20.32</v>
      </c>
    </row>
    <row r="12111" spans="1:4" ht="12.75" customHeight="1">
      <c r="A12111" s="6" t="s">
        <v>24250</v>
      </c>
      <c r="B12111" s="7" t="s">
        <v>24251</v>
      </c>
      <c r="C12111" s="7" t="s">
        <v>293</v>
      </c>
      <c r="D12111" s="8">
        <v>26.36</v>
      </c>
    </row>
    <row r="12112" spans="1:4" ht="12.75" customHeight="1">
      <c r="A12112" s="6" t="s">
        <v>24252</v>
      </c>
      <c r="B12112" s="7" t="s">
        <v>24253</v>
      </c>
      <c r="C12112" s="7" t="s">
        <v>293</v>
      </c>
      <c r="D12112" s="8">
        <v>29.85</v>
      </c>
    </row>
    <row r="12113" spans="1:4" ht="12.75" customHeight="1">
      <c r="A12113" s="6" t="s">
        <v>24254</v>
      </c>
      <c r="B12113" s="7" t="s">
        <v>24255</v>
      </c>
      <c r="C12113" s="7" t="s">
        <v>293</v>
      </c>
      <c r="D12113" s="8">
        <v>29.68</v>
      </c>
    </row>
    <row r="12114" spans="1:4" ht="12.75" customHeight="1">
      <c r="A12114" s="6" t="s">
        <v>24256</v>
      </c>
      <c r="B12114" s="7" t="s">
        <v>24257</v>
      </c>
      <c r="C12114" s="7" t="s">
        <v>293</v>
      </c>
      <c r="D12114" s="8">
        <v>23.47</v>
      </c>
    </row>
    <row r="12115" spans="1:4" ht="12.75" customHeight="1">
      <c r="A12115" s="6" t="s">
        <v>24258</v>
      </c>
      <c r="B12115" s="7" t="s">
        <v>24259</v>
      </c>
      <c r="C12115" s="7" t="s">
        <v>293</v>
      </c>
      <c r="D12115" s="8">
        <v>25</v>
      </c>
    </row>
    <row r="12116" spans="1:4" ht="12.75" customHeight="1">
      <c r="A12116" s="6" t="s">
        <v>24260</v>
      </c>
      <c r="B12116" s="7" t="s">
        <v>24261</v>
      </c>
      <c r="C12116" s="7" t="s">
        <v>293</v>
      </c>
      <c r="D12116" s="8">
        <v>21.72</v>
      </c>
    </row>
    <row r="12117" spans="1:4" ht="12.75" customHeight="1">
      <c r="A12117" s="6" t="s">
        <v>24262</v>
      </c>
      <c r="B12117" s="7" t="s">
        <v>24263</v>
      </c>
      <c r="C12117" s="7" t="s">
        <v>293</v>
      </c>
      <c r="D12117" s="8">
        <v>22.69</v>
      </c>
    </row>
    <row r="12118" spans="1:4" ht="12.75" customHeight="1">
      <c r="A12118" s="6" t="s">
        <v>24264</v>
      </c>
      <c r="B12118" s="7" t="s">
        <v>24265</v>
      </c>
      <c r="C12118" s="7" t="s">
        <v>293</v>
      </c>
      <c r="D12118" s="8">
        <v>19.600000000000001</v>
      </c>
    </row>
    <row r="12119" spans="1:4" ht="12.75" customHeight="1">
      <c r="A12119" s="6" t="s">
        <v>24266</v>
      </c>
      <c r="B12119" s="7" t="s">
        <v>24267</v>
      </c>
      <c r="C12119" s="7" t="s">
        <v>293</v>
      </c>
      <c r="D12119" s="8">
        <v>21.11</v>
      </c>
    </row>
    <row r="12120" spans="1:4" ht="12.75" customHeight="1">
      <c r="A12120" s="6" t="s">
        <v>24268</v>
      </c>
      <c r="B12120" s="7" t="s">
        <v>24269</v>
      </c>
      <c r="C12120" s="7" t="s">
        <v>293</v>
      </c>
      <c r="D12120" s="8">
        <v>22.13</v>
      </c>
    </row>
    <row r="12121" spans="1:4" ht="12.75" customHeight="1">
      <c r="A12121" s="6" t="s">
        <v>24270</v>
      </c>
      <c r="B12121" s="7" t="s">
        <v>24271</v>
      </c>
      <c r="C12121" s="7" t="s">
        <v>293</v>
      </c>
      <c r="D12121" s="8">
        <v>23.15</v>
      </c>
    </row>
    <row r="12122" spans="1:4" ht="12.75" customHeight="1">
      <c r="A12122" s="6" t="s">
        <v>24272</v>
      </c>
      <c r="B12122" s="7" t="s">
        <v>24273</v>
      </c>
      <c r="C12122" s="7" t="s">
        <v>293</v>
      </c>
      <c r="D12122" s="8">
        <v>113.92</v>
      </c>
    </row>
    <row r="12123" spans="1:4" ht="12.75" customHeight="1">
      <c r="A12123" s="6" t="s">
        <v>24274</v>
      </c>
      <c r="B12123" s="7" t="s">
        <v>24275</v>
      </c>
      <c r="C12123" s="7" t="s">
        <v>293</v>
      </c>
      <c r="D12123" s="8">
        <v>120.56</v>
      </c>
    </row>
    <row r="12124" spans="1:4" ht="12.75" customHeight="1">
      <c r="A12124" s="6" t="s">
        <v>24276</v>
      </c>
      <c r="B12124" s="7" t="s">
        <v>24277</v>
      </c>
      <c r="C12124" s="7" t="s">
        <v>293</v>
      </c>
      <c r="D12124" s="8">
        <v>126.24</v>
      </c>
    </row>
    <row r="12125" spans="1:4" ht="12.75" customHeight="1">
      <c r="A12125" s="6" t="s">
        <v>24278</v>
      </c>
      <c r="B12125" s="7" t="s">
        <v>24279</v>
      </c>
      <c r="C12125" s="7" t="s">
        <v>293</v>
      </c>
      <c r="D12125" s="8">
        <v>17.7</v>
      </c>
    </row>
    <row r="12126" spans="1:4" ht="12.75" customHeight="1">
      <c r="A12126" s="6" t="s">
        <v>24280</v>
      </c>
      <c r="B12126" s="7" t="s">
        <v>24281</v>
      </c>
      <c r="C12126" s="7" t="s">
        <v>293</v>
      </c>
      <c r="D12126" s="8">
        <v>22.54</v>
      </c>
    </row>
    <row r="12127" spans="1:4" ht="12.75" customHeight="1">
      <c r="A12127" s="6" t="s">
        <v>24282</v>
      </c>
      <c r="B12127" s="7" t="s">
        <v>24283</v>
      </c>
      <c r="C12127" s="7" t="s">
        <v>293</v>
      </c>
      <c r="D12127" s="8">
        <v>29.84</v>
      </c>
    </row>
    <row r="12128" spans="1:4" ht="12.75" customHeight="1">
      <c r="A12128" s="6" t="s">
        <v>24284</v>
      </c>
      <c r="B12128" s="7" t="s">
        <v>24285</v>
      </c>
      <c r="C12128" s="7" t="s">
        <v>293</v>
      </c>
      <c r="D12128" s="8">
        <v>116.87</v>
      </c>
    </row>
    <row r="12129" spans="1:4" ht="12.75" customHeight="1">
      <c r="A12129" s="6" t="s">
        <v>24286</v>
      </c>
      <c r="B12129" s="7" t="s">
        <v>24287</v>
      </c>
      <c r="C12129" s="7" t="s">
        <v>293</v>
      </c>
      <c r="D12129" s="8">
        <v>123.26</v>
      </c>
    </row>
    <row r="12130" spans="1:4" ht="12.75" customHeight="1">
      <c r="A12130" s="6" t="s">
        <v>24288</v>
      </c>
      <c r="B12130" s="7" t="s">
        <v>24289</v>
      </c>
      <c r="C12130" s="7" t="s">
        <v>293</v>
      </c>
      <c r="D12130" s="8">
        <v>146.59</v>
      </c>
    </row>
    <row r="12131" spans="1:4" ht="12.75" customHeight="1">
      <c r="A12131" s="6" t="s">
        <v>24290</v>
      </c>
      <c r="B12131" s="7" t="s">
        <v>24291</v>
      </c>
      <c r="C12131" s="7" t="s">
        <v>293</v>
      </c>
      <c r="D12131" s="8">
        <v>61.24</v>
      </c>
    </row>
    <row r="12132" spans="1:4" ht="12.75" customHeight="1">
      <c r="A12132" s="6" t="s">
        <v>24292</v>
      </c>
      <c r="B12132" s="7" t="s">
        <v>24293</v>
      </c>
      <c r="C12132" s="7" t="s">
        <v>293</v>
      </c>
      <c r="D12132" s="8">
        <v>22.13</v>
      </c>
    </row>
    <row r="12133" spans="1:4" ht="12.75" customHeight="1">
      <c r="A12133" s="6" t="s">
        <v>24294</v>
      </c>
      <c r="B12133" s="7" t="s">
        <v>24295</v>
      </c>
      <c r="C12133" s="7" t="s">
        <v>296</v>
      </c>
      <c r="D12133" s="8">
        <v>5295.95</v>
      </c>
    </row>
    <row r="12134" spans="1:4" ht="12.75" customHeight="1">
      <c r="A12134" s="6" t="s">
        <v>24296</v>
      </c>
      <c r="B12134" s="7" t="s">
        <v>24281</v>
      </c>
      <c r="C12134" s="7" t="s">
        <v>296</v>
      </c>
      <c r="D12134" s="8">
        <v>3989.46</v>
      </c>
    </row>
    <row r="12135" spans="1:4" ht="12.75" customHeight="1">
      <c r="A12135" s="6" t="s">
        <v>24297</v>
      </c>
      <c r="B12135" s="7" t="s">
        <v>24269</v>
      </c>
      <c r="C12135" s="7" t="s">
        <v>296</v>
      </c>
      <c r="D12135" s="8">
        <v>3915.9</v>
      </c>
    </row>
    <row r="12136" spans="1:4" ht="12.75" customHeight="1">
      <c r="A12136" s="6" t="s">
        <v>24298</v>
      </c>
      <c r="B12136" s="7" t="s">
        <v>24271</v>
      </c>
      <c r="C12136" s="7" t="s">
        <v>296</v>
      </c>
      <c r="D12136" s="8">
        <v>4080.12</v>
      </c>
    </row>
    <row r="12137" spans="1:4" ht="12.75" customHeight="1">
      <c r="A12137" s="6" t="s">
        <v>24299</v>
      </c>
      <c r="B12137" s="7" t="s">
        <v>24285</v>
      </c>
      <c r="C12137" s="7" t="s">
        <v>296</v>
      </c>
      <c r="D12137" s="8">
        <v>20503.84</v>
      </c>
    </row>
    <row r="12138" spans="1:4" ht="12.75" customHeight="1">
      <c r="A12138" s="6" t="s">
        <v>24300</v>
      </c>
      <c r="B12138" s="7" t="s">
        <v>24279</v>
      </c>
      <c r="C12138" s="7" t="s">
        <v>296</v>
      </c>
      <c r="D12138" s="8">
        <v>3139.44</v>
      </c>
    </row>
    <row r="12139" spans="1:4" ht="12.75" customHeight="1">
      <c r="A12139" s="6" t="s">
        <v>24301</v>
      </c>
      <c r="B12139" s="7" t="s">
        <v>24287</v>
      </c>
      <c r="C12139" s="7" t="s">
        <v>296</v>
      </c>
      <c r="D12139" s="8">
        <v>21625.07</v>
      </c>
    </row>
    <row r="12140" spans="1:4" ht="12.75" customHeight="1">
      <c r="A12140" s="6" t="s">
        <v>24302</v>
      </c>
      <c r="B12140" s="7" t="s">
        <v>24289</v>
      </c>
      <c r="C12140" s="7" t="s">
        <v>296</v>
      </c>
      <c r="D12140" s="8">
        <v>25712.47</v>
      </c>
    </row>
    <row r="12141" spans="1:4" ht="12.75" customHeight="1">
      <c r="A12141" s="6" t="s">
        <v>24303</v>
      </c>
      <c r="B12141" s="7" t="s">
        <v>24304</v>
      </c>
      <c r="C12141" s="7" t="s">
        <v>296</v>
      </c>
      <c r="D12141" s="8">
        <v>20024.18</v>
      </c>
    </row>
    <row r="12142" spans="1:4" ht="12.75" customHeight="1">
      <c r="A12142" s="6" t="s">
        <v>24305</v>
      </c>
      <c r="B12142" s="7" t="s">
        <v>24306</v>
      </c>
      <c r="C12142" s="7" t="s">
        <v>296</v>
      </c>
      <c r="D12142" s="8">
        <v>21189.82</v>
      </c>
    </row>
    <row r="12143" spans="1:4" ht="12.75" customHeight="1">
      <c r="A12143" s="6" t="s">
        <v>24307</v>
      </c>
      <c r="B12143" s="7" t="s">
        <v>24308</v>
      </c>
      <c r="C12143" s="7" t="s">
        <v>296</v>
      </c>
      <c r="D12143" s="8">
        <v>22188.31</v>
      </c>
    </row>
    <row r="12144" spans="1:4" ht="12.75" customHeight="1">
      <c r="A12144" s="6" t="s">
        <v>24309</v>
      </c>
      <c r="B12144" s="7" t="s">
        <v>24310</v>
      </c>
      <c r="C12144" s="7" t="s">
        <v>296</v>
      </c>
      <c r="D12144" s="8">
        <v>5256.98</v>
      </c>
    </row>
    <row r="12145" spans="1:4" ht="12.75" customHeight="1">
      <c r="A12145" s="6" t="s">
        <v>24311</v>
      </c>
      <c r="B12145" s="7" t="s">
        <v>24291</v>
      </c>
      <c r="C12145" s="7" t="s">
        <v>296</v>
      </c>
      <c r="D12145" s="8">
        <v>10750.39</v>
      </c>
    </row>
    <row r="12146" spans="1:4" ht="12.75" customHeight="1">
      <c r="A12146" s="6" t="s">
        <v>24312</v>
      </c>
      <c r="B12146" s="7" t="s">
        <v>24293</v>
      </c>
      <c r="C12146" s="7" t="s">
        <v>296</v>
      </c>
      <c r="D12146" s="8">
        <v>3912.36</v>
      </c>
    </row>
    <row r="12147" spans="1:4" ht="12.75" customHeight="1">
      <c r="A12147" s="6" t="s">
        <v>24313</v>
      </c>
      <c r="B12147" s="7" t="s">
        <v>24314</v>
      </c>
      <c r="C12147" s="7" t="s">
        <v>293</v>
      </c>
      <c r="D12147" s="8">
        <v>0.21</v>
      </c>
    </row>
    <row r="12148" spans="1:4" ht="12.75" customHeight="1">
      <c r="A12148" s="6" t="s">
        <v>24315</v>
      </c>
      <c r="B12148" s="7" t="s">
        <v>24316</v>
      </c>
      <c r="C12148" s="7" t="s">
        <v>293</v>
      </c>
      <c r="D12148" s="8">
        <v>0.27</v>
      </c>
    </row>
    <row r="12149" spans="1:4" ht="12.75" customHeight="1">
      <c r="A12149" s="6" t="s">
        <v>24317</v>
      </c>
      <c r="B12149" s="7" t="s">
        <v>24318</v>
      </c>
      <c r="C12149" s="7" t="s">
        <v>293</v>
      </c>
      <c r="D12149" s="8">
        <v>0.21</v>
      </c>
    </row>
    <row r="12150" spans="1:4" ht="12.75" customHeight="1">
      <c r="A12150" s="6" t="s">
        <v>24319</v>
      </c>
      <c r="B12150" s="7" t="s">
        <v>24320</v>
      </c>
      <c r="C12150" s="7" t="s">
        <v>293</v>
      </c>
      <c r="D12150" s="8">
        <v>0.2</v>
      </c>
    </row>
    <row r="12151" spans="1:4" ht="12.75" customHeight="1">
      <c r="A12151" s="6" t="s">
        <v>24321</v>
      </c>
      <c r="B12151" s="7" t="s">
        <v>24322</v>
      </c>
      <c r="C12151" s="7" t="s">
        <v>293</v>
      </c>
      <c r="D12151" s="8">
        <v>0.27</v>
      </c>
    </row>
    <row r="12152" spans="1:4" ht="12.75" customHeight="1">
      <c r="A12152" s="6" t="s">
        <v>24323</v>
      </c>
      <c r="B12152" s="7" t="s">
        <v>24324</v>
      </c>
      <c r="C12152" s="7" t="s">
        <v>293</v>
      </c>
      <c r="D12152" s="8">
        <v>0.2</v>
      </c>
    </row>
    <row r="12153" spans="1:4" ht="12.75" customHeight="1">
      <c r="A12153" s="6" t="s">
        <v>24325</v>
      </c>
      <c r="B12153" s="7" t="s">
        <v>24326</v>
      </c>
      <c r="C12153" s="7" t="s">
        <v>293</v>
      </c>
      <c r="D12153" s="8">
        <v>0.26</v>
      </c>
    </row>
    <row r="12154" spans="1:4" ht="12.75" customHeight="1">
      <c r="A12154" s="6" t="s">
        <v>24327</v>
      </c>
      <c r="B12154" s="7" t="s">
        <v>24328</v>
      </c>
      <c r="C12154" s="7" t="s">
        <v>293</v>
      </c>
      <c r="D12154" s="8">
        <v>0.16</v>
      </c>
    </row>
    <row r="12155" spans="1:4" ht="12.75" customHeight="1">
      <c r="A12155" s="6" t="s">
        <v>24329</v>
      </c>
      <c r="B12155" s="7" t="s">
        <v>24330</v>
      </c>
      <c r="C12155" s="7" t="s">
        <v>293</v>
      </c>
      <c r="D12155" s="8">
        <v>0.68</v>
      </c>
    </row>
    <row r="12156" spans="1:4" ht="12.75" customHeight="1">
      <c r="A12156" s="6" t="s">
        <v>24331</v>
      </c>
      <c r="B12156" s="7" t="s">
        <v>24332</v>
      </c>
      <c r="C12156" s="7" t="s">
        <v>293</v>
      </c>
      <c r="D12156" s="8">
        <v>0.32</v>
      </c>
    </row>
    <row r="12157" spans="1:4" ht="12.75" customHeight="1">
      <c r="A12157" s="6" t="s">
        <v>24333</v>
      </c>
      <c r="B12157" s="7" t="s">
        <v>24334</v>
      </c>
      <c r="C12157" s="7" t="s">
        <v>293</v>
      </c>
      <c r="D12157" s="8">
        <v>0.23</v>
      </c>
    </row>
    <row r="12158" spans="1:4" ht="12.75" customHeight="1">
      <c r="A12158" s="6" t="s">
        <v>24335</v>
      </c>
      <c r="B12158" s="7" t="s">
        <v>24336</v>
      </c>
      <c r="C12158" s="7" t="s">
        <v>293</v>
      </c>
      <c r="D12158" s="8">
        <v>0.21</v>
      </c>
    </row>
    <row r="12159" spans="1:4" ht="12.75" customHeight="1">
      <c r="A12159" s="6" t="s">
        <v>24337</v>
      </c>
      <c r="B12159" s="7" t="s">
        <v>24338</v>
      </c>
      <c r="C12159" s="7" t="s">
        <v>293</v>
      </c>
      <c r="D12159" s="8">
        <v>0.21</v>
      </c>
    </row>
    <row r="12160" spans="1:4" ht="12.75" customHeight="1">
      <c r="A12160" s="6" t="s">
        <v>24339</v>
      </c>
      <c r="B12160" s="7" t="s">
        <v>24340</v>
      </c>
      <c r="C12160" s="7" t="s">
        <v>293</v>
      </c>
      <c r="D12160" s="8">
        <v>0.19</v>
      </c>
    </row>
    <row r="12161" spans="1:4" ht="12.75" customHeight="1">
      <c r="A12161" s="6" t="s">
        <v>24341</v>
      </c>
      <c r="B12161" s="7" t="s">
        <v>24342</v>
      </c>
      <c r="C12161" s="7" t="s">
        <v>293</v>
      </c>
      <c r="D12161" s="8">
        <v>0.08</v>
      </c>
    </row>
    <row r="12162" spans="1:4" ht="12.75" customHeight="1">
      <c r="A12162" s="6" t="s">
        <v>24343</v>
      </c>
      <c r="B12162" s="7" t="s">
        <v>24344</v>
      </c>
      <c r="C12162" s="7" t="s">
        <v>293</v>
      </c>
      <c r="D12162" s="8">
        <v>0.23</v>
      </c>
    </row>
    <row r="12163" spans="1:4" ht="12.75" customHeight="1">
      <c r="A12163" s="6" t="s">
        <v>24345</v>
      </c>
      <c r="B12163" s="7" t="s">
        <v>24346</v>
      </c>
      <c r="C12163" s="7" t="s">
        <v>293</v>
      </c>
      <c r="D12163" s="8">
        <v>0.33</v>
      </c>
    </row>
    <row r="12164" spans="1:4" ht="12.75" customHeight="1">
      <c r="A12164" s="6" t="s">
        <v>24347</v>
      </c>
      <c r="B12164" s="7" t="s">
        <v>24348</v>
      </c>
      <c r="C12164" s="7" t="s">
        <v>293</v>
      </c>
      <c r="D12164" s="8">
        <v>0.28999999999999998</v>
      </c>
    </row>
    <row r="12165" spans="1:4" ht="12.75" customHeight="1">
      <c r="A12165" s="6" t="s">
        <v>24349</v>
      </c>
      <c r="B12165" s="7" t="s">
        <v>24350</v>
      </c>
      <c r="C12165" s="7" t="s">
        <v>293</v>
      </c>
      <c r="D12165" s="8">
        <v>0.23</v>
      </c>
    </row>
    <row r="12166" spans="1:4" ht="12.75" customHeight="1">
      <c r="A12166" s="6" t="s">
        <v>24351</v>
      </c>
      <c r="B12166" s="7" t="s">
        <v>24352</v>
      </c>
      <c r="C12166" s="7" t="s">
        <v>293</v>
      </c>
      <c r="D12166" s="8">
        <v>0.31</v>
      </c>
    </row>
    <row r="12167" spans="1:4" ht="12.75" customHeight="1">
      <c r="A12167" s="6" t="s">
        <v>24353</v>
      </c>
      <c r="B12167" s="7" t="s">
        <v>24354</v>
      </c>
      <c r="C12167" s="7" t="s">
        <v>293</v>
      </c>
      <c r="D12167" s="8">
        <v>0.26</v>
      </c>
    </row>
    <row r="12168" spans="1:4" ht="12.75" customHeight="1">
      <c r="A12168" s="6" t="s">
        <v>24355</v>
      </c>
      <c r="B12168" s="7" t="s">
        <v>24356</v>
      </c>
      <c r="C12168" s="7" t="s">
        <v>293</v>
      </c>
      <c r="D12168" s="8">
        <v>0.22</v>
      </c>
    </row>
    <row r="12169" spans="1:4" ht="12.75" customHeight="1">
      <c r="A12169" s="6" t="s">
        <v>24357</v>
      </c>
      <c r="B12169" s="7" t="s">
        <v>24358</v>
      </c>
      <c r="C12169" s="7" t="s">
        <v>293</v>
      </c>
      <c r="D12169" s="8">
        <v>0.87</v>
      </c>
    </row>
    <row r="12170" spans="1:4" ht="12.75" customHeight="1">
      <c r="A12170" s="6" t="s">
        <v>24359</v>
      </c>
      <c r="B12170" s="7" t="s">
        <v>24360</v>
      </c>
      <c r="C12170" s="7" t="s">
        <v>293</v>
      </c>
      <c r="D12170" s="8">
        <v>0.87</v>
      </c>
    </row>
    <row r="12171" spans="1:4" ht="12.75" customHeight="1">
      <c r="A12171" s="6" t="s">
        <v>24361</v>
      </c>
      <c r="B12171" s="7" t="s">
        <v>24362</v>
      </c>
      <c r="C12171" s="7" t="s">
        <v>293</v>
      </c>
      <c r="D12171" s="8">
        <v>0.94</v>
      </c>
    </row>
    <row r="12172" spans="1:4" ht="12.75" customHeight="1">
      <c r="A12172" s="6" t="s">
        <v>24363</v>
      </c>
      <c r="B12172" s="7" t="s">
        <v>24364</v>
      </c>
      <c r="C12172" s="7" t="s">
        <v>293</v>
      </c>
      <c r="D12172" s="8">
        <v>0.42</v>
      </c>
    </row>
    <row r="12173" spans="1:4" ht="12.75" customHeight="1">
      <c r="A12173" s="6" t="s">
        <v>24365</v>
      </c>
      <c r="B12173" s="7" t="s">
        <v>24366</v>
      </c>
      <c r="C12173" s="7" t="s">
        <v>293</v>
      </c>
      <c r="D12173" s="8">
        <v>0.25</v>
      </c>
    </row>
    <row r="12174" spans="1:4" ht="12.75" customHeight="1">
      <c r="A12174" s="6" t="s">
        <v>24367</v>
      </c>
      <c r="B12174" s="7" t="s">
        <v>24368</v>
      </c>
      <c r="C12174" s="7" t="s">
        <v>293</v>
      </c>
      <c r="D12174" s="8">
        <v>0.42</v>
      </c>
    </row>
    <row r="12175" spans="1:4" ht="12.75" customHeight="1">
      <c r="A12175" s="6" t="s">
        <v>24369</v>
      </c>
      <c r="B12175" s="7" t="s">
        <v>24370</v>
      </c>
      <c r="C12175" s="7" t="s">
        <v>293</v>
      </c>
      <c r="D12175" s="8">
        <v>0.39</v>
      </c>
    </row>
    <row r="12176" spans="1:4" ht="12.75" customHeight="1">
      <c r="A12176" s="6" t="s">
        <v>24371</v>
      </c>
      <c r="B12176" s="7" t="s">
        <v>24372</v>
      </c>
      <c r="C12176" s="7" t="s">
        <v>293</v>
      </c>
      <c r="D12176" s="8">
        <v>0.31</v>
      </c>
    </row>
    <row r="12177" spans="1:4" ht="12.75" customHeight="1">
      <c r="A12177" s="6" t="s">
        <v>24373</v>
      </c>
      <c r="B12177" s="7" t="s">
        <v>24374</v>
      </c>
      <c r="C12177" s="7" t="s">
        <v>293</v>
      </c>
      <c r="D12177" s="8">
        <v>0.33</v>
      </c>
    </row>
    <row r="12178" spans="1:4" ht="12.75" customHeight="1">
      <c r="A12178" s="6" t="s">
        <v>24375</v>
      </c>
      <c r="B12178" s="7" t="s">
        <v>24376</v>
      </c>
      <c r="C12178" s="7" t="s">
        <v>293</v>
      </c>
      <c r="D12178" s="8">
        <v>0.24</v>
      </c>
    </row>
    <row r="12179" spans="1:4" ht="12.75" customHeight="1">
      <c r="A12179" s="6" t="s">
        <v>24377</v>
      </c>
      <c r="B12179" s="7" t="s">
        <v>24378</v>
      </c>
      <c r="C12179" s="7" t="s">
        <v>293</v>
      </c>
      <c r="D12179" s="8">
        <v>0.19</v>
      </c>
    </row>
    <row r="12180" spans="1:4" ht="12.75" customHeight="1">
      <c r="A12180" s="6" t="s">
        <v>24379</v>
      </c>
      <c r="B12180" s="7" t="s">
        <v>24380</v>
      </c>
      <c r="C12180" s="7" t="s">
        <v>293</v>
      </c>
      <c r="D12180" s="8">
        <v>0.23</v>
      </c>
    </row>
    <row r="12181" spans="1:4" ht="12.75" customHeight="1">
      <c r="A12181" s="6" t="s">
        <v>24381</v>
      </c>
      <c r="B12181" s="7" t="s">
        <v>24382</v>
      </c>
      <c r="C12181" s="7" t="s">
        <v>293</v>
      </c>
      <c r="D12181" s="8">
        <v>0.48</v>
      </c>
    </row>
    <row r="12182" spans="1:4" ht="12.75" customHeight="1">
      <c r="A12182" s="6" t="s">
        <v>24383</v>
      </c>
      <c r="B12182" s="7" t="s">
        <v>24384</v>
      </c>
      <c r="C12182" s="7" t="s">
        <v>293</v>
      </c>
      <c r="D12182" s="8">
        <v>0.15</v>
      </c>
    </row>
    <row r="12183" spans="1:4" ht="12.75" customHeight="1">
      <c r="A12183" s="6" t="s">
        <v>24385</v>
      </c>
      <c r="B12183" s="7" t="s">
        <v>24386</v>
      </c>
      <c r="C12183" s="7" t="s">
        <v>293</v>
      </c>
      <c r="D12183" s="8">
        <v>0.14000000000000001</v>
      </c>
    </row>
    <row r="12184" spans="1:4" ht="12.75" customHeight="1">
      <c r="A12184" s="6" t="s">
        <v>24387</v>
      </c>
      <c r="B12184" s="7" t="s">
        <v>24388</v>
      </c>
      <c r="C12184" s="7" t="s">
        <v>293</v>
      </c>
      <c r="D12184" s="8">
        <v>0.18</v>
      </c>
    </row>
    <row r="12185" spans="1:4" ht="12.75" customHeight="1">
      <c r="A12185" s="6" t="s">
        <v>24389</v>
      </c>
      <c r="B12185" s="7" t="s">
        <v>24390</v>
      </c>
      <c r="C12185" s="7" t="s">
        <v>293</v>
      </c>
      <c r="D12185" s="8">
        <v>0.12</v>
      </c>
    </row>
    <row r="12186" spans="1:4" ht="12.75" customHeight="1">
      <c r="A12186" s="6" t="s">
        <v>24391</v>
      </c>
      <c r="B12186" s="7" t="s">
        <v>24392</v>
      </c>
      <c r="C12186" s="7" t="s">
        <v>293</v>
      </c>
      <c r="D12186" s="8">
        <v>0.54</v>
      </c>
    </row>
    <row r="12187" spans="1:4" ht="12.75" customHeight="1">
      <c r="A12187" s="6" t="s">
        <v>24393</v>
      </c>
      <c r="B12187" s="7" t="s">
        <v>24394</v>
      </c>
      <c r="C12187" s="7" t="s">
        <v>293</v>
      </c>
      <c r="D12187" s="8">
        <v>0.15</v>
      </c>
    </row>
    <row r="12188" spans="1:4" ht="12.75" customHeight="1">
      <c r="A12188" s="6" t="s">
        <v>24395</v>
      </c>
      <c r="B12188" s="7" t="s">
        <v>24396</v>
      </c>
      <c r="C12188" s="7" t="s">
        <v>293</v>
      </c>
      <c r="D12188" s="8">
        <v>0.16</v>
      </c>
    </row>
    <row r="12189" spans="1:4" ht="12.75" customHeight="1">
      <c r="A12189" s="6" t="s">
        <v>24397</v>
      </c>
      <c r="B12189" s="7" t="s">
        <v>24398</v>
      </c>
      <c r="C12189" s="7" t="s">
        <v>293</v>
      </c>
      <c r="D12189" s="8">
        <v>0.16</v>
      </c>
    </row>
    <row r="12190" spans="1:4" ht="12.75" customHeight="1">
      <c r="A12190" s="6" t="s">
        <v>24399</v>
      </c>
      <c r="B12190" s="7" t="s">
        <v>24400</v>
      </c>
      <c r="C12190" s="7" t="s">
        <v>293</v>
      </c>
      <c r="D12190" s="8">
        <v>0.16</v>
      </c>
    </row>
    <row r="12191" spans="1:4" ht="12.75" customHeight="1">
      <c r="A12191" s="6" t="s">
        <v>24401</v>
      </c>
      <c r="B12191" s="7" t="s">
        <v>24402</v>
      </c>
      <c r="C12191" s="7" t="s">
        <v>293</v>
      </c>
      <c r="D12191" s="8">
        <v>0.26</v>
      </c>
    </row>
    <row r="12192" spans="1:4" ht="12.75" customHeight="1">
      <c r="A12192" s="6" t="s">
        <v>24403</v>
      </c>
      <c r="B12192" s="7" t="s">
        <v>24404</v>
      </c>
      <c r="C12192" s="7" t="s">
        <v>293</v>
      </c>
      <c r="D12192" s="8">
        <v>0.31</v>
      </c>
    </row>
    <row r="12193" spans="1:4" ht="12.75" customHeight="1">
      <c r="A12193" s="6" t="s">
        <v>24405</v>
      </c>
      <c r="B12193" s="7" t="s">
        <v>24406</v>
      </c>
      <c r="C12193" s="7" t="s">
        <v>293</v>
      </c>
      <c r="D12193" s="8">
        <v>0.38</v>
      </c>
    </row>
    <row r="12194" spans="1:4" ht="12.75" customHeight="1">
      <c r="A12194" s="6" t="s">
        <v>24407</v>
      </c>
      <c r="B12194" s="7" t="s">
        <v>24408</v>
      </c>
      <c r="C12194" s="7" t="s">
        <v>293</v>
      </c>
      <c r="D12194" s="8">
        <v>0.23</v>
      </c>
    </row>
    <row r="12195" spans="1:4" ht="12.75" customHeight="1">
      <c r="A12195" s="6" t="s">
        <v>24409</v>
      </c>
      <c r="B12195" s="7" t="s">
        <v>24410</v>
      </c>
      <c r="C12195" s="7" t="s">
        <v>293</v>
      </c>
      <c r="D12195" s="8">
        <v>0.14000000000000001</v>
      </c>
    </row>
    <row r="12196" spans="1:4" ht="12.75" customHeight="1">
      <c r="A12196" s="6" t="s">
        <v>24411</v>
      </c>
      <c r="B12196" s="7" t="s">
        <v>24412</v>
      </c>
      <c r="C12196" s="7" t="s">
        <v>293</v>
      </c>
      <c r="D12196" s="8">
        <v>0.23</v>
      </c>
    </row>
    <row r="12197" spans="1:4" ht="12.75" customHeight="1">
      <c r="A12197" s="6" t="s">
        <v>24413</v>
      </c>
      <c r="B12197" s="7" t="s">
        <v>24414</v>
      </c>
      <c r="C12197" s="7" t="s">
        <v>293</v>
      </c>
      <c r="D12197" s="8">
        <v>0.23</v>
      </c>
    </row>
    <row r="12198" spans="1:4" ht="12.75" customHeight="1">
      <c r="A12198" s="6" t="s">
        <v>24415</v>
      </c>
      <c r="B12198" s="7" t="s">
        <v>24416</v>
      </c>
      <c r="C12198" s="7" t="s">
        <v>293</v>
      </c>
      <c r="D12198" s="8">
        <v>0.16</v>
      </c>
    </row>
    <row r="12199" spans="1:4" ht="12.75" customHeight="1">
      <c r="A12199" s="6" t="s">
        <v>24417</v>
      </c>
      <c r="B12199" s="7" t="s">
        <v>24418</v>
      </c>
      <c r="C12199" s="7" t="s">
        <v>293</v>
      </c>
      <c r="D12199" s="8">
        <v>0.16</v>
      </c>
    </row>
    <row r="12200" spans="1:4" ht="12.75" customHeight="1">
      <c r="A12200" s="6" t="s">
        <v>24419</v>
      </c>
      <c r="B12200" s="7" t="s">
        <v>24420</v>
      </c>
      <c r="C12200" s="7" t="s">
        <v>293</v>
      </c>
      <c r="D12200" s="8">
        <v>0.16</v>
      </c>
    </row>
    <row r="12201" spans="1:4" ht="12.75" customHeight="1">
      <c r="A12201" s="6" t="s">
        <v>24421</v>
      </c>
      <c r="B12201" s="7" t="s">
        <v>24422</v>
      </c>
      <c r="C12201" s="7" t="s">
        <v>293</v>
      </c>
      <c r="D12201" s="8">
        <v>0.23</v>
      </c>
    </row>
    <row r="12202" spans="1:4" ht="12.75" customHeight="1">
      <c r="A12202" s="6" t="s">
        <v>24423</v>
      </c>
      <c r="B12202" s="7" t="s">
        <v>24424</v>
      </c>
      <c r="C12202" s="7" t="s">
        <v>293</v>
      </c>
      <c r="D12202" s="8">
        <v>0.19</v>
      </c>
    </row>
    <row r="12203" spans="1:4" ht="12.75" customHeight="1">
      <c r="A12203" s="6" t="s">
        <v>24425</v>
      </c>
      <c r="B12203" s="7" t="s">
        <v>24426</v>
      </c>
      <c r="C12203" s="7" t="s">
        <v>293</v>
      </c>
      <c r="D12203" s="8">
        <v>0.15</v>
      </c>
    </row>
    <row r="12204" spans="1:4" ht="12.75" customHeight="1">
      <c r="A12204" s="6" t="s">
        <v>24427</v>
      </c>
      <c r="B12204" s="7" t="s">
        <v>24428</v>
      </c>
      <c r="C12204" s="7" t="s">
        <v>293</v>
      </c>
      <c r="D12204" s="8">
        <v>0.33</v>
      </c>
    </row>
    <row r="12205" spans="1:4" ht="12.75" customHeight="1">
      <c r="A12205" s="6" t="s">
        <v>24429</v>
      </c>
      <c r="B12205" s="7" t="s">
        <v>24430</v>
      </c>
      <c r="C12205" s="7" t="s">
        <v>293</v>
      </c>
      <c r="D12205" s="8">
        <v>0.48</v>
      </c>
    </row>
    <row r="12206" spans="1:4" ht="12.75" customHeight="1">
      <c r="A12206" s="6" t="s">
        <v>24431</v>
      </c>
      <c r="B12206" s="7" t="s">
        <v>24432</v>
      </c>
      <c r="C12206" s="7" t="s">
        <v>293</v>
      </c>
      <c r="D12206" s="8">
        <v>0.33</v>
      </c>
    </row>
    <row r="12207" spans="1:4" ht="12.75" customHeight="1">
      <c r="A12207" s="6" t="s">
        <v>24433</v>
      </c>
      <c r="B12207" s="7" t="s">
        <v>24434</v>
      </c>
      <c r="C12207" s="7" t="s">
        <v>293</v>
      </c>
      <c r="D12207" s="8">
        <v>0.32</v>
      </c>
    </row>
    <row r="12208" spans="1:4" ht="12.75" customHeight="1">
      <c r="A12208" s="6" t="s">
        <v>24435</v>
      </c>
      <c r="B12208" s="7" t="s">
        <v>24436</v>
      </c>
      <c r="C12208" s="7" t="s">
        <v>293</v>
      </c>
      <c r="D12208" s="8">
        <v>0.33</v>
      </c>
    </row>
    <row r="12209" spans="1:4" ht="12.75" customHeight="1">
      <c r="A12209" s="6" t="s">
        <v>24437</v>
      </c>
      <c r="B12209" s="7" t="s">
        <v>24438</v>
      </c>
      <c r="C12209" s="7" t="s">
        <v>293</v>
      </c>
      <c r="D12209" s="8">
        <v>0.39</v>
      </c>
    </row>
    <row r="12210" spans="1:4" ht="12.75" customHeight="1">
      <c r="A12210" s="6" t="s">
        <v>24439</v>
      </c>
      <c r="B12210" s="7" t="s">
        <v>24440</v>
      </c>
      <c r="C12210" s="7" t="s">
        <v>293</v>
      </c>
      <c r="D12210" s="8">
        <v>0.1</v>
      </c>
    </row>
    <row r="12211" spans="1:4" ht="12.75" customHeight="1">
      <c r="A12211" s="6" t="s">
        <v>24441</v>
      </c>
      <c r="B12211" s="7" t="s">
        <v>24442</v>
      </c>
      <c r="C12211" s="7" t="s">
        <v>293</v>
      </c>
      <c r="D12211" s="8">
        <v>0.26</v>
      </c>
    </row>
    <row r="12212" spans="1:4" ht="12.75" customHeight="1">
      <c r="A12212" s="6" t="s">
        <v>24443</v>
      </c>
      <c r="B12212" s="7" t="s">
        <v>24444</v>
      </c>
      <c r="C12212" s="7" t="s">
        <v>293</v>
      </c>
      <c r="D12212" s="8">
        <v>0.35</v>
      </c>
    </row>
    <row r="12213" spans="1:4" ht="12.75" customHeight="1">
      <c r="A12213" s="6" t="s">
        <v>24445</v>
      </c>
      <c r="B12213" s="7" t="s">
        <v>24446</v>
      </c>
      <c r="C12213" s="7" t="s">
        <v>293</v>
      </c>
      <c r="D12213" s="8">
        <v>0.26</v>
      </c>
    </row>
    <row r="12214" spans="1:4" ht="12.75" customHeight="1">
      <c r="A12214" s="6" t="s">
        <v>24447</v>
      </c>
      <c r="B12214" s="7" t="s">
        <v>24448</v>
      </c>
      <c r="C12214" s="7" t="s">
        <v>293</v>
      </c>
      <c r="D12214" s="8">
        <v>0.3</v>
      </c>
    </row>
    <row r="12215" spans="1:4" ht="12.75" customHeight="1">
      <c r="A12215" s="6" t="s">
        <v>24449</v>
      </c>
      <c r="B12215" s="7" t="s">
        <v>24450</v>
      </c>
      <c r="C12215" s="7" t="s">
        <v>293</v>
      </c>
      <c r="D12215" s="8">
        <v>0.26</v>
      </c>
    </row>
    <row r="12216" spans="1:4" ht="12.75" customHeight="1">
      <c r="A12216" s="6" t="s">
        <v>24451</v>
      </c>
      <c r="B12216" s="7" t="s">
        <v>24452</v>
      </c>
      <c r="C12216" s="7" t="s">
        <v>293</v>
      </c>
      <c r="D12216" s="8">
        <v>0.27</v>
      </c>
    </row>
    <row r="12217" spans="1:4" ht="12.75" customHeight="1">
      <c r="A12217" s="6" t="s">
        <v>24453</v>
      </c>
      <c r="B12217" s="7" t="s">
        <v>24454</v>
      </c>
      <c r="C12217" s="7" t="s">
        <v>293</v>
      </c>
      <c r="D12217" s="8">
        <v>0.25</v>
      </c>
    </row>
    <row r="12218" spans="1:4" ht="12.75" customHeight="1">
      <c r="A12218" s="6" t="s">
        <v>24455</v>
      </c>
      <c r="B12218" s="7" t="s">
        <v>24456</v>
      </c>
      <c r="C12218" s="7" t="s">
        <v>293</v>
      </c>
      <c r="D12218" s="8">
        <v>0.23</v>
      </c>
    </row>
    <row r="12219" spans="1:4" ht="12.75" customHeight="1">
      <c r="A12219" s="6" t="s">
        <v>24457</v>
      </c>
      <c r="B12219" s="7" t="s">
        <v>24458</v>
      </c>
      <c r="C12219" s="7" t="s">
        <v>293</v>
      </c>
      <c r="D12219" s="8">
        <v>0.28000000000000003</v>
      </c>
    </row>
    <row r="12220" spans="1:4" ht="12.75" customHeight="1">
      <c r="A12220" s="6" t="s">
        <v>24459</v>
      </c>
      <c r="B12220" s="7" t="s">
        <v>24460</v>
      </c>
      <c r="C12220" s="7" t="s">
        <v>293</v>
      </c>
      <c r="D12220" s="8">
        <v>0.14000000000000001</v>
      </c>
    </row>
    <row r="12221" spans="1:4" ht="12.75" customHeight="1">
      <c r="A12221" s="6" t="s">
        <v>24461</v>
      </c>
      <c r="B12221" s="7" t="s">
        <v>24462</v>
      </c>
      <c r="C12221" s="7" t="s">
        <v>293</v>
      </c>
      <c r="D12221" s="8">
        <v>0.09</v>
      </c>
    </row>
    <row r="12222" spans="1:4" ht="12.75" customHeight="1">
      <c r="A12222" s="6" t="s">
        <v>24463</v>
      </c>
      <c r="B12222" s="7" t="s">
        <v>24464</v>
      </c>
      <c r="C12222" s="7" t="s">
        <v>293</v>
      </c>
      <c r="D12222" s="8">
        <v>0.11</v>
      </c>
    </row>
    <row r="12223" spans="1:4" ht="12.75" customHeight="1">
      <c r="A12223" s="6" t="s">
        <v>24465</v>
      </c>
      <c r="B12223" s="7" t="s">
        <v>24466</v>
      </c>
      <c r="C12223" s="7" t="s">
        <v>293</v>
      </c>
      <c r="D12223" s="8">
        <v>0.49</v>
      </c>
    </row>
    <row r="12224" spans="1:4" ht="12.75" customHeight="1">
      <c r="A12224" s="6" t="s">
        <v>24467</v>
      </c>
      <c r="B12224" s="7" t="s">
        <v>24468</v>
      </c>
      <c r="C12224" s="7" t="s">
        <v>293</v>
      </c>
      <c r="D12224" s="8">
        <v>1.05</v>
      </c>
    </row>
    <row r="12225" spans="1:4" ht="12.75" customHeight="1">
      <c r="A12225" s="6" t="s">
        <v>24469</v>
      </c>
      <c r="B12225" s="7" t="s">
        <v>24470</v>
      </c>
      <c r="C12225" s="7" t="s">
        <v>293</v>
      </c>
      <c r="D12225" s="8">
        <v>1.1200000000000001</v>
      </c>
    </row>
    <row r="12226" spans="1:4" ht="12.75" customHeight="1">
      <c r="A12226" s="6" t="s">
        <v>24471</v>
      </c>
      <c r="B12226" s="7" t="s">
        <v>24472</v>
      </c>
      <c r="C12226" s="7" t="s">
        <v>293</v>
      </c>
      <c r="D12226" s="8">
        <v>1.17</v>
      </c>
    </row>
    <row r="12227" spans="1:4" ht="12.75" customHeight="1">
      <c r="A12227" s="6" t="s">
        <v>24473</v>
      </c>
      <c r="B12227" s="7" t="s">
        <v>24474</v>
      </c>
      <c r="C12227" s="7" t="s">
        <v>293</v>
      </c>
      <c r="D12227" s="8">
        <v>0.09</v>
      </c>
    </row>
    <row r="12228" spans="1:4" ht="12.75" customHeight="1">
      <c r="A12228" s="6" t="s">
        <v>24475</v>
      </c>
      <c r="B12228" s="7" t="s">
        <v>24476</v>
      </c>
      <c r="C12228" s="7" t="s">
        <v>293</v>
      </c>
      <c r="D12228" s="8">
        <v>0.11</v>
      </c>
    </row>
    <row r="12229" spans="1:4" ht="12.75" customHeight="1">
      <c r="A12229" s="6" t="s">
        <v>24477</v>
      </c>
      <c r="B12229" s="7" t="s">
        <v>24478</v>
      </c>
      <c r="C12229" s="7" t="s">
        <v>293</v>
      </c>
      <c r="D12229" s="8">
        <v>0.64</v>
      </c>
    </row>
    <row r="12230" spans="1:4" ht="12.75" customHeight="1">
      <c r="A12230" s="6" t="s">
        <v>24479</v>
      </c>
      <c r="B12230" s="7" t="s">
        <v>24480</v>
      </c>
      <c r="C12230" s="7" t="s">
        <v>293</v>
      </c>
      <c r="D12230" s="8">
        <v>1.91</v>
      </c>
    </row>
    <row r="12231" spans="1:4" ht="12.75" customHeight="1">
      <c r="A12231" s="6" t="s">
        <v>24481</v>
      </c>
      <c r="B12231" s="7" t="s">
        <v>24482</v>
      </c>
      <c r="C12231" s="7" t="s">
        <v>293</v>
      </c>
      <c r="D12231" s="8">
        <v>2.02</v>
      </c>
    </row>
    <row r="12232" spans="1:4" ht="12.75" customHeight="1">
      <c r="A12232" s="6" t="s">
        <v>24483</v>
      </c>
      <c r="B12232" s="7" t="s">
        <v>24484</v>
      </c>
      <c r="C12232" s="7" t="s">
        <v>293</v>
      </c>
      <c r="D12232" s="8">
        <v>2.41</v>
      </c>
    </row>
    <row r="12233" spans="1:4" ht="12.75" customHeight="1">
      <c r="A12233" s="6" t="s">
        <v>24485</v>
      </c>
      <c r="B12233" s="7" t="s">
        <v>24486</v>
      </c>
      <c r="C12233" s="7" t="s">
        <v>293</v>
      </c>
      <c r="D12233" s="8">
        <v>1.39</v>
      </c>
    </row>
    <row r="12234" spans="1:4" ht="12.75" customHeight="1">
      <c r="A12234" s="6" t="s">
        <v>24487</v>
      </c>
      <c r="B12234" s="7" t="s">
        <v>24488</v>
      </c>
      <c r="C12234" s="7" t="s">
        <v>293</v>
      </c>
      <c r="D12234" s="8">
        <v>0.18</v>
      </c>
    </row>
    <row r="12235" spans="1:4" ht="12.75" customHeight="1">
      <c r="A12235" s="6" t="s">
        <v>24489</v>
      </c>
      <c r="B12235" s="7" t="s">
        <v>24490</v>
      </c>
      <c r="C12235" s="7" t="s">
        <v>296</v>
      </c>
      <c r="D12235" s="8">
        <v>19.68</v>
      </c>
    </row>
    <row r="12236" spans="1:4" ht="12.75" customHeight="1">
      <c r="A12236" s="6" t="s">
        <v>24491</v>
      </c>
      <c r="B12236" s="7" t="s">
        <v>24492</v>
      </c>
      <c r="C12236" s="7" t="s">
        <v>296</v>
      </c>
      <c r="D12236" s="8">
        <v>15.63</v>
      </c>
    </row>
    <row r="12237" spans="1:4" ht="12.75" customHeight="1">
      <c r="A12237" s="6" t="s">
        <v>24493</v>
      </c>
      <c r="B12237" s="7" t="s">
        <v>24494</v>
      </c>
      <c r="C12237" s="7" t="s">
        <v>296</v>
      </c>
      <c r="D12237" s="8">
        <v>15.25</v>
      </c>
    </row>
    <row r="12238" spans="1:4" ht="12.75" customHeight="1">
      <c r="A12238" s="6" t="s">
        <v>24495</v>
      </c>
      <c r="B12238" s="7" t="s">
        <v>24496</v>
      </c>
      <c r="C12238" s="7" t="s">
        <v>296</v>
      </c>
      <c r="D12238" s="8">
        <v>65.66</v>
      </c>
    </row>
    <row r="12239" spans="1:4" ht="12.75" customHeight="1">
      <c r="A12239" s="6" t="s">
        <v>24497</v>
      </c>
      <c r="B12239" s="7" t="s">
        <v>24498</v>
      </c>
      <c r="C12239" s="7" t="s">
        <v>296</v>
      </c>
      <c r="D12239" s="8">
        <v>252.28</v>
      </c>
    </row>
    <row r="12240" spans="1:4" ht="12.75" customHeight="1">
      <c r="A12240" s="6" t="s">
        <v>24499</v>
      </c>
      <c r="B12240" s="7" t="s">
        <v>24500</v>
      </c>
      <c r="C12240" s="7" t="s">
        <v>296</v>
      </c>
      <c r="D12240" s="8">
        <v>11.86</v>
      </c>
    </row>
    <row r="12241" spans="1:4" ht="12.75" customHeight="1">
      <c r="A12241" s="6" t="s">
        <v>24501</v>
      </c>
      <c r="B12241" s="7" t="s">
        <v>24502</v>
      </c>
      <c r="C12241" s="7" t="s">
        <v>296</v>
      </c>
      <c r="D12241" s="8">
        <v>266.36</v>
      </c>
    </row>
    <row r="12242" spans="1:4" ht="12.75" customHeight="1">
      <c r="A12242" s="6" t="s">
        <v>24503</v>
      </c>
      <c r="B12242" s="7" t="s">
        <v>24504</v>
      </c>
      <c r="C12242" s="7" t="s">
        <v>296</v>
      </c>
      <c r="D12242" s="8">
        <v>317.64999999999998</v>
      </c>
    </row>
    <row r="12243" spans="1:4" ht="12.75" customHeight="1">
      <c r="A12243" s="6" t="s">
        <v>24505</v>
      </c>
      <c r="B12243" s="7" t="s">
        <v>24506</v>
      </c>
      <c r="C12243" s="7" t="s">
        <v>296</v>
      </c>
      <c r="D12243" s="8">
        <v>139.49</v>
      </c>
    </row>
    <row r="12244" spans="1:4" ht="12.75" customHeight="1">
      <c r="A12244" s="6" t="s">
        <v>24507</v>
      </c>
      <c r="B12244" s="7" t="s">
        <v>24508</v>
      </c>
      <c r="C12244" s="7" t="s">
        <v>296</v>
      </c>
      <c r="D12244" s="8">
        <v>147.78</v>
      </c>
    </row>
    <row r="12245" spans="1:4" ht="12.75" customHeight="1">
      <c r="A12245" s="6" t="s">
        <v>24509</v>
      </c>
      <c r="B12245" s="7" t="s">
        <v>24510</v>
      </c>
      <c r="C12245" s="7" t="s">
        <v>296</v>
      </c>
      <c r="D12245" s="8">
        <v>154.88</v>
      </c>
    </row>
    <row r="12246" spans="1:4" ht="12.75" customHeight="1">
      <c r="A12246" s="6" t="s">
        <v>24511</v>
      </c>
      <c r="B12246" s="7" t="s">
        <v>24512</v>
      </c>
      <c r="C12246" s="7" t="s">
        <v>296</v>
      </c>
      <c r="D12246" s="8">
        <v>85.04</v>
      </c>
    </row>
    <row r="12247" spans="1:4" ht="12.75" customHeight="1">
      <c r="A12247" s="6" t="s">
        <v>24513</v>
      </c>
      <c r="B12247" s="7" t="s">
        <v>24514</v>
      </c>
      <c r="C12247" s="7" t="s">
        <v>296</v>
      </c>
      <c r="D12247" s="8">
        <v>183.55</v>
      </c>
    </row>
    <row r="12248" spans="1:4" ht="12.75" customHeight="1">
      <c r="A12248" s="6" t="s">
        <v>24515</v>
      </c>
      <c r="B12248" s="7" t="s">
        <v>24516</v>
      </c>
      <c r="C12248" s="7" t="s">
        <v>296</v>
      </c>
      <c r="D12248" s="8">
        <v>24.93</v>
      </c>
    </row>
    <row r="12249" spans="1:4" ht="12.75" customHeight="1">
      <c r="A12249" s="6" t="s">
        <v>24517</v>
      </c>
      <c r="B12249" s="7" t="s">
        <v>24518</v>
      </c>
      <c r="C12249" s="7" t="s">
        <v>293</v>
      </c>
      <c r="D12249" s="8">
        <v>0.08</v>
      </c>
    </row>
    <row r="12250" spans="1:4" ht="12.75" customHeight="1">
      <c r="A12250" s="6" t="s">
        <v>24519</v>
      </c>
      <c r="B12250" s="7" t="s">
        <v>24520</v>
      </c>
      <c r="C12250" s="7" t="s">
        <v>293</v>
      </c>
      <c r="D12250" s="8">
        <v>20.59</v>
      </c>
    </row>
    <row r="12251" spans="1:4" ht="12.75" customHeight="1">
      <c r="A12251" s="6" t="s">
        <v>24521</v>
      </c>
      <c r="B12251" s="7" t="s">
        <v>24522</v>
      </c>
      <c r="C12251" s="7" t="s">
        <v>293</v>
      </c>
      <c r="D12251" s="8">
        <v>0.33</v>
      </c>
    </row>
    <row r="12252" spans="1:4" ht="12.75" customHeight="1">
      <c r="A12252" s="6" t="s">
        <v>24523</v>
      </c>
      <c r="B12252" s="7" t="s">
        <v>24524</v>
      </c>
      <c r="C12252" s="7" t="s">
        <v>293</v>
      </c>
      <c r="D12252" s="8">
        <v>0.25</v>
      </c>
    </row>
    <row r="12253" spans="1:4" ht="12.75" customHeight="1">
      <c r="A12253" s="6" t="s">
        <v>24525</v>
      </c>
      <c r="B12253" s="7" t="s">
        <v>24526</v>
      </c>
      <c r="C12253" s="7" t="s">
        <v>293</v>
      </c>
      <c r="D12253" s="8">
        <v>0.61</v>
      </c>
    </row>
    <row r="12254" spans="1:4" ht="12.75" customHeight="1">
      <c r="A12254" s="6" t="s">
        <v>24527</v>
      </c>
      <c r="B12254" s="7" t="s">
        <v>24528</v>
      </c>
      <c r="C12254" s="7" t="s">
        <v>293</v>
      </c>
      <c r="D12254" s="8">
        <v>0.69</v>
      </c>
    </row>
    <row r="12255" spans="1:4" ht="12.75" customHeight="1">
      <c r="A12255" s="6" t="s">
        <v>24529</v>
      </c>
      <c r="B12255" s="7" t="s">
        <v>24530</v>
      </c>
      <c r="C12255" s="7" t="s">
        <v>293</v>
      </c>
      <c r="D12255" s="8">
        <v>0.55000000000000004</v>
      </c>
    </row>
    <row r="12256" spans="1:4" ht="12.75" customHeight="1">
      <c r="A12256" s="6" t="s">
        <v>24531</v>
      </c>
      <c r="B12256" s="7" t="s">
        <v>24532</v>
      </c>
      <c r="C12256" s="7" t="s">
        <v>293</v>
      </c>
      <c r="D12256" s="8">
        <v>27.11</v>
      </c>
    </row>
    <row r="12257" spans="1:4" ht="12.75" customHeight="1">
      <c r="A12257" s="6" t="s">
        <v>24533</v>
      </c>
      <c r="B12257" s="7" t="s">
        <v>24534</v>
      </c>
      <c r="C12257" s="7" t="s">
        <v>293</v>
      </c>
      <c r="D12257" s="8">
        <v>20.32</v>
      </c>
    </row>
    <row r="12258" spans="1:4" ht="12.75" customHeight="1">
      <c r="A12258" s="6" t="s">
        <v>24535</v>
      </c>
      <c r="B12258" s="7" t="s">
        <v>24536</v>
      </c>
      <c r="C12258" s="7" t="s">
        <v>293</v>
      </c>
      <c r="D12258" s="8">
        <v>23.28</v>
      </c>
    </row>
    <row r="12259" spans="1:4" ht="12.75" customHeight="1">
      <c r="A12259" s="6" t="s">
        <v>24537</v>
      </c>
      <c r="B12259" s="7" t="s">
        <v>24538</v>
      </c>
      <c r="C12259" s="7" t="s">
        <v>293</v>
      </c>
      <c r="D12259" s="8">
        <v>27.83</v>
      </c>
    </row>
    <row r="12260" spans="1:4" ht="12.75" customHeight="1">
      <c r="A12260" s="6" t="s">
        <v>24539</v>
      </c>
      <c r="B12260" s="7" t="s">
        <v>24540</v>
      </c>
      <c r="C12260" s="7" t="s">
        <v>293</v>
      </c>
      <c r="D12260" s="8">
        <v>29.71</v>
      </c>
    </row>
    <row r="12261" spans="1:4" ht="12.75" customHeight="1">
      <c r="A12261" s="6" t="s">
        <v>24541</v>
      </c>
      <c r="B12261" s="7" t="s">
        <v>24542</v>
      </c>
      <c r="C12261" s="7" t="s">
        <v>296</v>
      </c>
      <c r="D12261" s="8">
        <v>73.44</v>
      </c>
    </row>
    <row r="12262" spans="1:4" ht="12.75" customHeight="1">
      <c r="A12262" s="6" t="s">
        <v>24543</v>
      </c>
      <c r="B12262" s="7" t="s">
        <v>24540</v>
      </c>
      <c r="C12262" s="7" t="s">
        <v>296</v>
      </c>
      <c r="D12262" s="8">
        <v>5233</v>
      </c>
    </row>
    <row r="12263" spans="1:4" ht="12.75" customHeight="1">
      <c r="A12263" s="6" t="s">
        <v>24544</v>
      </c>
      <c r="B12263" s="7" t="s">
        <v>24545</v>
      </c>
      <c r="C12263" s="7" t="s">
        <v>293</v>
      </c>
      <c r="D12263" s="8">
        <v>18.11</v>
      </c>
    </row>
    <row r="12264" spans="1:4" ht="12.75" customHeight="1">
      <c r="A12264" s="6" t="s">
        <v>24546</v>
      </c>
      <c r="B12264" s="7" t="s">
        <v>24545</v>
      </c>
      <c r="C12264" s="7" t="s">
        <v>296</v>
      </c>
      <c r="D12264" s="8">
        <v>3212.41</v>
      </c>
    </row>
    <row r="12265" spans="1:4" ht="12.75" customHeight="1">
      <c r="A12265" s="6" t="s">
        <v>24547</v>
      </c>
      <c r="B12265" s="7" t="s">
        <v>24548</v>
      </c>
      <c r="C12265" s="7" t="s">
        <v>293</v>
      </c>
      <c r="D12265" s="8">
        <v>0.32</v>
      </c>
    </row>
    <row r="12266" spans="1:4" ht="12.75" customHeight="1">
      <c r="A12266" s="6" t="s">
        <v>24549</v>
      </c>
      <c r="B12266" s="7" t="s">
        <v>24550</v>
      </c>
      <c r="C12266" s="7" t="s">
        <v>296</v>
      </c>
      <c r="D12266" s="8">
        <v>42.62</v>
      </c>
    </row>
    <row r="12267" spans="1:4" ht="12.75" customHeight="1">
      <c r="A12267" s="6" t="s">
        <v>24551</v>
      </c>
      <c r="B12267" s="7" t="s">
        <v>24552</v>
      </c>
      <c r="C12267" s="7" t="s">
        <v>296</v>
      </c>
      <c r="D12267" s="8">
        <v>27.9</v>
      </c>
    </row>
    <row r="12268" spans="1:4" ht="12.75" customHeight="1">
      <c r="A12268" s="6" t="s">
        <v>24553</v>
      </c>
      <c r="B12268" s="7" t="s">
        <v>24554</v>
      </c>
      <c r="C12268" s="7" t="s">
        <v>296</v>
      </c>
      <c r="D12268" s="8">
        <v>90.21</v>
      </c>
    </row>
    <row r="12269" spans="1:4" ht="12.75" customHeight="1">
      <c r="A12269" s="6" t="s">
        <v>24555</v>
      </c>
      <c r="B12269" s="7" t="s">
        <v>24556</v>
      </c>
      <c r="C12269" s="7" t="s">
        <v>296</v>
      </c>
      <c r="D12269" s="8">
        <v>27.9</v>
      </c>
    </row>
    <row r="12270" spans="1:4" ht="12.75" customHeight="1">
      <c r="A12270" s="6" t="s">
        <v>24557</v>
      </c>
      <c r="B12270" s="7" t="s">
        <v>24558</v>
      </c>
      <c r="C12270" s="7" t="s">
        <v>296</v>
      </c>
      <c r="D12270" s="8">
        <v>27.61</v>
      </c>
    </row>
    <row r="12271" spans="1:4" ht="12.75" customHeight="1">
      <c r="A12271" s="6" t="s">
        <v>24559</v>
      </c>
      <c r="B12271" s="7" t="s">
        <v>24560</v>
      </c>
      <c r="C12271" s="7" t="s">
        <v>296</v>
      </c>
      <c r="D12271" s="8">
        <v>44.27</v>
      </c>
    </row>
    <row r="12272" spans="1:4" ht="12.75" customHeight="1">
      <c r="A12272" s="6" t="s">
        <v>24561</v>
      </c>
      <c r="B12272" s="7" t="s">
        <v>24562</v>
      </c>
      <c r="C12272" s="7" t="s">
        <v>296</v>
      </c>
      <c r="D12272" s="8">
        <v>27.9</v>
      </c>
    </row>
    <row r="12273" spans="1:4" ht="12.75" customHeight="1">
      <c r="A12273" s="6" t="s">
        <v>24563</v>
      </c>
      <c r="B12273" s="7" t="s">
        <v>24564</v>
      </c>
      <c r="C12273" s="7" t="s">
        <v>296</v>
      </c>
      <c r="D12273" s="8">
        <v>27.61</v>
      </c>
    </row>
    <row r="12274" spans="1:4" ht="12.75" customHeight="1">
      <c r="A12274" s="6" t="s">
        <v>24565</v>
      </c>
      <c r="B12274" s="7" t="s">
        <v>24566</v>
      </c>
      <c r="C12274" s="7" t="s">
        <v>296</v>
      </c>
      <c r="D12274" s="8">
        <v>34.61</v>
      </c>
    </row>
    <row r="12275" spans="1:4" ht="12.75" customHeight="1">
      <c r="A12275" s="6" t="s">
        <v>24567</v>
      </c>
      <c r="B12275" s="7" t="s">
        <v>24568</v>
      </c>
      <c r="C12275" s="7" t="s">
        <v>296</v>
      </c>
      <c r="D12275" s="8">
        <v>22.37</v>
      </c>
    </row>
    <row r="12276" spans="1:4" ht="12.75" customHeight="1">
      <c r="A12276" s="6" t="s">
        <v>24569</v>
      </c>
      <c r="B12276" s="7" t="s">
        <v>24570</v>
      </c>
      <c r="C12276" s="7" t="s">
        <v>296</v>
      </c>
      <c r="D12276" s="8">
        <v>32.93</v>
      </c>
    </row>
    <row r="12277" spans="1:4" ht="12.75" customHeight="1">
      <c r="A12277" s="6" t="s">
        <v>24571</v>
      </c>
      <c r="B12277" s="7" t="s">
        <v>24572</v>
      </c>
      <c r="C12277" s="7" t="s">
        <v>296</v>
      </c>
      <c r="D12277" s="8">
        <v>43.47</v>
      </c>
    </row>
    <row r="12278" spans="1:4" ht="12.75" customHeight="1">
      <c r="A12278" s="6" t="s">
        <v>24573</v>
      </c>
      <c r="B12278" s="7" t="s">
        <v>24574</v>
      </c>
      <c r="C12278" s="7" t="s">
        <v>296</v>
      </c>
      <c r="D12278" s="8">
        <v>31.16</v>
      </c>
    </row>
    <row r="12279" spans="1:4" ht="12.75" customHeight="1">
      <c r="A12279" s="6" t="s">
        <v>24575</v>
      </c>
      <c r="B12279" s="7" t="s">
        <v>24576</v>
      </c>
      <c r="C12279" s="7" t="s">
        <v>296</v>
      </c>
      <c r="D12279" s="8">
        <v>27.9</v>
      </c>
    </row>
    <row r="12280" spans="1:4" ht="12.75" customHeight="1">
      <c r="A12280" s="6" t="s">
        <v>24577</v>
      </c>
      <c r="B12280" s="7" t="s">
        <v>24578</v>
      </c>
      <c r="C12280" s="7" t="s">
        <v>296</v>
      </c>
      <c r="D12280" s="8">
        <v>35.67</v>
      </c>
    </row>
    <row r="12281" spans="1:4" ht="12.75" customHeight="1">
      <c r="A12281" s="6" t="s">
        <v>24579</v>
      </c>
      <c r="B12281" s="7" t="s">
        <v>24580</v>
      </c>
      <c r="C12281" s="7" t="s">
        <v>296</v>
      </c>
      <c r="D12281" s="8">
        <v>25.78</v>
      </c>
    </row>
    <row r="12282" spans="1:4" ht="12.75" customHeight="1">
      <c r="A12282" s="6" t="s">
        <v>24581</v>
      </c>
      <c r="B12282" s="7" t="s">
        <v>24582</v>
      </c>
      <c r="C12282" s="7" t="s">
        <v>296</v>
      </c>
      <c r="D12282" s="8">
        <v>11.22</v>
      </c>
    </row>
    <row r="12283" spans="1:4" ht="12.75" customHeight="1">
      <c r="A12283" s="6" t="s">
        <v>24583</v>
      </c>
      <c r="B12283" s="7" t="s">
        <v>24584</v>
      </c>
      <c r="C12283" s="7" t="s">
        <v>296</v>
      </c>
      <c r="D12283" s="8">
        <v>31.34</v>
      </c>
    </row>
    <row r="12284" spans="1:4" ht="12.75" customHeight="1">
      <c r="A12284" s="6" t="s">
        <v>24585</v>
      </c>
      <c r="B12284" s="7" t="s">
        <v>24586</v>
      </c>
      <c r="C12284" s="7" t="s">
        <v>296</v>
      </c>
      <c r="D12284" s="8">
        <v>81.12</v>
      </c>
    </row>
    <row r="12285" spans="1:4" ht="12.75" customHeight="1">
      <c r="A12285" s="6" t="s">
        <v>24587</v>
      </c>
      <c r="B12285" s="7" t="s">
        <v>24588</v>
      </c>
      <c r="C12285" s="7" t="s">
        <v>296</v>
      </c>
      <c r="D12285" s="8">
        <v>44.26</v>
      </c>
    </row>
    <row r="12286" spans="1:4" ht="12.75" customHeight="1">
      <c r="A12286" s="6" t="s">
        <v>24589</v>
      </c>
      <c r="B12286" s="7" t="s">
        <v>24590</v>
      </c>
      <c r="C12286" s="7" t="s">
        <v>296</v>
      </c>
      <c r="D12286" s="8">
        <v>38.340000000000003</v>
      </c>
    </row>
    <row r="12287" spans="1:4" ht="12.75" customHeight="1">
      <c r="A12287" s="6" t="s">
        <v>24591</v>
      </c>
      <c r="B12287" s="7" t="s">
        <v>24592</v>
      </c>
      <c r="C12287" s="7" t="s">
        <v>296</v>
      </c>
      <c r="D12287" s="8">
        <v>31.35</v>
      </c>
    </row>
    <row r="12288" spans="1:4" ht="12.75" customHeight="1">
      <c r="A12288" s="6" t="s">
        <v>24593</v>
      </c>
      <c r="B12288" s="7" t="s">
        <v>24594</v>
      </c>
      <c r="C12288" s="7" t="s">
        <v>296</v>
      </c>
      <c r="D12288" s="8">
        <v>31.57</v>
      </c>
    </row>
    <row r="12289" spans="1:4" ht="12.75" customHeight="1">
      <c r="A12289" s="6" t="s">
        <v>24595</v>
      </c>
      <c r="B12289" s="7" t="s">
        <v>24596</v>
      </c>
      <c r="C12289" s="7" t="s">
        <v>296</v>
      </c>
      <c r="D12289" s="8">
        <v>35.67</v>
      </c>
    </row>
    <row r="12290" spans="1:4" ht="12.75" customHeight="1">
      <c r="A12290" s="6" t="s">
        <v>24597</v>
      </c>
      <c r="B12290" s="7" t="s">
        <v>24598</v>
      </c>
      <c r="C12290" s="7" t="s">
        <v>296</v>
      </c>
      <c r="D12290" s="8">
        <v>41.67</v>
      </c>
    </row>
    <row r="12291" spans="1:4" ht="12.75" customHeight="1">
      <c r="A12291" s="6" t="s">
        <v>24599</v>
      </c>
      <c r="B12291" s="7" t="s">
        <v>24600</v>
      </c>
      <c r="C12291" s="7" t="s">
        <v>296</v>
      </c>
      <c r="D12291" s="8">
        <v>34.61</v>
      </c>
    </row>
    <row r="12292" spans="1:4" ht="12.75" customHeight="1">
      <c r="A12292" s="6" t="s">
        <v>24601</v>
      </c>
      <c r="B12292" s="7" t="s">
        <v>24602</v>
      </c>
      <c r="C12292" s="7" t="s">
        <v>296</v>
      </c>
      <c r="D12292" s="8">
        <v>29.4</v>
      </c>
    </row>
    <row r="12293" spans="1:4" ht="12.75" customHeight="1">
      <c r="A12293" s="6" t="s">
        <v>24603</v>
      </c>
      <c r="B12293" s="7" t="s">
        <v>24604</v>
      </c>
      <c r="C12293" s="7" t="s">
        <v>296</v>
      </c>
      <c r="D12293" s="8">
        <v>115.78</v>
      </c>
    </row>
    <row r="12294" spans="1:4" ht="12.75" customHeight="1">
      <c r="A12294" s="6" t="s">
        <v>24605</v>
      </c>
      <c r="B12294" s="7" t="s">
        <v>24606</v>
      </c>
      <c r="C12294" s="7" t="s">
        <v>296</v>
      </c>
      <c r="D12294" s="8">
        <v>115.78</v>
      </c>
    </row>
    <row r="12295" spans="1:4" ht="12.75" customHeight="1">
      <c r="A12295" s="6" t="s">
        <v>24607</v>
      </c>
      <c r="B12295" s="7" t="s">
        <v>24608</v>
      </c>
      <c r="C12295" s="7" t="s">
        <v>296</v>
      </c>
      <c r="D12295" s="8">
        <v>124.35</v>
      </c>
    </row>
    <row r="12296" spans="1:4" ht="12.75" customHeight="1">
      <c r="A12296" s="6" t="s">
        <v>24609</v>
      </c>
      <c r="B12296" s="7" t="s">
        <v>24610</v>
      </c>
      <c r="C12296" s="7" t="s">
        <v>296</v>
      </c>
      <c r="D12296" s="8">
        <v>55.8</v>
      </c>
    </row>
    <row r="12297" spans="1:4" ht="12.75" customHeight="1">
      <c r="A12297" s="6" t="s">
        <v>24611</v>
      </c>
      <c r="B12297" s="7" t="s">
        <v>24612</v>
      </c>
      <c r="C12297" s="7" t="s">
        <v>296</v>
      </c>
      <c r="D12297" s="8">
        <v>17.04</v>
      </c>
    </row>
    <row r="12298" spans="1:4" ht="12.75" customHeight="1">
      <c r="A12298" s="6" t="s">
        <v>24613</v>
      </c>
      <c r="B12298" s="7" t="s">
        <v>24614</v>
      </c>
      <c r="C12298" s="7" t="s">
        <v>296</v>
      </c>
      <c r="D12298" s="8">
        <v>33.08</v>
      </c>
    </row>
    <row r="12299" spans="1:4" ht="12.75" customHeight="1">
      <c r="A12299" s="6" t="s">
        <v>24615</v>
      </c>
      <c r="B12299" s="7" t="s">
        <v>24616</v>
      </c>
      <c r="C12299" s="7" t="s">
        <v>296</v>
      </c>
      <c r="D12299" s="8">
        <v>55.83</v>
      </c>
    </row>
    <row r="12300" spans="1:4" ht="12.75" customHeight="1">
      <c r="A12300" s="6" t="s">
        <v>24617</v>
      </c>
      <c r="B12300" s="7" t="s">
        <v>24618</v>
      </c>
      <c r="C12300" s="7" t="s">
        <v>296</v>
      </c>
      <c r="D12300" s="8">
        <v>20.45</v>
      </c>
    </row>
    <row r="12301" spans="1:4" ht="12.75" customHeight="1">
      <c r="A12301" s="6" t="s">
        <v>24619</v>
      </c>
      <c r="B12301" s="7" t="s">
        <v>24620</v>
      </c>
      <c r="C12301" s="7" t="s">
        <v>296</v>
      </c>
      <c r="D12301" s="8">
        <v>25.8</v>
      </c>
    </row>
    <row r="12302" spans="1:4" ht="12.75" customHeight="1">
      <c r="A12302" s="6" t="s">
        <v>24621</v>
      </c>
      <c r="B12302" s="7" t="s">
        <v>24622</v>
      </c>
      <c r="C12302" s="7" t="s">
        <v>296</v>
      </c>
      <c r="D12302" s="8">
        <v>12.09</v>
      </c>
    </row>
    <row r="12303" spans="1:4" ht="12.75" customHeight="1">
      <c r="A12303" s="6" t="s">
        <v>24623</v>
      </c>
      <c r="B12303" s="7" t="s">
        <v>24624</v>
      </c>
      <c r="C12303" s="7" t="s">
        <v>296</v>
      </c>
      <c r="D12303" s="8">
        <v>24.48</v>
      </c>
    </row>
    <row r="12304" spans="1:4" ht="12.75" customHeight="1">
      <c r="A12304" s="6" t="s">
        <v>24625</v>
      </c>
      <c r="B12304" s="7" t="s">
        <v>24626</v>
      </c>
      <c r="C12304" s="7" t="s">
        <v>296</v>
      </c>
      <c r="D12304" s="8">
        <v>52.58</v>
      </c>
    </row>
    <row r="12305" spans="1:4" ht="12.75" customHeight="1">
      <c r="A12305" s="6" t="s">
        <v>24627</v>
      </c>
      <c r="B12305" s="7" t="s">
        <v>24628</v>
      </c>
      <c r="C12305" s="7" t="s">
        <v>296</v>
      </c>
      <c r="D12305" s="8">
        <v>41.01</v>
      </c>
    </row>
    <row r="12306" spans="1:4" ht="12.75" customHeight="1">
      <c r="A12306" s="6" t="s">
        <v>24629</v>
      </c>
      <c r="B12306" s="7" t="s">
        <v>24630</v>
      </c>
      <c r="C12306" s="7" t="s">
        <v>296</v>
      </c>
      <c r="D12306" s="8">
        <v>44.26</v>
      </c>
    </row>
    <row r="12307" spans="1:4" ht="12.75" customHeight="1">
      <c r="A12307" s="6" t="s">
        <v>24631</v>
      </c>
      <c r="B12307" s="7" t="s">
        <v>24632</v>
      </c>
      <c r="C12307" s="7" t="s">
        <v>296</v>
      </c>
      <c r="D12307" s="8">
        <v>16.39</v>
      </c>
    </row>
    <row r="12308" spans="1:4" ht="12.75" customHeight="1">
      <c r="A12308" s="6" t="s">
        <v>24633</v>
      </c>
      <c r="B12308" s="7" t="s">
        <v>24634</v>
      </c>
      <c r="C12308" s="7" t="s">
        <v>296</v>
      </c>
      <c r="D12308" s="8">
        <v>32.770000000000003</v>
      </c>
    </row>
    <row r="12309" spans="1:4" ht="12.75" customHeight="1">
      <c r="A12309" s="6" t="s">
        <v>24635</v>
      </c>
      <c r="B12309" s="7" t="s">
        <v>24636</v>
      </c>
      <c r="C12309" s="7" t="s">
        <v>296</v>
      </c>
      <c r="D12309" s="8">
        <v>91.38</v>
      </c>
    </row>
    <row r="12310" spans="1:4" ht="12.75" customHeight="1">
      <c r="A12310" s="6" t="s">
        <v>24637</v>
      </c>
      <c r="B12310" s="7" t="s">
        <v>24638</v>
      </c>
      <c r="C12310" s="7" t="s">
        <v>296</v>
      </c>
      <c r="D12310" s="8">
        <v>71.34</v>
      </c>
    </row>
    <row r="12311" spans="1:4" ht="12.75" customHeight="1">
      <c r="A12311" s="6" t="s">
        <v>24639</v>
      </c>
      <c r="B12311" s="7" t="s">
        <v>24640</v>
      </c>
      <c r="C12311" s="7" t="s">
        <v>296</v>
      </c>
      <c r="D12311" s="8">
        <v>20.09</v>
      </c>
    </row>
    <row r="12312" spans="1:4" ht="12.75" customHeight="1">
      <c r="A12312" s="6" t="s">
        <v>24641</v>
      </c>
      <c r="B12312" s="7" t="s">
        <v>24642</v>
      </c>
      <c r="C12312" s="7" t="s">
        <v>296</v>
      </c>
      <c r="D12312" s="8">
        <v>20.65</v>
      </c>
    </row>
    <row r="12313" spans="1:4" ht="12.75" customHeight="1">
      <c r="A12313" s="6" t="s">
        <v>24643</v>
      </c>
      <c r="B12313" s="7" t="s">
        <v>24644</v>
      </c>
      <c r="C12313" s="7" t="s">
        <v>296</v>
      </c>
      <c r="D12313" s="8">
        <v>21.51</v>
      </c>
    </row>
    <row r="12314" spans="1:4" ht="12.75" customHeight="1">
      <c r="A12314" s="6" t="s">
        <v>24645</v>
      </c>
      <c r="B12314" s="7" t="s">
        <v>24646</v>
      </c>
      <c r="C12314" s="7" t="s">
        <v>296</v>
      </c>
      <c r="D12314" s="8">
        <v>19.3</v>
      </c>
    </row>
    <row r="12315" spans="1:4" ht="12.75" customHeight="1">
      <c r="A12315" s="6" t="s">
        <v>24647</v>
      </c>
      <c r="B12315" s="7" t="s">
        <v>24648</v>
      </c>
      <c r="C12315" s="7" t="s">
        <v>296</v>
      </c>
      <c r="D12315" s="8">
        <v>21.3</v>
      </c>
    </row>
    <row r="12316" spans="1:4" ht="12.75" customHeight="1">
      <c r="A12316" s="6" t="s">
        <v>24649</v>
      </c>
      <c r="B12316" s="7" t="s">
        <v>24650</v>
      </c>
      <c r="C12316" s="7" t="s">
        <v>296</v>
      </c>
      <c r="D12316" s="8">
        <v>21.51</v>
      </c>
    </row>
    <row r="12317" spans="1:4" ht="12.75" customHeight="1">
      <c r="A12317" s="6" t="s">
        <v>24651</v>
      </c>
      <c r="B12317" s="7" t="s">
        <v>24652</v>
      </c>
      <c r="C12317" s="7" t="s">
        <v>296</v>
      </c>
      <c r="D12317" s="8">
        <v>34.61</v>
      </c>
    </row>
    <row r="12318" spans="1:4" ht="12.75" customHeight="1">
      <c r="A12318" s="6" t="s">
        <v>24653</v>
      </c>
      <c r="B12318" s="7" t="s">
        <v>24654</v>
      </c>
      <c r="C12318" s="7" t="s">
        <v>296</v>
      </c>
      <c r="D12318" s="8">
        <v>41.02</v>
      </c>
    </row>
    <row r="12319" spans="1:4" ht="12.75" customHeight="1">
      <c r="A12319" s="6" t="s">
        <v>24655</v>
      </c>
      <c r="B12319" s="7" t="s">
        <v>24656</v>
      </c>
      <c r="C12319" s="7" t="s">
        <v>296</v>
      </c>
      <c r="D12319" s="8">
        <v>50.95</v>
      </c>
    </row>
    <row r="12320" spans="1:4" ht="12.75" customHeight="1">
      <c r="A12320" s="6" t="s">
        <v>24657</v>
      </c>
      <c r="B12320" s="7" t="s">
        <v>24658</v>
      </c>
      <c r="C12320" s="7" t="s">
        <v>296</v>
      </c>
      <c r="D12320" s="8">
        <v>25.24</v>
      </c>
    </row>
    <row r="12321" spans="1:4" ht="12.75" customHeight="1">
      <c r="A12321" s="6" t="s">
        <v>24659</v>
      </c>
      <c r="B12321" s="7" t="s">
        <v>24660</v>
      </c>
      <c r="C12321" s="7" t="s">
        <v>296</v>
      </c>
      <c r="D12321" s="8">
        <v>30.33</v>
      </c>
    </row>
    <row r="12322" spans="1:4" ht="12.75" customHeight="1">
      <c r="A12322" s="6" t="s">
        <v>24661</v>
      </c>
      <c r="B12322" s="7" t="s">
        <v>24662</v>
      </c>
      <c r="C12322" s="7" t="s">
        <v>296</v>
      </c>
      <c r="D12322" s="8">
        <v>18.649999999999999</v>
      </c>
    </row>
    <row r="12323" spans="1:4" ht="12.75" customHeight="1">
      <c r="A12323" s="6" t="s">
        <v>24663</v>
      </c>
      <c r="B12323" s="7" t="s">
        <v>24664</v>
      </c>
      <c r="C12323" s="7" t="s">
        <v>296</v>
      </c>
      <c r="D12323" s="8">
        <v>30.74</v>
      </c>
    </row>
    <row r="12324" spans="1:4" ht="12.75" customHeight="1">
      <c r="A12324" s="6" t="s">
        <v>24665</v>
      </c>
      <c r="B12324" s="7" t="s">
        <v>24666</v>
      </c>
      <c r="C12324" s="7" t="s">
        <v>296</v>
      </c>
      <c r="D12324" s="8">
        <v>30.74</v>
      </c>
    </row>
    <row r="12325" spans="1:4" ht="12.75" customHeight="1">
      <c r="A12325" s="6" t="s">
        <v>24667</v>
      </c>
      <c r="B12325" s="7" t="s">
        <v>24668</v>
      </c>
      <c r="C12325" s="7" t="s">
        <v>296</v>
      </c>
      <c r="D12325" s="8">
        <v>21.51</v>
      </c>
    </row>
    <row r="12326" spans="1:4" ht="12.75" customHeight="1">
      <c r="A12326" s="6" t="s">
        <v>24669</v>
      </c>
      <c r="B12326" s="7" t="s">
        <v>24670</v>
      </c>
      <c r="C12326" s="7" t="s">
        <v>296</v>
      </c>
      <c r="D12326" s="8">
        <v>21.51</v>
      </c>
    </row>
    <row r="12327" spans="1:4" ht="12.75" customHeight="1">
      <c r="A12327" s="6" t="s">
        <v>24671</v>
      </c>
      <c r="B12327" s="7" t="s">
        <v>24672</v>
      </c>
      <c r="C12327" s="7" t="s">
        <v>296</v>
      </c>
      <c r="D12327" s="8">
        <v>21.3</v>
      </c>
    </row>
    <row r="12328" spans="1:4" ht="12.75" customHeight="1">
      <c r="A12328" s="6" t="s">
        <v>24673</v>
      </c>
      <c r="B12328" s="7" t="s">
        <v>24674</v>
      </c>
      <c r="C12328" s="7" t="s">
        <v>296</v>
      </c>
      <c r="D12328" s="8">
        <v>30.74</v>
      </c>
    </row>
    <row r="12329" spans="1:4" ht="12.75" customHeight="1">
      <c r="A12329" s="6" t="s">
        <v>24675</v>
      </c>
      <c r="B12329" s="7" t="s">
        <v>24676</v>
      </c>
      <c r="C12329" s="7" t="s">
        <v>296</v>
      </c>
      <c r="D12329" s="8">
        <v>44.26</v>
      </c>
    </row>
    <row r="12330" spans="1:4" ht="12.75" customHeight="1">
      <c r="A12330" s="6" t="s">
        <v>24677</v>
      </c>
      <c r="B12330" s="7" t="s">
        <v>24678</v>
      </c>
      <c r="C12330" s="7" t="s">
        <v>296</v>
      </c>
      <c r="D12330" s="8">
        <v>63.58</v>
      </c>
    </row>
    <row r="12331" spans="1:4" ht="12.75" customHeight="1">
      <c r="A12331" s="6" t="s">
        <v>24679</v>
      </c>
      <c r="B12331" s="7" t="s">
        <v>24680</v>
      </c>
      <c r="C12331" s="7" t="s">
        <v>296</v>
      </c>
      <c r="D12331" s="8">
        <v>44.26</v>
      </c>
    </row>
    <row r="12332" spans="1:4" ht="12.75" customHeight="1">
      <c r="A12332" s="6" t="s">
        <v>24681</v>
      </c>
      <c r="B12332" s="7" t="s">
        <v>24682</v>
      </c>
      <c r="C12332" s="7" t="s">
        <v>296</v>
      </c>
      <c r="D12332" s="8">
        <v>42.97</v>
      </c>
    </row>
    <row r="12333" spans="1:4" ht="12.75" customHeight="1">
      <c r="A12333" s="6" t="s">
        <v>24683</v>
      </c>
      <c r="B12333" s="7" t="s">
        <v>24684</v>
      </c>
      <c r="C12333" s="7" t="s">
        <v>296</v>
      </c>
      <c r="D12333" s="8">
        <v>44.26</v>
      </c>
    </row>
    <row r="12334" spans="1:4" ht="12.75" customHeight="1">
      <c r="A12334" s="6" t="s">
        <v>24685</v>
      </c>
      <c r="B12334" s="7" t="s">
        <v>24686</v>
      </c>
      <c r="C12334" s="7" t="s">
        <v>296</v>
      </c>
      <c r="D12334" s="8">
        <v>52.55</v>
      </c>
    </row>
    <row r="12335" spans="1:4" ht="12.75" customHeight="1">
      <c r="A12335" s="6" t="s">
        <v>24687</v>
      </c>
      <c r="B12335" s="7" t="s">
        <v>24688</v>
      </c>
      <c r="C12335" s="7" t="s">
        <v>296</v>
      </c>
      <c r="D12335" s="8">
        <v>34.61</v>
      </c>
    </row>
    <row r="12336" spans="1:4" ht="12.75" customHeight="1">
      <c r="A12336" s="6" t="s">
        <v>24689</v>
      </c>
      <c r="B12336" s="7" t="s">
        <v>24690</v>
      </c>
      <c r="C12336" s="7" t="s">
        <v>296</v>
      </c>
      <c r="D12336" s="8">
        <v>47.37</v>
      </c>
    </row>
    <row r="12337" spans="1:4" ht="12.75" customHeight="1">
      <c r="A12337" s="6" t="s">
        <v>24691</v>
      </c>
      <c r="B12337" s="7" t="s">
        <v>24692</v>
      </c>
      <c r="C12337" s="7" t="s">
        <v>296</v>
      </c>
      <c r="D12337" s="8">
        <v>34.61</v>
      </c>
    </row>
    <row r="12338" spans="1:4" ht="12.75" customHeight="1">
      <c r="A12338" s="6" t="s">
        <v>24693</v>
      </c>
      <c r="B12338" s="7" t="s">
        <v>24694</v>
      </c>
      <c r="C12338" s="7" t="s">
        <v>296</v>
      </c>
      <c r="D12338" s="8">
        <v>40.67</v>
      </c>
    </row>
    <row r="12339" spans="1:4" ht="12.75" customHeight="1">
      <c r="A12339" s="6" t="s">
        <v>24695</v>
      </c>
      <c r="B12339" s="7" t="s">
        <v>24696</v>
      </c>
      <c r="C12339" s="7" t="s">
        <v>296</v>
      </c>
      <c r="D12339" s="8">
        <v>34.28</v>
      </c>
    </row>
    <row r="12340" spans="1:4" ht="12.75" customHeight="1">
      <c r="A12340" s="6" t="s">
        <v>24697</v>
      </c>
      <c r="B12340" s="7" t="s">
        <v>24698</v>
      </c>
      <c r="C12340" s="7" t="s">
        <v>296</v>
      </c>
      <c r="D12340" s="8">
        <v>36.64</v>
      </c>
    </row>
    <row r="12341" spans="1:4" ht="12.75" customHeight="1">
      <c r="A12341" s="6" t="s">
        <v>24699</v>
      </c>
      <c r="B12341" s="7" t="s">
        <v>24700</v>
      </c>
      <c r="C12341" s="7" t="s">
        <v>296</v>
      </c>
      <c r="D12341" s="8">
        <v>34.200000000000003</v>
      </c>
    </row>
    <row r="12342" spans="1:4" ht="12.75" customHeight="1">
      <c r="A12342" s="6" t="s">
        <v>24701</v>
      </c>
      <c r="B12342" s="7" t="s">
        <v>24702</v>
      </c>
      <c r="C12342" s="7" t="s">
        <v>296</v>
      </c>
      <c r="D12342" s="8">
        <v>38.159999999999997</v>
      </c>
    </row>
    <row r="12343" spans="1:4" ht="12.75" customHeight="1">
      <c r="A12343" s="6" t="s">
        <v>24703</v>
      </c>
      <c r="B12343" s="7" t="s">
        <v>24704</v>
      </c>
      <c r="C12343" s="7" t="s">
        <v>296</v>
      </c>
      <c r="D12343" s="8">
        <v>11.79</v>
      </c>
    </row>
    <row r="12344" spans="1:4" ht="12.75" customHeight="1">
      <c r="A12344" s="6" t="s">
        <v>24705</v>
      </c>
      <c r="B12344" s="7" t="s">
        <v>24119</v>
      </c>
      <c r="C12344" s="7" t="s">
        <v>296</v>
      </c>
      <c r="D12344" s="8">
        <v>3842.77</v>
      </c>
    </row>
    <row r="12345" spans="1:4" ht="12.75" customHeight="1">
      <c r="A12345" s="6" t="s">
        <v>24706</v>
      </c>
      <c r="B12345" s="7" t="s">
        <v>24707</v>
      </c>
      <c r="C12345" s="7" t="s">
        <v>296</v>
      </c>
      <c r="D12345" s="8">
        <v>3902.66</v>
      </c>
    </row>
    <row r="12346" spans="1:4" ht="12.75" customHeight="1">
      <c r="A12346" s="6" t="s">
        <v>24708</v>
      </c>
      <c r="B12346" s="7" t="s">
        <v>24709</v>
      </c>
      <c r="C12346" s="7" t="s">
        <v>296</v>
      </c>
      <c r="D12346" s="8">
        <v>3617.19</v>
      </c>
    </row>
    <row r="12347" spans="1:4" ht="12.75" customHeight="1">
      <c r="A12347" s="6" t="s">
        <v>24710</v>
      </c>
      <c r="B12347" s="7" t="s">
        <v>24125</v>
      </c>
      <c r="C12347" s="7" t="s">
        <v>296</v>
      </c>
      <c r="D12347" s="8">
        <v>3813.44</v>
      </c>
    </row>
    <row r="12348" spans="1:4" ht="12.75" customHeight="1">
      <c r="A12348" s="6" t="s">
        <v>24711</v>
      </c>
      <c r="B12348" s="7" t="s">
        <v>24532</v>
      </c>
      <c r="C12348" s="7" t="s">
        <v>296</v>
      </c>
      <c r="D12348" s="8">
        <v>4844.2299999999996</v>
      </c>
    </row>
    <row r="12349" spans="1:4" ht="12.75" customHeight="1">
      <c r="A12349" s="6" t="s">
        <v>24712</v>
      </c>
      <c r="B12349" s="7" t="s">
        <v>24713</v>
      </c>
      <c r="C12349" s="7" t="s">
        <v>296</v>
      </c>
      <c r="D12349" s="8">
        <v>3842.77</v>
      </c>
    </row>
    <row r="12350" spans="1:4" ht="12.75" customHeight="1">
      <c r="A12350" s="6" t="s">
        <v>24714</v>
      </c>
      <c r="B12350" s="7" t="s">
        <v>24129</v>
      </c>
      <c r="C12350" s="7" t="s">
        <v>296</v>
      </c>
      <c r="D12350" s="8">
        <v>3789.84</v>
      </c>
    </row>
    <row r="12351" spans="1:4" ht="12.75" customHeight="1">
      <c r="A12351" s="6" t="s">
        <v>24715</v>
      </c>
      <c r="B12351" s="7" t="s">
        <v>24131</v>
      </c>
      <c r="C12351" s="7" t="s">
        <v>296</v>
      </c>
      <c r="D12351" s="8">
        <v>4524.88</v>
      </c>
    </row>
    <row r="12352" spans="1:4" ht="12.75" customHeight="1">
      <c r="A12352" s="6" t="s">
        <v>24716</v>
      </c>
      <c r="B12352" s="7" t="s">
        <v>24717</v>
      </c>
      <c r="C12352" s="7" t="s">
        <v>296</v>
      </c>
      <c r="D12352" s="8">
        <v>2565.14</v>
      </c>
    </row>
    <row r="12353" spans="1:4" ht="12.75" customHeight="1">
      <c r="A12353" s="6" t="s">
        <v>24718</v>
      </c>
      <c r="B12353" s="7" t="s">
        <v>24534</v>
      </c>
      <c r="C12353" s="7" t="s">
        <v>296</v>
      </c>
      <c r="D12353" s="8">
        <v>3631.89</v>
      </c>
    </row>
    <row r="12354" spans="1:4" ht="12.75" customHeight="1">
      <c r="A12354" s="6" t="s">
        <v>24719</v>
      </c>
      <c r="B12354" s="7" t="s">
        <v>24137</v>
      </c>
      <c r="C12354" s="7" t="s">
        <v>296</v>
      </c>
      <c r="D12354" s="8">
        <v>3728.26</v>
      </c>
    </row>
    <row r="12355" spans="1:4" ht="12.75" customHeight="1">
      <c r="A12355" s="6" t="s">
        <v>24720</v>
      </c>
      <c r="B12355" s="7" t="s">
        <v>24721</v>
      </c>
      <c r="C12355" s="7" t="s">
        <v>296</v>
      </c>
      <c r="D12355" s="8">
        <v>4802.3900000000003</v>
      </c>
    </row>
    <row r="12356" spans="1:4" ht="12.75" customHeight="1">
      <c r="A12356" s="6" t="s">
        <v>24722</v>
      </c>
      <c r="B12356" s="7" t="s">
        <v>24141</v>
      </c>
      <c r="C12356" s="7" t="s">
        <v>296</v>
      </c>
      <c r="D12356" s="8">
        <v>3617.19</v>
      </c>
    </row>
    <row r="12357" spans="1:4" ht="12.75" customHeight="1">
      <c r="A12357" s="6" t="s">
        <v>24723</v>
      </c>
      <c r="B12357" s="7" t="s">
        <v>24724</v>
      </c>
      <c r="C12357" s="7" t="s">
        <v>296</v>
      </c>
      <c r="D12357" s="8">
        <v>3850.54</v>
      </c>
    </row>
    <row r="12358" spans="1:4" ht="12.75" customHeight="1">
      <c r="A12358" s="6" t="s">
        <v>24725</v>
      </c>
      <c r="B12358" s="7" t="s">
        <v>24145</v>
      </c>
      <c r="C12358" s="7" t="s">
        <v>296</v>
      </c>
      <c r="D12358" s="8">
        <v>3604.58</v>
      </c>
    </row>
    <row r="12359" spans="1:4" ht="12.75" customHeight="1">
      <c r="A12359" s="6" t="s">
        <v>24726</v>
      </c>
      <c r="B12359" s="7" t="s">
        <v>24147</v>
      </c>
      <c r="C12359" s="7" t="s">
        <v>296</v>
      </c>
      <c r="D12359" s="8">
        <v>1983.46</v>
      </c>
    </row>
    <row r="12360" spans="1:4" ht="12.75" customHeight="1">
      <c r="A12360" s="6" t="s">
        <v>24727</v>
      </c>
      <c r="B12360" s="7" t="s">
        <v>24728</v>
      </c>
      <c r="C12360" s="7" t="s">
        <v>296</v>
      </c>
      <c r="D12360" s="8">
        <v>4810.59</v>
      </c>
    </row>
    <row r="12361" spans="1:4" ht="12.75" customHeight="1">
      <c r="A12361" s="6" t="s">
        <v>24729</v>
      </c>
      <c r="B12361" s="7" t="s">
        <v>24730</v>
      </c>
      <c r="C12361" s="7" t="s">
        <v>296</v>
      </c>
      <c r="D12361" s="8">
        <v>4534.53</v>
      </c>
    </row>
    <row r="12362" spans="1:4" ht="12.75" customHeight="1">
      <c r="A12362" s="6" t="s">
        <v>24731</v>
      </c>
      <c r="B12362" s="7" t="s">
        <v>24732</v>
      </c>
      <c r="C12362" s="7" t="s">
        <v>296</v>
      </c>
      <c r="D12362" s="8">
        <v>3296.35</v>
      </c>
    </row>
    <row r="12363" spans="1:4" ht="12.75" customHeight="1">
      <c r="A12363" s="6" t="s">
        <v>24733</v>
      </c>
      <c r="B12363" s="7" t="s">
        <v>24155</v>
      </c>
      <c r="C12363" s="7" t="s">
        <v>296</v>
      </c>
      <c r="D12363" s="8">
        <v>4193.3599999999997</v>
      </c>
    </row>
    <row r="12364" spans="1:4" ht="12.75" customHeight="1">
      <c r="A12364" s="6" t="s">
        <v>24734</v>
      </c>
      <c r="B12364" s="7" t="s">
        <v>24735</v>
      </c>
      <c r="C12364" s="7" t="s">
        <v>296</v>
      </c>
      <c r="D12364" s="8">
        <v>3824.21</v>
      </c>
    </row>
    <row r="12365" spans="1:4" ht="12.75" customHeight="1">
      <c r="A12365" s="6" t="s">
        <v>24736</v>
      </c>
      <c r="B12365" s="7" t="s">
        <v>24737</v>
      </c>
      <c r="C12365" s="7" t="s">
        <v>296</v>
      </c>
      <c r="D12365" s="8">
        <v>4302.41</v>
      </c>
    </row>
    <row r="12366" spans="1:4" ht="12.75" customHeight="1">
      <c r="A12366" s="6" t="s">
        <v>24738</v>
      </c>
      <c r="B12366" s="7" t="s">
        <v>24159</v>
      </c>
      <c r="C12366" s="7" t="s">
        <v>296</v>
      </c>
      <c r="D12366" s="8">
        <v>4498.55</v>
      </c>
    </row>
    <row r="12367" spans="1:4" ht="12.75" customHeight="1">
      <c r="A12367" s="6" t="s">
        <v>24739</v>
      </c>
      <c r="B12367" s="7" t="s">
        <v>24740</v>
      </c>
      <c r="C12367" s="7" t="s">
        <v>296</v>
      </c>
      <c r="D12367" s="8">
        <v>3769.87</v>
      </c>
    </row>
    <row r="12368" spans="1:4" ht="12.75" customHeight="1">
      <c r="A12368" s="6" t="s">
        <v>24741</v>
      </c>
      <c r="B12368" s="7" t="s">
        <v>24163</v>
      </c>
      <c r="C12368" s="7" t="s">
        <v>296</v>
      </c>
      <c r="D12368" s="8">
        <v>4723.71</v>
      </c>
    </row>
    <row r="12369" spans="1:4" ht="12.75" customHeight="1">
      <c r="A12369" s="6" t="s">
        <v>24742</v>
      </c>
      <c r="B12369" s="7" t="s">
        <v>24743</v>
      </c>
      <c r="C12369" s="7" t="s">
        <v>296</v>
      </c>
      <c r="D12369" s="8">
        <v>4723.71</v>
      </c>
    </row>
    <row r="12370" spans="1:4" ht="12.75" customHeight="1">
      <c r="A12370" s="6" t="s">
        <v>24744</v>
      </c>
      <c r="B12370" s="7" t="s">
        <v>24167</v>
      </c>
      <c r="C12370" s="7" t="s">
        <v>296</v>
      </c>
      <c r="D12370" s="8">
        <v>5806.45</v>
      </c>
    </row>
    <row r="12371" spans="1:4" ht="12.75" customHeight="1">
      <c r="A12371" s="6" t="s">
        <v>24745</v>
      </c>
      <c r="B12371" s="7" t="s">
        <v>24169</v>
      </c>
      <c r="C12371" s="7" t="s">
        <v>296</v>
      </c>
      <c r="D12371" s="8">
        <v>4536.07</v>
      </c>
    </row>
    <row r="12372" spans="1:4" ht="12.75" customHeight="1">
      <c r="A12372" s="6" t="s">
        <v>24746</v>
      </c>
      <c r="B12372" s="7" t="s">
        <v>24171</v>
      </c>
      <c r="C12372" s="7" t="s">
        <v>296</v>
      </c>
      <c r="D12372" s="8">
        <v>4369.5600000000004</v>
      </c>
    </row>
    <row r="12373" spans="1:4" ht="12.75" customHeight="1">
      <c r="A12373" s="6" t="s">
        <v>24747</v>
      </c>
      <c r="B12373" s="7" t="s">
        <v>24173</v>
      </c>
      <c r="C12373" s="7" t="s">
        <v>296</v>
      </c>
      <c r="D12373" s="8">
        <v>4121.3999999999996</v>
      </c>
    </row>
    <row r="12374" spans="1:4" ht="12.75" customHeight="1">
      <c r="A12374" s="6" t="s">
        <v>24748</v>
      </c>
      <c r="B12374" s="7" t="s">
        <v>24749</v>
      </c>
      <c r="C12374" s="7" t="s">
        <v>296</v>
      </c>
      <c r="D12374" s="8">
        <v>2838.77</v>
      </c>
    </row>
    <row r="12375" spans="1:4" ht="12.75" customHeight="1">
      <c r="A12375" s="6" t="s">
        <v>24750</v>
      </c>
      <c r="B12375" s="7" t="s">
        <v>24267</v>
      </c>
      <c r="C12375" s="7" t="s">
        <v>296</v>
      </c>
      <c r="D12375" s="8">
        <v>3780.93</v>
      </c>
    </row>
    <row r="12376" spans="1:4" ht="12.75" customHeight="1">
      <c r="A12376" s="6" t="s">
        <v>24751</v>
      </c>
      <c r="B12376" s="7" t="s">
        <v>24752</v>
      </c>
      <c r="C12376" s="7" t="s">
        <v>296</v>
      </c>
      <c r="D12376" s="8">
        <v>4636.84</v>
      </c>
    </row>
    <row r="12377" spans="1:4" ht="12.75" customHeight="1">
      <c r="A12377" s="6" t="s">
        <v>24753</v>
      </c>
      <c r="B12377" s="7" t="s">
        <v>24177</v>
      </c>
      <c r="C12377" s="7" t="s">
        <v>296</v>
      </c>
      <c r="D12377" s="8">
        <v>4250</v>
      </c>
    </row>
    <row r="12378" spans="1:4" ht="12.75" customHeight="1">
      <c r="A12378" s="6" t="s">
        <v>24754</v>
      </c>
      <c r="B12378" s="7" t="s">
        <v>24755</v>
      </c>
      <c r="C12378" s="7" t="s">
        <v>296</v>
      </c>
      <c r="D12378" s="8">
        <v>4534.53</v>
      </c>
    </row>
    <row r="12379" spans="1:4" ht="12.75" customHeight="1">
      <c r="A12379" s="6" t="s">
        <v>24756</v>
      </c>
      <c r="B12379" s="7" t="s">
        <v>24757</v>
      </c>
      <c r="C12379" s="7" t="s">
        <v>296</v>
      </c>
      <c r="D12379" s="8">
        <v>5393.31</v>
      </c>
    </row>
    <row r="12380" spans="1:4" ht="12.75" customHeight="1">
      <c r="A12380" s="6" t="s">
        <v>24758</v>
      </c>
      <c r="B12380" s="7" t="s">
        <v>24538</v>
      </c>
      <c r="C12380" s="7" t="s">
        <v>296</v>
      </c>
      <c r="D12380" s="8">
        <v>4933.3999999999996</v>
      </c>
    </row>
    <row r="12381" spans="1:4" ht="12.75" customHeight="1">
      <c r="A12381" s="6" t="s">
        <v>24759</v>
      </c>
      <c r="B12381" s="7" t="s">
        <v>24760</v>
      </c>
      <c r="C12381" s="7" t="s">
        <v>296</v>
      </c>
      <c r="D12381" s="8">
        <v>4137.5200000000004</v>
      </c>
    </row>
    <row r="12382" spans="1:4" ht="12.75" customHeight="1">
      <c r="A12382" s="6" t="s">
        <v>24761</v>
      </c>
      <c r="B12382" s="7" t="s">
        <v>24762</v>
      </c>
      <c r="C12382" s="7" t="s">
        <v>296</v>
      </c>
      <c r="D12382" s="8">
        <v>3990.93</v>
      </c>
    </row>
    <row r="12383" spans="1:4" ht="12.75" customHeight="1">
      <c r="A12383" s="6" t="s">
        <v>24763</v>
      </c>
      <c r="B12383" s="7" t="s">
        <v>24764</v>
      </c>
      <c r="C12383" s="7" t="s">
        <v>296</v>
      </c>
      <c r="D12383" s="8">
        <v>3403.21</v>
      </c>
    </row>
    <row r="12384" spans="1:4" ht="12.75" customHeight="1">
      <c r="A12384" s="6" t="s">
        <v>24765</v>
      </c>
      <c r="B12384" s="7" t="s">
        <v>24766</v>
      </c>
      <c r="C12384" s="7" t="s">
        <v>296</v>
      </c>
      <c r="D12384" s="8">
        <v>5472.91</v>
      </c>
    </row>
    <row r="12385" spans="1:4" ht="12.75" customHeight="1">
      <c r="A12385" s="6" t="s">
        <v>24767</v>
      </c>
      <c r="B12385" s="7" t="s">
        <v>24768</v>
      </c>
      <c r="C12385" s="7" t="s">
        <v>296</v>
      </c>
      <c r="D12385" s="8">
        <v>6396.46</v>
      </c>
    </row>
    <row r="12386" spans="1:4" ht="12.75" customHeight="1">
      <c r="A12386" s="6" t="s">
        <v>24769</v>
      </c>
      <c r="B12386" s="7" t="s">
        <v>24770</v>
      </c>
      <c r="C12386" s="7" t="s">
        <v>296</v>
      </c>
      <c r="D12386" s="8">
        <v>4542.0600000000004</v>
      </c>
    </row>
    <row r="12387" spans="1:4" ht="12.75" customHeight="1">
      <c r="A12387" s="6" t="s">
        <v>24771</v>
      </c>
      <c r="B12387" s="7" t="s">
        <v>24772</v>
      </c>
      <c r="C12387" s="7" t="s">
        <v>296</v>
      </c>
      <c r="D12387" s="8">
        <v>5913.36</v>
      </c>
    </row>
    <row r="12388" spans="1:4" ht="12.75" customHeight="1">
      <c r="A12388" s="6" t="s">
        <v>24773</v>
      </c>
      <c r="B12388" s="7" t="s">
        <v>24199</v>
      </c>
      <c r="C12388" s="7" t="s">
        <v>296</v>
      </c>
      <c r="D12388" s="8">
        <v>3232.12</v>
      </c>
    </row>
    <row r="12389" spans="1:4" ht="12.75" customHeight="1">
      <c r="A12389" s="6" t="s">
        <v>24774</v>
      </c>
      <c r="B12389" s="7" t="s">
        <v>24775</v>
      </c>
      <c r="C12389" s="7" t="s">
        <v>296</v>
      </c>
      <c r="D12389" s="8">
        <v>3688.03</v>
      </c>
    </row>
    <row r="12390" spans="1:4" ht="12.75" customHeight="1">
      <c r="A12390" s="6" t="s">
        <v>24776</v>
      </c>
      <c r="B12390" s="7" t="s">
        <v>24201</v>
      </c>
      <c r="C12390" s="7" t="s">
        <v>296</v>
      </c>
      <c r="D12390" s="8">
        <v>3808.69</v>
      </c>
    </row>
    <row r="12391" spans="1:4" ht="12.75" customHeight="1">
      <c r="A12391" s="6" t="s">
        <v>24777</v>
      </c>
      <c r="B12391" s="7" t="s">
        <v>24778</v>
      </c>
      <c r="C12391" s="7" t="s">
        <v>296</v>
      </c>
      <c r="D12391" s="8">
        <v>3497.59</v>
      </c>
    </row>
    <row r="12392" spans="1:4" ht="12.75" customHeight="1">
      <c r="A12392" s="6" t="s">
        <v>24779</v>
      </c>
      <c r="B12392" s="7" t="s">
        <v>24780</v>
      </c>
      <c r="C12392" s="7" t="s">
        <v>296</v>
      </c>
      <c r="D12392" s="8">
        <v>3779.48</v>
      </c>
    </row>
    <row r="12393" spans="1:4" ht="12.75" customHeight="1">
      <c r="A12393" s="6" t="s">
        <v>24781</v>
      </c>
      <c r="B12393" s="7" t="s">
        <v>24782</v>
      </c>
      <c r="C12393" s="7" t="s">
        <v>296</v>
      </c>
      <c r="D12393" s="8">
        <v>3808.69</v>
      </c>
    </row>
    <row r="12394" spans="1:4" ht="12.75" customHeight="1">
      <c r="A12394" s="6" t="s">
        <v>24783</v>
      </c>
      <c r="B12394" s="7" t="s">
        <v>24207</v>
      </c>
      <c r="C12394" s="7" t="s">
        <v>296</v>
      </c>
      <c r="D12394" s="8">
        <v>4299.3</v>
      </c>
    </row>
    <row r="12395" spans="1:4" ht="12.75" customHeight="1">
      <c r="A12395" s="6" t="s">
        <v>24784</v>
      </c>
      <c r="B12395" s="7" t="s">
        <v>24785</v>
      </c>
      <c r="C12395" s="7" t="s">
        <v>296</v>
      </c>
      <c r="D12395" s="8">
        <v>3732.74</v>
      </c>
    </row>
    <row r="12396" spans="1:4" ht="12.75" customHeight="1">
      <c r="A12396" s="6" t="s">
        <v>24786</v>
      </c>
      <c r="B12396" s="7" t="s">
        <v>24211</v>
      </c>
      <c r="C12396" s="7" t="s">
        <v>296</v>
      </c>
      <c r="D12396" s="8">
        <v>4446.8599999999997</v>
      </c>
    </row>
    <row r="12397" spans="1:4" ht="12.75" customHeight="1">
      <c r="A12397" s="6" t="s">
        <v>24787</v>
      </c>
      <c r="B12397" s="7" t="s">
        <v>24788</v>
      </c>
      <c r="C12397" s="7" t="s">
        <v>296</v>
      </c>
      <c r="D12397" s="8">
        <v>3347.78</v>
      </c>
    </row>
    <row r="12398" spans="1:4" ht="12.75" customHeight="1">
      <c r="A12398" s="6" t="s">
        <v>24789</v>
      </c>
      <c r="B12398" s="7" t="s">
        <v>24790</v>
      </c>
      <c r="C12398" s="7" t="s">
        <v>296</v>
      </c>
      <c r="D12398" s="8">
        <v>3864.81</v>
      </c>
    </row>
    <row r="12399" spans="1:4" ht="12.75" customHeight="1">
      <c r="A12399" s="6" t="s">
        <v>24791</v>
      </c>
      <c r="B12399" s="7" t="s">
        <v>24215</v>
      </c>
      <c r="C12399" s="7" t="s">
        <v>296</v>
      </c>
      <c r="D12399" s="8">
        <v>3406.98</v>
      </c>
    </row>
    <row r="12400" spans="1:4" ht="12.75" customHeight="1">
      <c r="A12400" s="6" t="s">
        <v>24792</v>
      </c>
      <c r="B12400" s="7" t="s">
        <v>24793</v>
      </c>
      <c r="C12400" s="7" t="s">
        <v>296</v>
      </c>
      <c r="D12400" s="8">
        <v>5106.95</v>
      </c>
    </row>
    <row r="12401" spans="1:4" ht="12.75" customHeight="1">
      <c r="A12401" s="6" t="s">
        <v>24794</v>
      </c>
      <c r="B12401" s="7" t="s">
        <v>24219</v>
      </c>
      <c r="C12401" s="7" t="s">
        <v>296</v>
      </c>
      <c r="D12401" s="8">
        <v>5106.95</v>
      </c>
    </row>
    <row r="12402" spans="1:4" ht="12.75" customHeight="1">
      <c r="A12402" s="6" t="s">
        <v>24795</v>
      </c>
      <c r="B12402" s="7" t="s">
        <v>24221</v>
      </c>
      <c r="C12402" s="7" t="s">
        <v>296</v>
      </c>
      <c r="D12402" s="8">
        <v>3808.69</v>
      </c>
    </row>
    <row r="12403" spans="1:4" ht="12.75" customHeight="1">
      <c r="A12403" s="6" t="s">
        <v>24796</v>
      </c>
      <c r="B12403" s="7" t="s">
        <v>24797</v>
      </c>
      <c r="C12403" s="7" t="s">
        <v>296</v>
      </c>
      <c r="D12403" s="8">
        <v>3808.69</v>
      </c>
    </row>
    <row r="12404" spans="1:4" ht="12.75" customHeight="1">
      <c r="A12404" s="6" t="s">
        <v>24798</v>
      </c>
      <c r="B12404" s="7" t="s">
        <v>24225</v>
      </c>
      <c r="C12404" s="7" t="s">
        <v>296</v>
      </c>
      <c r="D12404" s="8">
        <v>3779.48</v>
      </c>
    </row>
    <row r="12405" spans="1:4" ht="12.75" customHeight="1">
      <c r="A12405" s="6" t="s">
        <v>24799</v>
      </c>
      <c r="B12405" s="7" t="s">
        <v>24227</v>
      </c>
      <c r="C12405" s="7" t="s">
        <v>296</v>
      </c>
      <c r="D12405" s="8">
        <v>5106.95</v>
      </c>
    </row>
    <row r="12406" spans="1:4" ht="12.75" customHeight="1">
      <c r="A12406" s="6" t="s">
        <v>24800</v>
      </c>
      <c r="B12406" s="7" t="s">
        <v>24233</v>
      </c>
      <c r="C12406" s="7" t="s">
        <v>296</v>
      </c>
      <c r="D12406" s="8">
        <v>4534.53</v>
      </c>
    </row>
    <row r="12407" spans="1:4" ht="12.75" customHeight="1">
      <c r="A12407" s="6" t="s">
        <v>24801</v>
      </c>
      <c r="B12407" s="7" t="s">
        <v>24235</v>
      </c>
      <c r="C12407" s="7" t="s">
        <v>296</v>
      </c>
      <c r="D12407" s="8">
        <v>4553.8500000000004</v>
      </c>
    </row>
    <row r="12408" spans="1:4" ht="12.75" customHeight="1">
      <c r="A12408" s="6" t="s">
        <v>24802</v>
      </c>
      <c r="B12408" s="7" t="s">
        <v>24237</v>
      </c>
      <c r="C12408" s="7" t="s">
        <v>296</v>
      </c>
      <c r="D12408" s="8">
        <v>4842.6899999999996</v>
      </c>
    </row>
    <row r="12409" spans="1:4" ht="12.75" customHeight="1">
      <c r="A12409" s="6" t="s">
        <v>24803</v>
      </c>
      <c r="B12409" s="7" t="s">
        <v>24239</v>
      </c>
      <c r="C12409" s="7" t="s">
        <v>296</v>
      </c>
      <c r="D12409" s="8">
        <v>4740.63</v>
      </c>
    </row>
    <row r="12410" spans="1:4" ht="12.75" customHeight="1">
      <c r="A12410" s="6" t="s">
        <v>24804</v>
      </c>
      <c r="B12410" s="7" t="s">
        <v>24241</v>
      </c>
      <c r="C12410" s="7" t="s">
        <v>296</v>
      </c>
      <c r="D12410" s="8">
        <v>4842.6899999999996</v>
      </c>
    </row>
    <row r="12411" spans="1:4" ht="12.75" customHeight="1">
      <c r="A12411" s="6" t="s">
        <v>24805</v>
      </c>
      <c r="B12411" s="7" t="s">
        <v>24806</v>
      </c>
      <c r="C12411" s="7" t="s">
        <v>296</v>
      </c>
      <c r="D12411" s="8">
        <v>3713.15</v>
      </c>
    </row>
    <row r="12412" spans="1:4" ht="12.75" customHeight="1">
      <c r="A12412" s="6" t="s">
        <v>24807</v>
      </c>
      <c r="B12412" s="7" t="s">
        <v>24247</v>
      </c>
      <c r="C12412" s="7" t="s">
        <v>296</v>
      </c>
      <c r="D12412" s="8">
        <v>4524.88</v>
      </c>
    </row>
    <row r="12413" spans="1:4" ht="12.75" customHeight="1">
      <c r="A12413" s="6" t="s">
        <v>24808</v>
      </c>
      <c r="B12413" s="7" t="s">
        <v>24809</v>
      </c>
      <c r="C12413" s="7" t="s">
        <v>296</v>
      </c>
      <c r="D12413" s="8">
        <v>3626.17</v>
      </c>
    </row>
    <row r="12414" spans="1:4" ht="12.75" customHeight="1">
      <c r="A12414" s="6" t="s">
        <v>24810</v>
      </c>
      <c r="B12414" s="7" t="s">
        <v>24251</v>
      </c>
      <c r="C12414" s="7" t="s">
        <v>296</v>
      </c>
      <c r="D12414" s="8">
        <v>4706.5</v>
      </c>
    </row>
    <row r="12415" spans="1:4" ht="12.75" customHeight="1">
      <c r="A12415" s="6" t="s">
        <v>24811</v>
      </c>
      <c r="B12415" s="7" t="s">
        <v>24812</v>
      </c>
      <c r="C12415" s="7" t="s">
        <v>296</v>
      </c>
      <c r="D12415" s="8">
        <v>5322.4</v>
      </c>
    </row>
    <row r="12416" spans="1:4" ht="12.75" customHeight="1">
      <c r="A12416" s="6" t="s">
        <v>24813</v>
      </c>
      <c r="B12416" s="7" t="s">
        <v>24814</v>
      </c>
      <c r="C12416" s="7" t="s">
        <v>296</v>
      </c>
      <c r="D12416" s="8">
        <v>5240.79</v>
      </c>
    </row>
    <row r="12417" spans="1:4" ht="12.75" customHeight="1">
      <c r="A12417" s="6" t="s">
        <v>24815</v>
      </c>
      <c r="B12417" s="7" t="s">
        <v>24816</v>
      </c>
      <c r="C12417" s="7" t="s">
        <v>296</v>
      </c>
      <c r="D12417" s="8">
        <v>4506.12</v>
      </c>
    </row>
    <row r="12418" spans="1:4" ht="12.75" customHeight="1">
      <c r="A12418" s="6" t="s">
        <v>24817</v>
      </c>
      <c r="B12418" s="7" t="s">
        <v>24818</v>
      </c>
      <c r="C12418" s="7" t="s">
        <v>296</v>
      </c>
      <c r="D12418" s="8">
        <v>4456.74</v>
      </c>
    </row>
    <row r="12419" spans="1:4" ht="12.75" customHeight="1">
      <c r="A12419" s="6" t="s">
        <v>24819</v>
      </c>
      <c r="B12419" s="7" t="s">
        <v>24263</v>
      </c>
      <c r="C12419" s="7" t="s">
        <v>296</v>
      </c>
      <c r="D12419" s="8">
        <v>4048.83</v>
      </c>
    </row>
    <row r="12420" spans="1:4" ht="12.75" customHeight="1">
      <c r="A12420" s="6" t="s">
        <v>24820</v>
      </c>
      <c r="B12420" s="7" t="s">
        <v>24520</v>
      </c>
      <c r="C12420" s="7" t="s">
        <v>296</v>
      </c>
      <c r="D12420" s="8">
        <v>3688.32</v>
      </c>
    </row>
    <row r="12421" spans="1:4" ht="12.75" customHeight="1">
      <c r="A12421" s="9" t="s">
        <v>9687</v>
      </c>
      <c r="B12421" s="10" t="s">
        <v>9688</v>
      </c>
      <c r="C12421" s="11" t="s">
        <v>801</v>
      </c>
      <c r="D12421" s="12" t="s">
        <v>24821</v>
      </c>
    </row>
    <row r="12422" spans="1:4" ht="12.75" customHeight="1">
      <c r="A12422" s="9" t="s">
        <v>9689</v>
      </c>
      <c r="B12422" s="10" t="s">
        <v>9690</v>
      </c>
      <c r="C12422" s="11" t="s">
        <v>801</v>
      </c>
      <c r="D12422" s="12" t="s">
        <v>24822</v>
      </c>
    </row>
    <row r="12423" spans="1:4" ht="12.75" customHeight="1">
      <c r="A12423" s="9" t="s">
        <v>9691</v>
      </c>
      <c r="B12423" s="10" t="s">
        <v>9692</v>
      </c>
      <c r="C12423" s="11" t="s">
        <v>2</v>
      </c>
      <c r="D12423" s="12" t="s">
        <v>24823</v>
      </c>
    </row>
    <row r="12424" spans="1:4" ht="12.75" customHeight="1">
      <c r="A12424" s="9" t="s">
        <v>9693</v>
      </c>
      <c r="B12424" s="10" t="s">
        <v>9694</v>
      </c>
      <c r="C12424" s="11" t="s">
        <v>2</v>
      </c>
      <c r="D12424" s="12" t="s">
        <v>24824</v>
      </c>
    </row>
    <row r="12425" spans="1:4" ht="12.75" customHeight="1">
      <c r="A12425" s="9" t="s">
        <v>9695</v>
      </c>
      <c r="B12425" s="10" t="s">
        <v>9696</v>
      </c>
      <c r="C12425" s="11" t="s">
        <v>2</v>
      </c>
      <c r="D12425" s="12" t="s">
        <v>24825</v>
      </c>
    </row>
    <row r="12426" spans="1:4" ht="12.75" customHeight="1">
      <c r="A12426" s="9" t="s">
        <v>9697</v>
      </c>
      <c r="B12426" s="10" t="s">
        <v>9698</v>
      </c>
      <c r="C12426" s="11" t="s">
        <v>2</v>
      </c>
      <c r="D12426" s="12" t="s">
        <v>24826</v>
      </c>
    </row>
    <row r="12427" spans="1:4" ht="12.75" customHeight="1">
      <c r="A12427" s="9" t="s">
        <v>9699</v>
      </c>
      <c r="B12427" s="10" t="s">
        <v>9700</v>
      </c>
      <c r="C12427" s="11" t="s">
        <v>2</v>
      </c>
      <c r="D12427" s="12" t="s">
        <v>24827</v>
      </c>
    </row>
    <row r="12428" spans="1:4" ht="12.75" customHeight="1">
      <c r="A12428" s="9" t="s">
        <v>9701</v>
      </c>
      <c r="B12428" s="10" t="s">
        <v>9702</v>
      </c>
      <c r="C12428" s="11" t="s">
        <v>2</v>
      </c>
      <c r="D12428" s="12" t="s">
        <v>24828</v>
      </c>
    </row>
    <row r="12429" spans="1:4" ht="12.75" customHeight="1">
      <c r="A12429" s="9" t="s">
        <v>9703</v>
      </c>
      <c r="B12429" s="10" t="s">
        <v>24829</v>
      </c>
      <c r="C12429" s="11" t="s">
        <v>2</v>
      </c>
      <c r="D12429" s="12" t="s">
        <v>24830</v>
      </c>
    </row>
    <row r="12430" spans="1:4" ht="12.75" customHeight="1">
      <c r="A12430" s="9" t="s">
        <v>9705</v>
      </c>
      <c r="B12430" s="10" t="s">
        <v>24831</v>
      </c>
      <c r="C12430" s="11" t="s">
        <v>2</v>
      </c>
      <c r="D12430" s="12" t="s">
        <v>24832</v>
      </c>
    </row>
    <row r="12431" spans="1:4" ht="12.75" customHeight="1">
      <c r="A12431" s="9" t="s">
        <v>9707</v>
      </c>
      <c r="B12431" s="10" t="s">
        <v>9708</v>
      </c>
      <c r="C12431" s="11" t="s">
        <v>2</v>
      </c>
      <c r="D12431" s="12" t="s">
        <v>24833</v>
      </c>
    </row>
    <row r="12432" spans="1:4" ht="12.75" customHeight="1">
      <c r="A12432" s="9" t="s">
        <v>9709</v>
      </c>
      <c r="B12432" s="10" t="s">
        <v>9710</v>
      </c>
      <c r="C12432" s="11" t="s">
        <v>2</v>
      </c>
      <c r="D12432" s="12" t="s">
        <v>24834</v>
      </c>
    </row>
    <row r="12433" spans="1:4" ht="12.75" customHeight="1">
      <c r="A12433" s="9" t="s">
        <v>9711</v>
      </c>
      <c r="B12433" s="10" t="s">
        <v>9712</v>
      </c>
      <c r="C12433" s="11" t="s">
        <v>2</v>
      </c>
      <c r="D12433" s="12" t="s">
        <v>24835</v>
      </c>
    </row>
    <row r="12434" spans="1:4" ht="12.75" customHeight="1">
      <c r="A12434" s="9" t="s">
        <v>9713</v>
      </c>
      <c r="B12434" s="10" t="s">
        <v>9714</v>
      </c>
      <c r="C12434" s="11" t="s">
        <v>293</v>
      </c>
      <c r="D12434" s="12" t="s">
        <v>24836</v>
      </c>
    </row>
    <row r="12435" spans="1:4" ht="12.75" customHeight="1">
      <c r="A12435" s="9" t="s">
        <v>9715</v>
      </c>
      <c r="B12435" s="10" t="s">
        <v>9716</v>
      </c>
      <c r="C12435" s="11" t="s">
        <v>296</v>
      </c>
      <c r="D12435" s="12" t="s">
        <v>24837</v>
      </c>
    </row>
    <row r="12436" spans="1:4" ht="12.75" customHeight="1">
      <c r="A12436" s="9" t="s">
        <v>9717</v>
      </c>
      <c r="B12436" s="10" t="s">
        <v>9718</v>
      </c>
      <c r="C12436" s="11" t="s">
        <v>801</v>
      </c>
      <c r="D12436" s="12" t="s">
        <v>24838</v>
      </c>
    </row>
    <row r="12437" spans="1:4" ht="12.75" customHeight="1">
      <c r="A12437" s="9" t="s">
        <v>9719</v>
      </c>
      <c r="B12437" s="10" t="s">
        <v>9720</v>
      </c>
      <c r="C12437" s="11" t="s">
        <v>801</v>
      </c>
      <c r="D12437" s="12" t="s">
        <v>24839</v>
      </c>
    </row>
    <row r="12438" spans="1:4" ht="12.75" customHeight="1">
      <c r="A12438" s="9" t="s">
        <v>9721</v>
      </c>
      <c r="B12438" s="10" t="s">
        <v>24840</v>
      </c>
      <c r="C12438" s="11" t="s">
        <v>801</v>
      </c>
      <c r="D12438" s="12" t="s">
        <v>24841</v>
      </c>
    </row>
    <row r="12439" spans="1:4" ht="12.75" customHeight="1">
      <c r="A12439" s="9" t="s">
        <v>9723</v>
      </c>
      <c r="B12439" s="10" t="s">
        <v>9724</v>
      </c>
      <c r="C12439" s="11" t="s">
        <v>801</v>
      </c>
      <c r="D12439" s="12" t="s">
        <v>24842</v>
      </c>
    </row>
    <row r="12440" spans="1:4" ht="12.75" customHeight="1">
      <c r="A12440" s="9" t="s">
        <v>9725</v>
      </c>
      <c r="B12440" s="10" t="s">
        <v>9726</v>
      </c>
      <c r="C12440" s="11" t="s">
        <v>801</v>
      </c>
      <c r="D12440" s="12" t="s">
        <v>24843</v>
      </c>
    </row>
    <row r="12441" spans="1:4" ht="12.75" customHeight="1">
      <c r="A12441" s="9" t="s">
        <v>9727</v>
      </c>
      <c r="B12441" s="10" t="s">
        <v>9728</v>
      </c>
      <c r="C12441" s="11" t="s">
        <v>801</v>
      </c>
      <c r="D12441" s="12" t="s">
        <v>24844</v>
      </c>
    </row>
    <row r="12442" spans="1:4" ht="12.75" customHeight="1">
      <c r="A12442" s="9" t="s">
        <v>9729</v>
      </c>
      <c r="B12442" s="10" t="s">
        <v>9730</v>
      </c>
      <c r="C12442" s="11" t="s">
        <v>801</v>
      </c>
      <c r="D12442" s="12" t="s">
        <v>24845</v>
      </c>
    </row>
    <row r="12443" spans="1:4" ht="12.75" customHeight="1">
      <c r="A12443" s="9" t="s">
        <v>9731</v>
      </c>
      <c r="B12443" s="10" t="s">
        <v>9732</v>
      </c>
      <c r="C12443" s="11" t="s">
        <v>801</v>
      </c>
      <c r="D12443" s="12" t="s">
        <v>24846</v>
      </c>
    </row>
    <row r="12444" spans="1:4" ht="12.75" customHeight="1">
      <c r="A12444" s="9" t="s">
        <v>9733</v>
      </c>
      <c r="B12444" s="10" t="s">
        <v>9734</v>
      </c>
      <c r="C12444" s="11" t="s">
        <v>801</v>
      </c>
      <c r="D12444" s="12" t="s">
        <v>24847</v>
      </c>
    </row>
    <row r="12445" spans="1:4" ht="12.75" customHeight="1">
      <c r="A12445" s="9" t="s">
        <v>9735</v>
      </c>
      <c r="B12445" s="10" t="s">
        <v>9736</v>
      </c>
      <c r="C12445" s="11" t="s">
        <v>801</v>
      </c>
      <c r="D12445" s="12" t="s">
        <v>24848</v>
      </c>
    </row>
    <row r="12446" spans="1:4" ht="12.75" customHeight="1">
      <c r="A12446" s="9" t="s">
        <v>9737</v>
      </c>
      <c r="B12446" s="10" t="s">
        <v>9738</v>
      </c>
      <c r="C12446" s="11" t="s">
        <v>801</v>
      </c>
      <c r="D12446" s="12" t="s">
        <v>24849</v>
      </c>
    </row>
    <row r="12447" spans="1:4" ht="12.75" customHeight="1">
      <c r="A12447" s="9" t="s">
        <v>9739</v>
      </c>
      <c r="B12447" s="10" t="s">
        <v>9740</v>
      </c>
      <c r="C12447" s="11" t="s">
        <v>801</v>
      </c>
      <c r="D12447" s="12" t="s">
        <v>24850</v>
      </c>
    </row>
    <row r="12448" spans="1:4" ht="12.75" customHeight="1">
      <c r="A12448" s="9" t="s">
        <v>9741</v>
      </c>
      <c r="B12448" s="10" t="s">
        <v>9742</v>
      </c>
      <c r="C12448" s="11" t="s">
        <v>801</v>
      </c>
      <c r="D12448" s="12" t="s">
        <v>24851</v>
      </c>
    </row>
    <row r="12449" spans="1:4" ht="12.75" customHeight="1">
      <c r="A12449" s="9" t="s">
        <v>9743</v>
      </c>
      <c r="B12449" s="10" t="s">
        <v>9744</v>
      </c>
      <c r="C12449" s="11" t="s">
        <v>801</v>
      </c>
      <c r="D12449" s="12" t="s">
        <v>24852</v>
      </c>
    </row>
    <row r="12450" spans="1:4" ht="12.75" customHeight="1">
      <c r="A12450" s="9" t="s">
        <v>9745</v>
      </c>
      <c r="B12450" s="10" t="s">
        <v>9746</v>
      </c>
      <c r="C12450" s="11" t="s">
        <v>801</v>
      </c>
      <c r="D12450" s="12" t="s">
        <v>24844</v>
      </c>
    </row>
    <row r="12451" spans="1:4" ht="12.75" customHeight="1">
      <c r="A12451" s="9" t="s">
        <v>9747</v>
      </c>
      <c r="B12451" s="10" t="s">
        <v>9748</v>
      </c>
      <c r="C12451" s="11" t="s">
        <v>801</v>
      </c>
      <c r="D12451" s="12" t="s">
        <v>24853</v>
      </c>
    </row>
    <row r="12452" spans="1:4" ht="12.75" customHeight="1">
      <c r="A12452" s="9" t="s">
        <v>9749</v>
      </c>
      <c r="B12452" s="10" t="s">
        <v>24854</v>
      </c>
      <c r="C12452" s="11" t="s">
        <v>801</v>
      </c>
      <c r="D12452" s="12" t="s">
        <v>24855</v>
      </c>
    </row>
    <row r="12453" spans="1:4" ht="12.75" customHeight="1">
      <c r="A12453" s="9" t="s">
        <v>9751</v>
      </c>
      <c r="B12453" s="10" t="s">
        <v>9752</v>
      </c>
      <c r="C12453" s="11" t="s">
        <v>801</v>
      </c>
      <c r="D12453" s="12" t="s">
        <v>24856</v>
      </c>
    </row>
    <row r="12454" spans="1:4" ht="12.75" customHeight="1">
      <c r="A12454" s="9" t="s">
        <v>9753</v>
      </c>
      <c r="B12454" s="10" t="s">
        <v>9754</v>
      </c>
      <c r="C12454" s="11" t="s">
        <v>801</v>
      </c>
      <c r="D12454" s="12" t="s">
        <v>24850</v>
      </c>
    </row>
    <row r="12455" spans="1:4" ht="12.75" customHeight="1">
      <c r="A12455" s="9" t="s">
        <v>9755</v>
      </c>
      <c r="B12455" s="10" t="s">
        <v>9756</v>
      </c>
      <c r="C12455" s="11" t="s">
        <v>801</v>
      </c>
      <c r="D12455" s="12" t="s">
        <v>24857</v>
      </c>
    </row>
    <row r="12456" spans="1:4" ht="12.75" customHeight="1">
      <c r="A12456" s="9" t="s">
        <v>9757</v>
      </c>
      <c r="B12456" s="10" t="s">
        <v>9758</v>
      </c>
      <c r="C12456" s="11" t="s">
        <v>801</v>
      </c>
      <c r="D12456" s="12" t="s">
        <v>24858</v>
      </c>
    </row>
    <row r="12457" spans="1:4" ht="12.75" customHeight="1">
      <c r="A12457" s="9" t="s">
        <v>9759</v>
      </c>
      <c r="B12457" s="10" t="s">
        <v>9760</v>
      </c>
      <c r="C12457" s="11" t="s">
        <v>801</v>
      </c>
      <c r="D12457" s="12" t="s">
        <v>24859</v>
      </c>
    </row>
    <row r="12458" spans="1:4" ht="12.75" customHeight="1">
      <c r="A12458" s="9" t="s">
        <v>9761</v>
      </c>
      <c r="B12458" s="10" t="s">
        <v>9762</v>
      </c>
      <c r="C12458" s="11" t="s">
        <v>801</v>
      </c>
      <c r="D12458" s="12" t="s">
        <v>24860</v>
      </c>
    </row>
    <row r="12459" spans="1:4" ht="12.75" customHeight="1">
      <c r="A12459" s="9" t="s">
        <v>9763</v>
      </c>
      <c r="B12459" s="10" t="s">
        <v>9764</v>
      </c>
      <c r="C12459" s="11" t="s">
        <v>801</v>
      </c>
      <c r="D12459" s="12" t="s">
        <v>24850</v>
      </c>
    </row>
    <row r="12460" spans="1:4" ht="12.75" customHeight="1">
      <c r="A12460" s="9" t="s">
        <v>9765</v>
      </c>
      <c r="B12460" s="10" t="s">
        <v>9766</v>
      </c>
      <c r="C12460" s="11" t="s">
        <v>801</v>
      </c>
      <c r="D12460" s="12" t="s">
        <v>24861</v>
      </c>
    </row>
    <row r="12461" spans="1:4" ht="12.75" customHeight="1">
      <c r="A12461" s="9" t="s">
        <v>9767</v>
      </c>
      <c r="B12461" s="10" t="s">
        <v>9768</v>
      </c>
      <c r="C12461" s="11" t="s">
        <v>801</v>
      </c>
      <c r="D12461" s="12" t="s">
        <v>24862</v>
      </c>
    </row>
    <row r="12462" spans="1:4" ht="12.75" customHeight="1">
      <c r="A12462" s="9" t="s">
        <v>9769</v>
      </c>
      <c r="B12462" s="10" t="s">
        <v>9770</v>
      </c>
      <c r="C12462" s="11" t="s">
        <v>801</v>
      </c>
      <c r="D12462" s="12" t="s">
        <v>24863</v>
      </c>
    </row>
    <row r="12463" spans="1:4" ht="12.75" customHeight="1">
      <c r="A12463" s="9" t="s">
        <v>9771</v>
      </c>
      <c r="B12463" s="10" t="s">
        <v>9772</v>
      </c>
      <c r="C12463" s="11" t="s">
        <v>89</v>
      </c>
      <c r="D12463" s="12" t="s">
        <v>24864</v>
      </c>
    </row>
    <row r="12464" spans="1:4" ht="12.75" customHeight="1">
      <c r="A12464" s="9" t="s">
        <v>9773</v>
      </c>
      <c r="B12464" s="10" t="s">
        <v>9774</v>
      </c>
      <c r="C12464" s="11" t="s">
        <v>89</v>
      </c>
      <c r="D12464" s="12" t="s">
        <v>24865</v>
      </c>
    </row>
    <row r="12465" spans="1:4" ht="12.75" customHeight="1">
      <c r="A12465" s="9" t="s">
        <v>9775</v>
      </c>
      <c r="B12465" s="10" t="s">
        <v>9776</v>
      </c>
      <c r="C12465" s="11" t="s">
        <v>89</v>
      </c>
      <c r="D12465" s="12" t="s">
        <v>24866</v>
      </c>
    </row>
    <row r="12466" spans="1:4" ht="12.75" customHeight="1">
      <c r="A12466" s="9" t="s">
        <v>9777</v>
      </c>
      <c r="B12466" s="10" t="s">
        <v>9778</v>
      </c>
      <c r="C12466" s="11" t="s">
        <v>89</v>
      </c>
      <c r="D12466" s="12" t="s">
        <v>24867</v>
      </c>
    </row>
    <row r="12467" spans="1:4" ht="12.75" customHeight="1">
      <c r="A12467" s="9" t="s">
        <v>9779</v>
      </c>
      <c r="B12467" s="10" t="s">
        <v>9780</v>
      </c>
      <c r="C12467" s="11" t="s">
        <v>89</v>
      </c>
      <c r="D12467" s="12" t="s">
        <v>24868</v>
      </c>
    </row>
    <row r="12468" spans="1:4" ht="12.75" customHeight="1">
      <c r="A12468" s="9" t="s">
        <v>9781</v>
      </c>
      <c r="B12468" s="10" t="s">
        <v>9782</v>
      </c>
      <c r="C12468" s="11" t="s">
        <v>89</v>
      </c>
      <c r="D12468" s="12" t="s">
        <v>24869</v>
      </c>
    </row>
    <row r="12469" spans="1:4" ht="12.75" customHeight="1">
      <c r="A12469" s="9" t="s">
        <v>9783</v>
      </c>
      <c r="B12469" s="10" t="s">
        <v>9784</v>
      </c>
      <c r="C12469" s="11" t="s">
        <v>89</v>
      </c>
      <c r="D12469" s="12" t="s">
        <v>24870</v>
      </c>
    </row>
    <row r="12470" spans="1:4" ht="12.75" customHeight="1">
      <c r="A12470" s="9" t="s">
        <v>9785</v>
      </c>
      <c r="B12470" s="10" t="s">
        <v>9786</v>
      </c>
      <c r="C12470" s="11" t="s">
        <v>89</v>
      </c>
      <c r="D12470" s="12" t="s">
        <v>24871</v>
      </c>
    </row>
    <row r="12471" spans="1:4" ht="12.75" customHeight="1">
      <c r="A12471" s="9" t="s">
        <v>9787</v>
      </c>
      <c r="B12471" s="10" t="s">
        <v>9788</v>
      </c>
      <c r="C12471" s="11" t="s">
        <v>89</v>
      </c>
      <c r="D12471" s="12" t="s">
        <v>24872</v>
      </c>
    </row>
    <row r="12472" spans="1:4" ht="12.75" customHeight="1">
      <c r="A12472" s="9" t="s">
        <v>9789</v>
      </c>
      <c r="B12472" s="10" t="s">
        <v>9790</v>
      </c>
      <c r="C12472" s="11" t="s">
        <v>293</v>
      </c>
      <c r="D12472" s="12" t="s">
        <v>24873</v>
      </c>
    </row>
    <row r="12473" spans="1:4" ht="12.75" customHeight="1">
      <c r="A12473" s="9" t="s">
        <v>9791</v>
      </c>
      <c r="B12473" s="10" t="s">
        <v>9792</v>
      </c>
      <c r="C12473" s="11" t="s">
        <v>296</v>
      </c>
      <c r="D12473" s="12" t="s">
        <v>24874</v>
      </c>
    </row>
  </sheetData>
  <pageMargins left="0.511811024" right="0.511811024" top="0.78740157499999996" bottom="0.78740157499999996" header="0" footer="0"/>
  <pageSetup paperSize="9" scale="80"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K799"/>
  <sheetViews>
    <sheetView topLeftCell="A795" zoomScaleNormal="100" zoomScaleSheetLayoutView="100" workbookViewId="0">
      <selection activeCell="B2" sqref="B2:F2"/>
    </sheetView>
  </sheetViews>
  <sheetFormatPr defaultColWidth="12.5703125" defaultRowHeight="15" customHeight="1" outlineLevelRow="1"/>
  <cols>
    <col min="1" max="1" width="13.5703125" customWidth="1"/>
    <col min="2" max="2" width="11.42578125" customWidth="1"/>
    <col min="3" max="3" width="12.5703125" customWidth="1"/>
    <col min="4" max="4" width="67" customWidth="1"/>
    <col min="5" max="5" width="10.7109375" customWidth="1"/>
    <col min="6" max="6" width="13.140625" customWidth="1"/>
    <col min="7" max="7" width="7.7109375" customWidth="1"/>
    <col min="8" max="8" width="10.42578125" customWidth="1"/>
    <col min="9" max="23" width="13.85546875" customWidth="1"/>
  </cols>
  <sheetData>
    <row r="1" spans="1:6" ht="57.95" customHeight="1"/>
    <row r="2" spans="1:6" ht="20.100000000000001" customHeight="1">
      <c r="A2" s="343" t="str">
        <f>'02-ORÇ'!$A$2:$G$2</f>
        <v>OBRA:</v>
      </c>
      <c r="B2" s="969" t="str">
        <f>'02-ORÇ'!$B$2</f>
        <v>CERCAMENTO EM GRADIL DAS ÁREAS VERDES E DE SERVIÇO DO PARQUE NOVO MATO GROSSO</v>
      </c>
      <c r="C2" s="970"/>
      <c r="D2" s="970"/>
      <c r="E2" s="970"/>
      <c r="F2" s="971"/>
    </row>
    <row r="3" spans="1:6" ht="15" customHeight="1">
      <c r="A3" s="346" t="str">
        <f>'02-ORÇ'!$A$3:$G$3</f>
        <v xml:space="preserve">ENDEREÇO: </v>
      </c>
      <c r="B3" s="972" t="str">
        <f>'02-ORÇ'!$B$3</f>
        <v>MT 251, KM 11, S/N, ÁREA RURAL - PARQUE NOVO MATO GROSSO, CEP 78099-899</v>
      </c>
      <c r="C3" s="973"/>
      <c r="D3" s="973"/>
      <c r="E3" s="973"/>
      <c r="F3" s="974"/>
    </row>
    <row r="4" spans="1:6" ht="15" customHeight="1">
      <c r="A4" s="346" t="str">
        <f>'02-ORÇ'!$A$4:$G$4</f>
        <v>MUNICÍPIO:</v>
      </c>
      <c r="B4" s="972" t="str">
        <f>'02-ORÇ'!$B$4</f>
        <v>CUIABÁ - MT</v>
      </c>
      <c r="C4" s="973"/>
      <c r="D4" s="973"/>
      <c r="E4" s="973"/>
      <c r="F4" s="974"/>
    </row>
    <row r="5" spans="1:6" ht="27.75" customHeight="1">
      <c r="A5" s="346" t="str">
        <f>'02-ORÇ'!$A$5:$G$5</f>
        <v>OBJETO:</v>
      </c>
      <c r="B5" s="972" t="str">
        <f>'02-ORÇ'!$B$5</f>
        <v>CONTRATAÇÃO DE EMPRESA ESPECIALIZADA PARA EXECUÇÃO DAS OBRAS DO "CERCAMENTO EM GRADIL DAS ÁREAS VERDES E DE SERVIÇO DO PARQUE NOVO MATO GROSSO"</v>
      </c>
      <c r="C5" s="973"/>
      <c r="D5" s="973"/>
      <c r="E5" s="973"/>
      <c r="F5" s="974"/>
    </row>
    <row r="6" spans="1:6" ht="15" customHeight="1">
      <c r="A6" s="361"/>
      <c r="B6" s="327"/>
      <c r="C6" s="327"/>
      <c r="D6" s="327"/>
      <c r="E6" s="327"/>
      <c r="F6" s="362"/>
    </row>
    <row r="7" spans="1:6" ht="26.25" customHeight="1">
      <c r="A7" s="968" t="s">
        <v>25284</v>
      </c>
      <c r="B7" s="856"/>
      <c r="C7" s="856"/>
      <c r="D7" s="856"/>
      <c r="E7" s="856"/>
      <c r="F7" s="857"/>
    </row>
    <row r="8" spans="1:6" ht="12.75">
      <c r="A8" s="363" t="s">
        <v>25285</v>
      </c>
      <c r="B8" s="364"/>
      <c r="C8" s="365"/>
      <c r="D8" s="366"/>
      <c r="E8" s="367"/>
      <c r="F8" s="368"/>
    </row>
    <row r="9" spans="1:6" ht="25.5">
      <c r="A9" s="369" t="s">
        <v>24972</v>
      </c>
      <c r="B9" s="190" t="s">
        <v>25286</v>
      </c>
      <c r="C9" s="191" t="s">
        <v>25287</v>
      </c>
      <c r="D9" s="192" t="s">
        <v>25288</v>
      </c>
      <c r="E9" s="193" t="s">
        <v>25289</v>
      </c>
      <c r="F9" s="370" t="s">
        <v>25290</v>
      </c>
    </row>
    <row r="10" spans="1:6" ht="17.25">
      <c r="A10" s="371" t="s">
        <v>24946</v>
      </c>
      <c r="B10" s="194"/>
      <c r="C10" s="195"/>
      <c r="D10" s="196" t="s">
        <v>25291</v>
      </c>
      <c r="E10" s="195" t="s">
        <v>25157</v>
      </c>
      <c r="F10" s="372"/>
    </row>
    <row r="11" spans="1:6" ht="12.75" outlineLevel="1">
      <c r="A11" s="373" t="s">
        <v>24982</v>
      </c>
      <c r="B11" s="197" t="s">
        <v>24286</v>
      </c>
      <c r="C11" s="198" t="s">
        <v>25023</v>
      </c>
      <c r="D11" s="199" t="str">
        <f>IFERROR(VLOOKUP($B11,'24.FEV N_DES'!$1:$1048456,2,0),IFERROR(VLOOKUP($B11,'03-CP'!$C:$H,2,0),""))</f>
        <v>ENGENHEIRO CIVIL DE OBRA PLENO COM ENCARGOS COMPLEMENTARES</v>
      </c>
      <c r="E11" s="200" t="str">
        <f>IFERROR(VLOOKUP($B11,'24.FEV N_DES'!$1:$1048456,3,0),IFERROR(VLOOKUP($B11,'03-CP'!$C:$H,3,0),""))</f>
        <v>H</v>
      </c>
      <c r="F11" s="374">
        <f>2*54*12</f>
        <v>1296</v>
      </c>
    </row>
    <row r="12" spans="1:6" ht="12.75" outlineLevel="1">
      <c r="A12" s="373" t="s">
        <v>24983</v>
      </c>
      <c r="B12" s="197" t="s">
        <v>24309</v>
      </c>
      <c r="C12" s="198" t="s">
        <v>25023</v>
      </c>
      <c r="D12" s="199" t="str">
        <f>IFERROR(VLOOKUP($B12,'24.FEV N_DES'!$1:$1048456,2,0),IFERROR(VLOOKUP($B12,'03-CP'!$C:$H,2,0),""))</f>
        <v>ENCARREGADO GERAL DE OBRAS COM ENCARGOS COMPLEMENTARES</v>
      </c>
      <c r="E12" s="200" t="str">
        <f>IFERROR(VLOOKUP($B12,'24.FEV N_DES'!$1:$1048456,3,0),IFERROR(VLOOKUP($B12,'03-CP'!$C:$H,3,0),""))</f>
        <v>MES</v>
      </c>
      <c r="F12" s="374">
        <v>12</v>
      </c>
    </row>
    <row r="13" spans="1:6" ht="12.75" outlineLevel="1">
      <c r="A13" s="373" t="s">
        <v>24984</v>
      </c>
      <c r="B13" s="197" t="s">
        <v>24292</v>
      </c>
      <c r="C13" s="198" t="s">
        <v>25023</v>
      </c>
      <c r="D13" s="199" t="str">
        <f>IFERROR(VLOOKUP($B13,'24.FEV N_DES'!$1:$1048456,2,0),IFERROR(VLOOKUP($B13,'03-CP'!$C:$H,2,0),""))</f>
        <v>TOPOGRAFO COM ENCARGOS COMPLEMENTARES</v>
      </c>
      <c r="E13" s="200" t="str">
        <f>IFERROR(VLOOKUP($B13,'24.FEV N_DES'!$1:$1048456,3,0),IFERROR(VLOOKUP($B13,'03-CP'!$C:$H,3,0),""))</f>
        <v>H</v>
      </c>
      <c r="F13" s="374">
        <f>8*5*3</f>
        <v>120</v>
      </c>
    </row>
    <row r="14" spans="1:6" ht="12.75" outlineLevel="1">
      <c r="A14" s="373" t="s">
        <v>24985</v>
      </c>
      <c r="B14" s="197" t="s">
        <v>24146</v>
      </c>
      <c r="C14" s="198" t="s">
        <v>25023</v>
      </c>
      <c r="D14" s="199" t="str">
        <f>IFERROR(VLOOKUP($B14,'24.FEV N_DES'!$1:$1048456,2,0),IFERROR(VLOOKUP($B14,'03-CP'!$C:$H,2,0),""))</f>
        <v>AUXILIAR DE TOPÓGRAFO COM ENCARGOS COMPLEMENTARES</v>
      </c>
      <c r="E14" s="200" t="str">
        <f>IFERROR(VLOOKUP($B14,'24.FEV N_DES'!$1:$1048456,3,0),IFERROR(VLOOKUP($B14,'03-CP'!$C:$H,3,0),""))</f>
        <v>H</v>
      </c>
      <c r="F14" s="374">
        <f>F13</f>
        <v>120</v>
      </c>
    </row>
    <row r="15" spans="1:6" ht="12.75" outlineLevel="1">
      <c r="A15" s="373" t="s">
        <v>24986</v>
      </c>
      <c r="B15" s="197" t="s">
        <v>24297</v>
      </c>
      <c r="C15" s="198" t="s">
        <v>25023</v>
      </c>
      <c r="D15" s="199" t="str">
        <f>IFERROR(VLOOKUP($B15,'24.FEV N_DES'!$1:$1048456,2,0),IFERROR(VLOOKUP($B15,'03-CP'!$C:$H,2,0),""))</f>
        <v>ALMOXARIFE COM ENCARGOS COMPLEMENTARES</v>
      </c>
      <c r="E15" s="200" t="str">
        <f>IFERROR(VLOOKUP($B15,'24.FEV N_DES'!$1:$1048456,3,0),IFERROR(VLOOKUP($B15,'03-CP'!$C:$H,3,0),""))</f>
        <v>MES</v>
      </c>
      <c r="F15" s="374">
        <v>12</v>
      </c>
    </row>
    <row r="16" spans="1:6" ht="17.25">
      <c r="A16" s="371" t="s">
        <v>24947</v>
      </c>
      <c r="B16" s="194"/>
      <c r="C16" s="195"/>
      <c r="D16" s="196" t="s">
        <v>25292</v>
      </c>
      <c r="E16" s="195" t="s">
        <v>25157</v>
      </c>
      <c r="F16" s="372"/>
    </row>
    <row r="17" spans="1:11" ht="25.5" outlineLevel="1">
      <c r="A17" s="373" t="s">
        <v>24987</v>
      </c>
      <c r="B17" s="197" t="s">
        <v>21838</v>
      </c>
      <c r="C17" s="198" t="s">
        <v>25023</v>
      </c>
      <c r="D17" s="199" t="str">
        <f>IFERROR(VLOOKUP($B17,'24.FEV N_DES'!$1:$1048456,2,0),IFERROR(VLOOKUP($B17,'03-CP'!$C:$H,2,0),""))</f>
        <v>FORNECIMENTO E INSTALAÇÃO DE PLACA DE OBRA COM CHAPA GALVANIZADA E ESTRUTURA DE MADEIRA. AF_03/2022_PS</v>
      </c>
      <c r="E17" s="200" t="str">
        <f>IFERROR(VLOOKUP($B17,'24.FEV N_DES'!$1:$1048456,3,0),IFERROR(VLOOKUP($B17,'03-CP'!$C:$H,3,0),""))</f>
        <v>M2</v>
      </c>
      <c r="F17" s="374">
        <v>12.5</v>
      </c>
      <c r="G17" s="189"/>
      <c r="H17" s="189"/>
      <c r="I17" s="189"/>
      <c r="J17" s="189"/>
      <c r="K17" s="189"/>
    </row>
    <row r="18" spans="1:11" ht="38.25" outlineLevel="1">
      <c r="A18" s="373" t="s">
        <v>24988</v>
      </c>
      <c r="B18" s="197" t="s">
        <v>10505</v>
      </c>
      <c r="C18" s="198" t="s">
        <v>25023</v>
      </c>
      <c r="D18" s="199" t="str">
        <f>IFERROR(VLOOKUP($B18,'24.FEV N_DES'!$1:$1048456,2,0),IFERROR(VLOOKUP($B18,'03-CP'!$C:$H,2,0),""))</f>
        <v>COMPOSIÇÃO PARAMÉTRICA DE EXECUÇÃO DE RESERVATÓRIO ELEVADO DE ÁGUA (2000 LITROS) EM CANTEIRO DE OBRAS, APOIADO EM ESTRUTURA DE MADEIRA. AF_01/2024</v>
      </c>
      <c r="E18" s="200" t="str">
        <f>IFERROR(VLOOKUP($B18,'24.FEV N_DES'!$1:$1048456,3,0),IFERROR(VLOOKUP($B18,'03-CP'!$C:$H,3,0),""))</f>
        <v>UN</v>
      </c>
      <c r="F18" s="374">
        <v>1</v>
      </c>
      <c r="G18" s="189"/>
      <c r="H18" s="189"/>
      <c r="I18" s="189"/>
      <c r="J18" s="189"/>
      <c r="K18" s="189"/>
    </row>
    <row r="19" spans="1:11" ht="25.5" outlineLevel="1">
      <c r="A19" s="373" t="s">
        <v>24989</v>
      </c>
      <c r="B19" s="197" t="str">
        <f>'03-CP'!C54</f>
        <v>CP-CO-04</v>
      </c>
      <c r="C19" s="198" t="s">
        <v>25114</v>
      </c>
      <c r="D19" s="199" t="str">
        <f>IFERROR(VLOOKUP($B19,'24.FEV N_DES'!$1:$1048456,2,0),IFERROR(VLOOKUP($B19,'03-CP'!$C:$H,2,0),""))</f>
        <v>LOCAÇÃO MENSAL DE ESTRUTURA DE COBERTURA IMPERMEÁVEL (TENDA - INCLUSO MONTAGEM)</v>
      </c>
      <c r="E19" s="200" t="str">
        <f>IFERROR(VLOOKUP($B19,'24.FEV N_DES'!$1:$1048456,3,0),IFERROR(VLOOKUP($B19,'03-CP'!$C:$H,3,0),""))</f>
        <v>MÊS</v>
      </c>
      <c r="F19" s="374">
        <v>12</v>
      </c>
      <c r="G19" s="189"/>
      <c r="H19" s="189"/>
      <c r="I19" s="189"/>
      <c r="J19" s="189"/>
      <c r="K19" s="189"/>
    </row>
    <row r="20" spans="1:11" ht="25.5" outlineLevel="1">
      <c r="A20" s="373" t="s">
        <v>24990</v>
      </c>
      <c r="B20" s="197" t="str">
        <f>'03-CP'!C60</f>
        <v>CP-CO-07</v>
      </c>
      <c r="C20" s="198" t="s">
        <v>25114</v>
      </c>
      <c r="D20" s="199" t="str">
        <f>IFERROR(VLOOKUP($B20,'24.FEV N_DES'!$1:$1048456,2,0),IFERROR(VLOOKUP($B20,'03-CP'!$C:$H,2,0),""))</f>
        <v>LOCAÇÃO DE CONTAINER 2,30 X 6,00 M, ALT. 2,50 M, PARA ESCRITORIO, COM 1 SANITÁRIO, COMPLETO. EXCLUSO MOBILIZAÇÃO E DESMOBILIZAÇÃO</v>
      </c>
      <c r="E20" s="200" t="str">
        <f>IFERROR(VLOOKUP($B20,'24.FEV N_DES'!$1:$1048456,3,0),IFERROR(VLOOKUP($B20,'03-CP'!$C:$H,3,0),""))</f>
        <v>UN</v>
      </c>
      <c r="F20" s="374">
        <v>12</v>
      </c>
      <c r="G20" s="189"/>
      <c r="H20" s="189"/>
      <c r="I20" s="189"/>
      <c r="J20" s="189"/>
      <c r="K20" s="189"/>
    </row>
    <row r="21" spans="1:11" ht="25.5" outlineLevel="1">
      <c r="A21" s="373" t="s">
        <v>24991</v>
      </c>
      <c r="B21" s="197" t="str">
        <f>'03-CP'!C64</f>
        <v>CP-CO-11</v>
      </c>
      <c r="C21" s="198" t="s">
        <v>25114</v>
      </c>
      <c r="D21" s="199" t="str">
        <f>IFERROR(VLOOKUP($B21,'24.FEV N_DES'!$1:$1048456,2,0),IFERROR(VLOOKUP($B21,'03-CP'!$C:$H,2,0),""))</f>
        <v>SISTEMA DE TRATAMENTO DE EFLUENTES DE INSTALAÇÕES PROVISÓRIAS DE CANTEIRO DE OBRAS, SISTEMA FOSSA/FILTRO E CISTERNA - 8 A 14 CONTRIBUINTES</v>
      </c>
      <c r="E21" s="200" t="str">
        <f>IFERROR(VLOOKUP($B21,'24.FEV N_DES'!$1:$1048456,3,0),IFERROR(VLOOKUP($B21,'03-CP'!$C:$H,3,0),""))</f>
        <v>UN</v>
      </c>
      <c r="F21" s="374">
        <v>1</v>
      </c>
      <c r="G21" s="189"/>
      <c r="H21" s="189"/>
      <c r="I21" s="189"/>
      <c r="J21" s="189"/>
      <c r="K21" s="189"/>
    </row>
    <row r="22" spans="1:11" ht="25.5" outlineLevel="1">
      <c r="A22" s="373" t="s">
        <v>24992</v>
      </c>
      <c r="B22" s="197" t="str">
        <f>'03-CP'!C79</f>
        <v>CP-CO-12</v>
      </c>
      <c r="C22" s="198" t="s">
        <v>25114</v>
      </c>
      <c r="D22" s="199" t="str">
        <f>IFERROR(VLOOKUP($B22,'24.FEV N_DES'!$1:$1048456,2,0),IFERROR(VLOOKUP($B22,'03-CP'!$C:$H,2,0),""))</f>
        <v>ESGOTAMENTO DE FOSSA SÉPTICA COM LIMPEZA CAMINHÃO LIMPA FOSSA ATÉ 6M³</v>
      </c>
      <c r="E22" s="200" t="str">
        <f>IFERROR(VLOOKUP($B22,'24.FEV N_DES'!$1:$1048456,3,0),IFERROR(VLOOKUP($B22,'03-CP'!$C:$H,3,0),""))</f>
        <v>UN</v>
      </c>
      <c r="F22" s="374">
        <v>6</v>
      </c>
      <c r="G22" s="189"/>
      <c r="H22" s="189"/>
      <c r="I22" s="189"/>
      <c r="J22" s="189"/>
      <c r="K22" s="189"/>
    </row>
    <row r="23" spans="1:11" ht="17.25">
      <c r="A23" s="371" t="s">
        <v>24948</v>
      </c>
      <c r="B23" s="194"/>
      <c r="C23" s="195"/>
      <c r="D23" s="196" t="s">
        <v>25293</v>
      </c>
      <c r="E23" s="195" t="s">
        <v>25157</v>
      </c>
      <c r="F23" s="372"/>
      <c r="G23" s="189"/>
      <c r="H23" s="189"/>
      <c r="I23" s="189"/>
      <c r="J23" s="189"/>
      <c r="K23" s="189"/>
    </row>
    <row r="24" spans="1:11" ht="25.5" outlineLevel="1">
      <c r="A24" s="373" t="s">
        <v>24993</v>
      </c>
      <c r="B24" s="197" t="str">
        <f>'03-CP'!C84</f>
        <v>CP-EST-10</v>
      </c>
      <c r="C24" s="198" t="s">
        <v>25114</v>
      </c>
      <c r="D24" s="199" t="str">
        <f>IFERROR(VLOOKUP($B24,'24.FEV N_DES'!$1:$1048456,2,0),IFERROR(VLOOKUP($B24,'03-CP'!$C:$H,2,0),""))</f>
        <v>PERFIL UE 200X75X25X3MM - SOLDADO EM CAIXA DUPLA - EMBUTIDO 90CM NA ESTACA</v>
      </c>
      <c r="E24" s="200" t="str">
        <f>IFERROR(VLOOKUP($B24,'24.FEV N_DES'!$1:$1048456,3,0),IFERROR(VLOOKUP($B24,'03-CP'!$C:$H,3,0),""))</f>
        <v>KG</v>
      </c>
      <c r="F24" s="374">
        <f>8.98*322</f>
        <v>2891.56</v>
      </c>
      <c r="G24" s="189"/>
      <c r="H24" s="189"/>
      <c r="I24" s="189"/>
      <c r="J24" s="189"/>
      <c r="K24" s="189"/>
    </row>
    <row r="25" spans="1:11" ht="25.5" outlineLevel="1">
      <c r="A25" s="373" t="s">
        <v>24994</v>
      </c>
      <c r="B25" s="197" t="str">
        <f>'03-CP'!C93</f>
        <v>CP-EST-11</v>
      </c>
      <c r="C25" s="198" t="s">
        <v>25114</v>
      </c>
      <c r="D25" s="199" t="str">
        <f>IFERROR(VLOOKUP($B25,'24.FEV N_DES'!$1:$1048456,2,0),IFERROR(VLOOKUP($B25,'03-CP'!$C:$H,2,0),""))</f>
        <v>CHAPA AÇO A36 - 200 X 150 #14 - ACABAMENTO DE TOPO - FORNECIMENTO E INSTALAÇÃO</v>
      </c>
      <c r="E25" s="200" t="str">
        <f>IFERROR(VLOOKUP($B25,'24.FEV N_DES'!$1:$1048456,3,0),IFERROR(VLOOKUP($B25,'03-CP'!$C:$H,3,0),""))</f>
        <v>KG</v>
      </c>
      <c r="F25" s="374">
        <v>20.72</v>
      </c>
      <c r="G25" s="189"/>
      <c r="H25" s="189"/>
      <c r="I25" s="189"/>
      <c r="J25" s="189"/>
      <c r="K25" s="189"/>
    </row>
    <row r="26" spans="1:11" ht="38.25" outlineLevel="1">
      <c r="A26" s="373" t="s">
        <v>24995</v>
      </c>
      <c r="B26" s="197" t="str">
        <f>'03-CP'!C102</f>
        <v>CP-EST-09</v>
      </c>
      <c r="C26" s="198" t="s">
        <v>25114</v>
      </c>
      <c r="D26" s="199" t="str">
        <f>IFERROR(VLOOKUP($B26,'24.FEV N_DES'!$1:$1048456,2,0),IFERROR(VLOOKUP($B26,'03-CP'!$C:$H,2,0),""))</f>
        <v>ESTACA ESCAVADA MECANICAMENTE, SEM FLUIDO ESTABILIZANTE, COM 40CM DE DIÂMETRO. (EXCLUSIVE MOBILIZAÇÃO E DESMOBILIZAÇÃO, ARMADURA, CONCRETAGEM E DESCARTE DO SOLO)</v>
      </c>
      <c r="E26" s="200" t="str">
        <f>IFERROR(VLOOKUP($B26,'24.FEV N_DES'!$1:$1048456,3,0),IFERROR(VLOOKUP($B26,'03-CP'!$C:$H,3,0),""))</f>
        <v>M</v>
      </c>
      <c r="F26" s="374">
        <v>92</v>
      </c>
      <c r="G26" s="189"/>
      <c r="H26" s="189"/>
      <c r="I26" s="189"/>
      <c r="J26" s="189"/>
      <c r="K26" s="189"/>
    </row>
    <row r="27" spans="1:11" ht="25.5" outlineLevel="1">
      <c r="A27" s="373" t="s">
        <v>24996</v>
      </c>
      <c r="B27" s="197" t="s">
        <v>14951</v>
      </c>
      <c r="C27" s="198" t="s">
        <v>25023</v>
      </c>
      <c r="D27" s="199" t="str">
        <f>IFERROR(VLOOKUP($B27,'24.FEV N_DES'!$1:$1048456,2,0),IFERROR(VLOOKUP($B27,'03-CP'!$C:$H,2,0),""))</f>
        <v>CONCRETO FCK = 25MPA, TRAÇO 1:2,3:2,7 (EM MASSA SECA DE CIMENTO/ AREIA MÉDIA/ BRITA 1) - PREPARO MECÂNICO COM BETONEIRA 600 L. AF_05/2021</v>
      </c>
      <c r="E27" s="200" t="str">
        <f>IFERROR(VLOOKUP($B27,'24.FEV N_DES'!$1:$1048456,3,0),IFERROR(VLOOKUP($B27,'03-CP'!$C:$H,3,0),""))</f>
        <v>M3</v>
      </c>
      <c r="F27" s="374">
        <v>11.56</v>
      </c>
      <c r="G27" s="189"/>
      <c r="H27" s="189"/>
      <c r="I27" s="189"/>
      <c r="J27" s="189"/>
      <c r="K27" s="189"/>
    </row>
    <row r="28" spans="1:11" ht="12.75" outlineLevel="1">
      <c r="A28" s="373" t="s">
        <v>24997</v>
      </c>
      <c r="B28" s="197" t="s">
        <v>14825</v>
      </c>
      <c r="C28" s="198" t="s">
        <v>25023</v>
      </c>
      <c r="D28" s="199" t="str">
        <f>IFERROR(VLOOKUP($B28,'24.FEV N_DES'!$1:$1048456,2,0),IFERROR(VLOOKUP($B28,'03-CP'!$C:$H,2,0),""))</f>
        <v>MONTAGEM DE ARMADURA DE ESTACAS, DIÂMETRO = 10,0 MM. AF_09/2021_PS</v>
      </c>
      <c r="E28" s="200" t="str">
        <f>IFERROR(VLOOKUP($B28,'24.FEV N_DES'!$1:$1048456,3,0),IFERROR(VLOOKUP($B28,'03-CP'!$C:$H,3,0),""))</f>
        <v>KG</v>
      </c>
      <c r="F28" s="374">
        <v>334</v>
      </c>
      <c r="G28" s="189"/>
      <c r="H28" s="189"/>
      <c r="I28" s="189"/>
      <c r="J28" s="189"/>
      <c r="K28" s="189"/>
    </row>
    <row r="29" spans="1:11" ht="25.5" outlineLevel="1">
      <c r="A29" s="373" t="s">
        <v>24998</v>
      </c>
      <c r="B29" s="197" t="s">
        <v>14839</v>
      </c>
      <c r="C29" s="198" t="s">
        <v>25023</v>
      </c>
      <c r="D29" s="199" t="str">
        <f>IFERROR(VLOOKUP($B29,'24.FEV N_DES'!$1:$1048456,2,0),IFERROR(VLOOKUP($B29,'03-CP'!$C:$H,2,0),""))</f>
        <v>MONTAGEM DE ARMADURA TRANSVERSAL DE ESTACAS DE SEÇÃO CIRCULAR, DIÂMETRO = 6,30 MM. AF_09/2021_PS</v>
      </c>
      <c r="E29" s="200" t="str">
        <f>IFERROR(VLOOKUP($B29,'24.FEV N_DES'!$1:$1048456,3,0),IFERROR(VLOOKUP($B29,'03-CP'!$C:$H,3,0),""))</f>
        <v>KG</v>
      </c>
      <c r="F29" s="374">
        <v>229</v>
      </c>
      <c r="G29" s="189"/>
      <c r="H29" s="189"/>
      <c r="I29" s="189"/>
      <c r="J29" s="189"/>
      <c r="K29" s="189"/>
    </row>
    <row r="30" spans="1:11" ht="38.25" outlineLevel="1">
      <c r="A30" s="373" t="s">
        <v>24999</v>
      </c>
      <c r="B30" s="197" t="s">
        <v>23858</v>
      </c>
      <c r="C30" s="198" t="s">
        <v>25023</v>
      </c>
      <c r="D30" s="199" t="str">
        <f>IFERROR(VLOOKUP($B30,'24.FEV N_DES'!$1:$1048456,2,0),IFERROR(VLOOKUP($B30,'03-CP'!$C:$H,2,0),""))</f>
        <v>CARGA, MANOBRA E DESCARGA DE SOLOS E MATERIAIS GRANULARES EM CAMINHÃO BASCULANTE 10 M³ - CARGA COM ESCAVADEIRA HIDRÁULICA (CAÇAMBA DE 1,20 M³ / 155 HP) E DESCARGA LIVRE (UNIDADE: M3). AF_07/2020</v>
      </c>
      <c r="E30" s="200" t="str">
        <f>IFERROR(VLOOKUP($B30,'24.FEV N_DES'!$1:$1048456,3,0),IFERROR(VLOOKUP($B30,'03-CP'!$C:$H,3,0),""))</f>
        <v>M3</v>
      </c>
      <c r="F30" s="374">
        <v>12.35</v>
      </c>
      <c r="G30" s="189"/>
      <c r="H30" s="189"/>
      <c r="I30" s="189"/>
      <c r="J30" s="189"/>
      <c r="K30" s="189"/>
    </row>
    <row r="31" spans="1:11" ht="25.5" outlineLevel="1">
      <c r="A31" s="373" t="s">
        <v>25000</v>
      </c>
      <c r="B31" s="197" t="s">
        <v>23772</v>
      </c>
      <c r="C31" s="198" t="s">
        <v>25023</v>
      </c>
      <c r="D31" s="199" t="str">
        <f>IFERROR(VLOOKUP($B31,'24.FEV N_DES'!$1:$1048456,2,0),IFERROR(VLOOKUP($B31,'03-CP'!$C:$H,2,0),""))</f>
        <v>TRANSPORTE COM CAMINHÃO BASCULANTE DE 10 M³, EM VIA INTERNA (DENTRO DO CANTEIRO - UNIDADE: M3XKM). AF_07/2020</v>
      </c>
      <c r="E31" s="200" t="str">
        <f>IFERROR(VLOOKUP($B31,'24.FEV N_DES'!$1:$1048456,3,0),IFERROR(VLOOKUP($B31,'03-CP'!$C:$H,3,0),""))</f>
        <v>M3XKM</v>
      </c>
      <c r="F31" s="374">
        <f>F30*2</f>
        <v>24.7</v>
      </c>
      <c r="G31" s="189"/>
      <c r="H31" s="189"/>
      <c r="I31" s="189"/>
      <c r="J31" s="189"/>
      <c r="K31" s="189"/>
    </row>
    <row r="32" spans="1:11" ht="38.25" outlineLevel="1">
      <c r="A32" s="373" t="s">
        <v>25001</v>
      </c>
      <c r="B32" s="197" t="str">
        <f>'03-CP'!C22</f>
        <v>CP-SC-03</v>
      </c>
      <c r="C32" s="198" t="s">
        <v>25114</v>
      </c>
      <c r="D32" s="199" t="str">
        <f>IFERROR(VLOOKUP($B32,'24.FEV N_DES'!$1:$1048456,2,0),IFERROR(VLOOKUP($B32,'03-CP'!$C:$H,2,0),""))</f>
        <v>PORTAO EM GRADIL COM PINTURA ELETROSTÁTICA, 2 FOLHAS DE ABRIR PARA FORA 180°, MALHA 12MM, CAIXILHOS EM ALUMÍNIO 10X4 CM NA COR PRETO - 4 METROS</v>
      </c>
      <c r="E32" s="200" t="str">
        <f>IFERROR(VLOOKUP($B32,'24.FEV N_DES'!$1:$1048456,3,0),IFERROR(VLOOKUP($B32,'03-CP'!$C:$H,3,0),""))</f>
        <v>UN</v>
      </c>
      <c r="F32" s="374">
        <v>20</v>
      </c>
      <c r="G32" s="189"/>
      <c r="H32" s="189">
        <f>4*2.5</f>
        <v>10</v>
      </c>
      <c r="I32" s="189">
        <f>H32*19</f>
        <v>190</v>
      </c>
      <c r="J32" s="189"/>
      <c r="K32" s="189"/>
    </row>
    <row r="33" spans="1:11" ht="38.25" outlineLevel="1">
      <c r="A33" s="373" t="s">
        <v>25002</v>
      </c>
      <c r="B33" s="197" t="str">
        <f>'03-CP'!C38</f>
        <v>CP-SC-04</v>
      </c>
      <c r="C33" s="198" t="s">
        <v>25114</v>
      </c>
      <c r="D33" s="199" t="str">
        <f>IFERROR(VLOOKUP($B33,'24.FEV N_DES'!$1:$1048456,2,0),IFERROR(VLOOKUP($B33,'03-CP'!$C:$H,2,0),""))</f>
        <v>PORTAO EM GRADIL COM PINTURA ELETROSTÁTICA, 2 FOLHAS DE ABRIR PARA FORA 180°, MALHA 12MM, CAIXILHOS EM ALUMÍNIO 10X4 CM NA COR PRETO - 7 METROS</v>
      </c>
      <c r="E33" s="200" t="str">
        <f>IFERROR(VLOOKUP($B33,'24.FEV N_DES'!$1:$1048456,3,0),IFERROR(VLOOKUP($B33,'03-CP'!$C:$H,3,0),""))</f>
        <v>UN</v>
      </c>
      <c r="F33" s="374">
        <v>3</v>
      </c>
      <c r="G33" s="189"/>
      <c r="H33" s="189">
        <f>7*2.5</f>
        <v>17.5</v>
      </c>
      <c r="I33" s="189">
        <f>H33*3</f>
        <v>52.5</v>
      </c>
      <c r="J33" s="189"/>
      <c r="K33" s="189"/>
    </row>
    <row r="34" spans="1:11" ht="38.25" outlineLevel="1">
      <c r="A34" s="373" t="s">
        <v>25003</v>
      </c>
      <c r="B34" s="197" t="str">
        <f>'03-CP'!C109</f>
        <v>CP-PINT-02</v>
      </c>
      <c r="C34" s="198" t="s">
        <v>25114</v>
      </c>
      <c r="D34" s="199" t="str">
        <f>IFERROR(VLOOKUP($B34,'24.FEV N_DES'!$1:$1048456,2,0),IFERROR(VLOOKUP($B34,'03-CP'!$C:$H,2,0),""))</f>
        <v>PINTURA COM TINTA ALQUÍDICA DE ACABAMENTO, 02 DEMÃOS (ESMALTE SINTÉTICO FOSCO) E PINTURA DE FUNDO, 02 DEMÃOS (TIPO ZARCÃO) PULVERIZADA SOBRE SUPERFÍCIES METÁLICAS EXECUTADAS NA OBRA</v>
      </c>
      <c r="E34" s="200" t="str">
        <f>IFERROR(VLOOKUP($B34,'24.FEV N_DES'!$1:$1048456,3,0),IFERROR(VLOOKUP($B34,'03-CP'!$C:$H,3,0),""))</f>
        <v>M2</v>
      </c>
      <c r="F34" s="374">
        <v>249.22</v>
      </c>
      <c r="G34" s="189"/>
      <c r="H34" s="189"/>
      <c r="I34" s="189"/>
      <c r="J34" s="189">
        <f>(0.8*0.25*0.25)</f>
        <v>0.05</v>
      </c>
      <c r="K34" s="189">
        <f>J34*3</f>
        <v>0.15000000000000002</v>
      </c>
    </row>
    <row r="35" spans="1:11" ht="17.25">
      <c r="A35" s="371" t="s">
        <v>24949</v>
      </c>
      <c r="B35" s="194"/>
      <c r="C35" s="195"/>
      <c r="D35" s="196" t="s">
        <v>25294</v>
      </c>
      <c r="E35" s="195" t="s">
        <v>25157</v>
      </c>
      <c r="F35" s="372"/>
      <c r="G35" s="189"/>
      <c r="H35" s="189"/>
      <c r="I35" s="189"/>
      <c r="J35" s="189"/>
      <c r="K35" s="189"/>
    </row>
    <row r="36" spans="1:11" ht="38.25" outlineLevel="1">
      <c r="A36" s="373" t="s">
        <v>25004</v>
      </c>
      <c r="B36" s="197" t="s">
        <v>25019</v>
      </c>
      <c r="C36" s="198" t="s">
        <v>25114</v>
      </c>
      <c r="D36" s="199" t="str">
        <f>IFERROR(VLOOKUP($B36,'24.FEV N_DES'!$1:$1048456,2,0),IFERROR(VLOOKUP($B36,'03-CP'!$C:$H,2,0),""))</f>
        <v>ESCAVAÇÃO MECANIZADA DE VALA COM PROFUNDIDADE ATÉ 1,5 M, COM MINI-ESCAVADEIRA, LARGURA MENOR QUE 0,8 M, EM SOLO DE 1A CATEGORIA, LOCAIS COM BAIXO NÍVEL DE INTERFERÊNCIA.</v>
      </c>
      <c r="E36" s="200" t="str">
        <f>IFERROR(VLOOKUP($B36,'24.FEV N_DES'!$1:$1048456,3,0),IFERROR(VLOOKUP($B36,'03-CP'!$C:$H,3,0),""))</f>
        <v>M³</v>
      </c>
      <c r="F36" s="374">
        <f>(0.8*0.25*0.25)*(5416)</f>
        <v>270.8</v>
      </c>
      <c r="G36" s="189"/>
      <c r="H36" s="189"/>
      <c r="I36" s="189">
        <v>1.570796327E-2</v>
      </c>
      <c r="J36" s="189">
        <f>2.5*3</f>
        <v>7.5</v>
      </c>
      <c r="K36" s="201">
        <f>K34/J36</f>
        <v>2.0000000000000004E-2</v>
      </c>
    </row>
    <row r="37" spans="1:11" ht="38.25" outlineLevel="1">
      <c r="A37" s="373" t="s">
        <v>25005</v>
      </c>
      <c r="B37" s="197" t="s">
        <v>25026</v>
      </c>
      <c r="C37" s="198" t="s">
        <v>25114</v>
      </c>
      <c r="D37" s="199" t="str">
        <f>IFERROR(VLOOKUP($B37,'24.FEV N_DES'!$1:$1048456,2,0),IFERROR(VLOOKUP($B37,'03-CP'!$C:$H,2,0),""))</f>
        <v>GRADIL COM PINTURA ELETROSTÁTICA H=2,43M, CHUMBADO EM BROCA DE CONCRETO FCK 25 MPA, CONFORME PROJETO. INCLUSIVE POSTE, TAMPÃO E FIXADORES - FORNECIMENTO E INSTALAÇÃO</v>
      </c>
      <c r="E37" s="200" t="str">
        <f>IFERROR(VLOOKUP($B37,'24.FEV N_DES'!$1:$1048456,3,0),IFERROR(VLOOKUP($B37,'03-CP'!$C:$H,3,0),""))</f>
        <v>M</v>
      </c>
      <c r="F37" s="374">
        <v>13388.72</v>
      </c>
      <c r="G37" s="189"/>
      <c r="H37" s="189"/>
      <c r="I37" s="189"/>
      <c r="J37" s="189"/>
      <c r="K37" s="189"/>
    </row>
    <row r="38" spans="1:11" ht="25.5" outlineLevel="1">
      <c r="A38" s="373" t="s">
        <v>25006</v>
      </c>
      <c r="B38" s="197" t="s">
        <v>14951</v>
      </c>
      <c r="C38" s="198" t="s">
        <v>25023</v>
      </c>
      <c r="D38" s="199" t="str">
        <f>IFERROR(VLOOKUP($B38,'24.FEV N_DES'!$1:$1048456,2,0),IFERROR(VLOOKUP($B38,'03-CP'!$C:$H,2,0),""))</f>
        <v>CONCRETO FCK = 25MPA, TRAÇO 1:2,3:2,7 (EM MASSA SECA DE CIMENTO/ AREIA MÉDIA/ BRITA 1) - PREPARO MECÂNICO COM BETONEIRA 600 L. AF_05/2021</v>
      </c>
      <c r="E38" s="200" t="str">
        <f>IFERROR(VLOOKUP($B38,'24.FEV N_DES'!$1:$1048456,3,0),IFERROR(VLOOKUP($B38,'03-CP'!$C:$H,3,0),""))</f>
        <v>M3</v>
      </c>
      <c r="F38" s="374">
        <f>F36</f>
        <v>270.8</v>
      </c>
      <c r="G38" s="189"/>
      <c r="H38" s="189"/>
      <c r="I38" s="202">
        <f>I36</f>
        <v>1.570796327E-2</v>
      </c>
      <c r="J38" s="189"/>
      <c r="K38" s="189"/>
    </row>
    <row r="39" spans="1:11" ht="25.5" outlineLevel="1">
      <c r="A39" s="373" t="s">
        <v>25007</v>
      </c>
      <c r="B39" s="197" t="s">
        <v>15025</v>
      </c>
      <c r="C39" s="198" t="s">
        <v>25023</v>
      </c>
      <c r="D39" s="199" t="str">
        <f>IFERROR(VLOOKUP($B39,'24.FEV N_DES'!$1:$1048456,2,0),IFERROR(VLOOKUP($B39,'03-CP'!$C:$H,2,0),""))</f>
        <v>LANÇAMENTO COM USO DE BALDES, ADENSAMENTO E ACABAMENTO DE CONCRETO EM ESTRUTURAS. AF_02/2022</v>
      </c>
      <c r="E39" s="200" t="str">
        <f>IFERROR(VLOOKUP($B39,'24.FEV N_DES'!$1:$1048456,3,0),IFERROR(VLOOKUP($B39,'03-CP'!$C:$H,3,0),""))</f>
        <v>M3</v>
      </c>
      <c r="F39" s="374">
        <f>F38</f>
        <v>270.8</v>
      </c>
      <c r="G39" s="189"/>
      <c r="H39" s="189"/>
      <c r="I39" s="202">
        <f>I38</f>
        <v>1.570796327E-2</v>
      </c>
      <c r="J39" s="189"/>
      <c r="K39" s="189"/>
    </row>
    <row r="40" spans="1:11" ht="38.25" outlineLevel="1">
      <c r="A40" s="373" t="s">
        <v>25008</v>
      </c>
      <c r="B40" s="197" t="s">
        <v>23858</v>
      </c>
      <c r="C40" s="198" t="s">
        <v>25023</v>
      </c>
      <c r="D40" s="199" t="str">
        <f>IFERROR(VLOOKUP($B40,'24.FEV N_DES'!$1:$1048456,2,0),IFERROR(VLOOKUP($B40,'03-CP'!$C:$H,2,0),""))</f>
        <v>CARGA, MANOBRA E DESCARGA DE SOLOS E MATERIAIS GRANULARES EM CAMINHÃO BASCULANTE 10 M³ - CARGA COM ESCAVADEIRA HIDRÁULICA (CAÇAMBA DE 1,20 M³ / 155 HP) E DESCARGA LIVRE (UNIDADE: M3). AF_07/2020</v>
      </c>
      <c r="E40" s="200" t="str">
        <f>IFERROR(VLOOKUP($B40,'24.FEV N_DES'!$1:$1048456,3,0),IFERROR(VLOOKUP($B40,'03-CP'!$C:$H,3,0),""))</f>
        <v>M3</v>
      </c>
      <c r="F40" s="374">
        <f>F36*1.4</f>
        <v>379.12</v>
      </c>
      <c r="G40" s="189"/>
      <c r="H40" s="189"/>
      <c r="I40" s="202">
        <f>I36*1.4</f>
        <v>2.1991148577999997E-2</v>
      </c>
      <c r="J40" s="189"/>
      <c r="K40" s="189"/>
    </row>
    <row r="41" spans="1:11" ht="25.5">
      <c r="A41" s="373" t="s">
        <v>25009</v>
      </c>
      <c r="B41" s="197" t="s">
        <v>23772</v>
      </c>
      <c r="C41" s="198" t="s">
        <v>25023</v>
      </c>
      <c r="D41" s="199" t="str">
        <f>IFERROR(VLOOKUP($B41,'24.FEV N_DES'!$1:$1048456,2,0),IFERROR(VLOOKUP($B41,'03-CP'!$C:$H,2,0),""))</f>
        <v>TRANSPORTE COM CAMINHÃO BASCULANTE DE 10 M³, EM VIA INTERNA (DENTRO DO CANTEIRO - UNIDADE: M3XKM). AF_07/2020</v>
      </c>
      <c r="E41" s="200" t="str">
        <f>IFERROR(VLOOKUP($B41,'24.FEV N_DES'!$1:$1048456,3,0),IFERROR(VLOOKUP($B41,'03-CP'!$C:$H,3,0),""))</f>
        <v>M3XKM</v>
      </c>
      <c r="F41" s="374">
        <f>F40*2</f>
        <v>758.24</v>
      </c>
      <c r="G41" s="189"/>
      <c r="H41" s="189"/>
      <c r="I41" s="202">
        <f>I40*2</f>
        <v>4.3982297155999994E-2</v>
      </c>
      <c r="J41" s="189"/>
      <c r="K41" s="189"/>
    </row>
    <row r="42" spans="1:11" ht="12.75">
      <c r="A42" s="373"/>
      <c r="B42" s="197"/>
      <c r="C42" s="198"/>
      <c r="D42" s="199"/>
      <c r="E42" s="200">
        <f>F42*F37</f>
        <v>428.43903999999998</v>
      </c>
      <c r="F42" s="374">
        <f>0.032</f>
        <v>3.2000000000000001E-2</v>
      </c>
      <c r="G42" s="189"/>
      <c r="H42" s="189"/>
      <c r="I42" s="189"/>
      <c r="J42" s="189"/>
      <c r="K42" s="189"/>
    </row>
    <row r="43" spans="1:11" ht="12.75" hidden="1">
      <c r="A43" s="375"/>
      <c r="B43" s="376"/>
      <c r="C43" s="377"/>
      <c r="D43" s="378"/>
      <c r="E43" s="377"/>
      <c r="F43" s="379"/>
      <c r="G43" s="203"/>
      <c r="H43" s="203"/>
      <c r="I43" s="203"/>
      <c r="J43" s="203"/>
      <c r="K43" s="203"/>
    </row>
    <row r="44" spans="1:11" ht="12.75" hidden="1">
      <c r="A44" s="375"/>
      <c r="B44" s="376"/>
      <c r="C44" s="377"/>
      <c r="D44" s="378"/>
      <c r="E44" s="377"/>
      <c r="F44" s="379"/>
      <c r="G44" s="203"/>
      <c r="H44" s="203"/>
      <c r="I44" s="203"/>
      <c r="J44" s="203"/>
      <c r="K44" s="203"/>
    </row>
    <row r="45" spans="1:11" ht="12.75" hidden="1">
      <c r="A45" s="375"/>
      <c r="B45" s="376"/>
      <c r="C45" s="377"/>
      <c r="D45" s="378"/>
      <c r="E45" s="377"/>
      <c r="F45" s="379"/>
      <c r="G45" s="203"/>
      <c r="H45" s="203"/>
      <c r="I45" s="203"/>
      <c r="J45" s="203"/>
      <c r="K45" s="203"/>
    </row>
    <row r="46" spans="1:11" ht="12.75" hidden="1">
      <c r="A46" s="375"/>
      <c r="B46" s="376"/>
      <c r="C46" s="377"/>
      <c r="D46" s="378"/>
      <c r="E46" s="377"/>
      <c r="F46" s="379"/>
      <c r="G46" s="203"/>
      <c r="H46" s="203"/>
      <c r="I46" s="203"/>
      <c r="J46" s="203"/>
      <c r="K46" s="203"/>
    </row>
    <row r="47" spans="1:11" ht="12.75" hidden="1">
      <c r="A47" s="375"/>
      <c r="B47" s="376"/>
      <c r="C47" s="377"/>
      <c r="D47" s="378"/>
      <c r="E47" s="377"/>
      <c r="F47" s="379"/>
      <c r="G47" s="203"/>
      <c r="H47" s="203"/>
      <c r="I47" s="203"/>
      <c r="J47" s="203"/>
      <c r="K47" s="203"/>
    </row>
    <row r="48" spans="1:11" ht="12.75" hidden="1">
      <c r="A48" s="375"/>
      <c r="B48" s="376"/>
      <c r="C48" s="377"/>
      <c r="D48" s="378"/>
      <c r="E48" s="377"/>
      <c r="F48" s="379"/>
      <c r="G48" s="203"/>
      <c r="H48" s="203"/>
      <c r="I48" s="203"/>
      <c r="J48" s="203"/>
      <c r="K48" s="203"/>
    </row>
    <row r="49" spans="1:6" ht="12.75" hidden="1">
      <c r="A49" s="375"/>
      <c r="B49" s="376"/>
      <c r="C49" s="377"/>
      <c r="D49" s="378"/>
      <c r="E49" s="377"/>
      <c r="F49" s="379"/>
    </row>
    <row r="50" spans="1:6" ht="12.75" hidden="1">
      <c r="A50" s="375"/>
      <c r="B50" s="376"/>
      <c r="C50" s="377"/>
      <c r="D50" s="378"/>
      <c r="E50" s="377"/>
      <c r="F50" s="379"/>
    </row>
    <row r="51" spans="1:6" ht="12.75" hidden="1">
      <c r="A51" s="375"/>
      <c r="B51" s="376"/>
      <c r="C51" s="377"/>
      <c r="D51" s="378"/>
      <c r="E51" s="377"/>
      <c r="F51" s="379"/>
    </row>
    <row r="52" spans="1:6" ht="12.75" hidden="1">
      <c r="A52" s="375"/>
      <c r="B52" s="376"/>
      <c r="C52" s="377"/>
      <c r="D52" s="378"/>
      <c r="E52" s="377"/>
      <c r="F52" s="379"/>
    </row>
    <row r="53" spans="1:6" ht="12.75" hidden="1">
      <c r="A53" s="375"/>
      <c r="B53" s="376"/>
      <c r="C53" s="377"/>
      <c r="D53" s="378"/>
      <c r="E53" s="377"/>
      <c r="F53" s="379"/>
    </row>
    <row r="54" spans="1:6" ht="12.75" hidden="1">
      <c r="A54" s="375"/>
      <c r="B54" s="376"/>
      <c r="C54" s="377"/>
      <c r="D54" s="378"/>
      <c r="E54" s="377"/>
      <c r="F54" s="379"/>
    </row>
    <row r="55" spans="1:6" ht="12.75" hidden="1">
      <c r="A55" s="375"/>
      <c r="B55" s="376"/>
      <c r="C55" s="377"/>
      <c r="D55" s="378"/>
      <c r="E55" s="377"/>
      <c r="F55" s="379"/>
    </row>
    <row r="56" spans="1:6" ht="12.75" hidden="1">
      <c r="A56" s="375"/>
      <c r="B56" s="376"/>
      <c r="C56" s="377"/>
      <c r="D56" s="378"/>
      <c r="E56" s="377"/>
      <c r="F56" s="379"/>
    </row>
    <row r="57" spans="1:6" ht="12.75" hidden="1">
      <c r="A57" s="375"/>
      <c r="B57" s="376"/>
      <c r="C57" s="377"/>
      <c r="D57" s="378"/>
      <c r="E57" s="377"/>
      <c r="F57" s="379"/>
    </row>
    <row r="58" spans="1:6" ht="12.75" hidden="1">
      <c r="A58" s="375"/>
      <c r="B58" s="376"/>
      <c r="C58" s="377"/>
      <c r="D58" s="378"/>
      <c r="E58" s="377"/>
      <c r="F58" s="379"/>
    </row>
    <row r="59" spans="1:6" ht="12.75" hidden="1">
      <c r="A59" s="375"/>
      <c r="B59" s="376"/>
      <c r="C59" s="377"/>
      <c r="D59" s="378"/>
      <c r="E59" s="377"/>
      <c r="F59" s="379"/>
    </row>
    <row r="60" spans="1:6" ht="12.75" hidden="1">
      <c r="A60" s="375"/>
      <c r="B60" s="376"/>
      <c r="C60" s="377"/>
      <c r="D60" s="378"/>
      <c r="E60" s="377"/>
      <c r="F60" s="379"/>
    </row>
    <row r="61" spans="1:6" ht="12.75" hidden="1">
      <c r="A61" s="375"/>
      <c r="B61" s="376"/>
      <c r="C61" s="377"/>
      <c r="D61" s="378"/>
      <c r="E61" s="377"/>
      <c r="F61" s="379"/>
    </row>
    <row r="62" spans="1:6" ht="12.75" hidden="1">
      <c r="A62" s="375"/>
      <c r="B62" s="376"/>
      <c r="C62" s="377"/>
      <c r="D62" s="378"/>
      <c r="E62" s="377"/>
      <c r="F62" s="379"/>
    </row>
    <row r="63" spans="1:6" ht="12.75" hidden="1">
      <c r="A63" s="375"/>
      <c r="B63" s="376"/>
      <c r="C63" s="377"/>
      <c r="D63" s="378"/>
      <c r="E63" s="377"/>
      <c r="F63" s="379"/>
    </row>
    <row r="64" spans="1:6" ht="12.75" hidden="1">
      <c r="A64" s="375"/>
      <c r="B64" s="376"/>
      <c r="C64" s="377"/>
      <c r="D64" s="378"/>
      <c r="E64" s="377"/>
      <c r="F64" s="379"/>
    </row>
    <row r="65" spans="1:6" ht="12.75" hidden="1">
      <c r="A65" s="375"/>
      <c r="B65" s="376"/>
      <c r="C65" s="377"/>
      <c r="D65" s="378"/>
      <c r="E65" s="377"/>
      <c r="F65" s="379"/>
    </row>
    <row r="66" spans="1:6" ht="12.75" hidden="1">
      <c r="A66" s="375"/>
      <c r="B66" s="376"/>
      <c r="C66" s="377"/>
      <c r="D66" s="378"/>
      <c r="E66" s="377"/>
      <c r="F66" s="379"/>
    </row>
    <row r="67" spans="1:6" ht="12.75" hidden="1">
      <c r="A67" s="375"/>
      <c r="B67" s="376"/>
      <c r="C67" s="377"/>
      <c r="D67" s="378"/>
      <c r="E67" s="377"/>
      <c r="F67" s="379"/>
    </row>
    <row r="68" spans="1:6" ht="12.75" hidden="1">
      <c r="A68" s="375"/>
      <c r="B68" s="376"/>
      <c r="C68" s="377"/>
      <c r="D68" s="378"/>
      <c r="E68" s="377"/>
      <c r="F68" s="379"/>
    </row>
    <row r="69" spans="1:6" ht="12.75" hidden="1">
      <c r="A69" s="375"/>
      <c r="B69" s="376"/>
      <c r="C69" s="377"/>
      <c r="D69" s="378"/>
      <c r="E69" s="377"/>
      <c r="F69" s="379"/>
    </row>
    <row r="70" spans="1:6" ht="12.75" hidden="1">
      <c r="A70" s="375"/>
      <c r="B70" s="376"/>
      <c r="C70" s="377"/>
      <c r="D70" s="378"/>
      <c r="E70" s="377"/>
      <c r="F70" s="379"/>
    </row>
    <row r="71" spans="1:6" ht="12.75" hidden="1">
      <c r="A71" s="375"/>
      <c r="B71" s="376"/>
      <c r="C71" s="377"/>
      <c r="D71" s="378"/>
      <c r="E71" s="377"/>
      <c r="F71" s="379"/>
    </row>
    <row r="72" spans="1:6" ht="12.75" hidden="1">
      <c r="A72" s="375"/>
      <c r="B72" s="376"/>
      <c r="C72" s="377"/>
      <c r="D72" s="378"/>
      <c r="E72" s="377"/>
      <c r="F72" s="379"/>
    </row>
    <row r="73" spans="1:6" ht="12.75" hidden="1">
      <c r="A73" s="375"/>
      <c r="B73" s="376"/>
      <c r="C73" s="377"/>
      <c r="D73" s="378"/>
      <c r="E73" s="377"/>
      <c r="F73" s="379"/>
    </row>
    <row r="74" spans="1:6" ht="12.75" hidden="1">
      <c r="A74" s="375"/>
      <c r="B74" s="376"/>
      <c r="C74" s="377"/>
      <c r="D74" s="378"/>
      <c r="E74" s="377"/>
      <c r="F74" s="379"/>
    </row>
    <row r="75" spans="1:6" ht="12.75" hidden="1">
      <c r="A75" s="375"/>
      <c r="B75" s="376"/>
      <c r="C75" s="377"/>
      <c r="D75" s="378"/>
      <c r="E75" s="377"/>
      <c r="F75" s="379"/>
    </row>
    <row r="76" spans="1:6" ht="12.75" hidden="1">
      <c r="A76" s="375"/>
      <c r="B76" s="376"/>
      <c r="C76" s="377"/>
      <c r="D76" s="378"/>
      <c r="E76" s="377"/>
      <c r="F76" s="379"/>
    </row>
    <row r="77" spans="1:6" ht="12.75" hidden="1">
      <c r="A77" s="375"/>
      <c r="B77" s="376"/>
      <c r="C77" s="377"/>
      <c r="D77" s="378"/>
      <c r="E77" s="377"/>
      <c r="F77" s="379"/>
    </row>
    <row r="78" spans="1:6" ht="12.75" hidden="1">
      <c r="A78" s="375"/>
      <c r="B78" s="376"/>
      <c r="C78" s="377"/>
      <c r="D78" s="378"/>
      <c r="E78" s="377"/>
      <c r="F78" s="379"/>
    </row>
    <row r="79" spans="1:6" ht="12.75" hidden="1">
      <c r="A79" s="375"/>
      <c r="B79" s="376"/>
      <c r="C79" s="377"/>
      <c r="D79" s="378"/>
      <c r="E79" s="377"/>
      <c r="F79" s="379"/>
    </row>
    <row r="80" spans="1:6" ht="12.75" hidden="1">
      <c r="A80" s="375"/>
      <c r="B80" s="376"/>
      <c r="C80" s="377"/>
      <c r="D80" s="378"/>
      <c r="E80" s="377"/>
      <c r="F80" s="379"/>
    </row>
    <row r="81" spans="1:6" ht="12.75" hidden="1">
      <c r="A81" s="375"/>
      <c r="B81" s="376"/>
      <c r="C81" s="377"/>
      <c r="D81" s="378"/>
      <c r="E81" s="377"/>
      <c r="F81" s="379"/>
    </row>
    <row r="82" spans="1:6" ht="12.75" hidden="1">
      <c r="A82" s="375"/>
      <c r="B82" s="376"/>
      <c r="C82" s="377"/>
      <c r="D82" s="378"/>
      <c r="E82" s="377"/>
      <c r="F82" s="379"/>
    </row>
    <row r="83" spans="1:6" ht="12.75" hidden="1">
      <c r="A83" s="375"/>
      <c r="B83" s="376"/>
      <c r="C83" s="377"/>
      <c r="D83" s="378"/>
      <c r="E83" s="377"/>
      <c r="F83" s="379"/>
    </row>
    <row r="84" spans="1:6" ht="12.75" hidden="1">
      <c r="A84" s="375"/>
      <c r="B84" s="376"/>
      <c r="C84" s="377"/>
      <c r="D84" s="378"/>
      <c r="E84" s="377"/>
      <c r="F84" s="379"/>
    </row>
    <row r="85" spans="1:6" ht="12.75" hidden="1">
      <c r="A85" s="375"/>
      <c r="B85" s="376"/>
      <c r="C85" s="377"/>
      <c r="D85" s="378"/>
      <c r="E85" s="377"/>
      <c r="F85" s="379"/>
    </row>
    <row r="86" spans="1:6" ht="12.75" hidden="1">
      <c r="A86" s="375"/>
      <c r="B86" s="376"/>
      <c r="C86" s="377"/>
      <c r="D86" s="378"/>
      <c r="E86" s="377"/>
      <c r="F86" s="379"/>
    </row>
    <row r="87" spans="1:6" ht="12.75" hidden="1">
      <c r="A87" s="375"/>
      <c r="B87" s="376"/>
      <c r="C87" s="377"/>
      <c r="D87" s="378"/>
      <c r="E87" s="377"/>
      <c r="F87" s="379"/>
    </row>
    <row r="88" spans="1:6" ht="12.75" hidden="1">
      <c r="A88" s="375"/>
      <c r="B88" s="376"/>
      <c r="C88" s="377"/>
      <c r="D88" s="378"/>
      <c r="E88" s="377"/>
      <c r="F88" s="379"/>
    </row>
    <row r="89" spans="1:6" ht="12.75" hidden="1">
      <c r="A89" s="375"/>
      <c r="B89" s="376"/>
      <c r="C89" s="377"/>
      <c r="D89" s="378"/>
      <c r="E89" s="377"/>
      <c r="F89" s="379"/>
    </row>
    <row r="90" spans="1:6" ht="12.75" hidden="1">
      <c r="A90" s="375"/>
      <c r="B90" s="376"/>
      <c r="C90" s="377"/>
      <c r="D90" s="378"/>
      <c r="E90" s="377"/>
      <c r="F90" s="379"/>
    </row>
    <row r="91" spans="1:6" ht="12.75" hidden="1">
      <c r="A91" s="375"/>
      <c r="B91" s="376"/>
      <c r="C91" s="377"/>
      <c r="D91" s="378"/>
      <c r="E91" s="377"/>
      <c r="F91" s="379"/>
    </row>
    <row r="92" spans="1:6" ht="12.75" hidden="1">
      <c r="A92" s="375"/>
      <c r="B92" s="376"/>
      <c r="C92" s="377"/>
      <c r="D92" s="378"/>
      <c r="E92" s="377"/>
      <c r="F92" s="379"/>
    </row>
    <row r="93" spans="1:6" ht="12.75" hidden="1">
      <c r="A93" s="375"/>
      <c r="B93" s="376"/>
      <c r="C93" s="377"/>
      <c r="D93" s="378"/>
      <c r="E93" s="377"/>
      <c r="F93" s="379"/>
    </row>
    <row r="94" spans="1:6" ht="12.75" hidden="1">
      <c r="A94" s="375"/>
      <c r="B94" s="376"/>
      <c r="C94" s="377"/>
      <c r="D94" s="378"/>
      <c r="E94" s="377"/>
      <c r="F94" s="379"/>
    </row>
    <row r="95" spans="1:6" ht="12.75" hidden="1">
      <c r="A95" s="375"/>
      <c r="B95" s="376"/>
      <c r="C95" s="377"/>
      <c r="D95" s="378"/>
      <c r="E95" s="377"/>
      <c r="F95" s="379"/>
    </row>
    <row r="96" spans="1:6" ht="12.75" hidden="1">
      <c r="A96" s="375"/>
      <c r="B96" s="376"/>
      <c r="C96" s="377"/>
      <c r="D96" s="378"/>
      <c r="E96" s="377"/>
      <c r="F96" s="379"/>
    </row>
    <row r="97" spans="1:6" ht="12.75" hidden="1">
      <c r="A97" s="375"/>
      <c r="B97" s="376"/>
      <c r="C97" s="377"/>
      <c r="D97" s="378"/>
      <c r="E97" s="377"/>
      <c r="F97" s="379"/>
    </row>
    <row r="98" spans="1:6" ht="12.75" hidden="1">
      <c r="A98" s="375"/>
      <c r="B98" s="376"/>
      <c r="C98" s="377"/>
      <c r="D98" s="378"/>
      <c r="E98" s="377"/>
      <c r="F98" s="379"/>
    </row>
    <row r="99" spans="1:6" ht="12.75" hidden="1">
      <c r="A99" s="375"/>
      <c r="B99" s="376"/>
      <c r="C99" s="377"/>
      <c r="D99" s="378"/>
      <c r="E99" s="377"/>
      <c r="F99" s="379"/>
    </row>
    <row r="100" spans="1:6" ht="12.75" hidden="1">
      <c r="A100" s="375"/>
      <c r="B100" s="376"/>
      <c r="C100" s="377"/>
      <c r="D100" s="378"/>
      <c r="E100" s="377"/>
      <c r="F100" s="379"/>
    </row>
    <row r="101" spans="1:6" ht="12.75" hidden="1">
      <c r="A101" s="375"/>
      <c r="B101" s="376"/>
      <c r="C101" s="377"/>
      <c r="D101" s="378"/>
      <c r="E101" s="377"/>
      <c r="F101" s="379"/>
    </row>
    <row r="102" spans="1:6" ht="12.75" hidden="1">
      <c r="A102" s="375"/>
      <c r="B102" s="376"/>
      <c r="C102" s="377"/>
      <c r="D102" s="378"/>
      <c r="E102" s="377"/>
      <c r="F102" s="379"/>
    </row>
    <row r="103" spans="1:6" ht="12.75" hidden="1">
      <c r="A103" s="375"/>
      <c r="B103" s="376"/>
      <c r="C103" s="377"/>
      <c r="D103" s="378"/>
      <c r="E103" s="377"/>
      <c r="F103" s="379"/>
    </row>
    <row r="104" spans="1:6" ht="12.75" hidden="1">
      <c r="A104" s="375"/>
      <c r="B104" s="376"/>
      <c r="C104" s="377"/>
      <c r="D104" s="378"/>
      <c r="E104" s="377"/>
      <c r="F104" s="379"/>
    </row>
    <row r="105" spans="1:6" ht="12.75" hidden="1">
      <c r="A105" s="375"/>
      <c r="B105" s="376"/>
      <c r="C105" s="377"/>
      <c r="D105" s="378"/>
      <c r="E105" s="377"/>
      <c r="F105" s="379"/>
    </row>
    <row r="106" spans="1:6" ht="12.75" hidden="1">
      <c r="A106" s="375"/>
      <c r="B106" s="376"/>
      <c r="C106" s="377"/>
      <c r="D106" s="378"/>
      <c r="E106" s="377"/>
      <c r="F106" s="379"/>
    </row>
    <row r="107" spans="1:6" ht="12.75" hidden="1">
      <c r="A107" s="375"/>
      <c r="B107" s="376"/>
      <c r="C107" s="377"/>
      <c r="D107" s="378"/>
      <c r="E107" s="377"/>
      <c r="F107" s="379"/>
    </row>
    <row r="108" spans="1:6" ht="12.75" hidden="1">
      <c r="A108" s="375"/>
      <c r="B108" s="376"/>
      <c r="C108" s="377"/>
      <c r="D108" s="378"/>
      <c r="E108" s="377"/>
      <c r="F108" s="379"/>
    </row>
    <row r="109" spans="1:6" ht="12.75" hidden="1">
      <c r="A109" s="375"/>
      <c r="B109" s="376"/>
      <c r="C109" s="377"/>
      <c r="D109" s="378"/>
      <c r="E109" s="377"/>
      <c r="F109" s="379"/>
    </row>
    <row r="110" spans="1:6" ht="12.75" hidden="1">
      <c r="A110" s="375"/>
      <c r="B110" s="376"/>
      <c r="C110" s="377"/>
      <c r="D110" s="378"/>
      <c r="E110" s="377"/>
      <c r="F110" s="379"/>
    </row>
    <row r="111" spans="1:6" ht="12.75" hidden="1">
      <c r="A111" s="375"/>
      <c r="B111" s="376"/>
      <c r="C111" s="377"/>
      <c r="D111" s="378"/>
      <c r="E111" s="377"/>
      <c r="F111" s="379"/>
    </row>
    <row r="112" spans="1:6" ht="12.75" hidden="1">
      <c r="A112" s="375"/>
      <c r="B112" s="376"/>
      <c r="C112" s="377"/>
      <c r="D112" s="378"/>
      <c r="E112" s="377"/>
      <c r="F112" s="379"/>
    </row>
    <row r="113" spans="1:6" ht="12.75" hidden="1">
      <c r="A113" s="375"/>
      <c r="B113" s="376"/>
      <c r="C113" s="377"/>
      <c r="D113" s="378"/>
      <c r="E113" s="377"/>
      <c r="F113" s="379"/>
    </row>
    <row r="114" spans="1:6" ht="12.75" hidden="1">
      <c r="A114" s="375"/>
      <c r="B114" s="376"/>
      <c r="C114" s="377"/>
      <c r="D114" s="378"/>
      <c r="E114" s="377"/>
      <c r="F114" s="379"/>
    </row>
    <row r="115" spans="1:6" ht="12.75" hidden="1">
      <c r="A115" s="375"/>
      <c r="B115" s="376"/>
      <c r="C115" s="377"/>
      <c r="D115" s="378"/>
      <c r="E115" s="377"/>
      <c r="F115" s="379"/>
    </row>
    <row r="116" spans="1:6" ht="12.75" hidden="1">
      <c r="A116" s="375"/>
      <c r="B116" s="376"/>
      <c r="C116" s="377"/>
      <c r="D116" s="378"/>
      <c r="E116" s="377"/>
      <c r="F116" s="379"/>
    </row>
    <row r="117" spans="1:6" ht="12.75" hidden="1">
      <c r="A117" s="375"/>
      <c r="B117" s="376"/>
      <c r="C117" s="377"/>
      <c r="D117" s="378"/>
      <c r="E117" s="377"/>
      <c r="F117" s="379"/>
    </row>
    <row r="118" spans="1:6" ht="12.75" hidden="1">
      <c r="A118" s="375"/>
      <c r="B118" s="376"/>
      <c r="C118" s="377"/>
      <c r="D118" s="378"/>
      <c r="E118" s="377"/>
      <c r="F118" s="379"/>
    </row>
    <row r="119" spans="1:6" ht="12.75" hidden="1">
      <c r="A119" s="375"/>
      <c r="B119" s="376"/>
      <c r="C119" s="377"/>
      <c r="D119" s="378"/>
      <c r="E119" s="377"/>
      <c r="F119" s="379"/>
    </row>
    <row r="120" spans="1:6" ht="12.75" hidden="1">
      <c r="A120" s="375"/>
      <c r="B120" s="376"/>
      <c r="C120" s="377"/>
      <c r="D120" s="378"/>
      <c r="E120" s="377"/>
      <c r="F120" s="379"/>
    </row>
    <row r="121" spans="1:6" ht="12.75" hidden="1">
      <c r="A121" s="375"/>
      <c r="B121" s="376"/>
      <c r="C121" s="377"/>
      <c r="D121" s="378"/>
      <c r="E121" s="377"/>
      <c r="F121" s="379"/>
    </row>
    <row r="122" spans="1:6" ht="12.75" hidden="1">
      <c r="A122" s="375"/>
      <c r="B122" s="376"/>
      <c r="C122" s="377"/>
      <c r="D122" s="378"/>
      <c r="E122" s="377"/>
      <c r="F122" s="379"/>
    </row>
    <row r="123" spans="1:6" ht="12.75" hidden="1">
      <c r="A123" s="375"/>
      <c r="B123" s="376"/>
      <c r="C123" s="377"/>
      <c r="D123" s="378"/>
      <c r="E123" s="377"/>
      <c r="F123" s="379"/>
    </row>
    <row r="124" spans="1:6" ht="12.75" hidden="1">
      <c r="A124" s="375"/>
      <c r="B124" s="376"/>
      <c r="C124" s="377"/>
      <c r="D124" s="378"/>
      <c r="E124" s="377"/>
      <c r="F124" s="379"/>
    </row>
    <row r="125" spans="1:6" ht="12.75" hidden="1">
      <c r="A125" s="375"/>
      <c r="B125" s="376"/>
      <c r="C125" s="377"/>
      <c r="D125" s="378"/>
      <c r="E125" s="377"/>
      <c r="F125" s="379"/>
    </row>
    <row r="126" spans="1:6" ht="12.75" hidden="1">
      <c r="A126" s="375"/>
      <c r="B126" s="376"/>
      <c r="C126" s="377"/>
      <c r="D126" s="378"/>
      <c r="E126" s="377"/>
      <c r="F126" s="379"/>
    </row>
    <row r="127" spans="1:6" ht="12.75" hidden="1">
      <c r="A127" s="375"/>
      <c r="B127" s="376"/>
      <c r="C127" s="377"/>
      <c r="D127" s="378"/>
      <c r="E127" s="377"/>
      <c r="F127" s="379"/>
    </row>
    <row r="128" spans="1:6" ht="12.75" hidden="1">
      <c r="A128" s="375"/>
      <c r="B128" s="376"/>
      <c r="C128" s="377"/>
      <c r="D128" s="378"/>
      <c r="E128" s="377"/>
      <c r="F128" s="379"/>
    </row>
    <row r="129" spans="1:6" ht="12.75" hidden="1">
      <c r="A129" s="375"/>
      <c r="B129" s="376"/>
      <c r="C129" s="377"/>
      <c r="D129" s="378"/>
      <c r="E129" s="377"/>
      <c r="F129" s="379"/>
    </row>
    <row r="130" spans="1:6" ht="12.75" hidden="1">
      <c r="A130" s="375"/>
      <c r="B130" s="376"/>
      <c r="C130" s="377"/>
      <c r="D130" s="378"/>
      <c r="E130" s="377"/>
      <c r="F130" s="379"/>
    </row>
    <row r="131" spans="1:6" ht="12.75" hidden="1">
      <c r="A131" s="375"/>
      <c r="B131" s="376"/>
      <c r="C131" s="377"/>
      <c r="D131" s="378"/>
      <c r="E131" s="377"/>
      <c r="F131" s="379"/>
    </row>
    <row r="132" spans="1:6" ht="12.75" hidden="1">
      <c r="A132" s="375"/>
      <c r="B132" s="376"/>
      <c r="C132" s="377"/>
      <c r="D132" s="378"/>
      <c r="E132" s="377"/>
      <c r="F132" s="379"/>
    </row>
    <row r="133" spans="1:6" ht="12.75" hidden="1">
      <c r="A133" s="375"/>
      <c r="B133" s="376"/>
      <c r="C133" s="377"/>
      <c r="D133" s="378"/>
      <c r="E133" s="377"/>
      <c r="F133" s="379"/>
    </row>
    <row r="134" spans="1:6" ht="12.75" hidden="1">
      <c r="A134" s="375"/>
      <c r="B134" s="376"/>
      <c r="C134" s="377"/>
      <c r="D134" s="378"/>
      <c r="E134" s="377"/>
      <c r="F134" s="379"/>
    </row>
    <row r="135" spans="1:6" ht="12.75" hidden="1">
      <c r="A135" s="375"/>
      <c r="B135" s="376"/>
      <c r="C135" s="377"/>
      <c r="D135" s="378"/>
      <c r="E135" s="377"/>
      <c r="F135" s="379"/>
    </row>
    <row r="136" spans="1:6" ht="12.75" hidden="1">
      <c r="A136" s="375"/>
      <c r="B136" s="376"/>
      <c r="C136" s="377"/>
      <c r="D136" s="378"/>
      <c r="E136" s="377"/>
      <c r="F136" s="379"/>
    </row>
    <row r="137" spans="1:6" ht="12.75" hidden="1">
      <c r="A137" s="375"/>
      <c r="B137" s="376"/>
      <c r="C137" s="377"/>
      <c r="D137" s="378"/>
      <c r="E137" s="377"/>
      <c r="F137" s="379"/>
    </row>
    <row r="138" spans="1:6" ht="12.75" hidden="1">
      <c r="A138" s="375"/>
      <c r="B138" s="376"/>
      <c r="C138" s="377"/>
      <c r="D138" s="378"/>
      <c r="E138" s="377"/>
      <c r="F138" s="379"/>
    </row>
    <row r="139" spans="1:6" ht="12.75" hidden="1">
      <c r="A139" s="375"/>
      <c r="B139" s="376"/>
      <c r="C139" s="377"/>
      <c r="D139" s="378"/>
      <c r="E139" s="377"/>
      <c r="F139" s="379"/>
    </row>
    <row r="140" spans="1:6" ht="12.75" hidden="1">
      <c r="A140" s="375"/>
      <c r="B140" s="376"/>
      <c r="C140" s="377"/>
      <c r="D140" s="378"/>
      <c r="E140" s="377"/>
      <c r="F140" s="379"/>
    </row>
    <row r="141" spans="1:6" ht="12.75" hidden="1">
      <c r="A141" s="375"/>
      <c r="B141" s="376"/>
      <c r="C141" s="377"/>
      <c r="D141" s="378"/>
      <c r="E141" s="377"/>
      <c r="F141" s="379"/>
    </row>
    <row r="142" spans="1:6" ht="12.75" hidden="1">
      <c r="A142" s="375"/>
      <c r="B142" s="376"/>
      <c r="C142" s="377"/>
      <c r="D142" s="378"/>
      <c r="E142" s="377"/>
      <c r="F142" s="379"/>
    </row>
    <row r="143" spans="1:6" ht="12.75" hidden="1">
      <c r="A143" s="375"/>
      <c r="B143" s="376"/>
      <c r="C143" s="377"/>
      <c r="D143" s="378"/>
      <c r="E143" s="377"/>
      <c r="F143" s="379"/>
    </row>
    <row r="144" spans="1:6" ht="12.75" hidden="1">
      <c r="A144" s="375"/>
      <c r="B144" s="376"/>
      <c r="C144" s="377"/>
      <c r="D144" s="378"/>
      <c r="E144" s="377"/>
      <c r="F144" s="379"/>
    </row>
    <row r="145" spans="1:6" ht="12.75" hidden="1">
      <c r="A145" s="375"/>
      <c r="B145" s="376"/>
      <c r="C145" s="377"/>
      <c r="D145" s="378"/>
      <c r="E145" s="377"/>
      <c r="F145" s="379"/>
    </row>
    <row r="146" spans="1:6" ht="12.75" hidden="1">
      <c r="A146" s="375"/>
      <c r="B146" s="376"/>
      <c r="C146" s="377"/>
      <c r="D146" s="378"/>
      <c r="E146" s="377"/>
      <c r="F146" s="379"/>
    </row>
    <row r="147" spans="1:6" ht="12.75" hidden="1">
      <c r="A147" s="375"/>
      <c r="B147" s="376"/>
      <c r="C147" s="377"/>
      <c r="D147" s="378"/>
      <c r="E147" s="377"/>
      <c r="F147" s="379"/>
    </row>
    <row r="148" spans="1:6" ht="12.75" hidden="1">
      <c r="A148" s="375"/>
      <c r="B148" s="376"/>
      <c r="C148" s="377"/>
      <c r="D148" s="378"/>
      <c r="E148" s="377"/>
      <c r="F148" s="379"/>
    </row>
    <row r="149" spans="1:6" ht="12.75" hidden="1">
      <c r="A149" s="375"/>
      <c r="B149" s="376"/>
      <c r="C149" s="377"/>
      <c r="D149" s="378"/>
      <c r="E149" s="377"/>
      <c r="F149" s="379"/>
    </row>
    <row r="150" spans="1:6" ht="12.75" hidden="1">
      <c r="A150" s="375"/>
      <c r="B150" s="376"/>
      <c r="C150" s="377"/>
      <c r="D150" s="378"/>
      <c r="E150" s="377"/>
      <c r="F150" s="379"/>
    </row>
    <row r="151" spans="1:6" ht="12.75" hidden="1">
      <c r="A151" s="375"/>
      <c r="B151" s="376"/>
      <c r="C151" s="377"/>
      <c r="D151" s="378"/>
      <c r="E151" s="377"/>
      <c r="F151" s="379"/>
    </row>
    <row r="152" spans="1:6" ht="12.75" hidden="1">
      <c r="A152" s="375"/>
      <c r="B152" s="376"/>
      <c r="C152" s="377"/>
      <c r="D152" s="378"/>
      <c r="E152" s="377"/>
      <c r="F152" s="379"/>
    </row>
    <row r="153" spans="1:6" ht="12.75" hidden="1">
      <c r="A153" s="375"/>
      <c r="B153" s="376"/>
      <c r="C153" s="377"/>
      <c r="D153" s="378"/>
      <c r="E153" s="377"/>
      <c r="F153" s="379"/>
    </row>
    <row r="154" spans="1:6" ht="12.75" hidden="1">
      <c r="A154" s="375"/>
      <c r="B154" s="376"/>
      <c r="C154" s="377"/>
      <c r="D154" s="378"/>
      <c r="E154" s="377"/>
      <c r="F154" s="379"/>
    </row>
    <row r="155" spans="1:6" ht="12.75" hidden="1">
      <c r="A155" s="375"/>
      <c r="B155" s="376"/>
      <c r="C155" s="377"/>
      <c r="D155" s="378"/>
      <c r="E155" s="377"/>
      <c r="F155" s="379"/>
    </row>
    <row r="156" spans="1:6" ht="12.75" hidden="1">
      <c r="A156" s="375"/>
      <c r="B156" s="376"/>
      <c r="C156" s="377"/>
      <c r="D156" s="378"/>
      <c r="E156" s="377"/>
      <c r="F156" s="379"/>
    </row>
    <row r="157" spans="1:6" ht="12.75" hidden="1">
      <c r="A157" s="375"/>
      <c r="B157" s="376"/>
      <c r="C157" s="377"/>
      <c r="D157" s="378"/>
      <c r="E157" s="377"/>
      <c r="F157" s="379"/>
    </row>
    <row r="158" spans="1:6" ht="12.75" hidden="1">
      <c r="A158" s="375"/>
      <c r="B158" s="376"/>
      <c r="C158" s="377"/>
      <c r="D158" s="378"/>
      <c r="E158" s="377"/>
      <c r="F158" s="379"/>
    </row>
    <row r="159" spans="1:6" ht="12.75" hidden="1">
      <c r="A159" s="375"/>
      <c r="B159" s="376"/>
      <c r="C159" s="377"/>
      <c r="D159" s="378"/>
      <c r="E159" s="377"/>
      <c r="F159" s="379"/>
    </row>
    <row r="160" spans="1:6" ht="12.75" hidden="1">
      <c r="A160" s="375"/>
      <c r="B160" s="376"/>
      <c r="C160" s="377"/>
      <c r="D160" s="378"/>
      <c r="E160" s="377"/>
      <c r="F160" s="379"/>
    </row>
    <row r="161" spans="1:6" ht="12.75" hidden="1">
      <c r="A161" s="375"/>
      <c r="B161" s="376"/>
      <c r="C161" s="377"/>
      <c r="D161" s="378"/>
      <c r="E161" s="377"/>
      <c r="F161" s="379"/>
    </row>
    <row r="162" spans="1:6" ht="12.75" hidden="1">
      <c r="A162" s="375"/>
      <c r="B162" s="376"/>
      <c r="C162" s="377"/>
      <c r="D162" s="378"/>
      <c r="E162" s="377"/>
      <c r="F162" s="379"/>
    </row>
    <row r="163" spans="1:6" ht="12.75" hidden="1">
      <c r="A163" s="375"/>
      <c r="B163" s="376"/>
      <c r="C163" s="377"/>
      <c r="D163" s="378"/>
      <c r="E163" s="377"/>
      <c r="F163" s="379"/>
    </row>
    <row r="164" spans="1:6" ht="12.75" hidden="1">
      <c r="A164" s="375"/>
      <c r="B164" s="376"/>
      <c r="C164" s="377"/>
      <c r="D164" s="378"/>
      <c r="E164" s="377"/>
      <c r="F164" s="379"/>
    </row>
    <row r="165" spans="1:6" ht="12.75" hidden="1">
      <c r="A165" s="375"/>
      <c r="B165" s="376"/>
      <c r="C165" s="377"/>
      <c r="D165" s="378"/>
      <c r="E165" s="377"/>
      <c r="F165" s="379"/>
    </row>
    <row r="166" spans="1:6" ht="12.75" hidden="1">
      <c r="A166" s="375"/>
      <c r="B166" s="376"/>
      <c r="C166" s="377"/>
      <c r="D166" s="378"/>
      <c r="E166" s="377"/>
      <c r="F166" s="379"/>
    </row>
    <row r="167" spans="1:6" ht="12.75" hidden="1">
      <c r="A167" s="375"/>
      <c r="B167" s="376"/>
      <c r="C167" s="377"/>
      <c r="D167" s="378"/>
      <c r="E167" s="377"/>
      <c r="F167" s="379"/>
    </row>
    <row r="168" spans="1:6" ht="12.75" hidden="1">
      <c r="A168" s="375"/>
      <c r="B168" s="376"/>
      <c r="C168" s="377"/>
      <c r="D168" s="378"/>
      <c r="E168" s="377"/>
      <c r="F168" s="379"/>
    </row>
    <row r="169" spans="1:6" ht="12.75" hidden="1">
      <c r="A169" s="375"/>
      <c r="B169" s="376"/>
      <c r="C169" s="377"/>
      <c r="D169" s="378"/>
      <c r="E169" s="377"/>
      <c r="F169" s="379"/>
    </row>
    <row r="170" spans="1:6" ht="12.75" hidden="1">
      <c r="A170" s="375"/>
      <c r="B170" s="376"/>
      <c r="C170" s="377"/>
      <c r="D170" s="378"/>
      <c r="E170" s="377"/>
      <c r="F170" s="379"/>
    </row>
    <row r="171" spans="1:6" ht="12.75" hidden="1">
      <c r="A171" s="375"/>
      <c r="B171" s="376"/>
      <c r="C171" s="377"/>
      <c r="D171" s="378"/>
      <c r="E171" s="377"/>
      <c r="F171" s="379"/>
    </row>
    <row r="172" spans="1:6" ht="12.75" hidden="1">
      <c r="A172" s="375"/>
      <c r="B172" s="376"/>
      <c r="C172" s="377"/>
      <c r="D172" s="378"/>
      <c r="E172" s="377"/>
      <c r="F172" s="379"/>
    </row>
    <row r="173" spans="1:6" ht="12.75" hidden="1">
      <c r="A173" s="375"/>
      <c r="B173" s="376"/>
      <c r="C173" s="377"/>
      <c r="D173" s="378"/>
      <c r="E173" s="377"/>
      <c r="F173" s="379"/>
    </row>
    <row r="174" spans="1:6" ht="12.75" hidden="1">
      <c r="A174" s="375"/>
      <c r="B174" s="376"/>
      <c r="C174" s="377"/>
      <c r="D174" s="378"/>
      <c r="E174" s="377"/>
      <c r="F174" s="379"/>
    </row>
    <row r="175" spans="1:6" ht="12.75" hidden="1">
      <c r="A175" s="375"/>
      <c r="B175" s="376"/>
      <c r="C175" s="377"/>
      <c r="D175" s="378"/>
      <c r="E175" s="377"/>
      <c r="F175" s="379"/>
    </row>
    <row r="176" spans="1:6" ht="12.75" hidden="1">
      <c r="A176" s="375"/>
      <c r="B176" s="376"/>
      <c r="C176" s="377"/>
      <c r="D176" s="378"/>
      <c r="E176" s="377"/>
      <c r="F176" s="379"/>
    </row>
    <row r="177" spans="1:6" ht="12.75" hidden="1">
      <c r="A177" s="375"/>
      <c r="B177" s="376"/>
      <c r="C177" s="377"/>
      <c r="D177" s="378"/>
      <c r="E177" s="377"/>
      <c r="F177" s="379"/>
    </row>
    <row r="178" spans="1:6" ht="12.75" hidden="1">
      <c r="A178" s="375"/>
      <c r="B178" s="376"/>
      <c r="C178" s="377"/>
      <c r="D178" s="378"/>
      <c r="E178" s="377"/>
      <c r="F178" s="379"/>
    </row>
    <row r="179" spans="1:6" ht="12.75" hidden="1">
      <c r="A179" s="375"/>
      <c r="B179" s="376"/>
      <c r="C179" s="377"/>
      <c r="D179" s="378"/>
      <c r="E179" s="377"/>
      <c r="F179" s="379"/>
    </row>
    <row r="180" spans="1:6" ht="12.75" hidden="1">
      <c r="A180" s="375"/>
      <c r="B180" s="376"/>
      <c r="C180" s="377"/>
      <c r="D180" s="378"/>
      <c r="E180" s="377"/>
      <c r="F180" s="379"/>
    </row>
    <row r="181" spans="1:6" ht="12.75" hidden="1">
      <c r="A181" s="375"/>
      <c r="B181" s="376"/>
      <c r="C181" s="377"/>
      <c r="D181" s="378"/>
      <c r="E181" s="377"/>
      <c r="F181" s="379"/>
    </row>
    <row r="182" spans="1:6" ht="12.75" hidden="1">
      <c r="A182" s="375"/>
      <c r="B182" s="376"/>
      <c r="C182" s="377"/>
      <c r="D182" s="378"/>
      <c r="E182" s="377"/>
      <c r="F182" s="379"/>
    </row>
    <row r="183" spans="1:6" ht="12.75" hidden="1">
      <c r="A183" s="375"/>
      <c r="B183" s="376"/>
      <c r="C183" s="377"/>
      <c r="D183" s="378"/>
      <c r="E183" s="377"/>
      <c r="F183" s="379"/>
    </row>
    <row r="184" spans="1:6" ht="12.75" hidden="1">
      <c r="A184" s="375"/>
      <c r="B184" s="376"/>
      <c r="C184" s="377"/>
      <c r="D184" s="378"/>
      <c r="E184" s="377"/>
      <c r="F184" s="379"/>
    </row>
    <row r="185" spans="1:6" ht="12.75" hidden="1">
      <c r="A185" s="375"/>
      <c r="B185" s="376"/>
      <c r="C185" s="377"/>
      <c r="D185" s="378"/>
      <c r="E185" s="377"/>
      <c r="F185" s="379"/>
    </row>
    <row r="186" spans="1:6" ht="12.75" hidden="1">
      <c r="A186" s="375"/>
      <c r="B186" s="376"/>
      <c r="C186" s="377"/>
      <c r="D186" s="378"/>
      <c r="E186" s="377"/>
      <c r="F186" s="379"/>
    </row>
    <row r="187" spans="1:6" ht="12.75" hidden="1">
      <c r="A187" s="375"/>
      <c r="B187" s="376"/>
      <c r="C187" s="377"/>
      <c r="D187" s="378"/>
      <c r="E187" s="377"/>
      <c r="F187" s="379"/>
    </row>
    <row r="188" spans="1:6" ht="12.75" hidden="1">
      <c r="A188" s="375"/>
      <c r="B188" s="376"/>
      <c r="C188" s="377"/>
      <c r="D188" s="378"/>
      <c r="E188" s="377"/>
      <c r="F188" s="379"/>
    </row>
    <row r="189" spans="1:6" ht="12.75" hidden="1">
      <c r="A189" s="375"/>
      <c r="B189" s="376"/>
      <c r="C189" s="377"/>
      <c r="D189" s="378"/>
      <c r="E189" s="377"/>
      <c r="F189" s="379"/>
    </row>
    <row r="190" spans="1:6" ht="12.75" hidden="1">
      <c r="A190" s="375"/>
      <c r="B190" s="376"/>
      <c r="C190" s="377"/>
      <c r="D190" s="378"/>
      <c r="E190" s="377"/>
      <c r="F190" s="379"/>
    </row>
    <row r="191" spans="1:6" ht="12.75" hidden="1">
      <c r="A191" s="375"/>
      <c r="B191" s="376"/>
      <c r="C191" s="377"/>
      <c r="D191" s="378"/>
      <c r="E191" s="377"/>
      <c r="F191" s="379"/>
    </row>
    <row r="192" spans="1:6" ht="12.75" hidden="1">
      <c r="A192" s="375"/>
      <c r="B192" s="376"/>
      <c r="C192" s="377"/>
      <c r="D192" s="378"/>
      <c r="E192" s="377"/>
      <c r="F192" s="379"/>
    </row>
    <row r="193" spans="1:6" ht="12.75" hidden="1">
      <c r="A193" s="375"/>
      <c r="B193" s="376"/>
      <c r="C193" s="377"/>
      <c r="D193" s="378"/>
      <c r="E193" s="377"/>
      <c r="F193" s="379"/>
    </row>
    <row r="194" spans="1:6" ht="12.75" hidden="1">
      <c r="A194" s="375"/>
      <c r="B194" s="376"/>
      <c r="C194" s="377"/>
      <c r="D194" s="378"/>
      <c r="E194" s="377"/>
      <c r="F194" s="379"/>
    </row>
    <row r="195" spans="1:6" ht="12.75" hidden="1">
      <c r="A195" s="375"/>
      <c r="B195" s="376"/>
      <c r="C195" s="377"/>
      <c r="D195" s="378"/>
      <c r="E195" s="377"/>
      <c r="F195" s="379"/>
    </row>
    <row r="196" spans="1:6" ht="12.75" hidden="1">
      <c r="A196" s="375"/>
      <c r="B196" s="376"/>
      <c r="C196" s="377"/>
      <c r="D196" s="378"/>
      <c r="E196" s="377"/>
      <c r="F196" s="379"/>
    </row>
    <row r="197" spans="1:6" ht="12.75" hidden="1">
      <c r="A197" s="375"/>
      <c r="B197" s="376"/>
      <c r="C197" s="377"/>
      <c r="D197" s="378"/>
      <c r="E197" s="377"/>
      <c r="F197" s="379"/>
    </row>
    <row r="198" spans="1:6" ht="12.75" hidden="1">
      <c r="A198" s="375"/>
      <c r="B198" s="376"/>
      <c r="C198" s="377"/>
      <c r="D198" s="378"/>
      <c r="E198" s="377"/>
      <c r="F198" s="379"/>
    </row>
    <row r="199" spans="1:6" ht="12.75" hidden="1">
      <c r="A199" s="375"/>
      <c r="B199" s="376"/>
      <c r="C199" s="377"/>
      <c r="D199" s="378"/>
      <c r="E199" s="377"/>
      <c r="F199" s="379"/>
    </row>
    <row r="200" spans="1:6" ht="12.75" hidden="1">
      <c r="A200" s="375"/>
      <c r="B200" s="376"/>
      <c r="C200" s="377"/>
      <c r="D200" s="378"/>
      <c r="E200" s="377"/>
      <c r="F200" s="379"/>
    </row>
    <row r="201" spans="1:6" ht="12.75" hidden="1">
      <c r="A201" s="375"/>
      <c r="B201" s="376"/>
      <c r="C201" s="377"/>
      <c r="D201" s="378"/>
      <c r="E201" s="377"/>
      <c r="F201" s="379"/>
    </row>
    <row r="202" spans="1:6" ht="12.75" hidden="1">
      <c r="A202" s="375"/>
      <c r="B202" s="376"/>
      <c r="C202" s="377"/>
      <c r="D202" s="378"/>
      <c r="E202" s="377"/>
      <c r="F202" s="379"/>
    </row>
    <row r="203" spans="1:6" ht="12.75" hidden="1">
      <c r="A203" s="375"/>
      <c r="B203" s="376"/>
      <c r="C203" s="377"/>
      <c r="D203" s="378"/>
      <c r="E203" s="377"/>
      <c r="F203" s="379"/>
    </row>
    <row r="204" spans="1:6" ht="12.75" hidden="1">
      <c r="A204" s="375"/>
      <c r="B204" s="376"/>
      <c r="C204" s="377"/>
      <c r="D204" s="378"/>
      <c r="E204" s="377"/>
      <c r="F204" s="379"/>
    </row>
    <row r="205" spans="1:6" ht="12.75" hidden="1">
      <c r="A205" s="375"/>
      <c r="B205" s="376"/>
      <c r="C205" s="377"/>
      <c r="D205" s="378"/>
      <c r="E205" s="377"/>
      <c r="F205" s="379"/>
    </row>
    <row r="206" spans="1:6" ht="12.75" hidden="1">
      <c r="A206" s="375"/>
      <c r="B206" s="376"/>
      <c r="C206" s="377"/>
      <c r="D206" s="378"/>
      <c r="E206" s="377"/>
      <c r="F206" s="379"/>
    </row>
    <row r="207" spans="1:6" ht="12.75" hidden="1">
      <c r="A207" s="375"/>
      <c r="B207" s="376"/>
      <c r="C207" s="377"/>
      <c r="D207" s="378"/>
      <c r="E207" s="377"/>
      <c r="F207" s="379"/>
    </row>
    <row r="208" spans="1:6" ht="12.75" hidden="1">
      <c r="A208" s="375"/>
      <c r="B208" s="376"/>
      <c r="C208" s="377"/>
      <c r="D208" s="378"/>
      <c r="E208" s="377"/>
      <c r="F208" s="379"/>
    </row>
    <row r="209" spans="1:6" ht="12.75" hidden="1">
      <c r="A209" s="375"/>
      <c r="B209" s="376"/>
      <c r="C209" s="377"/>
      <c r="D209" s="378"/>
      <c r="E209" s="377"/>
      <c r="F209" s="379"/>
    </row>
    <row r="210" spans="1:6" ht="12.75" hidden="1">
      <c r="A210" s="375"/>
      <c r="B210" s="376"/>
      <c r="C210" s="377"/>
      <c r="D210" s="378"/>
      <c r="E210" s="377"/>
      <c r="F210" s="379"/>
    </row>
    <row r="211" spans="1:6" ht="12.75" hidden="1">
      <c r="A211" s="375"/>
      <c r="B211" s="376"/>
      <c r="C211" s="377"/>
      <c r="D211" s="378"/>
      <c r="E211" s="377"/>
      <c r="F211" s="379"/>
    </row>
    <row r="212" spans="1:6" ht="12.75" hidden="1">
      <c r="A212" s="375"/>
      <c r="B212" s="376"/>
      <c r="C212" s="377"/>
      <c r="D212" s="378"/>
      <c r="E212" s="377"/>
      <c r="F212" s="379"/>
    </row>
    <row r="213" spans="1:6" ht="12.75" hidden="1">
      <c r="A213" s="375"/>
      <c r="B213" s="376"/>
      <c r="C213" s="377"/>
      <c r="D213" s="378"/>
      <c r="E213" s="377"/>
      <c r="F213" s="379"/>
    </row>
    <row r="214" spans="1:6" ht="12.75" hidden="1">
      <c r="A214" s="375"/>
      <c r="B214" s="376"/>
      <c r="C214" s="377"/>
      <c r="D214" s="378"/>
      <c r="E214" s="377"/>
      <c r="F214" s="379"/>
    </row>
    <row r="215" spans="1:6" ht="12.75" hidden="1">
      <c r="A215" s="375"/>
      <c r="B215" s="376"/>
      <c r="C215" s="377"/>
      <c r="D215" s="378"/>
      <c r="E215" s="377"/>
      <c r="F215" s="379"/>
    </row>
    <row r="216" spans="1:6" ht="12.75" hidden="1">
      <c r="A216" s="375"/>
      <c r="B216" s="376"/>
      <c r="C216" s="377"/>
      <c r="D216" s="378"/>
      <c r="E216" s="377"/>
      <c r="F216" s="379"/>
    </row>
    <row r="217" spans="1:6" ht="12.75" hidden="1">
      <c r="A217" s="375"/>
      <c r="B217" s="376"/>
      <c r="C217" s="377"/>
      <c r="D217" s="378"/>
      <c r="E217" s="377"/>
      <c r="F217" s="379"/>
    </row>
    <row r="218" spans="1:6" ht="12.75" hidden="1">
      <c r="A218" s="375"/>
      <c r="B218" s="376"/>
      <c r="C218" s="377"/>
      <c r="D218" s="378"/>
      <c r="E218" s="377"/>
      <c r="F218" s="379"/>
    </row>
    <row r="219" spans="1:6" ht="12.75" hidden="1">
      <c r="A219" s="375"/>
      <c r="B219" s="376"/>
      <c r="C219" s="377"/>
      <c r="D219" s="378"/>
      <c r="E219" s="377"/>
      <c r="F219" s="379"/>
    </row>
    <row r="220" spans="1:6" ht="12.75" hidden="1">
      <c r="A220" s="375"/>
      <c r="B220" s="376"/>
      <c r="C220" s="377"/>
      <c r="D220" s="378"/>
      <c r="E220" s="377"/>
      <c r="F220" s="379"/>
    </row>
    <row r="221" spans="1:6" ht="12.75" hidden="1">
      <c r="A221" s="375"/>
      <c r="B221" s="376"/>
      <c r="C221" s="377"/>
      <c r="D221" s="378"/>
      <c r="E221" s="377"/>
      <c r="F221" s="379"/>
    </row>
    <row r="222" spans="1:6" ht="12.75" hidden="1">
      <c r="A222" s="375"/>
      <c r="B222" s="376"/>
      <c r="C222" s="377"/>
      <c r="D222" s="378"/>
      <c r="E222" s="377"/>
      <c r="F222" s="379"/>
    </row>
    <row r="223" spans="1:6" ht="12.75" hidden="1">
      <c r="A223" s="375"/>
      <c r="B223" s="376"/>
      <c r="C223" s="377"/>
      <c r="D223" s="378"/>
      <c r="E223" s="377"/>
      <c r="F223" s="379"/>
    </row>
    <row r="224" spans="1:6" ht="12.75" hidden="1">
      <c r="A224" s="375"/>
      <c r="B224" s="376"/>
      <c r="C224" s="377"/>
      <c r="D224" s="378"/>
      <c r="E224" s="377"/>
      <c r="F224" s="379"/>
    </row>
    <row r="225" spans="1:6" ht="12.75" hidden="1">
      <c r="A225" s="375"/>
      <c r="B225" s="376"/>
      <c r="C225" s="377"/>
      <c r="D225" s="378"/>
      <c r="E225" s="377"/>
      <c r="F225" s="379"/>
    </row>
    <row r="226" spans="1:6" ht="12.75" hidden="1">
      <c r="A226" s="375"/>
      <c r="B226" s="376"/>
      <c r="C226" s="377"/>
      <c r="D226" s="378"/>
      <c r="E226" s="377"/>
      <c r="F226" s="379"/>
    </row>
    <row r="227" spans="1:6" ht="12.75" hidden="1">
      <c r="A227" s="375"/>
      <c r="B227" s="376"/>
      <c r="C227" s="377"/>
      <c r="D227" s="378"/>
      <c r="E227" s="377"/>
      <c r="F227" s="379"/>
    </row>
    <row r="228" spans="1:6" ht="12.75" hidden="1">
      <c r="A228" s="375"/>
      <c r="B228" s="376"/>
      <c r="C228" s="377"/>
      <c r="D228" s="378"/>
      <c r="E228" s="377"/>
      <c r="F228" s="379"/>
    </row>
    <row r="229" spans="1:6" ht="12.75" hidden="1">
      <c r="A229" s="375"/>
      <c r="B229" s="376"/>
      <c r="C229" s="377"/>
      <c r="D229" s="378"/>
      <c r="E229" s="377"/>
      <c r="F229" s="379"/>
    </row>
    <row r="230" spans="1:6" ht="12.75" hidden="1">
      <c r="A230" s="375"/>
      <c r="B230" s="376"/>
      <c r="C230" s="377"/>
      <c r="D230" s="378"/>
      <c r="E230" s="377"/>
      <c r="F230" s="379"/>
    </row>
    <row r="231" spans="1:6" ht="12.75" hidden="1">
      <c r="A231" s="375"/>
      <c r="B231" s="376"/>
      <c r="C231" s="377"/>
      <c r="D231" s="378"/>
      <c r="E231" s="377"/>
      <c r="F231" s="379"/>
    </row>
    <row r="232" spans="1:6" ht="12.75" hidden="1">
      <c r="A232" s="375"/>
      <c r="B232" s="376"/>
      <c r="C232" s="377"/>
      <c r="D232" s="378"/>
      <c r="E232" s="377"/>
      <c r="F232" s="379"/>
    </row>
    <row r="233" spans="1:6" ht="12.75" hidden="1">
      <c r="A233" s="375"/>
      <c r="B233" s="376"/>
      <c r="C233" s="377"/>
      <c r="D233" s="378"/>
      <c r="E233" s="377"/>
      <c r="F233" s="379"/>
    </row>
    <row r="234" spans="1:6" ht="12.75" hidden="1">
      <c r="A234" s="375"/>
      <c r="B234" s="376"/>
      <c r="C234" s="377"/>
      <c r="D234" s="378"/>
      <c r="E234" s="377"/>
      <c r="F234" s="379"/>
    </row>
    <row r="235" spans="1:6" ht="12.75" hidden="1">
      <c r="A235" s="375"/>
      <c r="B235" s="376"/>
      <c r="C235" s="377"/>
      <c r="D235" s="378"/>
      <c r="E235" s="377"/>
      <c r="F235" s="379"/>
    </row>
    <row r="236" spans="1:6" ht="12.75" hidden="1">
      <c r="A236" s="375"/>
      <c r="B236" s="376"/>
      <c r="C236" s="377"/>
      <c r="D236" s="378"/>
      <c r="E236" s="377"/>
      <c r="F236" s="379"/>
    </row>
    <row r="237" spans="1:6" ht="12.75" hidden="1">
      <c r="A237" s="375"/>
      <c r="B237" s="376"/>
      <c r="C237" s="377"/>
      <c r="D237" s="378"/>
      <c r="E237" s="377"/>
      <c r="F237" s="379"/>
    </row>
    <row r="238" spans="1:6" ht="12.75" hidden="1">
      <c r="A238" s="375"/>
      <c r="B238" s="376"/>
      <c r="C238" s="377"/>
      <c r="D238" s="378"/>
      <c r="E238" s="377"/>
      <c r="F238" s="379"/>
    </row>
    <row r="239" spans="1:6" ht="12.75" hidden="1">
      <c r="A239" s="375"/>
      <c r="B239" s="376"/>
      <c r="C239" s="377"/>
      <c r="D239" s="378"/>
      <c r="E239" s="377"/>
      <c r="F239" s="379"/>
    </row>
    <row r="240" spans="1:6" ht="12.75" hidden="1">
      <c r="A240" s="375"/>
      <c r="B240" s="376"/>
      <c r="C240" s="377"/>
      <c r="D240" s="378"/>
      <c r="E240" s="377"/>
      <c r="F240" s="379"/>
    </row>
    <row r="241" spans="1:6" ht="12.75" hidden="1">
      <c r="A241" s="375"/>
      <c r="B241" s="376"/>
      <c r="C241" s="377"/>
      <c r="D241" s="378"/>
      <c r="E241" s="377"/>
      <c r="F241" s="379"/>
    </row>
    <row r="242" spans="1:6" ht="12.75" hidden="1">
      <c r="A242" s="375"/>
      <c r="B242" s="376"/>
      <c r="C242" s="377"/>
      <c r="D242" s="378"/>
      <c r="E242" s="377"/>
      <c r="F242" s="379"/>
    </row>
    <row r="243" spans="1:6" ht="12.75" hidden="1">
      <c r="A243" s="375"/>
      <c r="B243" s="376"/>
      <c r="C243" s="377"/>
      <c r="D243" s="378"/>
      <c r="E243" s="377"/>
      <c r="F243" s="379"/>
    </row>
    <row r="244" spans="1:6" ht="12.75" hidden="1">
      <c r="A244" s="375"/>
      <c r="B244" s="376"/>
      <c r="C244" s="377"/>
      <c r="D244" s="378"/>
      <c r="E244" s="377"/>
      <c r="F244" s="379"/>
    </row>
    <row r="245" spans="1:6" ht="12.75" hidden="1">
      <c r="A245" s="375"/>
      <c r="B245" s="376"/>
      <c r="C245" s="377"/>
      <c r="D245" s="378"/>
      <c r="E245" s="377"/>
      <c r="F245" s="379"/>
    </row>
    <row r="246" spans="1:6" ht="12.75" hidden="1">
      <c r="A246" s="375"/>
      <c r="B246" s="376"/>
      <c r="C246" s="377"/>
      <c r="D246" s="378"/>
      <c r="E246" s="377"/>
      <c r="F246" s="379"/>
    </row>
    <row r="247" spans="1:6" ht="12.75" hidden="1">
      <c r="A247" s="375"/>
      <c r="B247" s="376"/>
      <c r="C247" s="377"/>
      <c r="D247" s="378"/>
      <c r="E247" s="377"/>
      <c r="F247" s="379"/>
    </row>
    <row r="248" spans="1:6" ht="12.75" hidden="1">
      <c r="A248" s="375"/>
      <c r="B248" s="376"/>
      <c r="C248" s="377"/>
      <c r="D248" s="378"/>
      <c r="E248" s="377"/>
      <c r="F248" s="379"/>
    </row>
    <row r="249" spans="1:6" ht="12.75" hidden="1">
      <c r="A249" s="375"/>
      <c r="B249" s="376"/>
      <c r="C249" s="377"/>
      <c r="D249" s="378"/>
      <c r="E249" s="377"/>
      <c r="F249" s="379"/>
    </row>
    <row r="250" spans="1:6" ht="12.75" hidden="1">
      <c r="A250" s="375"/>
      <c r="B250" s="376"/>
      <c r="C250" s="377"/>
      <c r="D250" s="378"/>
      <c r="E250" s="377"/>
      <c r="F250" s="379"/>
    </row>
    <row r="251" spans="1:6" ht="12.75" hidden="1">
      <c r="A251" s="375"/>
      <c r="B251" s="376"/>
      <c r="C251" s="377"/>
      <c r="D251" s="378"/>
      <c r="E251" s="377"/>
      <c r="F251" s="379"/>
    </row>
    <row r="252" spans="1:6" ht="12.75" hidden="1">
      <c r="A252" s="375"/>
      <c r="B252" s="376"/>
      <c r="C252" s="377"/>
      <c r="D252" s="378"/>
      <c r="E252" s="377"/>
      <c r="F252" s="379"/>
    </row>
    <row r="253" spans="1:6" ht="12.75" hidden="1">
      <c r="A253" s="375"/>
      <c r="B253" s="376"/>
      <c r="C253" s="377"/>
      <c r="D253" s="378"/>
      <c r="E253" s="377"/>
      <c r="F253" s="379"/>
    </row>
    <row r="254" spans="1:6" ht="12.75" hidden="1">
      <c r="A254" s="375"/>
      <c r="B254" s="376"/>
      <c r="C254" s="377"/>
      <c r="D254" s="378"/>
      <c r="E254" s="377"/>
      <c r="F254" s="379"/>
    </row>
    <row r="255" spans="1:6" ht="12.75" hidden="1">
      <c r="A255" s="375"/>
      <c r="B255" s="376"/>
      <c r="C255" s="377"/>
      <c r="D255" s="378"/>
      <c r="E255" s="377"/>
      <c r="F255" s="379"/>
    </row>
    <row r="256" spans="1:6" ht="12.75" hidden="1">
      <c r="A256" s="375"/>
      <c r="B256" s="376"/>
      <c r="C256" s="377"/>
      <c r="D256" s="378"/>
      <c r="E256" s="377"/>
      <c r="F256" s="379"/>
    </row>
    <row r="257" spans="1:6" ht="12.75" hidden="1">
      <c r="A257" s="375"/>
      <c r="B257" s="376"/>
      <c r="C257" s="377"/>
      <c r="D257" s="378"/>
      <c r="E257" s="377"/>
      <c r="F257" s="379"/>
    </row>
    <row r="258" spans="1:6" ht="12.75" hidden="1">
      <c r="A258" s="375"/>
      <c r="B258" s="376"/>
      <c r="C258" s="377"/>
      <c r="D258" s="378"/>
      <c r="E258" s="377"/>
      <c r="F258" s="379"/>
    </row>
    <row r="259" spans="1:6" ht="12.75" hidden="1">
      <c r="A259" s="375"/>
      <c r="B259" s="376"/>
      <c r="C259" s="377"/>
      <c r="D259" s="378"/>
      <c r="E259" s="377"/>
      <c r="F259" s="379"/>
    </row>
    <row r="260" spans="1:6" ht="12.75" hidden="1">
      <c r="A260" s="375"/>
      <c r="B260" s="376"/>
      <c r="C260" s="377"/>
      <c r="D260" s="378"/>
      <c r="E260" s="377"/>
      <c r="F260" s="379"/>
    </row>
    <row r="261" spans="1:6" ht="12.75" hidden="1">
      <c r="A261" s="375"/>
      <c r="B261" s="376"/>
      <c r="C261" s="377"/>
      <c r="D261" s="378"/>
      <c r="E261" s="377"/>
      <c r="F261" s="379"/>
    </row>
    <row r="262" spans="1:6" ht="12.75" hidden="1">
      <c r="A262" s="375"/>
      <c r="B262" s="376"/>
      <c r="C262" s="377"/>
      <c r="D262" s="378"/>
      <c r="E262" s="377"/>
      <c r="F262" s="379"/>
    </row>
    <row r="263" spans="1:6" ht="12.75" hidden="1">
      <c r="A263" s="375"/>
      <c r="B263" s="376"/>
      <c r="C263" s="377"/>
      <c r="D263" s="378"/>
      <c r="E263" s="377"/>
      <c r="F263" s="379"/>
    </row>
    <row r="264" spans="1:6" ht="12.75" hidden="1">
      <c r="A264" s="375"/>
      <c r="B264" s="376"/>
      <c r="C264" s="377"/>
      <c r="D264" s="378"/>
      <c r="E264" s="377"/>
      <c r="F264" s="379"/>
    </row>
    <row r="265" spans="1:6" ht="12.75" hidden="1">
      <c r="A265" s="375"/>
      <c r="B265" s="376"/>
      <c r="C265" s="377"/>
      <c r="D265" s="378"/>
      <c r="E265" s="377"/>
      <c r="F265" s="379"/>
    </row>
    <row r="266" spans="1:6" ht="12.75" hidden="1">
      <c r="A266" s="375"/>
      <c r="B266" s="376"/>
      <c r="C266" s="377"/>
      <c r="D266" s="378"/>
      <c r="E266" s="377"/>
      <c r="F266" s="379"/>
    </row>
    <row r="267" spans="1:6" ht="12.75" hidden="1">
      <c r="A267" s="375"/>
      <c r="B267" s="376"/>
      <c r="C267" s="377"/>
      <c r="D267" s="378"/>
      <c r="E267" s="377"/>
      <c r="F267" s="379"/>
    </row>
    <row r="268" spans="1:6" ht="12.75" hidden="1">
      <c r="A268" s="375"/>
      <c r="B268" s="376"/>
      <c r="C268" s="377"/>
      <c r="D268" s="378"/>
      <c r="E268" s="377"/>
      <c r="F268" s="379"/>
    </row>
    <row r="269" spans="1:6" ht="12.75" hidden="1">
      <c r="A269" s="375"/>
      <c r="B269" s="376"/>
      <c r="C269" s="377"/>
      <c r="D269" s="378"/>
      <c r="E269" s="377"/>
      <c r="F269" s="379"/>
    </row>
    <row r="270" spans="1:6" ht="12.75" hidden="1">
      <c r="A270" s="375"/>
      <c r="B270" s="376"/>
      <c r="C270" s="377"/>
      <c r="D270" s="378"/>
      <c r="E270" s="377"/>
      <c r="F270" s="379"/>
    </row>
    <row r="271" spans="1:6" ht="12.75" hidden="1">
      <c r="A271" s="375"/>
      <c r="B271" s="376"/>
      <c r="C271" s="377"/>
      <c r="D271" s="378"/>
      <c r="E271" s="377"/>
      <c r="F271" s="379"/>
    </row>
    <row r="272" spans="1:6" ht="12.75" hidden="1">
      <c r="A272" s="375"/>
      <c r="B272" s="376"/>
      <c r="C272" s="377"/>
      <c r="D272" s="378"/>
      <c r="E272" s="377"/>
      <c r="F272" s="379"/>
    </row>
    <row r="273" spans="1:6" ht="12.75" hidden="1">
      <c r="A273" s="375"/>
      <c r="B273" s="376"/>
      <c r="C273" s="377"/>
      <c r="D273" s="378"/>
      <c r="E273" s="377"/>
      <c r="F273" s="379"/>
    </row>
    <row r="274" spans="1:6" ht="12.75" hidden="1">
      <c r="A274" s="375"/>
      <c r="B274" s="376"/>
      <c r="C274" s="377"/>
      <c r="D274" s="378"/>
      <c r="E274" s="377"/>
      <c r="F274" s="379"/>
    </row>
    <row r="275" spans="1:6" ht="12.75" hidden="1">
      <c r="A275" s="375"/>
      <c r="B275" s="376"/>
      <c r="C275" s="377"/>
      <c r="D275" s="378"/>
      <c r="E275" s="377"/>
      <c r="F275" s="379"/>
    </row>
    <row r="276" spans="1:6" ht="12.75" hidden="1">
      <c r="A276" s="375"/>
      <c r="B276" s="376"/>
      <c r="C276" s="377"/>
      <c r="D276" s="378"/>
      <c r="E276" s="377"/>
      <c r="F276" s="379"/>
    </row>
    <row r="277" spans="1:6" ht="12.75" hidden="1">
      <c r="A277" s="375"/>
      <c r="B277" s="376"/>
      <c r="C277" s="377"/>
      <c r="D277" s="378"/>
      <c r="E277" s="377"/>
      <c r="F277" s="379"/>
    </row>
    <row r="278" spans="1:6" ht="12.75" hidden="1">
      <c r="A278" s="375"/>
      <c r="B278" s="376"/>
      <c r="C278" s="377"/>
      <c r="D278" s="378"/>
      <c r="E278" s="377"/>
      <c r="F278" s="379"/>
    </row>
    <row r="279" spans="1:6" ht="12.75" hidden="1">
      <c r="A279" s="375"/>
      <c r="B279" s="376"/>
      <c r="C279" s="377"/>
      <c r="D279" s="378"/>
      <c r="E279" s="377"/>
      <c r="F279" s="379"/>
    </row>
    <row r="280" spans="1:6" ht="12.75" hidden="1">
      <c r="A280" s="375"/>
      <c r="B280" s="376"/>
      <c r="C280" s="377"/>
      <c r="D280" s="378"/>
      <c r="E280" s="377"/>
      <c r="F280" s="379"/>
    </row>
    <row r="281" spans="1:6" ht="12.75" hidden="1">
      <c r="A281" s="375"/>
      <c r="B281" s="376"/>
      <c r="C281" s="377"/>
      <c r="D281" s="378"/>
      <c r="E281" s="377"/>
      <c r="F281" s="379"/>
    </row>
    <row r="282" spans="1:6" ht="12.75" hidden="1">
      <c r="A282" s="375"/>
      <c r="B282" s="376"/>
      <c r="C282" s="377"/>
      <c r="D282" s="378"/>
      <c r="E282" s="377"/>
      <c r="F282" s="379"/>
    </row>
    <row r="283" spans="1:6" ht="12.75" hidden="1">
      <c r="A283" s="375"/>
      <c r="B283" s="376"/>
      <c r="C283" s="377"/>
      <c r="D283" s="378"/>
      <c r="E283" s="377"/>
      <c r="F283" s="379"/>
    </row>
    <row r="284" spans="1:6" ht="12.75" hidden="1">
      <c r="A284" s="375"/>
      <c r="B284" s="376"/>
      <c r="C284" s="377"/>
      <c r="D284" s="378"/>
      <c r="E284" s="377"/>
      <c r="F284" s="379"/>
    </row>
    <row r="285" spans="1:6" ht="12.75" hidden="1">
      <c r="A285" s="375"/>
      <c r="B285" s="376"/>
      <c r="C285" s="377"/>
      <c r="D285" s="378"/>
      <c r="E285" s="377"/>
      <c r="F285" s="379"/>
    </row>
    <row r="286" spans="1:6" ht="12.75" hidden="1">
      <c r="A286" s="375"/>
      <c r="B286" s="376"/>
      <c r="C286" s="377"/>
      <c r="D286" s="378"/>
      <c r="E286" s="377"/>
      <c r="F286" s="379"/>
    </row>
    <row r="287" spans="1:6" ht="12.75" hidden="1">
      <c r="A287" s="375"/>
      <c r="B287" s="376"/>
      <c r="C287" s="377"/>
      <c r="D287" s="378"/>
      <c r="E287" s="377"/>
      <c r="F287" s="379"/>
    </row>
    <row r="288" spans="1:6" ht="12.75" hidden="1">
      <c r="A288" s="375"/>
      <c r="B288" s="376"/>
      <c r="C288" s="377"/>
      <c r="D288" s="378"/>
      <c r="E288" s="377"/>
      <c r="F288" s="379"/>
    </row>
    <row r="289" spans="1:6" ht="12.75" hidden="1">
      <c r="A289" s="375"/>
      <c r="B289" s="376"/>
      <c r="C289" s="377"/>
      <c r="D289" s="378"/>
      <c r="E289" s="377"/>
      <c r="F289" s="379"/>
    </row>
    <row r="290" spans="1:6" ht="12.75" hidden="1">
      <c r="A290" s="375"/>
      <c r="B290" s="376"/>
      <c r="C290" s="377"/>
      <c r="D290" s="378"/>
      <c r="E290" s="377"/>
      <c r="F290" s="379"/>
    </row>
    <row r="291" spans="1:6" ht="12.75" hidden="1">
      <c r="A291" s="375"/>
      <c r="B291" s="376"/>
      <c r="C291" s="377"/>
      <c r="D291" s="378"/>
      <c r="E291" s="377"/>
      <c r="F291" s="379"/>
    </row>
    <row r="292" spans="1:6" ht="12.75" hidden="1">
      <c r="A292" s="375"/>
      <c r="B292" s="376"/>
      <c r="C292" s="377"/>
      <c r="D292" s="378"/>
      <c r="E292" s="377"/>
      <c r="F292" s="379"/>
    </row>
    <row r="293" spans="1:6" ht="12.75" hidden="1">
      <c r="A293" s="375"/>
      <c r="B293" s="376"/>
      <c r="C293" s="377"/>
      <c r="D293" s="378"/>
      <c r="E293" s="377"/>
      <c r="F293" s="379"/>
    </row>
    <row r="294" spans="1:6" ht="12.75" hidden="1">
      <c r="A294" s="375"/>
      <c r="B294" s="376"/>
      <c r="C294" s="377"/>
      <c r="D294" s="378"/>
      <c r="E294" s="377"/>
      <c r="F294" s="379"/>
    </row>
    <row r="295" spans="1:6" ht="12.75" hidden="1">
      <c r="A295" s="375"/>
      <c r="B295" s="376"/>
      <c r="C295" s="377"/>
      <c r="D295" s="378"/>
      <c r="E295" s="377"/>
      <c r="F295" s="379"/>
    </row>
    <row r="296" spans="1:6" ht="12.75" hidden="1">
      <c r="A296" s="375"/>
      <c r="B296" s="376"/>
      <c r="C296" s="377"/>
      <c r="D296" s="378"/>
      <c r="E296" s="377"/>
      <c r="F296" s="379"/>
    </row>
    <row r="297" spans="1:6" ht="12.75" hidden="1">
      <c r="A297" s="375"/>
      <c r="B297" s="376"/>
      <c r="C297" s="377"/>
      <c r="D297" s="378"/>
      <c r="E297" s="377"/>
      <c r="F297" s="379"/>
    </row>
    <row r="298" spans="1:6" ht="12.75" hidden="1">
      <c r="A298" s="375"/>
      <c r="B298" s="376"/>
      <c r="C298" s="377"/>
      <c r="D298" s="378"/>
      <c r="E298" s="377"/>
      <c r="F298" s="379"/>
    </row>
    <row r="299" spans="1:6" ht="12.75" hidden="1">
      <c r="A299" s="375"/>
      <c r="B299" s="376"/>
      <c r="C299" s="377"/>
      <c r="D299" s="378"/>
      <c r="E299" s="377"/>
      <c r="F299" s="379"/>
    </row>
    <row r="300" spans="1:6" ht="12.75" hidden="1">
      <c r="A300" s="375"/>
      <c r="B300" s="376"/>
      <c r="C300" s="377"/>
      <c r="D300" s="378"/>
      <c r="E300" s="377"/>
      <c r="F300" s="379"/>
    </row>
    <row r="301" spans="1:6" ht="12.75" hidden="1">
      <c r="A301" s="375"/>
      <c r="B301" s="376"/>
      <c r="C301" s="377"/>
      <c r="D301" s="378"/>
      <c r="E301" s="377"/>
      <c r="F301" s="379"/>
    </row>
    <row r="302" spans="1:6" ht="12.75" hidden="1">
      <c r="A302" s="375"/>
      <c r="B302" s="376"/>
      <c r="C302" s="377"/>
      <c r="D302" s="378"/>
      <c r="E302" s="377"/>
      <c r="F302" s="379"/>
    </row>
    <row r="303" spans="1:6" ht="12.75" hidden="1">
      <c r="A303" s="375"/>
      <c r="B303" s="376"/>
      <c r="C303" s="377"/>
      <c r="D303" s="378"/>
      <c r="E303" s="377"/>
      <c r="F303" s="379"/>
    </row>
    <row r="304" spans="1:6" ht="12.75" hidden="1">
      <c r="A304" s="375"/>
      <c r="B304" s="376"/>
      <c r="C304" s="377"/>
      <c r="D304" s="378"/>
      <c r="E304" s="377"/>
      <c r="F304" s="379"/>
    </row>
    <row r="305" spans="1:6" ht="12.75" hidden="1">
      <c r="A305" s="375"/>
      <c r="B305" s="376"/>
      <c r="C305" s="377"/>
      <c r="D305" s="378"/>
      <c r="E305" s="377"/>
      <c r="F305" s="379"/>
    </row>
    <row r="306" spans="1:6" ht="12.75" hidden="1">
      <c r="A306" s="375"/>
      <c r="B306" s="376"/>
      <c r="C306" s="377"/>
      <c r="D306" s="378"/>
      <c r="E306" s="377"/>
      <c r="F306" s="379"/>
    </row>
    <row r="307" spans="1:6" ht="12.75" hidden="1">
      <c r="A307" s="375"/>
      <c r="B307" s="376"/>
      <c r="C307" s="377"/>
      <c r="D307" s="378"/>
      <c r="E307" s="377"/>
      <c r="F307" s="379"/>
    </row>
    <row r="308" spans="1:6" ht="12.75" hidden="1">
      <c r="A308" s="375"/>
      <c r="B308" s="376"/>
      <c r="C308" s="377"/>
      <c r="D308" s="378"/>
      <c r="E308" s="377"/>
      <c r="F308" s="379"/>
    </row>
    <row r="309" spans="1:6" ht="12.75" hidden="1">
      <c r="A309" s="375"/>
      <c r="B309" s="376"/>
      <c r="C309" s="377"/>
      <c r="D309" s="378"/>
      <c r="E309" s="377"/>
      <c r="F309" s="379"/>
    </row>
    <row r="310" spans="1:6" ht="12.75" hidden="1">
      <c r="A310" s="375"/>
      <c r="B310" s="376"/>
      <c r="C310" s="377"/>
      <c r="D310" s="378"/>
      <c r="E310" s="377"/>
      <c r="F310" s="379"/>
    </row>
    <row r="311" spans="1:6" ht="12.75" hidden="1">
      <c r="A311" s="375"/>
      <c r="B311" s="376"/>
      <c r="C311" s="377"/>
      <c r="D311" s="378"/>
      <c r="E311" s="377"/>
      <c r="F311" s="379"/>
    </row>
    <row r="312" spans="1:6" ht="12.75" hidden="1">
      <c r="A312" s="375"/>
      <c r="B312" s="376"/>
      <c r="C312" s="377"/>
      <c r="D312" s="378"/>
      <c r="E312" s="377"/>
      <c r="F312" s="379"/>
    </row>
    <row r="313" spans="1:6" ht="12.75" hidden="1">
      <c r="A313" s="375"/>
      <c r="B313" s="376"/>
      <c r="C313" s="377"/>
      <c r="D313" s="378"/>
      <c r="E313" s="377"/>
      <c r="F313" s="379"/>
    </row>
    <row r="314" spans="1:6" ht="12.75" hidden="1">
      <c r="A314" s="375"/>
      <c r="B314" s="376"/>
      <c r="C314" s="377"/>
      <c r="D314" s="378"/>
      <c r="E314" s="377"/>
      <c r="F314" s="379"/>
    </row>
    <row r="315" spans="1:6" ht="12.75" hidden="1">
      <c r="A315" s="375"/>
      <c r="B315" s="376"/>
      <c r="C315" s="377"/>
      <c r="D315" s="378"/>
      <c r="E315" s="377"/>
      <c r="F315" s="379"/>
    </row>
    <row r="316" spans="1:6" ht="12.75" hidden="1">
      <c r="A316" s="375"/>
      <c r="B316" s="376"/>
      <c r="C316" s="377"/>
      <c r="D316" s="378"/>
      <c r="E316" s="377"/>
      <c r="F316" s="379"/>
    </row>
    <row r="317" spans="1:6" ht="12.75" hidden="1">
      <c r="A317" s="375"/>
      <c r="B317" s="376"/>
      <c r="C317" s="377"/>
      <c r="D317" s="378"/>
      <c r="E317" s="377"/>
      <c r="F317" s="379"/>
    </row>
    <row r="318" spans="1:6" ht="12.75" hidden="1">
      <c r="A318" s="375"/>
      <c r="B318" s="376"/>
      <c r="C318" s="377"/>
      <c r="D318" s="378"/>
      <c r="E318" s="377"/>
      <c r="F318" s="379"/>
    </row>
    <row r="319" spans="1:6" ht="12.75" hidden="1">
      <c r="A319" s="375"/>
      <c r="B319" s="376"/>
      <c r="C319" s="377"/>
      <c r="D319" s="378"/>
      <c r="E319" s="377"/>
      <c r="F319" s="379"/>
    </row>
    <row r="320" spans="1:6" ht="12.75" hidden="1">
      <c r="A320" s="375"/>
      <c r="B320" s="376"/>
      <c r="C320" s="377"/>
      <c r="D320" s="378"/>
      <c r="E320" s="377"/>
      <c r="F320" s="379"/>
    </row>
    <row r="321" spans="1:6" ht="12.75" hidden="1">
      <c r="A321" s="375"/>
      <c r="B321" s="376"/>
      <c r="C321" s="377"/>
      <c r="D321" s="378"/>
      <c r="E321" s="377"/>
      <c r="F321" s="379"/>
    </row>
    <row r="322" spans="1:6" ht="12.75" hidden="1">
      <c r="A322" s="375"/>
      <c r="B322" s="376"/>
      <c r="C322" s="377"/>
      <c r="D322" s="378"/>
      <c r="E322" s="377"/>
      <c r="F322" s="379"/>
    </row>
    <row r="323" spans="1:6" ht="12.75" hidden="1">
      <c r="A323" s="375"/>
      <c r="B323" s="376"/>
      <c r="C323" s="377"/>
      <c r="D323" s="378"/>
      <c r="E323" s="377"/>
      <c r="F323" s="379"/>
    </row>
    <row r="324" spans="1:6" ht="12.75" hidden="1">
      <c r="A324" s="375"/>
      <c r="B324" s="376"/>
      <c r="C324" s="377"/>
      <c r="D324" s="378"/>
      <c r="E324" s="377"/>
      <c r="F324" s="379"/>
    </row>
    <row r="325" spans="1:6" ht="12.75" hidden="1">
      <c r="A325" s="375"/>
      <c r="B325" s="376"/>
      <c r="C325" s="377"/>
      <c r="D325" s="378"/>
      <c r="E325" s="377"/>
      <c r="F325" s="379"/>
    </row>
    <row r="326" spans="1:6" ht="12.75" hidden="1">
      <c r="A326" s="375"/>
      <c r="B326" s="376"/>
      <c r="C326" s="377"/>
      <c r="D326" s="378"/>
      <c r="E326" s="377"/>
      <c r="F326" s="379"/>
    </row>
    <row r="327" spans="1:6" ht="12.75" hidden="1">
      <c r="A327" s="375"/>
      <c r="B327" s="376"/>
      <c r="C327" s="377"/>
      <c r="D327" s="378"/>
      <c r="E327" s="377"/>
      <c r="F327" s="379"/>
    </row>
    <row r="328" spans="1:6" ht="12.75" hidden="1">
      <c r="A328" s="375"/>
      <c r="B328" s="376"/>
      <c r="C328" s="377"/>
      <c r="D328" s="378"/>
      <c r="E328" s="377"/>
      <c r="F328" s="379"/>
    </row>
    <row r="329" spans="1:6" ht="12.75" hidden="1">
      <c r="A329" s="375"/>
      <c r="B329" s="376"/>
      <c r="C329" s="377"/>
      <c r="D329" s="378"/>
      <c r="E329" s="377"/>
      <c r="F329" s="379"/>
    </row>
    <row r="330" spans="1:6" ht="12.75" hidden="1">
      <c r="A330" s="375"/>
      <c r="B330" s="376"/>
      <c r="C330" s="377"/>
      <c r="D330" s="378"/>
      <c r="E330" s="377"/>
      <c r="F330" s="379"/>
    </row>
    <row r="331" spans="1:6" ht="12.75" hidden="1">
      <c r="A331" s="375"/>
      <c r="B331" s="376"/>
      <c r="C331" s="377"/>
      <c r="D331" s="378"/>
      <c r="E331" s="377"/>
      <c r="F331" s="379"/>
    </row>
    <row r="332" spans="1:6" ht="12.75" hidden="1">
      <c r="A332" s="375"/>
      <c r="B332" s="376"/>
      <c r="C332" s="377"/>
      <c r="D332" s="378"/>
      <c r="E332" s="377"/>
      <c r="F332" s="379"/>
    </row>
    <row r="333" spans="1:6" ht="12.75" hidden="1">
      <c r="A333" s="375"/>
      <c r="B333" s="376"/>
      <c r="C333" s="377"/>
      <c r="D333" s="378"/>
      <c r="E333" s="377"/>
      <c r="F333" s="379"/>
    </row>
    <row r="334" spans="1:6" ht="12.75" hidden="1">
      <c r="A334" s="375"/>
      <c r="B334" s="376"/>
      <c r="C334" s="377"/>
      <c r="D334" s="378"/>
      <c r="E334" s="377"/>
      <c r="F334" s="379"/>
    </row>
    <row r="335" spans="1:6" ht="12.75" hidden="1">
      <c r="A335" s="375"/>
      <c r="B335" s="376"/>
      <c r="C335" s="377"/>
      <c r="D335" s="378"/>
      <c r="E335" s="377"/>
      <c r="F335" s="379"/>
    </row>
    <row r="336" spans="1:6" ht="12.75" hidden="1">
      <c r="A336" s="375"/>
      <c r="B336" s="376"/>
      <c r="C336" s="377"/>
      <c r="D336" s="378"/>
      <c r="E336" s="377"/>
      <c r="F336" s="379"/>
    </row>
    <row r="337" spans="1:6" ht="12.75" hidden="1">
      <c r="A337" s="375"/>
      <c r="B337" s="376"/>
      <c r="C337" s="377"/>
      <c r="D337" s="378"/>
      <c r="E337" s="377"/>
      <c r="F337" s="379"/>
    </row>
    <row r="338" spans="1:6" ht="12.75" hidden="1">
      <c r="A338" s="375"/>
      <c r="B338" s="376"/>
      <c r="C338" s="377"/>
      <c r="D338" s="378"/>
      <c r="E338" s="377"/>
      <c r="F338" s="379"/>
    </row>
    <row r="339" spans="1:6" ht="12.75" hidden="1">
      <c r="A339" s="375"/>
      <c r="B339" s="376"/>
      <c r="C339" s="377"/>
      <c r="D339" s="378"/>
      <c r="E339" s="377"/>
      <c r="F339" s="379"/>
    </row>
    <row r="340" spans="1:6" ht="12.75" hidden="1">
      <c r="A340" s="375"/>
      <c r="B340" s="376"/>
      <c r="C340" s="377"/>
      <c r="D340" s="378"/>
      <c r="E340" s="377"/>
      <c r="F340" s="379"/>
    </row>
    <row r="341" spans="1:6" ht="12.75" hidden="1">
      <c r="A341" s="375"/>
      <c r="B341" s="376"/>
      <c r="C341" s="377"/>
      <c r="D341" s="378"/>
      <c r="E341" s="377"/>
      <c r="F341" s="379"/>
    </row>
    <row r="342" spans="1:6" ht="12.75" hidden="1">
      <c r="A342" s="375"/>
      <c r="B342" s="376"/>
      <c r="C342" s="377"/>
      <c r="D342" s="378"/>
      <c r="E342" s="377"/>
      <c r="F342" s="379"/>
    </row>
    <row r="343" spans="1:6" ht="12.75" hidden="1">
      <c r="A343" s="375"/>
      <c r="B343" s="376"/>
      <c r="C343" s="377"/>
      <c r="D343" s="378"/>
      <c r="E343" s="377"/>
      <c r="F343" s="379"/>
    </row>
    <row r="344" spans="1:6" ht="12.75" hidden="1">
      <c r="A344" s="375"/>
      <c r="B344" s="376"/>
      <c r="C344" s="377"/>
      <c r="D344" s="378"/>
      <c r="E344" s="377"/>
      <c r="F344" s="379"/>
    </row>
    <row r="345" spans="1:6" ht="12.75" hidden="1">
      <c r="A345" s="375"/>
      <c r="B345" s="376"/>
      <c r="C345" s="377"/>
      <c r="D345" s="378"/>
      <c r="E345" s="377"/>
      <c r="F345" s="379"/>
    </row>
    <row r="346" spans="1:6" ht="12.75" hidden="1">
      <c r="A346" s="375"/>
      <c r="B346" s="376"/>
      <c r="C346" s="377"/>
      <c r="D346" s="378"/>
      <c r="E346" s="377"/>
      <c r="F346" s="379"/>
    </row>
    <row r="347" spans="1:6" ht="12.75" hidden="1">
      <c r="A347" s="375"/>
      <c r="B347" s="376"/>
      <c r="C347" s="377"/>
      <c r="D347" s="378"/>
      <c r="E347" s="377"/>
      <c r="F347" s="379"/>
    </row>
    <row r="348" spans="1:6" ht="12.75" hidden="1">
      <c r="A348" s="375"/>
      <c r="B348" s="376"/>
      <c r="C348" s="377"/>
      <c r="D348" s="378"/>
      <c r="E348" s="377"/>
      <c r="F348" s="379"/>
    </row>
    <row r="349" spans="1:6" ht="12.75" hidden="1">
      <c r="A349" s="375"/>
      <c r="B349" s="376"/>
      <c r="C349" s="377"/>
      <c r="D349" s="378"/>
      <c r="E349" s="377"/>
      <c r="F349" s="379"/>
    </row>
    <row r="350" spans="1:6" ht="12.75" hidden="1">
      <c r="A350" s="375"/>
      <c r="B350" s="376"/>
      <c r="C350" s="377"/>
      <c r="D350" s="378"/>
      <c r="E350" s="377"/>
      <c r="F350" s="379"/>
    </row>
    <row r="351" spans="1:6" ht="12.75" hidden="1">
      <c r="A351" s="375"/>
      <c r="B351" s="376"/>
      <c r="C351" s="377"/>
      <c r="D351" s="378"/>
      <c r="E351" s="377"/>
      <c r="F351" s="379"/>
    </row>
    <row r="352" spans="1:6" ht="12.75" hidden="1">
      <c r="A352" s="375"/>
      <c r="B352" s="376"/>
      <c r="C352" s="377"/>
      <c r="D352" s="378"/>
      <c r="E352" s="377"/>
      <c r="F352" s="379"/>
    </row>
    <row r="353" spans="1:6" ht="12.75" hidden="1">
      <c r="A353" s="375"/>
      <c r="B353" s="376"/>
      <c r="C353" s="377"/>
      <c r="D353" s="378"/>
      <c r="E353" s="377"/>
      <c r="F353" s="379"/>
    </row>
    <row r="354" spans="1:6" ht="12.75" hidden="1">
      <c r="A354" s="375"/>
      <c r="B354" s="376"/>
      <c r="C354" s="377"/>
      <c r="D354" s="378"/>
      <c r="E354" s="377"/>
      <c r="F354" s="379"/>
    </row>
    <row r="355" spans="1:6" ht="12.75" hidden="1">
      <c r="A355" s="375"/>
      <c r="B355" s="376"/>
      <c r="C355" s="377"/>
      <c r="D355" s="378"/>
      <c r="E355" s="377"/>
      <c r="F355" s="379"/>
    </row>
    <row r="356" spans="1:6" ht="12.75" hidden="1">
      <c r="A356" s="375"/>
      <c r="B356" s="376"/>
      <c r="C356" s="377"/>
      <c r="D356" s="378"/>
      <c r="E356" s="377"/>
      <c r="F356" s="379"/>
    </row>
    <row r="357" spans="1:6" ht="12.75" hidden="1">
      <c r="A357" s="375"/>
      <c r="B357" s="376"/>
      <c r="C357" s="377"/>
      <c r="D357" s="378"/>
      <c r="E357" s="377"/>
      <c r="F357" s="379"/>
    </row>
    <row r="358" spans="1:6" ht="12.75" hidden="1">
      <c r="A358" s="375"/>
      <c r="B358" s="376"/>
      <c r="C358" s="377"/>
      <c r="D358" s="378"/>
      <c r="E358" s="377"/>
      <c r="F358" s="379"/>
    </row>
    <row r="359" spans="1:6" ht="12.75" hidden="1">
      <c r="A359" s="375"/>
      <c r="B359" s="376"/>
      <c r="C359" s="377"/>
      <c r="D359" s="378"/>
      <c r="E359" s="377"/>
      <c r="F359" s="379"/>
    </row>
    <row r="360" spans="1:6" ht="12.75" hidden="1">
      <c r="A360" s="375"/>
      <c r="B360" s="376"/>
      <c r="C360" s="377"/>
      <c r="D360" s="378"/>
      <c r="E360" s="377"/>
      <c r="F360" s="379"/>
    </row>
    <row r="361" spans="1:6" ht="12.75" hidden="1">
      <c r="A361" s="375"/>
      <c r="B361" s="376"/>
      <c r="C361" s="377"/>
      <c r="D361" s="378"/>
      <c r="E361" s="377"/>
      <c r="F361" s="379"/>
    </row>
    <row r="362" spans="1:6" ht="12.75" hidden="1">
      <c r="A362" s="375"/>
      <c r="B362" s="376"/>
      <c r="C362" s="377"/>
      <c r="D362" s="378"/>
      <c r="E362" s="377"/>
      <c r="F362" s="379"/>
    </row>
    <row r="363" spans="1:6" ht="12.75" hidden="1">
      <c r="A363" s="375"/>
      <c r="B363" s="376"/>
      <c r="C363" s="377"/>
      <c r="D363" s="378"/>
      <c r="E363" s="377"/>
      <c r="F363" s="379"/>
    </row>
    <row r="364" spans="1:6" ht="12.75" hidden="1">
      <c r="A364" s="375"/>
      <c r="B364" s="376"/>
      <c r="C364" s="377"/>
      <c r="D364" s="378"/>
      <c r="E364" s="377"/>
      <c r="F364" s="379"/>
    </row>
    <row r="365" spans="1:6" ht="12.75" hidden="1">
      <c r="A365" s="375"/>
      <c r="B365" s="376"/>
      <c r="C365" s="377"/>
      <c r="D365" s="378"/>
      <c r="E365" s="377"/>
      <c r="F365" s="379"/>
    </row>
    <row r="366" spans="1:6" ht="12.75" hidden="1">
      <c r="A366" s="375"/>
      <c r="B366" s="376"/>
      <c r="C366" s="377"/>
      <c r="D366" s="378"/>
      <c r="E366" s="377"/>
      <c r="F366" s="379"/>
    </row>
    <row r="367" spans="1:6" ht="12.75" hidden="1">
      <c r="A367" s="375"/>
      <c r="B367" s="376"/>
      <c r="C367" s="377"/>
      <c r="D367" s="378"/>
      <c r="E367" s="377"/>
      <c r="F367" s="379"/>
    </row>
    <row r="368" spans="1:6" ht="12.75" hidden="1">
      <c r="A368" s="375"/>
      <c r="B368" s="376"/>
      <c r="C368" s="377"/>
      <c r="D368" s="378"/>
      <c r="E368" s="377"/>
      <c r="F368" s="379"/>
    </row>
    <row r="369" spans="1:6" ht="12.75" hidden="1">
      <c r="A369" s="375"/>
      <c r="B369" s="376"/>
      <c r="C369" s="377"/>
      <c r="D369" s="378"/>
      <c r="E369" s="377"/>
      <c r="F369" s="379"/>
    </row>
    <row r="370" spans="1:6" ht="12.75" hidden="1">
      <c r="A370" s="375"/>
      <c r="B370" s="376"/>
      <c r="C370" s="377"/>
      <c r="D370" s="378"/>
      <c r="E370" s="377"/>
      <c r="F370" s="379"/>
    </row>
    <row r="371" spans="1:6" ht="12.75" hidden="1">
      <c r="A371" s="375"/>
      <c r="B371" s="376"/>
      <c r="C371" s="377"/>
      <c r="D371" s="378"/>
      <c r="E371" s="377"/>
      <c r="F371" s="379"/>
    </row>
    <row r="372" spans="1:6" ht="12.75" hidden="1">
      <c r="A372" s="375"/>
      <c r="B372" s="376"/>
      <c r="C372" s="377"/>
      <c r="D372" s="378"/>
      <c r="E372" s="377"/>
      <c r="F372" s="379"/>
    </row>
    <row r="373" spans="1:6" ht="12.75" hidden="1">
      <c r="A373" s="375"/>
      <c r="B373" s="376"/>
      <c r="C373" s="377"/>
      <c r="D373" s="378"/>
      <c r="E373" s="377"/>
      <c r="F373" s="379"/>
    </row>
    <row r="374" spans="1:6" ht="12.75" hidden="1">
      <c r="A374" s="375"/>
      <c r="B374" s="376"/>
      <c r="C374" s="377"/>
      <c r="D374" s="378"/>
      <c r="E374" s="377"/>
      <c r="F374" s="379"/>
    </row>
    <row r="375" spans="1:6" ht="12.75" hidden="1">
      <c r="A375" s="375"/>
      <c r="B375" s="376"/>
      <c r="C375" s="377"/>
      <c r="D375" s="378"/>
      <c r="E375" s="377"/>
      <c r="F375" s="379"/>
    </row>
    <row r="376" spans="1:6" ht="12.75" hidden="1">
      <c r="A376" s="375"/>
      <c r="B376" s="376"/>
      <c r="C376" s="377"/>
      <c r="D376" s="378"/>
      <c r="E376" s="377"/>
      <c r="F376" s="379"/>
    </row>
    <row r="377" spans="1:6" ht="12.75" hidden="1">
      <c r="A377" s="375"/>
      <c r="B377" s="376"/>
      <c r="C377" s="377"/>
      <c r="D377" s="378"/>
      <c r="E377" s="377"/>
      <c r="F377" s="379"/>
    </row>
    <row r="378" spans="1:6" ht="12.75" hidden="1">
      <c r="A378" s="375"/>
      <c r="B378" s="376"/>
      <c r="C378" s="377"/>
      <c r="D378" s="378"/>
      <c r="E378" s="377"/>
      <c r="F378" s="379"/>
    </row>
    <row r="379" spans="1:6" ht="12.75" hidden="1">
      <c r="A379" s="375"/>
      <c r="B379" s="376"/>
      <c r="C379" s="377"/>
      <c r="D379" s="378"/>
      <c r="E379" s="377"/>
      <c r="F379" s="379"/>
    </row>
    <row r="380" spans="1:6" ht="12.75" hidden="1">
      <c r="A380" s="375"/>
      <c r="B380" s="376"/>
      <c r="C380" s="377"/>
      <c r="D380" s="378"/>
      <c r="E380" s="377"/>
      <c r="F380" s="379"/>
    </row>
    <row r="381" spans="1:6" ht="12.75" hidden="1">
      <c r="A381" s="375"/>
      <c r="B381" s="376"/>
      <c r="C381" s="377"/>
      <c r="D381" s="378"/>
      <c r="E381" s="377"/>
      <c r="F381" s="379"/>
    </row>
    <row r="382" spans="1:6" ht="12.75" hidden="1">
      <c r="A382" s="375"/>
      <c r="B382" s="376"/>
      <c r="C382" s="377"/>
      <c r="D382" s="378"/>
      <c r="E382" s="377"/>
      <c r="F382" s="379"/>
    </row>
    <row r="383" spans="1:6" ht="12.75" hidden="1">
      <c r="A383" s="375"/>
      <c r="B383" s="376"/>
      <c r="C383" s="377"/>
      <c r="D383" s="378"/>
      <c r="E383" s="377"/>
      <c r="F383" s="379"/>
    </row>
    <row r="384" spans="1:6" ht="12.75" hidden="1">
      <c r="A384" s="375"/>
      <c r="B384" s="376"/>
      <c r="C384" s="377"/>
      <c r="D384" s="378"/>
      <c r="E384" s="377"/>
      <c r="F384" s="379"/>
    </row>
    <row r="385" spans="1:6" ht="12.75" hidden="1">
      <c r="A385" s="375"/>
      <c r="B385" s="376"/>
      <c r="C385" s="377"/>
      <c r="D385" s="378"/>
      <c r="E385" s="377"/>
      <c r="F385" s="379"/>
    </row>
    <row r="386" spans="1:6" ht="12.75" hidden="1">
      <c r="A386" s="375"/>
      <c r="B386" s="376"/>
      <c r="C386" s="377"/>
      <c r="D386" s="378"/>
      <c r="E386" s="377"/>
      <c r="F386" s="379"/>
    </row>
    <row r="387" spans="1:6" ht="12.75" hidden="1">
      <c r="A387" s="375"/>
      <c r="B387" s="376"/>
      <c r="C387" s="377"/>
      <c r="D387" s="378"/>
      <c r="E387" s="377"/>
      <c r="F387" s="379"/>
    </row>
    <row r="388" spans="1:6" ht="12.75" hidden="1">
      <c r="A388" s="375"/>
      <c r="B388" s="376"/>
      <c r="C388" s="377"/>
      <c r="D388" s="378"/>
      <c r="E388" s="377"/>
      <c r="F388" s="379"/>
    </row>
    <row r="389" spans="1:6" ht="12.75" hidden="1">
      <c r="A389" s="375"/>
      <c r="B389" s="376"/>
      <c r="C389" s="377"/>
      <c r="D389" s="378"/>
      <c r="E389" s="377"/>
      <c r="F389" s="379"/>
    </row>
    <row r="390" spans="1:6" ht="12.75" hidden="1">
      <c r="A390" s="375"/>
      <c r="B390" s="376"/>
      <c r="C390" s="377"/>
      <c r="D390" s="378"/>
      <c r="E390" s="377"/>
      <c r="F390" s="379"/>
    </row>
    <row r="391" spans="1:6" ht="12.75" hidden="1">
      <c r="A391" s="375"/>
      <c r="B391" s="376"/>
      <c r="C391" s="377"/>
      <c r="D391" s="378"/>
      <c r="E391" s="377"/>
      <c r="F391" s="379"/>
    </row>
    <row r="392" spans="1:6" ht="12.75" hidden="1">
      <c r="A392" s="375"/>
      <c r="B392" s="376"/>
      <c r="C392" s="377"/>
      <c r="D392" s="378"/>
      <c r="E392" s="377"/>
      <c r="F392" s="379"/>
    </row>
    <row r="393" spans="1:6" ht="12.75" hidden="1">
      <c r="A393" s="375"/>
      <c r="B393" s="376"/>
      <c r="C393" s="377"/>
      <c r="D393" s="378"/>
      <c r="E393" s="377"/>
      <c r="F393" s="379"/>
    </row>
    <row r="394" spans="1:6" ht="12.75" hidden="1">
      <c r="A394" s="375"/>
      <c r="B394" s="376"/>
      <c r="C394" s="377"/>
      <c r="D394" s="378"/>
      <c r="E394" s="377"/>
      <c r="F394" s="379"/>
    </row>
    <row r="395" spans="1:6" ht="12.75" hidden="1">
      <c r="A395" s="375"/>
      <c r="B395" s="376"/>
      <c r="C395" s="377"/>
      <c r="D395" s="378"/>
      <c r="E395" s="377"/>
      <c r="F395" s="379"/>
    </row>
    <row r="396" spans="1:6" ht="12.75" hidden="1">
      <c r="A396" s="375"/>
      <c r="B396" s="376"/>
      <c r="C396" s="377"/>
      <c r="D396" s="378"/>
      <c r="E396" s="377"/>
      <c r="F396" s="379"/>
    </row>
    <row r="397" spans="1:6" ht="12.75" hidden="1">
      <c r="A397" s="375"/>
      <c r="B397" s="376"/>
      <c r="C397" s="377"/>
      <c r="D397" s="378"/>
      <c r="E397" s="377"/>
      <c r="F397" s="379"/>
    </row>
    <row r="398" spans="1:6" ht="12.75" hidden="1">
      <c r="A398" s="375"/>
      <c r="B398" s="376"/>
      <c r="C398" s="377"/>
      <c r="D398" s="378"/>
      <c r="E398" s="377"/>
      <c r="F398" s="379"/>
    </row>
    <row r="399" spans="1:6" ht="12.75" hidden="1">
      <c r="A399" s="375"/>
      <c r="B399" s="376"/>
      <c r="C399" s="377"/>
      <c r="D399" s="378"/>
      <c r="E399" s="377"/>
      <c r="F399" s="379"/>
    </row>
    <row r="400" spans="1:6" ht="12.75" hidden="1">
      <c r="A400" s="375"/>
      <c r="B400" s="376"/>
      <c r="C400" s="377"/>
      <c r="D400" s="378"/>
      <c r="E400" s="377"/>
      <c r="F400" s="379"/>
    </row>
    <row r="401" spans="1:6" ht="12.75" hidden="1">
      <c r="A401" s="375"/>
      <c r="B401" s="376"/>
      <c r="C401" s="377"/>
      <c r="D401" s="378"/>
      <c r="E401" s="377"/>
      <c r="F401" s="379"/>
    </row>
    <row r="402" spans="1:6" ht="12.75" hidden="1">
      <c r="A402" s="375"/>
      <c r="B402" s="376"/>
      <c r="C402" s="377"/>
      <c r="D402" s="378"/>
      <c r="E402" s="377"/>
      <c r="F402" s="379"/>
    </row>
    <row r="403" spans="1:6" ht="12.75" hidden="1">
      <c r="A403" s="375"/>
      <c r="B403" s="376"/>
      <c r="C403" s="377"/>
      <c r="D403" s="378"/>
      <c r="E403" s="377"/>
      <c r="F403" s="379"/>
    </row>
    <row r="404" spans="1:6" ht="12.75" hidden="1">
      <c r="A404" s="375"/>
      <c r="B404" s="376"/>
      <c r="C404" s="377"/>
      <c r="D404" s="378"/>
      <c r="E404" s="377"/>
      <c r="F404" s="379"/>
    </row>
    <row r="405" spans="1:6" ht="12.75" hidden="1">
      <c r="A405" s="375"/>
      <c r="B405" s="376"/>
      <c r="C405" s="377"/>
      <c r="D405" s="378"/>
      <c r="E405" s="377"/>
      <c r="F405" s="379"/>
    </row>
    <row r="406" spans="1:6" ht="12.75" hidden="1">
      <c r="A406" s="375"/>
      <c r="B406" s="376"/>
      <c r="C406" s="377"/>
      <c r="D406" s="378"/>
      <c r="E406" s="377"/>
      <c r="F406" s="379"/>
    </row>
    <row r="407" spans="1:6" ht="12.75" hidden="1">
      <c r="A407" s="375"/>
      <c r="B407" s="376"/>
      <c r="C407" s="377"/>
      <c r="D407" s="378"/>
      <c r="E407" s="377"/>
      <c r="F407" s="379"/>
    </row>
    <row r="408" spans="1:6" ht="12.75" hidden="1">
      <c r="A408" s="375"/>
      <c r="B408" s="376"/>
      <c r="C408" s="377"/>
      <c r="D408" s="378"/>
      <c r="E408" s="377"/>
      <c r="F408" s="379"/>
    </row>
    <row r="409" spans="1:6" ht="12.75" hidden="1">
      <c r="A409" s="375"/>
      <c r="B409" s="376"/>
      <c r="C409" s="377"/>
      <c r="D409" s="378"/>
      <c r="E409" s="377"/>
      <c r="F409" s="379"/>
    </row>
    <row r="410" spans="1:6" ht="12.75" hidden="1">
      <c r="A410" s="375"/>
      <c r="B410" s="376"/>
      <c r="C410" s="377"/>
      <c r="D410" s="378"/>
      <c r="E410" s="377"/>
      <c r="F410" s="379"/>
    </row>
    <row r="411" spans="1:6" ht="12.75" hidden="1">
      <c r="A411" s="375"/>
      <c r="B411" s="376"/>
      <c r="C411" s="377"/>
      <c r="D411" s="378"/>
      <c r="E411" s="377"/>
      <c r="F411" s="379"/>
    </row>
    <row r="412" spans="1:6" ht="12.75" hidden="1">
      <c r="A412" s="375"/>
      <c r="B412" s="376"/>
      <c r="C412" s="377"/>
      <c r="D412" s="378"/>
      <c r="E412" s="377"/>
      <c r="F412" s="379"/>
    </row>
    <row r="413" spans="1:6" ht="12.75" hidden="1">
      <c r="A413" s="375"/>
      <c r="B413" s="376"/>
      <c r="C413" s="377"/>
      <c r="D413" s="378"/>
      <c r="E413" s="377"/>
      <c r="F413" s="379"/>
    </row>
    <row r="414" spans="1:6" ht="12.75" hidden="1">
      <c r="A414" s="375"/>
      <c r="B414" s="376"/>
      <c r="C414" s="377"/>
      <c r="D414" s="378"/>
      <c r="E414" s="377"/>
      <c r="F414" s="379"/>
    </row>
    <row r="415" spans="1:6" ht="12.75" hidden="1">
      <c r="A415" s="375"/>
      <c r="B415" s="376"/>
      <c r="C415" s="377"/>
      <c r="D415" s="378"/>
      <c r="E415" s="377"/>
      <c r="F415" s="379"/>
    </row>
    <row r="416" spans="1:6" ht="12.75" hidden="1">
      <c r="A416" s="375"/>
      <c r="B416" s="376"/>
      <c r="C416" s="377"/>
      <c r="D416" s="378"/>
      <c r="E416" s="377"/>
      <c r="F416" s="379"/>
    </row>
    <row r="417" spans="1:6" ht="12.75" hidden="1">
      <c r="A417" s="375"/>
      <c r="B417" s="376"/>
      <c r="C417" s="377"/>
      <c r="D417" s="378"/>
      <c r="E417" s="377"/>
      <c r="F417" s="379"/>
    </row>
    <row r="418" spans="1:6" ht="12.75" hidden="1">
      <c r="A418" s="375"/>
      <c r="B418" s="376"/>
      <c r="C418" s="377"/>
      <c r="D418" s="378"/>
      <c r="E418" s="377"/>
      <c r="F418" s="379"/>
    </row>
    <row r="419" spans="1:6" ht="12.75" hidden="1">
      <c r="A419" s="375"/>
      <c r="B419" s="376"/>
      <c r="C419" s="377"/>
      <c r="D419" s="378"/>
      <c r="E419" s="377"/>
      <c r="F419" s="379"/>
    </row>
    <row r="420" spans="1:6" ht="12.75" hidden="1">
      <c r="A420" s="375"/>
      <c r="B420" s="376"/>
      <c r="C420" s="377"/>
      <c r="D420" s="378"/>
      <c r="E420" s="377"/>
      <c r="F420" s="379"/>
    </row>
    <row r="421" spans="1:6" ht="12.75" hidden="1">
      <c r="A421" s="375"/>
      <c r="B421" s="376"/>
      <c r="C421" s="377"/>
      <c r="D421" s="378"/>
      <c r="E421" s="377"/>
      <c r="F421" s="379"/>
    </row>
    <row r="422" spans="1:6" ht="12.75" hidden="1">
      <c r="A422" s="375"/>
      <c r="B422" s="376"/>
      <c r="C422" s="377"/>
      <c r="D422" s="378"/>
      <c r="E422" s="377"/>
      <c r="F422" s="379"/>
    </row>
    <row r="423" spans="1:6" ht="12.75" hidden="1">
      <c r="A423" s="375"/>
      <c r="B423" s="376"/>
      <c r="C423" s="377"/>
      <c r="D423" s="378"/>
      <c r="E423" s="377"/>
      <c r="F423" s="379"/>
    </row>
    <row r="424" spans="1:6" ht="12.75" hidden="1">
      <c r="A424" s="375"/>
      <c r="B424" s="376"/>
      <c r="C424" s="377"/>
      <c r="D424" s="378"/>
      <c r="E424" s="377"/>
      <c r="F424" s="379"/>
    </row>
    <row r="425" spans="1:6" ht="12.75" hidden="1">
      <c r="A425" s="375"/>
      <c r="B425" s="376"/>
      <c r="C425" s="377"/>
      <c r="D425" s="378"/>
      <c r="E425" s="377"/>
      <c r="F425" s="379"/>
    </row>
    <row r="426" spans="1:6" ht="12.75" hidden="1">
      <c r="A426" s="375"/>
      <c r="B426" s="376"/>
      <c r="C426" s="377"/>
      <c r="D426" s="378"/>
      <c r="E426" s="377"/>
      <c r="F426" s="379"/>
    </row>
    <row r="427" spans="1:6" ht="12.75" hidden="1">
      <c r="A427" s="375"/>
      <c r="B427" s="376"/>
      <c r="C427" s="377"/>
      <c r="D427" s="378"/>
      <c r="E427" s="377"/>
      <c r="F427" s="379"/>
    </row>
    <row r="428" spans="1:6" ht="12.75" hidden="1">
      <c r="A428" s="375"/>
      <c r="B428" s="376"/>
      <c r="C428" s="377"/>
      <c r="D428" s="378"/>
      <c r="E428" s="377"/>
      <c r="F428" s="379"/>
    </row>
    <row r="429" spans="1:6" ht="12.75" hidden="1">
      <c r="A429" s="375"/>
      <c r="B429" s="376"/>
      <c r="C429" s="377"/>
      <c r="D429" s="378"/>
      <c r="E429" s="377"/>
      <c r="F429" s="379"/>
    </row>
    <row r="430" spans="1:6" ht="12.75" hidden="1">
      <c r="A430" s="375"/>
      <c r="B430" s="376"/>
      <c r="C430" s="377"/>
      <c r="D430" s="378"/>
      <c r="E430" s="377"/>
      <c r="F430" s="379"/>
    </row>
    <row r="431" spans="1:6" ht="12.75" hidden="1">
      <c r="A431" s="375"/>
      <c r="B431" s="376"/>
      <c r="C431" s="377"/>
      <c r="D431" s="378"/>
      <c r="E431" s="377"/>
      <c r="F431" s="379"/>
    </row>
    <row r="432" spans="1:6" ht="12.75" hidden="1">
      <c r="A432" s="375"/>
      <c r="B432" s="376"/>
      <c r="C432" s="377"/>
      <c r="D432" s="378"/>
      <c r="E432" s="377"/>
      <c r="F432" s="379"/>
    </row>
    <row r="433" spans="1:6" ht="12.75" hidden="1">
      <c r="A433" s="375"/>
      <c r="B433" s="376"/>
      <c r="C433" s="377"/>
      <c r="D433" s="378"/>
      <c r="E433" s="377"/>
      <c r="F433" s="379"/>
    </row>
    <row r="434" spans="1:6" ht="12.75" hidden="1">
      <c r="A434" s="375"/>
      <c r="B434" s="376"/>
      <c r="C434" s="377"/>
      <c r="D434" s="378"/>
      <c r="E434" s="377"/>
      <c r="F434" s="379"/>
    </row>
    <row r="435" spans="1:6" ht="12.75" hidden="1">
      <c r="A435" s="375"/>
      <c r="B435" s="376"/>
      <c r="C435" s="377"/>
      <c r="D435" s="378"/>
      <c r="E435" s="377"/>
      <c r="F435" s="379"/>
    </row>
    <row r="436" spans="1:6" ht="12.75" hidden="1">
      <c r="A436" s="375"/>
      <c r="B436" s="376"/>
      <c r="C436" s="377"/>
      <c r="D436" s="378"/>
      <c r="E436" s="377"/>
      <c r="F436" s="379"/>
    </row>
    <row r="437" spans="1:6" ht="12.75" hidden="1">
      <c r="A437" s="375"/>
      <c r="B437" s="376"/>
      <c r="C437" s="377"/>
      <c r="D437" s="378"/>
      <c r="E437" s="377"/>
      <c r="F437" s="379"/>
    </row>
    <row r="438" spans="1:6" ht="12.75" hidden="1">
      <c r="A438" s="375"/>
      <c r="B438" s="376"/>
      <c r="C438" s="377"/>
      <c r="D438" s="378"/>
      <c r="E438" s="377"/>
      <c r="F438" s="379"/>
    </row>
    <row r="439" spans="1:6" ht="12.75" hidden="1">
      <c r="A439" s="375"/>
      <c r="B439" s="376"/>
      <c r="C439" s="377"/>
      <c r="D439" s="378"/>
      <c r="E439" s="377"/>
      <c r="F439" s="379"/>
    </row>
    <row r="440" spans="1:6" ht="12.75" hidden="1">
      <c r="A440" s="375"/>
      <c r="B440" s="376"/>
      <c r="C440" s="377"/>
      <c r="D440" s="378"/>
      <c r="E440" s="377"/>
      <c r="F440" s="379"/>
    </row>
    <row r="441" spans="1:6" ht="12.75" hidden="1">
      <c r="A441" s="375"/>
      <c r="B441" s="376"/>
      <c r="C441" s="377"/>
      <c r="D441" s="378"/>
      <c r="E441" s="377"/>
      <c r="F441" s="379"/>
    </row>
    <row r="442" spans="1:6" ht="12.75" hidden="1">
      <c r="A442" s="375"/>
      <c r="B442" s="376"/>
      <c r="C442" s="377"/>
      <c r="D442" s="378"/>
      <c r="E442" s="377"/>
      <c r="F442" s="379"/>
    </row>
    <row r="443" spans="1:6" ht="12.75" hidden="1">
      <c r="A443" s="375"/>
      <c r="B443" s="376"/>
      <c r="C443" s="377"/>
      <c r="D443" s="378"/>
      <c r="E443" s="377"/>
      <c r="F443" s="379"/>
    </row>
    <row r="444" spans="1:6" ht="12.75" hidden="1">
      <c r="A444" s="375"/>
      <c r="B444" s="376"/>
      <c r="C444" s="377"/>
      <c r="D444" s="378"/>
      <c r="E444" s="377"/>
      <c r="F444" s="379"/>
    </row>
    <row r="445" spans="1:6" ht="12.75" hidden="1">
      <c r="A445" s="375"/>
      <c r="B445" s="376"/>
      <c r="C445" s="377"/>
      <c r="D445" s="378"/>
      <c r="E445" s="377"/>
      <c r="F445" s="379"/>
    </row>
    <row r="446" spans="1:6" ht="12.75" hidden="1">
      <c r="A446" s="375"/>
      <c r="B446" s="376"/>
      <c r="C446" s="377"/>
      <c r="D446" s="378"/>
      <c r="E446" s="377"/>
      <c r="F446" s="379"/>
    </row>
    <row r="447" spans="1:6" ht="12.75" hidden="1">
      <c r="A447" s="375"/>
      <c r="B447" s="376"/>
      <c r="C447" s="377"/>
      <c r="D447" s="378"/>
      <c r="E447" s="377"/>
      <c r="F447" s="379"/>
    </row>
    <row r="448" spans="1:6" ht="12.75" hidden="1">
      <c r="A448" s="375"/>
      <c r="B448" s="376"/>
      <c r="C448" s="377"/>
      <c r="D448" s="378"/>
      <c r="E448" s="377"/>
      <c r="F448" s="379"/>
    </row>
    <row r="449" spans="1:6" ht="12.75" hidden="1">
      <c r="A449" s="375"/>
      <c r="B449" s="376"/>
      <c r="C449" s="377"/>
      <c r="D449" s="378"/>
      <c r="E449" s="377"/>
      <c r="F449" s="379"/>
    </row>
    <row r="450" spans="1:6" ht="12.75" hidden="1">
      <c r="A450" s="375"/>
      <c r="B450" s="376"/>
      <c r="C450" s="377"/>
      <c r="D450" s="378"/>
      <c r="E450" s="377"/>
      <c r="F450" s="379"/>
    </row>
    <row r="451" spans="1:6" ht="12.75" hidden="1">
      <c r="A451" s="375"/>
      <c r="B451" s="376"/>
      <c r="C451" s="377"/>
      <c r="D451" s="378"/>
      <c r="E451" s="377"/>
      <c r="F451" s="379"/>
    </row>
    <row r="452" spans="1:6" ht="12.75" hidden="1">
      <c r="A452" s="375"/>
      <c r="B452" s="376"/>
      <c r="C452" s="377"/>
      <c r="D452" s="378"/>
      <c r="E452" s="377"/>
      <c r="F452" s="379"/>
    </row>
    <row r="453" spans="1:6" ht="12.75" hidden="1">
      <c r="A453" s="375"/>
      <c r="B453" s="376"/>
      <c r="C453" s="377"/>
      <c r="D453" s="378"/>
      <c r="E453" s="377"/>
      <c r="F453" s="379"/>
    </row>
    <row r="454" spans="1:6" ht="12.75" hidden="1">
      <c r="A454" s="375"/>
      <c r="B454" s="376"/>
      <c r="C454" s="377"/>
      <c r="D454" s="378"/>
      <c r="E454" s="377"/>
      <c r="F454" s="379"/>
    </row>
    <row r="455" spans="1:6" ht="12.75" hidden="1">
      <c r="A455" s="375"/>
      <c r="B455" s="376"/>
      <c r="C455" s="377"/>
      <c r="D455" s="378"/>
      <c r="E455" s="377"/>
      <c r="F455" s="379"/>
    </row>
    <row r="456" spans="1:6" ht="12.75" hidden="1">
      <c r="A456" s="375"/>
      <c r="B456" s="376"/>
      <c r="C456" s="377"/>
      <c r="D456" s="378"/>
      <c r="E456" s="377"/>
      <c r="F456" s="379"/>
    </row>
    <row r="457" spans="1:6" ht="12.75" hidden="1">
      <c r="A457" s="375"/>
      <c r="B457" s="376"/>
      <c r="C457" s="377"/>
      <c r="D457" s="378"/>
      <c r="E457" s="377"/>
      <c r="F457" s="379"/>
    </row>
    <row r="458" spans="1:6" ht="12.75" hidden="1">
      <c r="A458" s="375"/>
      <c r="B458" s="376"/>
      <c r="C458" s="377"/>
      <c r="D458" s="378"/>
      <c r="E458" s="377"/>
      <c r="F458" s="379"/>
    </row>
    <row r="459" spans="1:6" ht="12.75" hidden="1">
      <c r="A459" s="375"/>
      <c r="B459" s="376"/>
      <c r="C459" s="377"/>
      <c r="D459" s="378"/>
      <c r="E459" s="377"/>
      <c r="F459" s="379"/>
    </row>
    <row r="460" spans="1:6" ht="12.75" hidden="1">
      <c r="A460" s="375"/>
      <c r="B460" s="376"/>
      <c r="C460" s="377"/>
      <c r="D460" s="378"/>
      <c r="E460" s="377"/>
      <c r="F460" s="379"/>
    </row>
    <row r="461" spans="1:6" ht="12.75" hidden="1">
      <c r="A461" s="375"/>
      <c r="B461" s="376"/>
      <c r="C461" s="377"/>
      <c r="D461" s="378"/>
      <c r="E461" s="377"/>
      <c r="F461" s="379"/>
    </row>
    <row r="462" spans="1:6" ht="12.75" hidden="1">
      <c r="A462" s="375"/>
      <c r="B462" s="376"/>
      <c r="C462" s="377"/>
      <c r="D462" s="378"/>
      <c r="E462" s="377"/>
      <c r="F462" s="379"/>
    </row>
    <row r="463" spans="1:6" ht="12.75" hidden="1">
      <c r="A463" s="375"/>
      <c r="B463" s="376"/>
      <c r="C463" s="377"/>
      <c r="D463" s="378"/>
      <c r="E463" s="377"/>
      <c r="F463" s="379"/>
    </row>
    <row r="464" spans="1:6" ht="12.75" hidden="1">
      <c r="A464" s="375"/>
      <c r="B464" s="376"/>
      <c r="C464" s="377"/>
      <c r="D464" s="378"/>
      <c r="E464" s="377"/>
      <c r="F464" s="379"/>
    </row>
    <row r="465" spans="1:6" ht="12.75" hidden="1">
      <c r="A465" s="375"/>
      <c r="B465" s="376"/>
      <c r="C465" s="377"/>
      <c r="D465" s="378"/>
      <c r="E465" s="377"/>
      <c r="F465" s="379"/>
    </row>
    <row r="466" spans="1:6" ht="12.75" hidden="1">
      <c r="A466" s="375"/>
      <c r="B466" s="376"/>
      <c r="C466" s="377"/>
      <c r="D466" s="378"/>
      <c r="E466" s="377"/>
      <c r="F466" s="379"/>
    </row>
    <row r="467" spans="1:6" ht="12.75" hidden="1">
      <c r="A467" s="375"/>
      <c r="B467" s="376"/>
      <c r="C467" s="377"/>
      <c r="D467" s="378"/>
      <c r="E467" s="377"/>
      <c r="F467" s="379"/>
    </row>
    <row r="468" spans="1:6" ht="12.75" hidden="1">
      <c r="A468" s="375"/>
      <c r="B468" s="376"/>
      <c r="C468" s="377"/>
      <c r="D468" s="378"/>
      <c r="E468" s="377"/>
      <c r="F468" s="379"/>
    </row>
    <row r="469" spans="1:6" ht="12.75" hidden="1">
      <c r="A469" s="375"/>
      <c r="B469" s="376"/>
      <c r="C469" s="377"/>
      <c r="D469" s="378"/>
      <c r="E469" s="377"/>
      <c r="F469" s="379"/>
    </row>
    <row r="470" spans="1:6" ht="12.75" hidden="1">
      <c r="A470" s="375"/>
      <c r="B470" s="376"/>
      <c r="C470" s="377"/>
      <c r="D470" s="378"/>
      <c r="E470" s="377"/>
      <c r="F470" s="379"/>
    </row>
    <row r="471" spans="1:6" ht="12.75" hidden="1">
      <c r="A471" s="375"/>
      <c r="B471" s="376"/>
      <c r="C471" s="377"/>
      <c r="D471" s="378"/>
      <c r="E471" s="377"/>
      <c r="F471" s="379"/>
    </row>
    <row r="472" spans="1:6" ht="12.75" hidden="1">
      <c r="A472" s="375"/>
      <c r="B472" s="376"/>
      <c r="C472" s="377"/>
      <c r="D472" s="378"/>
      <c r="E472" s="377"/>
      <c r="F472" s="379"/>
    </row>
    <row r="473" spans="1:6" ht="12.75" hidden="1">
      <c r="A473" s="375"/>
      <c r="B473" s="376"/>
      <c r="C473" s="377"/>
      <c r="D473" s="378"/>
      <c r="E473" s="377"/>
      <c r="F473" s="379"/>
    </row>
    <row r="474" spans="1:6" ht="12.75" hidden="1">
      <c r="A474" s="375"/>
      <c r="B474" s="376"/>
      <c r="C474" s="377"/>
      <c r="D474" s="378"/>
      <c r="E474" s="377"/>
      <c r="F474" s="379"/>
    </row>
    <row r="475" spans="1:6" ht="12.75" hidden="1">
      <c r="A475" s="375"/>
      <c r="B475" s="376"/>
      <c r="C475" s="377"/>
      <c r="D475" s="378"/>
      <c r="E475" s="377"/>
      <c r="F475" s="379"/>
    </row>
    <row r="476" spans="1:6" ht="12.75" hidden="1">
      <c r="A476" s="375"/>
      <c r="B476" s="376"/>
      <c r="C476" s="377"/>
      <c r="D476" s="378"/>
      <c r="E476" s="377"/>
      <c r="F476" s="379"/>
    </row>
    <row r="477" spans="1:6" ht="12.75" hidden="1">
      <c r="A477" s="375"/>
      <c r="B477" s="376"/>
      <c r="C477" s="377"/>
      <c r="D477" s="378"/>
      <c r="E477" s="377"/>
      <c r="F477" s="379"/>
    </row>
    <row r="478" spans="1:6" ht="12.75" hidden="1">
      <c r="A478" s="375"/>
      <c r="B478" s="376"/>
      <c r="C478" s="377"/>
      <c r="D478" s="378"/>
      <c r="E478" s="377"/>
      <c r="F478" s="379"/>
    </row>
    <row r="479" spans="1:6" ht="12.75" hidden="1">
      <c r="A479" s="375"/>
      <c r="B479" s="376"/>
      <c r="C479" s="377"/>
      <c r="D479" s="378"/>
      <c r="E479" s="377"/>
      <c r="F479" s="379"/>
    </row>
    <row r="480" spans="1:6" ht="12.75" hidden="1">
      <c r="A480" s="375"/>
      <c r="B480" s="376"/>
      <c r="C480" s="377"/>
      <c r="D480" s="378"/>
      <c r="E480" s="377"/>
      <c r="F480" s="379"/>
    </row>
    <row r="481" spans="1:6" ht="12.75" hidden="1">
      <c r="A481" s="375"/>
      <c r="B481" s="376"/>
      <c r="C481" s="377"/>
      <c r="D481" s="378"/>
      <c r="E481" s="377"/>
      <c r="F481" s="379"/>
    </row>
    <row r="482" spans="1:6" ht="12.75" hidden="1">
      <c r="A482" s="375"/>
      <c r="B482" s="376"/>
      <c r="C482" s="377"/>
      <c r="D482" s="378"/>
      <c r="E482" s="377"/>
      <c r="F482" s="379"/>
    </row>
    <row r="483" spans="1:6" ht="12.75" hidden="1">
      <c r="A483" s="375"/>
      <c r="B483" s="376"/>
      <c r="C483" s="377"/>
      <c r="D483" s="378"/>
      <c r="E483" s="377"/>
      <c r="F483" s="379"/>
    </row>
    <row r="484" spans="1:6" ht="12.75" hidden="1">
      <c r="A484" s="375"/>
      <c r="B484" s="376"/>
      <c r="C484" s="377"/>
      <c r="D484" s="378"/>
      <c r="E484" s="377"/>
      <c r="F484" s="379"/>
    </row>
    <row r="485" spans="1:6" ht="12.75" hidden="1">
      <c r="A485" s="375"/>
      <c r="B485" s="376"/>
      <c r="C485" s="377"/>
      <c r="D485" s="378"/>
      <c r="E485" s="377"/>
      <c r="F485" s="379"/>
    </row>
    <row r="486" spans="1:6" ht="12.75" hidden="1">
      <c r="A486" s="375"/>
      <c r="B486" s="376"/>
      <c r="C486" s="377"/>
      <c r="D486" s="378"/>
      <c r="E486" s="377"/>
      <c r="F486" s="379"/>
    </row>
    <row r="487" spans="1:6" ht="12.75" hidden="1">
      <c r="A487" s="375"/>
      <c r="B487" s="376"/>
      <c r="C487" s="377"/>
      <c r="D487" s="378"/>
      <c r="E487" s="377"/>
      <c r="F487" s="379"/>
    </row>
    <row r="488" spans="1:6" ht="12.75" hidden="1">
      <c r="A488" s="375"/>
      <c r="B488" s="376"/>
      <c r="C488" s="377"/>
      <c r="D488" s="378"/>
      <c r="E488" s="377"/>
      <c r="F488" s="379"/>
    </row>
    <row r="489" spans="1:6" ht="12.75" hidden="1">
      <c r="A489" s="375"/>
      <c r="B489" s="376"/>
      <c r="C489" s="377"/>
      <c r="D489" s="378"/>
      <c r="E489" s="377"/>
      <c r="F489" s="379"/>
    </row>
    <row r="490" spans="1:6" ht="12.75" hidden="1">
      <c r="A490" s="375"/>
      <c r="B490" s="376"/>
      <c r="C490" s="377"/>
      <c r="D490" s="378"/>
      <c r="E490" s="377"/>
      <c r="F490" s="379"/>
    </row>
    <row r="491" spans="1:6" ht="12.75" hidden="1">
      <c r="A491" s="375"/>
      <c r="B491" s="376"/>
      <c r="C491" s="377"/>
      <c r="D491" s="378"/>
      <c r="E491" s="377"/>
      <c r="F491" s="379"/>
    </row>
    <row r="492" spans="1:6" ht="12.75" hidden="1">
      <c r="A492" s="375"/>
      <c r="B492" s="376"/>
      <c r="C492" s="377"/>
      <c r="D492" s="378"/>
      <c r="E492" s="377"/>
      <c r="F492" s="379"/>
    </row>
    <row r="493" spans="1:6" ht="12.75" hidden="1">
      <c r="A493" s="375"/>
      <c r="B493" s="376"/>
      <c r="C493" s="377"/>
      <c r="D493" s="378"/>
      <c r="E493" s="377"/>
      <c r="F493" s="379"/>
    </row>
    <row r="494" spans="1:6" ht="12.75" hidden="1">
      <c r="A494" s="375"/>
      <c r="B494" s="376"/>
      <c r="C494" s="377"/>
      <c r="D494" s="378"/>
      <c r="E494" s="377"/>
      <c r="F494" s="379"/>
    </row>
    <row r="495" spans="1:6" ht="12.75" hidden="1">
      <c r="A495" s="375"/>
      <c r="B495" s="376"/>
      <c r="C495" s="377"/>
      <c r="D495" s="378"/>
      <c r="E495" s="377"/>
      <c r="F495" s="379"/>
    </row>
    <row r="496" spans="1:6" ht="12.75" hidden="1">
      <c r="A496" s="375"/>
      <c r="B496" s="376"/>
      <c r="C496" s="377"/>
      <c r="D496" s="378"/>
      <c r="E496" s="377"/>
      <c r="F496" s="379"/>
    </row>
    <row r="497" spans="1:6" ht="12.75" hidden="1">
      <c r="A497" s="375"/>
      <c r="B497" s="376"/>
      <c r="C497" s="377"/>
      <c r="D497" s="378"/>
      <c r="E497" s="377"/>
      <c r="F497" s="379"/>
    </row>
    <row r="498" spans="1:6" ht="12.75" hidden="1">
      <c r="A498" s="375"/>
      <c r="B498" s="376"/>
      <c r="C498" s="377"/>
      <c r="D498" s="378"/>
      <c r="E498" s="377"/>
      <c r="F498" s="379"/>
    </row>
    <row r="499" spans="1:6" ht="12.75" hidden="1">
      <c r="A499" s="375"/>
      <c r="B499" s="376"/>
      <c r="C499" s="377"/>
      <c r="D499" s="378"/>
      <c r="E499" s="377"/>
      <c r="F499" s="379"/>
    </row>
    <row r="500" spans="1:6" ht="12.75" hidden="1">
      <c r="A500" s="375"/>
      <c r="B500" s="376"/>
      <c r="C500" s="377"/>
      <c r="D500" s="378"/>
      <c r="E500" s="377"/>
      <c r="F500" s="379"/>
    </row>
    <row r="501" spans="1:6" ht="12.75" hidden="1">
      <c r="A501" s="375"/>
      <c r="B501" s="376"/>
      <c r="C501" s="377"/>
      <c r="D501" s="378"/>
      <c r="E501" s="377"/>
      <c r="F501" s="379"/>
    </row>
    <row r="502" spans="1:6" ht="12.75" hidden="1">
      <c r="A502" s="375"/>
      <c r="B502" s="376"/>
      <c r="C502" s="377"/>
      <c r="D502" s="378"/>
      <c r="E502" s="377"/>
      <c r="F502" s="379"/>
    </row>
    <row r="503" spans="1:6" ht="12.75" hidden="1">
      <c r="A503" s="375"/>
      <c r="B503" s="376"/>
      <c r="C503" s="377"/>
      <c r="D503" s="378"/>
      <c r="E503" s="377"/>
      <c r="F503" s="379"/>
    </row>
    <row r="504" spans="1:6" ht="12.75" hidden="1">
      <c r="A504" s="375"/>
      <c r="B504" s="376"/>
      <c r="C504" s="377"/>
      <c r="D504" s="378"/>
      <c r="E504" s="377"/>
      <c r="F504" s="379"/>
    </row>
    <row r="505" spans="1:6" ht="12.75" hidden="1">
      <c r="A505" s="375"/>
      <c r="B505" s="376"/>
      <c r="C505" s="377"/>
      <c r="D505" s="378"/>
      <c r="E505" s="377"/>
      <c r="F505" s="379"/>
    </row>
    <row r="506" spans="1:6" ht="12.75" hidden="1">
      <c r="A506" s="375"/>
      <c r="B506" s="376"/>
      <c r="C506" s="377"/>
      <c r="D506" s="378"/>
      <c r="E506" s="377"/>
      <c r="F506" s="379"/>
    </row>
    <row r="507" spans="1:6" ht="12.75" hidden="1">
      <c r="A507" s="375"/>
      <c r="B507" s="376"/>
      <c r="C507" s="377"/>
      <c r="D507" s="378"/>
      <c r="E507" s="377"/>
      <c r="F507" s="379"/>
    </row>
    <row r="508" spans="1:6" ht="12.75" hidden="1">
      <c r="A508" s="375"/>
      <c r="B508" s="376"/>
      <c r="C508" s="377"/>
      <c r="D508" s="378"/>
      <c r="E508" s="377"/>
      <c r="F508" s="379"/>
    </row>
    <row r="509" spans="1:6" ht="12.75" hidden="1">
      <c r="A509" s="375"/>
      <c r="B509" s="376"/>
      <c r="C509" s="377"/>
      <c r="D509" s="378"/>
      <c r="E509" s="377"/>
      <c r="F509" s="379"/>
    </row>
    <row r="510" spans="1:6" ht="12.75" hidden="1">
      <c r="A510" s="375"/>
      <c r="B510" s="376"/>
      <c r="C510" s="377"/>
      <c r="D510" s="378"/>
      <c r="E510" s="377"/>
      <c r="F510" s="379"/>
    </row>
    <row r="511" spans="1:6" ht="12.75" hidden="1">
      <c r="A511" s="375"/>
      <c r="B511" s="376"/>
      <c r="C511" s="377"/>
      <c r="D511" s="378"/>
      <c r="E511" s="377"/>
      <c r="F511" s="379"/>
    </row>
    <row r="512" spans="1:6" ht="12.75" hidden="1">
      <c r="A512" s="375"/>
      <c r="B512" s="376"/>
      <c r="C512" s="377"/>
      <c r="D512" s="378"/>
      <c r="E512" s="377"/>
      <c r="F512" s="379"/>
    </row>
    <row r="513" spans="1:6" ht="12.75" hidden="1">
      <c r="A513" s="375"/>
      <c r="B513" s="376"/>
      <c r="C513" s="377"/>
      <c r="D513" s="378"/>
      <c r="E513" s="377"/>
      <c r="F513" s="379"/>
    </row>
    <row r="514" spans="1:6" ht="12.75" hidden="1">
      <c r="A514" s="375"/>
      <c r="B514" s="376"/>
      <c r="C514" s="377"/>
      <c r="D514" s="378"/>
      <c r="E514" s="377"/>
      <c r="F514" s="379"/>
    </row>
    <row r="515" spans="1:6" ht="12.75" hidden="1">
      <c r="A515" s="375"/>
      <c r="B515" s="376"/>
      <c r="C515" s="377"/>
      <c r="D515" s="378"/>
      <c r="E515" s="377"/>
      <c r="F515" s="379"/>
    </row>
    <row r="516" spans="1:6" ht="12.75" hidden="1">
      <c r="A516" s="375"/>
      <c r="B516" s="376"/>
      <c r="C516" s="377"/>
      <c r="D516" s="378"/>
      <c r="E516" s="377"/>
      <c r="F516" s="379"/>
    </row>
    <row r="517" spans="1:6" ht="12.75" hidden="1">
      <c r="A517" s="375"/>
      <c r="B517" s="376"/>
      <c r="C517" s="377"/>
      <c r="D517" s="378"/>
      <c r="E517" s="377"/>
      <c r="F517" s="379"/>
    </row>
    <row r="518" spans="1:6" ht="12.75" hidden="1">
      <c r="A518" s="375"/>
      <c r="B518" s="376"/>
      <c r="C518" s="377"/>
      <c r="D518" s="378"/>
      <c r="E518" s="377"/>
      <c r="F518" s="379"/>
    </row>
    <row r="519" spans="1:6" ht="12.75" hidden="1">
      <c r="A519" s="375"/>
      <c r="B519" s="376"/>
      <c r="C519" s="377"/>
      <c r="D519" s="378"/>
      <c r="E519" s="377"/>
      <c r="F519" s="379"/>
    </row>
    <row r="520" spans="1:6" ht="12.75" hidden="1">
      <c r="A520" s="375"/>
      <c r="B520" s="376"/>
      <c r="C520" s="377"/>
      <c r="D520" s="378"/>
      <c r="E520" s="377"/>
      <c r="F520" s="379"/>
    </row>
    <row r="521" spans="1:6" ht="12.75" hidden="1">
      <c r="A521" s="375"/>
      <c r="B521" s="376"/>
      <c r="C521" s="377"/>
      <c r="D521" s="378"/>
      <c r="E521" s="377"/>
      <c r="F521" s="379"/>
    </row>
    <row r="522" spans="1:6" ht="12.75" hidden="1">
      <c r="A522" s="375"/>
      <c r="B522" s="376"/>
      <c r="C522" s="377"/>
      <c r="D522" s="378"/>
      <c r="E522" s="377"/>
      <c r="F522" s="379"/>
    </row>
    <row r="523" spans="1:6" ht="12.75" hidden="1">
      <c r="A523" s="375"/>
      <c r="B523" s="376"/>
      <c r="C523" s="377"/>
      <c r="D523" s="378"/>
      <c r="E523" s="377"/>
      <c r="F523" s="379"/>
    </row>
    <row r="524" spans="1:6" ht="12.75" hidden="1">
      <c r="A524" s="375"/>
      <c r="B524" s="376"/>
      <c r="C524" s="377"/>
      <c r="D524" s="378"/>
      <c r="E524" s="377"/>
      <c r="F524" s="379"/>
    </row>
    <row r="525" spans="1:6" ht="12.75" hidden="1">
      <c r="A525" s="375"/>
      <c r="B525" s="376"/>
      <c r="C525" s="377"/>
      <c r="D525" s="378"/>
      <c r="E525" s="377"/>
      <c r="F525" s="379"/>
    </row>
    <row r="526" spans="1:6" ht="12.75" hidden="1">
      <c r="A526" s="375"/>
      <c r="B526" s="376"/>
      <c r="C526" s="377"/>
      <c r="D526" s="378"/>
      <c r="E526" s="377"/>
      <c r="F526" s="379"/>
    </row>
    <row r="527" spans="1:6" ht="12.75" hidden="1">
      <c r="A527" s="375"/>
      <c r="B527" s="376"/>
      <c r="C527" s="377"/>
      <c r="D527" s="378"/>
      <c r="E527" s="377"/>
      <c r="F527" s="379"/>
    </row>
    <row r="528" spans="1:6" ht="12.75" hidden="1">
      <c r="A528" s="375"/>
      <c r="B528" s="376"/>
      <c r="C528" s="377"/>
      <c r="D528" s="378"/>
      <c r="E528" s="377"/>
      <c r="F528" s="379"/>
    </row>
    <row r="529" spans="1:6" ht="12.75" hidden="1">
      <c r="A529" s="375"/>
      <c r="B529" s="376"/>
      <c r="C529" s="377"/>
      <c r="D529" s="378"/>
      <c r="E529" s="377"/>
      <c r="F529" s="379"/>
    </row>
    <row r="530" spans="1:6" ht="12.75" hidden="1">
      <c r="A530" s="375"/>
      <c r="B530" s="376"/>
      <c r="C530" s="377"/>
      <c r="D530" s="378"/>
      <c r="E530" s="377"/>
      <c r="F530" s="379"/>
    </row>
    <row r="531" spans="1:6" ht="12.75" hidden="1">
      <c r="A531" s="375"/>
      <c r="B531" s="376"/>
      <c r="C531" s="377"/>
      <c r="D531" s="378"/>
      <c r="E531" s="377"/>
      <c r="F531" s="379"/>
    </row>
    <row r="532" spans="1:6" ht="12.75" hidden="1">
      <c r="A532" s="375"/>
      <c r="B532" s="376"/>
      <c r="C532" s="377"/>
      <c r="D532" s="378"/>
      <c r="E532" s="377"/>
      <c r="F532" s="379"/>
    </row>
    <row r="533" spans="1:6" ht="12.75" hidden="1">
      <c r="A533" s="375"/>
      <c r="B533" s="376"/>
      <c r="C533" s="377"/>
      <c r="D533" s="378"/>
      <c r="E533" s="377"/>
      <c r="F533" s="379"/>
    </row>
    <row r="534" spans="1:6" ht="12.75" hidden="1">
      <c r="A534" s="375"/>
      <c r="B534" s="376"/>
      <c r="C534" s="377"/>
      <c r="D534" s="378"/>
      <c r="E534" s="377"/>
      <c r="F534" s="379"/>
    </row>
    <row r="535" spans="1:6" ht="12.75" hidden="1">
      <c r="A535" s="375"/>
      <c r="B535" s="376"/>
      <c r="C535" s="377"/>
      <c r="D535" s="378"/>
      <c r="E535" s="377"/>
      <c r="F535" s="379"/>
    </row>
    <row r="536" spans="1:6" ht="12.75" hidden="1">
      <c r="A536" s="375"/>
      <c r="B536" s="376"/>
      <c r="C536" s="377"/>
      <c r="D536" s="378"/>
      <c r="E536" s="377"/>
      <c r="F536" s="379"/>
    </row>
    <row r="537" spans="1:6" ht="12.75" hidden="1">
      <c r="A537" s="375"/>
      <c r="B537" s="376"/>
      <c r="C537" s="377"/>
      <c r="D537" s="378"/>
      <c r="E537" s="377"/>
      <c r="F537" s="379"/>
    </row>
    <row r="538" spans="1:6" ht="12.75" hidden="1">
      <c r="A538" s="375"/>
      <c r="B538" s="376"/>
      <c r="C538" s="377"/>
      <c r="D538" s="378"/>
      <c r="E538" s="377"/>
      <c r="F538" s="379"/>
    </row>
    <row r="539" spans="1:6" ht="12.75" hidden="1">
      <c r="A539" s="375"/>
      <c r="B539" s="376"/>
      <c r="C539" s="377"/>
      <c r="D539" s="378"/>
      <c r="E539" s="377"/>
      <c r="F539" s="379"/>
    </row>
    <row r="540" spans="1:6" ht="12.75" hidden="1">
      <c r="A540" s="375"/>
      <c r="B540" s="376"/>
      <c r="C540" s="377"/>
      <c r="D540" s="378"/>
      <c r="E540" s="377"/>
      <c r="F540" s="379"/>
    </row>
    <row r="541" spans="1:6" ht="12.75" hidden="1">
      <c r="A541" s="375"/>
      <c r="B541" s="376"/>
      <c r="C541" s="377"/>
      <c r="D541" s="378"/>
      <c r="E541" s="377"/>
      <c r="F541" s="379"/>
    </row>
    <row r="542" spans="1:6" ht="12.75" hidden="1">
      <c r="A542" s="375"/>
      <c r="B542" s="376"/>
      <c r="C542" s="377"/>
      <c r="D542" s="378"/>
      <c r="E542" s="377"/>
      <c r="F542" s="379"/>
    </row>
    <row r="543" spans="1:6" ht="12.75" hidden="1">
      <c r="A543" s="375"/>
      <c r="B543" s="376"/>
      <c r="C543" s="377"/>
      <c r="D543" s="378"/>
      <c r="E543" s="377"/>
      <c r="F543" s="379"/>
    </row>
    <row r="544" spans="1:6" ht="12.75" hidden="1">
      <c r="A544" s="375"/>
      <c r="B544" s="376"/>
      <c r="C544" s="377"/>
      <c r="D544" s="378"/>
      <c r="E544" s="377"/>
      <c r="F544" s="379"/>
    </row>
    <row r="545" spans="1:6" ht="12.75" hidden="1">
      <c r="A545" s="375"/>
      <c r="B545" s="376"/>
      <c r="C545" s="377"/>
      <c r="D545" s="378"/>
      <c r="E545" s="377"/>
      <c r="F545" s="379"/>
    </row>
    <row r="546" spans="1:6" ht="12.75" hidden="1">
      <c r="A546" s="375"/>
      <c r="B546" s="376"/>
      <c r="C546" s="377"/>
      <c r="D546" s="378"/>
      <c r="E546" s="377"/>
      <c r="F546" s="379"/>
    </row>
    <row r="547" spans="1:6" ht="12.75" hidden="1">
      <c r="A547" s="375"/>
      <c r="B547" s="376"/>
      <c r="C547" s="377"/>
      <c r="D547" s="378"/>
      <c r="E547" s="377"/>
      <c r="F547" s="379"/>
    </row>
    <row r="548" spans="1:6" ht="12.75" hidden="1">
      <c r="A548" s="375"/>
      <c r="B548" s="376"/>
      <c r="C548" s="377"/>
      <c r="D548" s="378"/>
      <c r="E548" s="377"/>
      <c r="F548" s="379"/>
    </row>
    <row r="549" spans="1:6" ht="12.75" hidden="1">
      <c r="A549" s="375"/>
      <c r="B549" s="376"/>
      <c r="C549" s="377"/>
      <c r="D549" s="378"/>
      <c r="E549" s="377"/>
      <c r="F549" s="379"/>
    </row>
    <row r="550" spans="1:6" ht="12.75" hidden="1">
      <c r="A550" s="375"/>
      <c r="B550" s="376"/>
      <c r="C550" s="377"/>
      <c r="D550" s="378"/>
      <c r="E550" s="377"/>
      <c r="F550" s="379"/>
    </row>
    <row r="551" spans="1:6" ht="12.75" hidden="1">
      <c r="A551" s="375"/>
      <c r="B551" s="376"/>
      <c r="C551" s="377"/>
      <c r="D551" s="378"/>
      <c r="E551" s="377"/>
      <c r="F551" s="379"/>
    </row>
    <row r="552" spans="1:6" ht="12.75" hidden="1">
      <c r="A552" s="375"/>
      <c r="B552" s="376"/>
      <c r="C552" s="377"/>
      <c r="D552" s="378"/>
      <c r="E552" s="377"/>
      <c r="F552" s="379"/>
    </row>
    <row r="553" spans="1:6" ht="12.75" hidden="1">
      <c r="A553" s="375"/>
      <c r="B553" s="376"/>
      <c r="C553" s="377"/>
      <c r="D553" s="378"/>
      <c r="E553" s="377"/>
      <c r="F553" s="379"/>
    </row>
    <row r="554" spans="1:6" ht="12.75" hidden="1">
      <c r="A554" s="375"/>
      <c r="B554" s="376"/>
      <c r="C554" s="377"/>
      <c r="D554" s="378"/>
      <c r="E554" s="377"/>
      <c r="F554" s="379"/>
    </row>
    <row r="555" spans="1:6" ht="12.75" hidden="1">
      <c r="A555" s="375"/>
      <c r="B555" s="376"/>
      <c r="C555" s="377"/>
      <c r="D555" s="378"/>
      <c r="E555" s="377"/>
      <c r="F555" s="379"/>
    </row>
    <row r="556" spans="1:6" ht="12.75" hidden="1">
      <c r="A556" s="375"/>
      <c r="B556" s="376"/>
      <c r="C556" s="377"/>
      <c r="D556" s="378"/>
      <c r="E556" s="377"/>
      <c r="F556" s="379"/>
    </row>
    <row r="557" spans="1:6" ht="12.75" hidden="1">
      <c r="A557" s="375"/>
      <c r="B557" s="376"/>
      <c r="C557" s="377"/>
      <c r="D557" s="378"/>
      <c r="E557" s="377"/>
      <c r="F557" s="379"/>
    </row>
    <row r="558" spans="1:6" ht="12.75" hidden="1">
      <c r="A558" s="375"/>
      <c r="B558" s="376"/>
      <c r="C558" s="377"/>
      <c r="D558" s="378"/>
      <c r="E558" s="377"/>
      <c r="F558" s="379"/>
    </row>
    <row r="559" spans="1:6" ht="12.75" hidden="1">
      <c r="A559" s="375"/>
      <c r="B559" s="376"/>
      <c r="C559" s="377"/>
      <c r="D559" s="378"/>
      <c r="E559" s="377"/>
      <c r="F559" s="379"/>
    </row>
    <row r="560" spans="1:6" ht="12.75" hidden="1">
      <c r="A560" s="375"/>
      <c r="B560" s="376"/>
      <c r="C560" s="377"/>
      <c r="D560" s="378"/>
      <c r="E560" s="377"/>
      <c r="F560" s="379"/>
    </row>
    <row r="561" spans="1:6" ht="12.75" hidden="1">
      <c r="A561" s="375"/>
      <c r="B561" s="376"/>
      <c r="C561" s="377"/>
      <c r="D561" s="378"/>
      <c r="E561" s="377"/>
      <c r="F561" s="379"/>
    </row>
    <row r="562" spans="1:6" ht="12.75" hidden="1">
      <c r="A562" s="375"/>
      <c r="B562" s="376"/>
      <c r="C562" s="377"/>
      <c r="D562" s="378"/>
      <c r="E562" s="377"/>
      <c r="F562" s="379"/>
    </row>
    <row r="563" spans="1:6" ht="12.75" hidden="1">
      <c r="A563" s="375"/>
      <c r="B563" s="376"/>
      <c r="C563" s="377"/>
      <c r="D563" s="378"/>
      <c r="E563" s="377"/>
      <c r="F563" s="379"/>
    </row>
    <row r="564" spans="1:6" ht="12.75" hidden="1">
      <c r="A564" s="375"/>
      <c r="B564" s="376"/>
      <c r="C564" s="377"/>
      <c r="D564" s="378"/>
      <c r="E564" s="377"/>
      <c r="F564" s="379"/>
    </row>
    <row r="565" spans="1:6" ht="12.75" hidden="1">
      <c r="A565" s="375"/>
      <c r="B565" s="376"/>
      <c r="C565" s="377"/>
      <c r="D565" s="378"/>
      <c r="E565" s="377"/>
      <c r="F565" s="379"/>
    </row>
    <row r="566" spans="1:6" ht="12.75" hidden="1">
      <c r="A566" s="375"/>
      <c r="B566" s="376"/>
      <c r="C566" s="377"/>
      <c r="D566" s="378"/>
      <c r="E566" s="377"/>
      <c r="F566" s="379"/>
    </row>
    <row r="567" spans="1:6" ht="12.75" hidden="1">
      <c r="A567" s="375"/>
      <c r="B567" s="376"/>
      <c r="C567" s="377"/>
      <c r="D567" s="378"/>
      <c r="E567" s="377"/>
      <c r="F567" s="379"/>
    </row>
    <row r="568" spans="1:6" ht="12.75" hidden="1">
      <c r="A568" s="375"/>
      <c r="B568" s="376"/>
      <c r="C568" s="377"/>
      <c r="D568" s="378"/>
      <c r="E568" s="377"/>
      <c r="F568" s="379"/>
    </row>
    <row r="569" spans="1:6" ht="12.75" hidden="1">
      <c r="A569" s="375"/>
      <c r="B569" s="376"/>
      <c r="C569" s="377"/>
      <c r="D569" s="378"/>
      <c r="E569" s="377"/>
      <c r="F569" s="379"/>
    </row>
    <row r="570" spans="1:6" ht="12.75" hidden="1">
      <c r="A570" s="375"/>
      <c r="B570" s="376"/>
      <c r="C570" s="377"/>
      <c r="D570" s="378"/>
      <c r="E570" s="377"/>
      <c r="F570" s="379"/>
    </row>
    <row r="571" spans="1:6" ht="12.75" hidden="1">
      <c r="A571" s="375"/>
      <c r="B571" s="376"/>
      <c r="C571" s="377"/>
      <c r="D571" s="378"/>
      <c r="E571" s="377"/>
      <c r="F571" s="379"/>
    </row>
    <row r="572" spans="1:6" ht="12.75" hidden="1">
      <c r="A572" s="375"/>
      <c r="B572" s="376"/>
      <c r="C572" s="377"/>
      <c r="D572" s="378"/>
      <c r="E572" s="377"/>
      <c r="F572" s="379"/>
    </row>
    <row r="573" spans="1:6" ht="12.75" hidden="1">
      <c r="A573" s="375"/>
      <c r="B573" s="376"/>
      <c r="C573" s="377"/>
      <c r="D573" s="378"/>
      <c r="E573" s="377"/>
      <c r="F573" s="379"/>
    </row>
    <row r="574" spans="1:6" ht="12.75" hidden="1">
      <c r="A574" s="375"/>
      <c r="B574" s="376"/>
      <c r="C574" s="377"/>
      <c r="D574" s="378"/>
      <c r="E574" s="377"/>
      <c r="F574" s="379"/>
    </row>
    <row r="575" spans="1:6" ht="12.75" hidden="1">
      <c r="A575" s="375"/>
      <c r="B575" s="376"/>
      <c r="C575" s="377"/>
      <c r="D575" s="378"/>
      <c r="E575" s="377"/>
      <c r="F575" s="379"/>
    </row>
    <row r="576" spans="1:6" ht="12.75" hidden="1">
      <c r="A576" s="375"/>
      <c r="B576" s="376"/>
      <c r="C576" s="377"/>
      <c r="D576" s="378"/>
      <c r="E576" s="377"/>
      <c r="F576" s="379"/>
    </row>
    <row r="577" spans="1:6" ht="12.75" hidden="1">
      <c r="A577" s="375"/>
      <c r="B577" s="376"/>
      <c r="C577" s="377"/>
      <c r="D577" s="378"/>
      <c r="E577" s="377"/>
      <c r="F577" s="379"/>
    </row>
    <row r="578" spans="1:6" ht="12.75" hidden="1">
      <c r="A578" s="375"/>
      <c r="B578" s="376"/>
      <c r="C578" s="377"/>
      <c r="D578" s="378"/>
      <c r="E578" s="377"/>
      <c r="F578" s="379"/>
    </row>
    <row r="579" spans="1:6" ht="12.75" hidden="1">
      <c r="A579" s="375"/>
      <c r="B579" s="376"/>
      <c r="C579" s="377"/>
      <c r="D579" s="378"/>
      <c r="E579" s="377"/>
      <c r="F579" s="379"/>
    </row>
    <row r="580" spans="1:6" ht="12.75" hidden="1">
      <c r="A580" s="375"/>
      <c r="B580" s="376"/>
      <c r="C580" s="377"/>
      <c r="D580" s="378"/>
      <c r="E580" s="377"/>
      <c r="F580" s="379"/>
    </row>
    <row r="581" spans="1:6" ht="12.75" hidden="1">
      <c r="A581" s="375"/>
      <c r="B581" s="376"/>
      <c r="C581" s="377"/>
      <c r="D581" s="378"/>
      <c r="E581" s="377"/>
      <c r="F581" s="379"/>
    </row>
    <row r="582" spans="1:6" ht="12.75" hidden="1">
      <c r="A582" s="375"/>
      <c r="B582" s="376"/>
      <c r="C582" s="377"/>
      <c r="D582" s="378"/>
      <c r="E582" s="377"/>
      <c r="F582" s="379"/>
    </row>
    <row r="583" spans="1:6" ht="12.75" hidden="1">
      <c r="A583" s="375"/>
      <c r="B583" s="376"/>
      <c r="C583" s="377"/>
      <c r="D583" s="378"/>
      <c r="E583" s="377"/>
      <c r="F583" s="379"/>
    </row>
    <row r="584" spans="1:6" ht="12.75" hidden="1">
      <c r="A584" s="375"/>
      <c r="B584" s="376"/>
      <c r="C584" s="377"/>
      <c r="D584" s="378"/>
      <c r="E584" s="377"/>
      <c r="F584" s="379"/>
    </row>
    <row r="585" spans="1:6" ht="12.75" hidden="1">
      <c r="A585" s="375"/>
      <c r="B585" s="376"/>
      <c r="C585" s="377"/>
      <c r="D585" s="378"/>
      <c r="E585" s="377"/>
      <c r="F585" s="379"/>
    </row>
    <row r="586" spans="1:6" ht="12.75" hidden="1">
      <c r="A586" s="375"/>
      <c r="B586" s="376"/>
      <c r="C586" s="377"/>
      <c r="D586" s="378"/>
      <c r="E586" s="377"/>
      <c r="F586" s="379"/>
    </row>
    <row r="587" spans="1:6" ht="12.75" hidden="1">
      <c r="A587" s="375"/>
      <c r="B587" s="376"/>
      <c r="C587" s="377"/>
      <c r="D587" s="378"/>
      <c r="E587" s="377"/>
      <c r="F587" s="379"/>
    </row>
    <row r="588" spans="1:6" ht="12.75" hidden="1">
      <c r="A588" s="375"/>
      <c r="B588" s="376"/>
      <c r="C588" s="377"/>
      <c r="D588" s="378"/>
      <c r="E588" s="377"/>
      <c r="F588" s="379"/>
    </row>
    <row r="589" spans="1:6" ht="12.75" hidden="1">
      <c r="A589" s="375"/>
      <c r="B589" s="376"/>
      <c r="C589" s="377"/>
      <c r="D589" s="378"/>
      <c r="E589" s="377"/>
      <c r="F589" s="379"/>
    </row>
    <row r="590" spans="1:6" ht="12.75" hidden="1">
      <c r="A590" s="375"/>
      <c r="B590" s="376"/>
      <c r="C590" s="377"/>
      <c r="D590" s="378"/>
      <c r="E590" s="377"/>
      <c r="F590" s="379"/>
    </row>
    <row r="591" spans="1:6" ht="12.75" hidden="1">
      <c r="A591" s="375"/>
      <c r="B591" s="376"/>
      <c r="C591" s="377"/>
      <c r="D591" s="378"/>
      <c r="E591" s="377"/>
      <c r="F591" s="379"/>
    </row>
    <row r="592" spans="1:6" ht="12.75" hidden="1">
      <c r="A592" s="375"/>
      <c r="B592" s="376"/>
      <c r="C592" s="377"/>
      <c r="D592" s="378"/>
      <c r="E592" s="377"/>
      <c r="F592" s="379"/>
    </row>
    <row r="593" spans="1:6" ht="12.75" hidden="1">
      <c r="A593" s="375"/>
      <c r="B593" s="376"/>
      <c r="C593" s="377"/>
      <c r="D593" s="378"/>
      <c r="E593" s="377"/>
      <c r="F593" s="379"/>
    </row>
    <row r="594" spans="1:6" ht="12.75" hidden="1">
      <c r="A594" s="375"/>
      <c r="B594" s="376"/>
      <c r="C594" s="377"/>
      <c r="D594" s="378"/>
      <c r="E594" s="377"/>
      <c r="F594" s="379"/>
    </row>
    <row r="595" spans="1:6" ht="12.75" hidden="1">
      <c r="A595" s="375"/>
      <c r="B595" s="376"/>
      <c r="C595" s="377"/>
      <c r="D595" s="378"/>
      <c r="E595" s="377"/>
      <c r="F595" s="379"/>
    </row>
    <row r="596" spans="1:6" ht="12.75" hidden="1">
      <c r="A596" s="375"/>
      <c r="B596" s="376"/>
      <c r="C596" s="377"/>
      <c r="D596" s="378"/>
      <c r="E596" s="377"/>
      <c r="F596" s="379"/>
    </row>
    <row r="597" spans="1:6" ht="12.75" hidden="1">
      <c r="A597" s="375"/>
      <c r="B597" s="376"/>
      <c r="C597" s="377"/>
      <c r="D597" s="378"/>
      <c r="E597" s="377"/>
      <c r="F597" s="379"/>
    </row>
    <row r="598" spans="1:6" ht="12.75" hidden="1">
      <c r="A598" s="375"/>
      <c r="B598" s="376"/>
      <c r="C598" s="377"/>
      <c r="D598" s="378"/>
      <c r="E598" s="377"/>
      <c r="F598" s="379"/>
    </row>
    <row r="599" spans="1:6" ht="12.75" hidden="1">
      <c r="A599" s="375"/>
      <c r="B599" s="376"/>
      <c r="C599" s="377"/>
      <c r="D599" s="378"/>
      <c r="E599" s="377"/>
      <c r="F599" s="379"/>
    </row>
    <row r="600" spans="1:6" ht="12.75" hidden="1">
      <c r="A600" s="375"/>
      <c r="B600" s="376"/>
      <c r="C600" s="377"/>
      <c r="D600" s="378"/>
      <c r="E600" s="377"/>
      <c r="F600" s="379"/>
    </row>
    <row r="601" spans="1:6" ht="12.75" hidden="1">
      <c r="A601" s="375"/>
      <c r="B601" s="376"/>
      <c r="C601" s="377"/>
      <c r="D601" s="378"/>
      <c r="E601" s="377"/>
      <c r="F601" s="379"/>
    </row>
    <row r="602" spans="1:6" ht="12.75" hidden="1">
      <c r="A602" s="375"/>
      <c r="B602" s="376"/>
      <c r="C602" s="377"/>
      <c r="D602" s="378"/>
      <c r="E602" s="377"/>
      <c r="F602" s="379"/>
    </row>
    <row r="603" spans="1:6" ht="12.75" hidden="1">
      <c r="A603" s="375"/>
      <c r="B603" s="376"/>
      <c r="C603" s="377"/>
      <c r="D603" s="378"/>
      <c r="E603" s="377"/>
      <c r="F603" s="379"/>
    </row>
    <row r="604" spans="1:6" ht="12.75" hidden="1">
      <c r="A604" s="375"/>
      <c r="B604" s="376"/>
      <c r="C604" s="377"/>
      <c r="D604" s="378"/>
      <c r="E604" s="377"/>
      <c r="F604" s="379"/>
    </row>
    <row r="605" spans="1:6" ht="12.75" hidden="1">
      <c r="A605" s="375"/>
      <c r="B605" s="376"/>
      <c r="C605" s="377"/>
      <c r="D605" s="378"/>
      <c r="E605" s="377"/>
      <c r="F605" s="379"/>
    </row>
    <row r="606" spans="1:6" ht="12.75" hidden="1">
      <c r="A606" s="375"/>
      <c r="B606" s="376"/>
      <c r="C606" s="377"/>
      <c r="D606" s="378"/>
      <c r="E606" s="377"/>
      <c r="F606" s="379"/>
    </row>
    <row r="607" spans="1:6" ht="12.75" hidden="1">
      <c r="A607" s="375"/>
      <c r="B607" s="376"/>
      <c r="C607" s="377"/>
      <c r="D607" s="378"/>
      <c r="E607" s="377"/>
      <c r="F607" s="379"/>
    </row>
    <row r="608" spans="1:6" ht="12.75" hidden="1">
      <c r="A608" s="375"/>
      <c r="B608" s="376"/>
      <c r="C608" s="377"/>
      <c r="D608" s="378"/>
      <c r="E608" s="377"/>
      <c r="F608" s="379"/>
    </row>
    <row r="609" spans="1:6" ht="12.75" hidden="1">
      <c r="A609" s="375"/>
      <c r="B609" s="376"/>
      <c r="C609" s="377"/>
      <c r="D609" s="378"/>
      <c r="E609" s="377"/>
      <c r="F609" s="379"/>
    </row>
    <row r="610" spans="1:6" ht="12.75" hidden="1">
      <c r="A610" s="375"/>
      <c r="B610" s="376"/>
      <c r="C610" s="377"/>
      <c r="D610" s="378"/>
      <c r="E610" s="377"/>
      <c r="F610" s="379"/>
    </row>
    <row r="611" spans="1:6" ht="12.75" hidden="1">
      <c r="A611" s="375"/>
      <c r="B611" s="376"/>
      <c r="C611" s="377"/>
      <c r="D611" s="378"/>
      <c r="E611" s="377"/>
      <c r="F611" s="379"/>
    </row>
    <row r="612" spans="1:6" ht="12.75" hidden="1">
      <c r="A612" s="375"/>
      <c r="B612" s="376"/>
      <c r="C612" s="377"/>
      <c r="D612" s="378"/>
      <c r="E612" s="377"/>
      <c r="F612" s="379"/>
    </row>
    <row r="613" spans="1:6" ht="12.75" hidden="1">
      <c r="A613" s="375"/>
      <c r="B613" s="376"/>
      <c r="C613" s="377"/>
      <c r="D613" s="378"/>
      <c r="E613" s="377"/>
      <c r="F613" s="379"/>
    </row>
    <row r="614" spans="1:6" ht="12.75" hidden="1">
      <c r="A614" s="375"/>
      <c r="B614" s="376"/>
      <c r="C614" s="377"/>
      <c r="D614" s="378"/>
      <c r="E614" s="377"/>
      <c r="F614" s="379"/>
    </row>
    <row r="615" spans="1:6" ht="12.75" hidden="1">
      <c r="A615" s="375"/>
      <c r="B615" s="376"/>
      <c r="C615" s="377"/>
      <c r="D615" s="378"/>
      <c r="E615" s="377"/>
      <c r="F615" s="379"/>
    </row>
    <row r="616" spans="1:6" ht="12.75" hidden="1">
      <c r="A616" s="375"/>
      <c r="B616" s="376"/>
      <c r="C616" s="377"/>
      <c r="D616" s="378"/>
      <c r="E616" s="377"/>
      <c r="F616" s="379"/>
    </row>
    <row r="617" spans="1:6" ht="12.75" hidden="1">
      <c r="A617" s="375"/>
      <c r="B617" s="376"/>
      <c r="C617" s="377"/>
      <c r="D617" s="378"/>
      <c r="E617" s="377"/>
      <c r="F617" s="379"/>
    </row>
    <row r="618" spans="1:6" ht="12.75" hidden="1">
      <c r="A618" s="375"/>
      <c r="B618" s="376"/>
      <c r="C618" s="377"/>
      <c r="D618" s="378"/>
      <c r="E618" s="377"/>
      <c r="F618" s="379"/>
    </row>
    <row r="619" spans="1:6" ht="12.75" hidden="1">
      <c r="A619" s="375"/>
      <c r="B619" s="376"/>
      <c r="C619" s="377"/>
      <c r="D619" s="378"/>
      <c r="E619" s="377"/>
      <c r="F619" s="379"/>
    </row>
    <row r="620" spans="1:6" ht="12.75" hidden="1">
      <c r="A620" s="375"/>
      <c r="B620" s="376"/>
      <c r="C620" s="377"/>
      <c r="D620" s="378"/>
      <c r="E620" s="377"/>
      <c r="F620" s="379"/>
    </row>
    <row r="621" spans="1:6" ht="12.75" hidden="1">
      <c r="A621" s="375"/>
      <c r="B621" s="376"/>
      <c r="C621" s="377"/>
      <c r="D621" s="378"/>
      <c r="E621" s="377"/>
      <c r="F621" s="379"/>
    </row>
    <row r="622" spans="1:6" ht="12.75" hidden="1">
      <c r="A622" s="375"/>
      <c r="B622" s="376"/>
      <c r="C622" s="377"/>
      <c r="D622" s="378"/>
      <c r="E622" s="377"/>
      <c r="F622" s="379"/>
    </row>
    <row r="623" spans="1:6" ht="12.75" hidden="1">
      <c r="A623" s="375"/>
      <c r="B623" s="376"/>
      <c r="C623" s="377"/>
      <c r="D623" s="378"/>
      <c r="E623" s="377"/>
      <c r="F623" s="379"/>
    </row>
    <row r="624" spans="1:6" ht="12.75" hidden="1">
      <c r="A624" s="375"/>
      <c r="B624" s="376"/>
      <c r="C624" s="377"/>
      <c r="D624" s="378"/>
      <c r="E624" s="377"/>
      <c r="F624" s="379"/>
    </row>
    <row r="625" spans="1:6" ht="12.75" hidden="1">
      <c r="A625" s="375"/>
      <c r="B625" s="376"/>
      <c r="C625" s="377"/>
      <c r="D625" s="378"/>
      <c r="E625" s="377"/>
      <c r="F625" s="379"/>
    </row>
    <row r="626" spans="1:6" ht="12.75" hidden="1">
      <c r="A626" s="375"/>
      <c r="B626" s="376"/>
      <c r="C626" s="377"/>
      <c r="D626" s="378"/>
      <c r="E626" s="377"/>
      <c r="F626" s="379"/>
    </row>
    <row r="627" spans="1:6" ht="12.75" hidden="1">
      <c r="A627" s="375"/>
      <c r="B627" s="376"/>
      <c r="C627" s="377"/>
      <c r="D627" s="378"/>
      <c r="E627" s="377"/>
      <c r="F627" s="379"/>
    </row>
    <row r="628" spans="1:6" ht="12.75" hidden="1">
      <c r="A628" s="375"/>
      <c r="B628" s="376"/>
      <c r="C628" s="377"/>
      <c r="D628" s="378"/>
      <c r="E628" s="377"/>
      <c r="F628" s="379"/>
    </row>
    <row r="629" spans="1:6" ht="12.75" hidden="1">
      <c r="A629" s="375"/>
      <c r="B629" s="376"/>
      <c r="C629" s="377"/>
      <c r="D629" s="378"/>
      <c r="E629" s="377"/>
      <c r="F629" s="379"/>
    </row>
    <row r="630" spans="1:6" ht="12.75" hidden="1">
      <c r="A630" s="375"/>
      <c r="B630" s="376"/>
      <c r="C630" s="377"/>
      <c r="D630" s="378"/>
      <c r="E630" s="377"/>
      <c r="F630" s="379"/>
    </row>
    <row r="631" spans="1:6" ht="12.75" hidden="1">
      <c r="A631" s="375"/>
      <c r="B631" s="376"/>
      <c r="C631" s="377"/>
      <c r="D631" s="378"/>
      <c r="E631" s="377"/>
      <c r="F631" s="379"/>
    </row>
    <row r="632" spans="1:6" ht="12.75" hidden="1">
      <c r="A632" s="375"/>
      <c r="B632" s="376"/>
      <c r="C632" s="377"/>
      <c r="D632" s="378"/>
      <c r="E632" s="377"/>
      <c r="F632" s="379"/>
    </row>
    <row r="633" spans="1:6" ht="12.75" hidden="1">
      <c r="A633" s="375"/>
      <c r="B633" s="376"/>
      <c r="C633" s="377"/>
      <c r="D633" s="378"/>
      <c r="E633" s="377"/>
      <c r="F633" s="379"/>
    </row>
    <row r="634" spans="1:6" ht="12.75" hidden="1">
      <c r="A634" s="375"/>
      <c r="B634" s="376"/>
      <c r="C634" s="377"/>
      <c r="D634" s="378"/>
      <c r="E634" s="377"/>
      <c r="F634" s="379"/>
    </row>
    <row r="635" spans="1:6" ht="12.75" hidden="1">
      <c r="A635" s="375"/>
      <c r="B635" s="376"/>
      <c r="C635" s="377"/>
      <c r="D635" s="378"/>
      <c r="E635" s="377"/>
      <c r="F635" s="379"/>
    </row>
    <row r="636" spans="1:6" ht="12.75" hidden="1">
      <c r="A636" s="375"/>
      <c r="B636" s="376"/>
      <c r="C636" s="377"/>
      <c r="D636" s="378"/>
      <c r="E636" s="377"/>
      <c r="F636" s="379"/>
    </row>
    <row r="637" spans="1:6" ht="12.75" hidden="1">
      <c r="A637" s="375"/>
      <c r="B637" s="376"/>
      <c r="C637" s="377"/>
      <c r="D637" s="378"/>
      <c r="E637" s="377"/>
      <c r="F637" s="379"/>
    </row>
    <row r="638" spans="1:6" ht="12.75" hidden="1">
      <c r="A638" s="375"/>
      <c r="B638" s="376"/>
      <c r="C638" s="377"/>
      <c r="D638" s="378"/>
      <c r="E638" s="377"/>
      <c r="F638" s="379"/>
    </row>
    <row r="639" spans="1:6" ht="12.75" hidden="1">
      <c r="A639" s="375"/>
      <c r="B639" s="376"/>
      <c r="C639" s="377"/>
      <c r="D639" s="378"/>
      <c r="E639" s="377"/>
      <c r="F639" s="379"/>
    </row>
    <row r="640" spans="1:6" ht="12.75" hidden="1">
      <c r="A640" s="375"/>
      <c r="B640" s="376"/>
      <c r="C640" s="377"/>
      <c r="D640" s="378"/>
      <c r="E640" s="377"/>
      <c r="F640" s="379"/>
    </row>
    <row r="641" spans="1:6" ht="12.75" hidden="1">
      <c r="A641" s="375"/>
      <c r="B641" s="376"/>
      <c r="C641" s="377"/>
      <c r="D641" s="378"/>
      <c r="E641" s="377"/>
      <c r="F641" s="379"/>
    </row>
    <row r="642" spans="1:6" ht="12.75" hidden="1">
      <c r="A642" s="375"/>
      <c r="B642" s="376"/>
      <c r="C642" s="377"/>
      <c r="D642" s="378"/>
      <c r="E642" s="377"/>
      <c r="F642" s="379"/>
    </row>
    <row r="643" spans="1:6" ht="12.75" hidden="1">
      <c r="A643" s="375"/>
      <c r="B643" s="376"/>
      <c r="C643" s="377"/>
      <c r="D643" s="378"/>
      <c r="E643" s="377"/>
      <c r="F643" s="379"/>
    </row>
    <row r="644" spans="1:6" ht="12.75" hidden="1">
      <c r="A644" s="375"/>
      <c r="B644" s="376"/>
      <c r="C644" s="377"/>
      <c r="D644" s="378"/>
      <c r="E644" s="377"/>
      <c r="F644" s="379"/>
    </row>
    <row r="645" spans="1:6" ht="12.75" hidden="1">
      <c r="A645" s="375"/>
      <c r="B645" s="376"/>
      <c r="C645" s="377"/>
      <c r="D645" s="378"/>
      <c r="E645" s="377"/>
      <c r="F645" s="379"/>
    </row>
    <row r="646" spans="1:6" ht="12.75" hidden="1">
      <c r="A646" s="375"/>
      <c r="B646" s="376"/>
      <c r="C646" s="377"/>
      <c r="D646" s="378"/>
      <c r="E646" s="377"/>
      <c r="F646" s="379"/>
    </row>
    <row r="647" spans="1:6" ht="12.75" hidden="1">
      <c r="A647" s="375"/>
      <c r="B647" s="376"/>
      <c r="C647" s="377"/>
      <c r="D647" s="378"/>
      <c r="E647" s="377"/>
      <c r="F647" s="379"/>
    </row>
    <row r="648" spans="1:6" ht="12.75" hidden="1">
      <c r="A648" s="375"/>
      <c r="B648" s="376"/>
      <c r="C648" s="377"/>
      <c r="D648" s="378"/>
      <c r="E648" s="377"/>
      <c r="F648" s="379"/>
    </row>
    <row r="649" spans="1:6" ht="12.75" hidden="1">
      <c r="A649" s="375"/>
      <c r="B649" s="376"/>
      <c r="C649" s="377"/>
      <c r="D649" s="378"/>
      <c r="E649" s="377"/>
      <c r="F649" s="379"/>
    </row>
    <row r="650" spans="1:6" ht="12.75" hidden="1">
      <c r="A650" s="375"/>
      <c r="B650" s="376"/>
      <c r="C650" s="377"/>
      <c r="D650" s="378"/>
      <c r="E650" s="377"/>
      <c r="F650" s="379"/>
    </row>
    <row r="651" spans="1:6" ht="12.75" hidden="1">
      <c r="A651" s="375"/>
      <c r="B651" s="376"/>
      <c r="C651" s="377"/>
      <c r="D651" s="378"/>
      <c r="E651" s="377"/>
      <c r="F651" s="379"/>
    </row>
    <row r="652" spans="1:6" ht="12.75" hidden="1">
      <c r="A652" s="375"/>
      <c r="B652" s="376"/>
      <c r="C652" s="377"/>
      <c r="D652" s="378"/>
      <c r="E652" s="377"/>
      <c r="F652" s="379"/>
    </row>
    <row r="653" spans="1:6" ht="12.75" hidden="1">
      <c r="A653" s="375"/>
      <c r="B653" s="376"/>
      <c r="C653" s="377"/>
      <c r="D653" s="378"/>
      <c r="E653" s="377"/>
      <c r="F653" s="379"/>
    </row>
    <row r="654" spans="1:6" ht="12.75" hidden="1">
      <c r="A654" s="375"/>
      <c r="B654" s="376"/>
      <c r="C654" s="377"/>
      <c r="D654" s="378"/>
      <c r="E654" s="377"/>
      <c r="F654" s="379"/>
    </row>
    <row r="655" spans="1:6" ht="12.75" hidden="1">
      <c r="A655" s="375"/>
      <c r="B655" s="376"/>
      <c r="C655" s="377"/>
      <c r="D655" s="378"/>
      <c r="E655" s="377"/>
      <c r="F655" s="379"/>
    </row>
    <row r="656" spans="1:6" ht="12.75" hidden="1">
      <c r="A656" s="375"/>
      <c r="B656" s="376"/>
      <c r="C656" s="377"/>
      <c r="D656" s="378"/>
      <c r="E656" s="377"/>
      <c r="F656" s="379"/>
    </row>
    <row r="657" spans="1:6" ht="12.75" hidden="1">
      <c r="A657" s="375"/>
      <c r="B657" s="376"/>
      <c r="C657" s="377"/>
      <c r="D657" s="378"/>
      <c r="E657" s="377"/>
      <c r="F657" s="379"/>
    </row>
    <row r="658" spans="1:6" ht="12.75" hidden="1">
      <c r="A658" s="375"/>
      <c r="B658" s="376"/>
      <c r="C658" s="377"/>
      <c r="D658" s="378"/>
      <c r="E658" s="377"/>
      <c r="F658" s="379"/>
    </row>
    <row r="659" spans="1:6" ht="12.75" hidden="1">
      <c r="A659" s="375"/>
      <c r="B659" s="376"/>
      <c r="C659" s="377"/>
      <c r="D659" s="378"/>
      <c r="E659" s="377"/>
      <c r="F659" s="379"/>
    </row>
    <row r="660" spans="1:6" ht="12.75" hidden="1">
      <c r="A660" s="375"/>
      <c r="B660" s="376"/>
      <c r="C660" s="377"/>
      <c r="D660" s="378"/>
      <c r="E660" s="377"/>
      <c r="F660" s="379"/>
    </row>
    <row r="661" spans="1:6" ht="12.75" hidden="1">
      <c r="A661" s="375"/>
      <c r="B661" s="376"/>
      <c r="C661" s="377"/>
      <c r="D661" s="378"/>
      <c r="E661" s="377"/>
      <c r="F661" s="379"/>
    </row>
    <row r="662" spans="1:6" ht="12.75" hidden="1">
      <c r="A662" s="375"/>
      <c r="B662" s="376"/>
      <c r="C662" s="377"/>
      <c r="D662" s="378"/>
      <c r="E662" s="377"/>
      <c r="F662" s="379"/>
    </row>
    <row r="663" spans="1:6" ht="12.75" hidden="1">
      <c r="A663" s="375"/>
      <c r="B663" s="376"/>
      <c r="C663" s="377"/>
      <c r="D663" s="378"/>
      <c r="E663" s="377"/>
      <c r="F663" s="379"/>
    </row>
    <row r="664" spans="1:6" ht="12.75" hidden="1">
      <c r="A664" s="375"/>
      <c r="B664" s="376"/>
      <c r="C664" s="377"/>
      <c r="D664" s="378"/>
      <c r="E664" s="377"/>
      <c r="F664" s="379"/>
    </row>
    <row r="665" spans="1:6" ht="12.75" hidden="1">
      <c r="A665" s="375"/>
      <c r="B665" s="376"/>
      <c r="C665" s="377"/>
      <c r="D665" s="378"/>
      <c r="E665" s="377"/>
      <c r="F665" s="379"/>
    </row>
    <row r="666" spans="1:6" ht="12.75" hidden="1">
      <c r="A666" s="375"/>
      <c r="B666" s="376"/>
      <c r="C666" s="377"/>
      <c r="D666" s="378"/>
      <c r="E666" s="377"/>
      <c r="F666" s="379"/>
    </row>
    <row r="667" spans="1:6" ht="12.75" hidden="1">
      <c r="A667" s="375"/>
      <c r="B667" s="376"/>
      <c r="C667" s="377"/>
      <c r="D667" s="378"/>
      <c r="E667" s="377"/>
      <c r="F667" s="379"/>
    </row>
    <row r="668" spans="1:6" ht="12.75" hidden="1">
      <c r="A668" s="375"/>
      <c r="B668" s="376"/>
      <c r="C668" s="377"/>
      <c r="D668" s="378"/>
      <c r="E668" s="377"/>
      <c r="F668" s="379"/>
    </row>
    <row r="669" spans="1:6" ht="12.75" hidden="1">
      <c r="A669" s="375"/>
      <c r="B669" s="376"/>
      <c r="C669" s="377"/>
      <c r="D669" s="378"/>
      <c r="E669" s="377"/>
      <c r="F669" s="379"/>
    </row>
    <row r="670" spans="1:6" ht="12.75" hidden="1">
      <c r="A670" s="375"/>
      <c r="B670" s="376"/>
      <c r="C670" s="377"/>
      <c r="D670" s="378"/>
      <c r="E670" s="377"/>
      <c r="F670" s="379"/>
    </row>
    <row r="671" spans="1:6" ht="12.75" hidden="1">
      <c r="A671" s="375"/>
      <c r="B671" s="376"/>
      <c r="C671" s="377"/>
      <c r="D671" s="378"/>
      <c r="E671" s="377"/>
      <c r="F671" s="379"/>
    </row>
    <row r="672" spans="1:6" ht="12.75" hidden="1">
      <c r="A672" s="375"/>
      <c r="B672" s="376"/>
      <c r="C672" s="377"/>
      <c r="D672" s="378"/>
      <c r="E672" s="377"/>
      <c r="F672" s="379"/>
    </row>
    <row r="673" spans="1:6" ht="12.75" hidden="1">
      <c r="A673" s="375"/>
      <c r="B673" s="376"/>
      <c r="C673" s="377"/>
      <c r="D673" s="378"/>
      <c r="E673" s="377"/>
      <c r="F673" s="379"/>
    </row>
    <row r="674" spans="1:6" ht="12.75" hidden="1">
      <c r="A674" s="375"/>
      <c r="B674" s="376"/>
      <c r="C674" s="377"/>
      <c r="D674" s="378"/>
      <c r="E674" s="377"/>
      <c r="F674" s="379"/>
    </row>
    <row r="675" spans="1:6" ht="12.75" hidden="1">
      <c r="A675" s="375"/>
      <c r="B675" s="376"/>
      <c r="C675" s="377"/>
      <c r="D675" s="378"/>
      <c r="E675" s="377"/>
      <c r="F675" s="379"/>
    </row>
    <row r="676" spans="1:6" ht="12.75" hidden="1">
      <c r="A676" s="375"/>
      <c r="B676" s="376"/>
      <c r="C676" s="377"/>
      <c r="D676" s="378"/>
      <c r="E676" s="377"/>
      <c r="F676" s="379"/>
    </row>
    <row r="677" spans="1:6" ht="12.75" hidden="1">
      <c r="A677" s="375"/>
      <c r="B677" s="376"/>
      <c r="C677" s="377"/>
      <c r="D677" s="378"/>
      <c r="E677" s="377"/>
      <c r="F677" s="379"/>
    </row>
    <row r="678" spans="1:6" ht="12.75" hidden="1">
      <c r="A678" s="375"/>
      <c r="B678" s="376"/>
      <c r="C678" s="377"/>
      <c r="D678" s="378"/>
      <c r="E678" s="377"/>
      <c r="F678" s="379"/>
    </row>
    <row r="679" spans="1:6" ht="12.75" hidden="1">
      <c r="A679" s="375"/>
      <c r="B679" s="376"/>
      <c r="C679" s="377"/>
      <c r="D679" s="378"/>
      <c r="E679" s="377"/>
      <c r="F679" s="379"/>
    </row>
    <row r="680" spans="1:6" ht="12.75" hidden="1">
      <c r="A680" s="375"/>
      <c r="B680" s="376"/>
      <c r="C680" s="377"/>
      <c r="D680" s="378"/>
      <c r="E680" s="377"/>
      <c r="F680" s="379"/>
    </row>
    <row r="681" spans="1:6" ht="12.75" hidden="1">
      <c r="A681" s="375"/>
      <c r="B681" s="376"/>
      <c r="C681" s="377"/>
      <c r="D681" s="378"/>
      <c r="E681" s="377"/>
      <c r="F681" s="379"/>
    </row>
    <row r="682" spans="1:6" ht="12.75" hidden="1">
      <c r="A682" s="375"/>
      <c r="B682" s="376"/>
      <c r="C682" s="377"/>
      <c r="D682" s="378"/>
      <c r="E682" s="377"/>
      <c r="F682" s="379"/>
    </row>
    <row r="683" spans="1:6" ht="12.75" hidden="1">
      <c r="A683" s="375"/>
      <c r="B683" s="376"/>
      <c r="C683" s="377"/>
      <c r="D683" s="378"/>
      <c r="E683" s="377"/>
      <c r="F683" s="379"/>
    </row>
    <row r="684" spans="1:6" ht="12.75" hidden="1">
      <c r="A684" s="375"/>
      <c r="B684" s="376"/>
      <c r="C684" s="377"/>
      <c r="D684" s="378"/>
      <c r="E684" s="377"/>
      <c r="F684" s="379"/>
    </row>
    <row r="685" spans="1:6" ht="12.75" hidden="1">
      <c r="A685" s="375"/>
      <c r="B685" s="376"/>
      <c r="C685" s="377"/>
      <c r="D685" s="378"/>
      <c r="E685" s="377"/>
      <c r="F685" s="379"/>
    </row>
    <row r="686" spans="1:6" ht="12.75" hidden="1">
      <c r="A686" s="375"/>
      <c r="B686" s="376"/>
      <c r="C686" s="377"/>
      <c r="D686" s="378"/>
      <c r="E686" s="377"/>
      <c r="F686" s="379"/>
    </row>
    <row r="687" spans="1:6" ht="12.75" hidden="1">
      <c r="A687" s="375"/>
      <c r="B687" s="376"/>
      <c r="C687" s="377"/>
      <c r="D687" s="378"/>
      <c r="E687" s="377"/>
      <c r="F687" s="379"/>
    </row>
    <row r="688" spans="1:6" ht="12.75" hidden="1">
      <c r="A688" s="375"/>
      <c r="B688" s="376"/>
      <c r="C688" s="377"/>
      <c r="D688" s="378"/>
      <c r="E688" s="377"/>
      <c r="F688" s="379"/>
    </row>
    <row r="689" spans="1:6" ht="12.75" hidden="1">
      <c r="A689" s="375"/>
      <c r="B689" s="376"/>
      <c r="C689" s="377"/>
      <c r="D689" s="378"/>
      <c r="E689" s="377"/>
      <c r="F689" s="379"/>
    </row>
    <row r="690" spans="1:6" ht="12.75" hidden="1">
      <c r="A690" s="375"/>
      <c r="B690" s="376"/>
      <c r="C690" s="377"/>
      <c r="D690" s="378"/>
      <c r="E690" s="377"/>
      <c r="F690" s="379"/>
    </row>
    <row r="691" spans="1:6" ht="12.75" hidden="1">
      <c r="A691" s="375"/>
      <c r="B691" s="376"/>
      <c r="C691" s="377"/>
      <c r="D691" s="378"/>
      <c r="E691" s="377"/>
      <c r="F691" s="379"/>
    </row>
    <row r="692" spans="1:6" ht="12.75" hidden="1">
      <c r="A692" s="375"/>
      <c r="B692" s="376"/>
      <c r="C692" s="377"/>
      <c r="D692" s="378"/>
      <c r="E692" s="377"/>
      <c r="F692" s="379"/>
    </row>
    <row r="693" spans="1:6" ht="12.75" hidden="1">
      <c r="A693" s="380" t="s">
        <v>25295</v>
      </c>
      <c r="B693" s="204" t="s">
        <v>25296</v>
      </c>
      <c r="C693" s="205" t="s">
        <v>25114</v>
      </c>
      <c r="D693" s="199" t="str">
        <f>IFERROR(VLOOKUP($B693,'24.FEV N_DES'!$1:$1048456,2,0),IFERROR(VLOOKUP($B693,'03-CP'!$C:$H,2,0),""))</f>
        <v/>
      </c>
      <c r="E693" s="200" t="str">
        <f>IFERROR(VLOOKUP($B693,'24.FEV N_DES'!$1:$1048456,2,0),IFERROR(VLOOKUP($B693,'03-CP'!$C:$H,3,0),""))</f>
        <v/>
      </c>
      <c r="F693" s="381">
        <v>1</v>
      </c>
    </row>
    <row r="694" spans="1:6" ht="12.75" hidden="1">
      <c r="A694" s="375"/>
      <c r="B694" s="376"/>
      <c r="C694" s="377"/>
      <c r="D694" s="378"/>
      <c r="E694" s="377"/>
      <c r="F694" s="379"/>
    </row>
    <row r="695" spans="1:6" ht="12.75" hidden="1">
      <c r="A695" s="375"/>
      <c r="B695" s="376"/>
      <c r="C695" s="377"/>
      <c r="D695" s="378"/>
      <c r="E695" s="377"/>
      <c r="F695" s="379"/>
    </row>
    <row r="696" spans="1:6" ht="12.75" hidden="1">
      <c r="A696" s="375"/>
      <c r="B696" s="376"/>
      <c r="C696" s="377"/>
      <c r="D696" s="378"/>
      <c r="E696" s="377"/>
      <c r="F696" s="379"/>
    </row>
    <row r="697" spans="1:6" ht="12.75" hidden="1">
      <c r="A697" s="375"/>
      <c r="B697" s="376"/>
      <c r="C697" s="377"/>
      <c r="D697" s="378"/>
      <c r="E697" s="377"/>
      <c r="F697" s="379"/>
    </row>
    <row r="698" spans="1:6" ht="12.75" hidden="1">
      <c r="A698" s="375"/>
      <c r="B698" s="376"/>
      <c r="C698" s="377"/>
      <c r="D698" s="378"/>
      <c r="E698" s="377"/>
      <c r="F698" s="379"/>
    </row>
    <row r="699" spans="1:6" ht="12.75" hidden="1">
      <c r="A699" s="375"/>
      <c r="B699" s="376"/>
      <c r="C699" s="377"/>
      <c r="D699" s="378"/>
      <c r="E699" s="377"/>
      <c r="F699" s="379"/>
    </row>
    <row r="700" spans="1:6" ht="12.75" hidden="1">
      <c r="A700" s="375"/>
      <c r="B700" s="376"/>
      <c r="C700" s="377"/>
      <c r="D700" s="378"/>
      <c r="E700" s="377"/>
      <c r="F700" s="379"/>
    </row>
    <row r="701" spans="1:6" ht="12.75" hidden="1">
      <c r="A701" s="375"/>
      <c r="B701" s="376"/>
      <c r="C701" s="377"/>
      <c r="D701" s="378"/>
      <c r="E701" s="377"/>
      <c r="F701" s="379"/>
    </row>
    <row r="702" spans="1:6" ht="12.75" hidden="1">
      <c r="A702" s="375"/>
      <c r="B702" s="376"/>
      <c r="C702" s="377"/>
      <c r="D702" s="378"/>
      <c r="E702" s="377"/>
      <c r="F702" s="379"/>
    </row>
    <row r="703" spans="1:6" ht="12.75" hidden="1">
      <c r="A703" s="375"/>
      <c r="B703" s="376"/>
      <c r="C703" s="377"/>
      <c r="D703" s="378"/>
      <c r="E703" s="377"/>
      <c r="F703" s="379"/>
    </row>
    <row r="704" spans="1:6" ht="12.75" hidden="1">
      <c r="A704" s="375"/>
      <c r="B704" s="376"/>
      <c r="C704" s="377"/>
      <c r="D704" s="378"/>
      <c r="E704" s="377"/>
      <c r="F704" s="379"/>
    </row>
    <row r="705" spans="1:6" ht="12.75" hidden="1">
      <c r="A705" s="375"/>
      <c r="B705" s="376"/>
      <c r="C705" s="377"/>
      <c r="D705" s="378"/>
      <c r="E705" s="377"/>
      <c r="F705" s="379"/>
    </row>
    <row r="706" spans="1:6" ht="12.75" hidden="1">
      <c r="A706" s="375"/>
      <c r="B706" s="376"/>
      <c r="C706" s="377"/>
      <c r="D706" s="378"/>
      <c r="E706" s="377"/>
      <c r="F706" s="379"/>
    </row>
    <row r="707" spans="1:6" ht="12.75" hidden="1">
      <c r="A707" s="375"/>
      <c r="B707" s="376"/>
      <c r="C707" s="377"/>
      <c r="D707" s="378"/>
      <c r="E707" s="377"/>
      <c r="F707" s="379"/>
    </row>
    <row r="708" spans="1:6" ht="12.75" hidden="1">
      <c r="A708" s="375"/>
      <c r="B708" s="376"/>
      <c r="C708" s="377"/>
      <c r="D708" s="378"/>
      <c r="E708" s="377"/>
      <c r="F708" s="379"/>
    </row>
    <row r="709" spans="1:6" ht="12.75" hidden="1">
      <c r="A709" s="375"/>
      <c r="B709" s="376"/>
      <c r="C709" s="377"/>
      <c r="D709" s="378"/>
      <c r="E709" s="377"/>
      <c r="F709" s="379"/>
    </row>
    <row r="710" spans="1:6" ht="12.75" hidden="1">
      <c r="A710" s="375"/>
      <c r="B710" s="376"/>
      <c r="C710" s="377"/>
      <c r="D710" s="378"/>
      <c r="E710" s="377"/>
      <c r="F710" s="379"/>
    </row>
    <row r="711" spans="1:6" ht="12.75" hidden="1">
      <c r="A711" s="375"/>
      <c r="B711" s="376"/>
      <c r="C711" s="377"/>
      <c r="D711" s="378"/>
      <c r="E711" s="377"/>
      <c r="F711" s="379"/>
    </row>
    <row r="712" spans="1:6" ht="12.75" hidden="1">
      <c r="A712" s="375"/>
      <c r="B712" s="376"/>
      <c r="C712" s="377"/>
      <c r="D712" s="378"/>
      <c r="E712" s="377"/>
      <c r="F712" s="379"/>
    </row>
    <row r="713" spans="1:6" ht="12.75" hidden="1">
      <c r="A713" s="375"/>
      <c r="B713" s="376"/>
      <c r="C713" s="377"/>
      <c r="D713" s="378"/>
      <c r="E713" s="377"/>
      <c r="F713" s="379"/>
    </row>
    <row r="714" spans="1:6" ht="12.75" hidden="1">
      <c r="A714" s="375"/>
      <c r="B714" s="376"/>
      <c r="C714" s="377"/>
      <c r="D714" s="378"/>
      <c r="E714" s="377"/>
      <c r="F714" s="379"/>
    </row>
    <row r="715" spans="1:6" ht="12.75" hidden="1">
      <c r="A715" s="375"/>
      <c r="B715" s="376"/>
      <c r="C715" s="377"/>
      <c r="D715" s="378"/>
      <c r="E715" s="377"/>
      <c r="F715" s="379"/>
    </row>
    <row r="716" spans="1:6" ht="12.75" hidden="1">
      <c r="A716" s="375"/>
      <c r="B716" s="376"/>
      <c r="C716" s="377"/>
      <c r="D716" s="378"/>
      <c r="E716" s="377"/>
      <c r="F716" s="379"/>
    </row>
    <row r="717" spans="1:6" ht="12.75" hidden="1">
      <c r="A717" s="375"/>
      <c r="B717" s="376"/>
      <c r="C717" s="377"/>
      <c r="D717" s="378"/>
      <c r="E717" s="377"/>
      <c r="F717" s="379"/>
    </row>
    <row r="718" spans="1:6" ht="12.75" hidden="1">
      <c r="A718" s="375"/>
      <c r="B718" s="376"/>
      <c r="C718" s="377"/>
      <c r="D718" s="378"/>
      <c r="E718" s="377"/>
      <c r="F718" s="379"/>
    </row>
    <row r="719" spans="1:6" ht="12.75" hidden="1">
      <c r="A719" s="375"/>
      <c r="B719" s="376"/>
      <c r="C719" s="377"/>
      <c r="D719" s="378"/>
      <c r="E719" s="377"/>
      <c r="F719" s="379"/>
    </row>
    <row r="720" spans="1:6" ht="12.75" hidden="1">
      <c r="A720" s="375"/>
      <c r="B720" s="376"/>
      <c r="C720" s="377"/>
      <c r="D720" s="378"/>
      <c r="E720" s="377"/>
      <c r="F720" s="379"/>
    </row>
    <row r="721" spans="1:6" ht="12.75" hidden="1">
      <c r="A721" s="375"/>
      <c r="B721" s="376"/>
      <c r="C721" s="377"/>
      <c r="D721" s="378"/>
      <c r="E721" s="377"/>
      <c r="F721" s="379"/>
    </row>
    <row r="722" spans="1:6" ht="12.75" hidden="1">
      <c r="A722" s="375"/>
      <c r="B722" s="376"/>
      <c r="C722" s="377"/>
      <c r="D722" s="378"/>
      <c r="E722" s="377"/>
      <c r="F722" s="379"/>
    </row>
    <row r="723" spans="1:6" ht="12.75" hidden="1">
      <c r="A723" s="375"/>
      <c r="B723" s="376"/>
      <c r="C723" s="377"/>
      <c r="D723" s="378"/>
      <c r="E723" s="377"/>
      <c r="F723" s="379"/>
    </row>
    <row r="724" spans="1:6" ht="12.75" hidden="1">
      <c r="A724" s="375"/>
      <c r="B724" s="376"/>
      <c r="C724" s="377"/>
      <c r="D724" s="378"/>
      <c r="E724" s="377"/>
      <c r="F724" s="379"/>
    </row>
    <row r="725" spans="1:6" ht="12.75" hidden="1">
      <c r="A725" s="375"/>
      <c r="B725" s="376"/>
      <c r="C725" s="377"/>
      <c r="D725" s="378"/>
      <c r="E725" s="377"/>
      <c r="F725" s="379"/>
    </row>
    <row r="726" spans="1:6" ht="12.75" hidden="1">
      <c r="A726" s="375"/>
      <c r="B726" s="376"/>
      <c r="C726" s="377"/>
      <c r="D726" s="378"/>
      <c r="E726" s="377"/>
      <c r="F726" s="379"/>
    </row>
    <row r="727" spans="1:6" ht="12.75" hidden="1">
      <c r="A727" s="375"/>
      <c r="B727" s="376"/>
      <c r="C727" s="377"/>
      <c r="D727" s="378"/>
      <c r="E727" s="377"/>
      <c r="F727" s="379"/>
    </row>
    <row r="728" spans="1:6" ht="12.75" hidden="1">
      <c r="A728" s="375"/>
      <c r="B728" s="376"/>
      <c r="C728" s="377"/>
      <c r="D728" s="378"/>
      <c r="E728" s="377"/>
      <c r="F728" s="379"/>
    </row>
    <row r="729" spans="1:6" ht="12.75" hidden="1">
      <c r="A729" s="375"/>
      <c r="B729" s="376"/>
      <c r="C729" s="377"/>
      <c r="D729" s="378"/>
      <c r="E729" s="377"/>
      <c r="F729" s="379"/>
    </row>
    <row r="730" spans="1:6" ht="12.75" hidden="1">
      <c r="A730" s="375"/>
      <c r="B730" s="376"/>
      <c r="C730" s="377"/>
      <c r="D730" s="378"/>
      <c r="E730" s="377"/>
      <c r="F730" s="379"/>
    </row>
    <row r="731" spans="1:6" ht="12.75" hidden="1">
      <c r="A731" s="375"/>
      <c r="B731" s="376"/>
      <c r="C731" s="377"/>
      <c r="D731" s="378"/>
      <c r="E731" s="377"/>
      <c r="F731" s="379"/>
    </row>
    <row r="732" spans="1:6" ht="12.75" hidden="1">
      <c r="A732" s="375"/>
      <c r="B732" s="376"/>
      <c r="C732" s="377"/>
      <c r="D732" s="378"/>
      <c r="E732" s="377"/>
      <c r="F732" s="379"/>
    </row>
    <row r="733" spans="1:6" ht="12.75" hidden="1">
      <c r="A733" s="375"/>
      <c r="B733" s="376"/>
      <c r="C733" s="377"/>
      <c r="D733" s="378"/>
      <c r="E733" s="377"/>
      <c r="F733" s="379"/>
    </row>
    <row r="734" spans="1:6" ht="12.75" hidden="1">
      <c r="A734" s="375"/>
      <c r="B734" s="376"/>
      <c r="C734" s="377"/>
      <c r="D734" s="378"/>
      <c r="E734" s="377"/>
      <c r="F734" s="379"/>
    </row>
    <row r="735" spans="1:6" ht="12.75" hidden="1">
      <c r="A735" s="375"/>
      <c r="B735" s="376"/>
      <c r="C735" s="377"/>
      <c r="D735" s="378"/>
      <c r="E735" s="377"/>
      <c r="F735" s="379"/>
    </row>
    <row r="736" spans="1:6" ht="12.75" hidden="1">
      <c r="A736" s="375"/>
      <c r="B736" s="376"/>
      <c r="C736" s="377"/>
      <c r="D736" s="378"/>
      <c r="E736" s="377"/>
      <c r="F736" s="379"/>
    </row>
    <row r="737" spans="1:6" ht="12.75" hidden="1">
      <c r="A737" s="375"/>
      <c r="B737" s="376"/>
      <c r="C737" s="377"/>
      <c r="D737" s="378"/>
      <c r="E737" s="377"/>
      <c r="F737" s="379"/>
    </row>
    <row r="738" spans="1:6" ht="12.75" hidden="1">
      <c r="A738" s="375"/>
      <c r="B738" s="376"/>
      <c r="C738" s="377"/>
      <c r="D738" s="378"/>
      <c r="E738" s="377"/>
      <c r="F738" s="379"/>
    </row>
    <row r="739" spans="1:6" ht="12.75" hidden="1">
      <c r="A739" s="375"/>
      <c r="B739" s="376"/>
      <c r="C739" s="377"/>
      <c r="D739" s="378"/>
      <c r="E739" s="377"/>
      <c r="F739" s="379"/>
    </row>
    <row r="740" spans="1:6" ht="12.75" hidden="1">
      <c r="A740" s="375"/>
      <c r="B740" s="376"/>
      <c r="C740" s="377"/>
      <c r="D740" s="378"/>
      <c r="E740" s="377"/>
      <c r="F740" s="379"/>
    </row>
    <row r="741" spans="1:6" ht="12.75" hidden="1">
      <c r="A741" s="375"/>
      <c r="B741" s="376"/>
      <c r="C741" s="377"/>
      <c r="D741" s="378"/>
      <c r="E741" s="377"/>
      <c r="F741" s="379"/>
    </row>
    <row r="742" spans="1:6" ht="12.75" hidden="1">
      <c r="A742" s="375"/>
      <c r="B742" s="376"/>
      <c r="C742" s="377"/>
      <c r="D742" s="378"/>
      <c r="E742" s="377"/>
      <c r="F742" s="379"/>
    </row>
    <row r="743" spans="1:6" ht="12.75" hidden="1">
      <c r="A743" s="375"/>
      <c r="B743" s="376"/>
      <c r="C743" s="377"/>
      <c r="D743" s="378"/>
      <c r="E743" s="377"/>
      <c r="F743" s="379"/>
    </row>
    <row r="744" spans="1:6" ht="12.75" hidden="1">
      <c r="A744" s="375"/>
      <c r="B744" s="376"/>
      <c r="C744" s="377"/>
      <c r="D744" s="378"/>
      <c r="E744" s="377"/>
      <c r="F744" s="379"/>
    </row>
    <row r="745" spans="1:6" ht="12.75" hidden="1">
      <c r="A745" s="375"/>
      <c r="B745" s="376"/>
      <c r="C745" s="377"/>
      <c r="D745" s="378"/>
      <c r="E745" s="377"/>
      <c r="F745" s="379"/>
    </row>
    <row r="746" spans="1:6" ht="12.75" hidden="1">
      <c r="A746" s="375"/>
      <c r="B746" s="376"/>
      <c r="C746" s="377"/>
      <c r="D746" s="378"/>
      <c r="E746" s="377"/>
      <c r="F746" s="379"/>
    </row>
    <row r="747" spans="1:6" ht="12.75" hidden="1">
      <c r="A747" s="375"/>
      <c r="B747" s="376"/>
      <c r="C747" s="377"/>
      <c r="D747" s="378"/>
      <c r="E747" s="377"/>
      <c r="F747" s="379"/>
    </row>
    <row r="748" spans="1:6" ht="12.75" hidden="1">
      <c r="A748" s="375"/>
      <c r="B748" s="376"/>
      <c r="C748" s="377"/>
      <c r="D748" s="378"/>
      <c r="E748" s="377"/>
      <c r="F748" s="379"/>
    </row>
    <row r="749" spans="1:6" ht="12.75" hidden="1">
      <c r="A749" s="375"/>
      <c r="B749" s="376"/>
      <c r="C749" s="377"/>
      <c r="D749" s="378"/>
      <c r="E749" s="377"/>
      <c r="F749" s="379"/>
    </row>
    <row r="750" spans="1:6" ht="12.75" hidden="1">
      <c r="A750" s="375"/>
      <c r="B750" s="376"/>
      <c r="C750" s="377"/>
      <c r="D750" s="378"/>
      <c r="E750" s="377"/>
      <c r="F750" s="379"/>
    </row>
    <row r="751" spans="1:6" ht="12.75" hidden="1">
      <c r="A751" s="375"/>
      <c r="B751" s="376"/>
      <c r="C751" s="377"/>
      <c r="D751" s="378"/>
      <c r="E751" s="377"/>
      <c r="F751" s="379"/>
    </row>
    <row r="752" spans="1:6" ht="12.75" hidden="1">
      <c r="A752" s="375"/>
      <c r="B752" s="376"/>
      <c r="C752" s="377"/>
      <c r="D752" s="378"/>
      <c r="E752" s="377"/>
      <c r="F752" s="379"/>
    </row>
    <row r="753" spans="1:6" ht="12.75" hidden="1">
      <c r="A753" s="375"/>
      <c r="B753" s="376"/>
      <c r="C753" s="377"/>
      <c r="D753" s="378"/>
      <c r="E753" s="377"/>
      <c r="F753" s="379"/>
    </row>
    <row r="754" spans="1:6" ht="12.75" hidden="1">
      <c r="A754" s="375"/>
      <c r="B754" s="376"/>
      <c r="C754" s="377"/>
      <c r="D754" s="378"/>
      <c r="E754" s="377"/>
      <c r="F754" s="379"/>
    </row>
    <row r="755" spans="1:6" ht="12.75" hidden="1">
      <c r="A755" s="375"/>
      <c r="B755" s="376"/>
      <c r="C755" s="377"/>
      <c r="D755" s="378"/>
      <c r="E755" s="377"/>
      <c r="F755" s="379"/>
    </row>
    <row r="756" spans="1:6" ht="12.75" hidden="1">
      <c r="A756" s="375"/>
      <c r="B756" s="376"/>
      <c r="C756" s="377"/>
      <c r="D756" s="378"/>
      <c r="E756" s="377"/>
      <c r="F756" s="379"/>
    </row>
    <row r="757" spans="1:6" ht="12.75" hidden="1">
      <c r="A757" s="375"/>
      <c r="B757" s="376"/>
      <c r="C757" s="377"/>
      <c r="D757" s="378"/>
      <c r="E757" s="377"/>
      <c r="F757" s="379"/>
    </row>
    <row r="758" spans="1:6" ht="12.75" hidden="1">
      <c r="A758" s="375"/>
      <c r="B758" s="376"/>
      <c r="C758" s="377"/>
      <c r="D758" s="378"/>
      <c r="E758" s="377"/>
      <c r="F758" s="379"/>
    </row>
    <row r="759" spans="1:6" ht="12.75" hidden="1">
      <c r="A759" s="375"/>
      <c r="B759" s="376"/>
      <c r="C759" s="377"/>
      <c r="D759" s="378"/>
      <c r="E759" s="377"/>
      <c r="F759" s="379"/>
    </row>
    <row r="760" spans="1:6" ht="12.75" hidden="1">
      <c r="A760" s="375"/>
      <c r="B760" s="376"/>
      <c r="C760" s="377"/>
      <c r="D760" s="378"/>
      <c r="E760" s="377"/>
      <c r="F760" s="379"/>
    </row>
    <row r="761" spans="1:6" ht="12.75" hidden="1">
      <c r="A761" s="375"/>
      <c r="B761" s="376"/>
      <c r="C761" s="377"/>
      <c r="D761" s="378"/>
      <c r="E761" s="377"/>
      <c r="F761" s="379"/>
    </row>
    <row r="762" spans="1:6" ht="12.75" hidden="1">
      <c r="A762" s="375"/>
      <c r="B762" s="376"/>
      <c r="C762" s="377"/>
      <c r="D762" s="378"/>
      <c r="E762" s="377"/>
      <c r="F762" s="379"/>
    </row>
    <row r="763" spans="1:6" ht="12.75" hidden="1">
      <c r="A763" s="375"/>
      <c r="B763" s="376"/>
      <c r="C763" s="377"/>
      <c r="D763" s="378"/>
      <c r="E763" s="377"/>
      <c r="F763" s="379"/>
    </row>
    <row r="764" spans="1:6" ht="12.75" hidden="1">
      <c r="A764" s="375"/>
      <c r="B764" s="376"/>
      <c r="C764" s="377"/>
      <c r="D764" s="378"/>
      <c r="E764" s="377"/>
      <c r="F764" s="379"/>
    </row>
    <row r="765" spans="1:6" ht="12.75" hidden="1">
      <c r="A765" s="375"/>
      <c r="B765" s="376"/>
      <c r="C765" s="377"/>
      <c r="D765" s="378"/>
      <c r="E765" s="377"/>
      <c r="F765" s="379"/>
    </row>
    <row r="766" spans="1:6" ht="12.75" hidden="1">
      <c r="A766" s="375"/>
      <c r="B766" s="376"/>
      <c r="C766" s="377"/>
      <c r="D766" s="378"/>
      <c r="E766" s="377"/>
      <c r="F766" s="379"/>
    </row>
    <row r="767" spans="1:6" ht="12.75" hidden="1">
      <c r="A767" s="375"/>
      <c r="B767" s="376"/>
      <c r="C767" s="377"/>
      <c r="D767" s="378"/>
      <c r="E767" s="377"/>
      <c r="F767" s="379"/>
    </row>
    <row r="768" spans="1:6" ht="12.75" hidden="1">
      <c r="A768" s="375"/>
      <c r="B768" s="376"/>
      <c r="C768" s="377"/>
      <c r="D768" s="378"/>
      <c r="E768" s="377"/>
      <c r="F768" s="379"/>
    </row>
    <row r="769" spans="1:6" ht="12.75" hidden="1">
      <c r="A769" s="375"/>
      <c r="B769" s="376"/>
      <c r="C769" s="377"/>
      <c r="D769" s="378"/>
      <c r="E769" s="377"/>
      <c r="F769" s="379"/>
    </row>
    <row r="770" spans="1:6" ht="12.75" hidden="1">
      <c r="A770" s="375"/>
      <c r="B770" s="376"/>
      <c r="C770" s="377"/>
      <c r="D770" s="378"/>
      <c r="E770" s="377"/>
      <c r="F770" s="379"/>
    </row>
    <row r="771" spans="1:6" ht="12.75" hidden="1">
      <c r="A771" s="375"/>
      <c r="B771" s="376"/>
      <c r="C771" s="377"/>
      <c r="D771" s="378"/>
      <c r="E771" s="377"/>
      <c r="F771" s="379"/>
    </row>
    <row r="772" spans="1:6" ht="12.75" hidden="1">
      <c r="A772" s="375"/>
      <c r="B772" s="376"/>
      <c r="C772" s="377"/>
      <c r="D772" s="378"/>
      <c r="E772" s="377"/>
      <c r="F772" s="379"/>
    </row>
    <row r="773" spans="1:6" ht="12.75" hidden="1">
      <c r="A773" s="375"/>
      <c r="B773" s="376"/>
      <c r="C773" s="377"/>
      <c r="D773" s="378"/>
      <c r="E773" s="377"/>
      <c r="F773" s="379"/>
    </row>
    <row r="774" spans="1:6" ht="12.75" hidden="1">
      <c r="A774" s="375"/>
      <c r="B774" s="376"/>
      <c r="C774" s="377"/>
      <c r="D774" s="378"/>
      <c r="E774" s="377"/>
      <c r="F774" s="379"/>
    </row>
    <row r="775" spans="1:6" ht="12.75" hidden="1">
      <c r="A775" s="375"/>
      <c r="B775" s="376"/>
      <c r="C775" s="377"/>
      <c r="D775" s="378"/>
      <c r="E775" s="377"/>
      <c r="F775" s="379"/>
    </row>
    <row r="776" spans="1:6" ht="12.75" hidden="1">
      <c r="A776" s="375"/>
      <c r="B776" s="376"/>
      <c r="C776" s="377"/>
      <c r="D776" s="378"/>
      <c r="E776" s="377"/>
      <c r="F776" s="379"/>
    </row>
    <row r="777" spans="1:6" ht="12.75" hidden="1">
      <c r="A777" s="375"/>
      <c r="B777" s="376"/>
      <c r="C777" s="377"/>
      <c r="D777" s="378"/>
      <c r="E777" s="377"/>
      <c r="F777" s="379"/>
    </row>
    <row r="778" spans="1:6" ht="12.75" hidden="1">
      <c r="A778" s="375"/>
      <c r="B778" s="376"/>
      <c r="C778" s="377"/>
      <c r="D778" s="378"/>
      <c r="E778" s="377"/>
      <c r="F778" s="379"/>
    </row>
    <row r="779" spans="1:6" ht="12.75" hidden="1">
      <c r="A779" s="375"/>
      <c r="B779" s="376"/>
      <c r="C779" s="377"/>
      <c r="D779" s="378"/>
      <c r="E779" s="377"/>
      <c r="F779" s="379"/>
    </row>
    <row r="780" spans="1:6" ht="12.75" hidden="1">
      <c r="A780" s="375"/>
      <c r="B780" s="376"/>
      <c r="C780" s="377"/>
      <c r="D780" s="378"/>
      <c r="E780" s="377"/>
      <c r="F780" s="379"/>
    </row>
    <row r="781" spans="1:6" ht="12.75" hidden="1">
      <c r="A781" s="375"/>
      <c r="B781" s="376"/>
      <c r="C781" s="377"/>
      <c r="D781" s="378"/>
      <c r="E781" s="377"/>
      <c r="F781" s="379"/>
    </row>
    <row r="782" spans="1:6" ht="12.75" hidden="1">
      <c r="A782" s="375"/>
      <c r="B782" s="376"/>
      <c r="C782" s="377"/>
      <c r="D782" s="378"/>
      <c r="E782" s="377"/>
      <c r="F782" s="379"/>
    </row>
    <row r="783" spans="1:6" ht="12.75" hidden="1">
      <c r="A783" s="375"/>
      <c r="B783" s="376"/>
      <c r="C783" s="377"/>
      <c r="D783" s="378"/>
      <c r="E783" s="377"/>
      <c r="F783" s="379"/>
    </row>
    <row r="784" spans="1:6" ht="12.75" hidden="1">
      <c r="A784" s="375"/>
      <c r="B784" s="376"/>
      <c r="C784" s="377"/>
      <c r="D784" s="378"/>
      <c r="E784" s="377"/>
      <c r="F784" s="379"/>
    </row>
    <row r="785" spans="1:6" ht="12.75" hidden="1">
      <c r="A785" s="375"/>
      <c r="B785" s="376"/>
      <c r="C785" s="377"/>
      <c r="D785" s="378"/>
      <c r="E785" s="377"/>
      <c r="F785" s="379"/>
    </row>
    <row r="786" spans="1:6" ht="12.75" hidden="1">
      <c r="A786" s="375"/>
      <c r="B786" s="376"/>
      <c r="C786" s="377"/>
      <c r="D786" s="378"/>
      <c r="E786" s="377"/>
      <c r="F786" s="379"/>
    </row>
    <row r="787" spans="1:6" ht="12.75" hidden="1">
      <c r="A787" s="375"/>
      <c r="B787" s="376"/>
      <c r="C787" s="377"/>
      <c r="D787" s="378"/>
      <c r="E787" s="377"/>
      <c r="F787" s="379"/>
    </row>
    <row r="788" spans="1:6" ht="12.75" hidden="1">
      <c r="A788" s="375"/>
      <c r="B788" s="376"/>
      <c r="C788" s="377"/>
      <c r="D788" s="378"/>
      <c r="E788" s="377"/>
      <c r="F788" s="379"/>
    </row>
    <row r="789" spans="1:6" ht="12.75" hidden="1">
      <c r="A789" s="375"/>
      <c r="B789" s="376"/>
      <c r="C789" s="377"/>
      <c r="D789" s="378"/>
      <c r="E789" s="377"/>
      <c r="F789" s="379"/>
    </row>
    <row r="790" spans="1:6" ht="12.75" hidden="1">
      <c r="A790" s="375"/>
      <c r="B790" s="376"/>
      <c r="C790" s="377"/>
      <c r="D790" s="378"/>
      <c r="E790" s="377"/>
      <c r="F790" s="379"/>
    </row>
    <row r="791" spans="1:6" ht="12.75" hidden="1">
      <c r="A791" s="375"/>
      <c r="B791" s="376"/>
      <c r="C791" s="377"/>
      <c r="D791" s="378"/>
      <c r="E791" s="377"/>
      <c r="F791" s="379"/>
    </row>
    <row r="792" spans="1:6" ht="12.75" hidden="1">
      <c r="A792" s="375"/>
      <c r="B792" s="376"/>
      <c r="C792" s="377"/>
      <c r="D792" s="378"/>
      <c r="E792" s="377"/>
      <c r="F792" s="379"/>
    </row>
    <row r="793" spans="1:6" ht="12.75" hidden="1">
      <c r="A793" s="375"/>
      <c r="B793" s="376"/>
      <c r="C793" s="377"/>
      <c r="D793" s="378"/>
      <c r="E793" s="377"/>
      <c r="F793" s="379"/>
    </row>
    <row r="794" spans="1:6" ht="17.25">
      <c r="A794" s="371" t="s">
        <v>24950</v>
      </c>
      <c r="B794" s="194"/>
      <c r="C794" s="195"/>
      <c r="D794" s="196" t="s">
        <v>25297</v>
      </c>
      <c r="E794" s="195" t="s">
        <v>25157</v>
      </c>
      <c r="F794" s="372"/>
    </row>
    <row r="795" spans="1:6" ht="25.5">
      <c r="A795" s="373" t="s">
        <v>25010</v>
      </c>
      <c r="B795" s="197" t="s">
        <v>16447</v>
      </c>
      <c r="C795" s="198" t="s">
        <v>25023</v>
      </c>
      <c r="D795" s="199" t="str">
        <f>IFERROR(VLOOKUP($B795,'24.FEV N_DES'!$1:$1048456,2,0),IFERROR(VLOOKUP($B795,'03-CP'!$C:$H,2,0),""))</f>
        <v>CORDOALHA DE COBRE NU 50 MM², ENTERRADA - FORNECIMENTO E INSTALAÇÃO. AF_08/2023</v>
      </c>
      <c r="E795" s="200" t="str">
        <f>IFERROR(VLOOKUP($B795,'24.FEV N_DES'!$1:$1048456,3,0),IFERROR(VLOOKUP($B795,'03-CP'!$C:$H,3,0),""))</f>
        <v>M</v>
      </c>
      <c r="F795" s="374">
        <v>237</v>
      </c>
    </row>
    <row r="796" spans="1:6" ht="25.5">
      <c r="A796" s="373" t="s">
        <v>25011</v>
      </c>
      <c r="B796" s="197" t="s">
        <v>16455</v>
      </c>
      <c r="C796" s="198" t="s">
        <v>25023</v>
      </c>
      <c r="D796" s="199" t="str">
        <f>IFERROR(VLOOKUP($B796,'24.FEV N_DES'!$1:$1048456,2,0),IFERROR(VLOOKUP($B796,'03-CP'!$C:$H,2,0),""))</f>
        <v>HASTE DE ATERRAMENTO, DIÂMETRO 5/8", COM 3 METROS - FORNECIMENTO E INSTALAÇÃO. AF_08/2023</v>
      </c>
      <c r="E796" s="200" t="str">
        <f>IFERROR(VLOOKUP($B796,'24.FEV N_DES'!$1:$1048456,3,0),IFERROR(VLOOKUP($B796,'03-CP'!$C:$H,3,0),""))</f>
        <v>UN</v>
      </c>
      <c r="F796" s="374">
        <v>87</v>
      </c>
    </row>
    <row r="797" spans="1:6" ht="25.5">
      <c r="A797" s="373" t="s">
        <v>25012</v>
      </c>
      <c r="B797" s="197" t="s">
        <v>25072</v>
      </c>
      <c r="C797" s="198" t="s">
        <v>25114</v>
      </c>
      <c r="D797" s="199" t="str">
        <f>IFERROR(VLOOKUP($B797,'24.FEV N_DES'!$1:$1048456,2,0),IFERROR(VLOOKUP($B797,'03-CP'!$C:$H,2,0),""))</f>
        <v>CONECTOR DE ATERRAMENTO - GTDU -  ATÉ 70MM2 - 5/8 A 3/4 UN - FORNECIMENTO E INSTALAÇÃO</v>
      </c>
      <c r="E797" s="200" t="str">
        <f>IFERROR(VLOOKUP($B797,'24.FEV N_DES'!$1:$1048456,3,0),IFERROR(VLOOKUP($B797,'03-CP'!$C:$H,3,0),""))</f>
        <v>UND</v>
      </c>
      <c r="F797" s="374">
        <v>158</v>
      </c>
    </row>
    <row r="798" spans="1:6" ht="12.75">
      <c r="A798" s="373" t="s">
        <v>25013</v>
      </c>
      <c r="B798" s="197" t="s">
        <v>25067</v>
      </c>
      <c r="C798" s="198" t="s">
        <v>25114</v>
      </c>
      <c r="D798" s="199" t="str">
        <f>IFERROR(VLOOKUP($B798,'24.FEV N_DES'!$1:$1048456,2,0),IFERROR(VLOOKUP($B798,'03-CP'!$C:$H,2,0),""))</f>
        <v>TERMINAL A COMPRESSAO PARA CABO 50 MM2. FORNECIMENTO E INSTALAÇÃO</v>
      </c>
      <c r="E798" s="200" t="str">
        <f>IFERROR(VLOOKUP($B798,'24.FEV N_DES'!$1:$1048456,3,0),IFERROR(VLOOKUP($B798,'03-CP'!$C:$H,3,0),""))</f>
        <v>UND</v>
      </c>
      <c r="F798" s="374">
        <v>158</v>
      </c>
    </row>
    <row r="799" spans="1:6" ht="26.25" thickBot="1">
      <c r="A799" s="382" t="s">
        <v>25014</v>
      </c>
      <c r="B799" s="383" t="str">
        <f>'03-CP'!C116</f>
        <v>CP-FER-08</v>
      </c>
      <c r="C799" s="384" t="s">
        <v>25114</v>
      </c>
      <c r="D799" s="385" t="str">
        <f>IFERROR(VLOOKUP($B799,'24.FEV N_DES'!$1:$1048456,2,0),IFERROR(VLOOKUP($B799,'03-CP'!$C:$H,2,0),""))</f>
        <v>PARAFUSO SEXTAVADO ROSCA PARCIAL M10 X 60 ZINCADO - FORNECIMENTO E INSTALAÇÃO</v>
      </c>
      <c r="E799" s="386" t="str">
        <f>IFERROR(VLOOKUP($B799,'24.FEV N_DES'!$1:$1048456,3,0),IFERROR(VLOOKUP($B799,'03-CP'!$C:$H,3,0),""))</f>
        <v>UND</v>
      </c>
      <c r="F799" s="387">
        <v>158</v>
      </c>
    </row>
  </sheetData>
  <mergeCells count="5">
    <mergeCell ref="A7:F7"/>
    <mergeCell ref="B2:F2"/>
    <mergeCell ref="B3:F3"/>
    <mergeCell ref="B4:F4"/>
    <mergeCell ref="B5:F5"/>
  </mergeCells>
  <printOptions horizontalCentered="1"/>
  <pageMargins left="0.51181102362204722" right="0.51181102362204722" top="0.98425196850393704" bottom="0.78740157480314965" header="0" footer="0"/>
  <pageSetup paperSize="9" scale="60" fitToHeight="0" orientation="portrait" cellComments="atEnd" r:id="rId1"/>
  <headerFooter>
    <oddHeader>&amp;C GOVERNO DO ESTADO DE MATO GROSSO MT PARTICIPAÇÕES E PROJETOS S/A - MTPAR</oddHeader>
    <oddFooter>&amp;CPLANILHA QUANTITATIVA</oddFooter>
  </headerFooter>
  <rowBreaks count="1" manualBreakCount="1">
    <brk id="793" max="5"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outlinePr summaryBelow="0" summaryRight="0"/>
  </sheetPr>
  <dimension ref="A1:AE56"/>
  <sheetViews>
    <sheetView topLeftCell="A25" zoomScale="85" zoomScaleNormal="85" zoomScaleSheetLayoutView="85" workbookViewId="0">
      <selection activeCell="D54" sqref="D54"/>
    </sheetView>
  </sheetViews>
  <sheetFormatPr defaultColWidth="12.5703125" defaultRowHeight="15" customHeight="1" outlineLevelRow="1"/>
  <cols>
    <col min="2" max="2" width="31.85546875" customWidth="1"/>
    <col min="3" max="3" width="28" customWidth="1"/>
    <col min="4" max="4" width="14.5703125" bestFit="1" customWidth="1"/>
    <col min="5" max="5" width="9.5703125" customWidth="1"/>
    <col min="7" max="7" width="6.85546875" customWidth="1"/>
    <col min="9" max="9" width="6.5703125" bestFit="1" customWidth="1"/>
    <col min="11" max="11" width="5.5703125" bestFit="1" customWidth="1"/>
    <col min="13" max="13" width="6.5703125" bestFit="1" customWidth="1"/>
    <col min="15" max="15" width="5.5703125" bestFit="1" customWidth="1"/>
    <col min="17" max="17" width="6.5703125" bestFit="1" customWidth="1"/>
    <col min="19" max="19" width="5.5703125" bestFit="1" customWidth="1"/>
    <col min="21" max="21" width="6.5703125" bestFit="1" customWidth="1"/>
    <col min="23" max="23" width="5.5703125" bestFit="1" customWidth="1"/>
    <col min="25" max="25" width="6.5703125" bestFit="1" customWidth="1"/>
    <col min="26" max="26" width="14.28515625" customWidth="1"/>
    <col min="27" max="27" width="6.5703125" bestFit="1" customWidth="1"/>
    <col min="28" max="28" width="12.42578125" bestFit="1" customWidth="1"/>
    <col min="29" max="29" width="7.42578125" bestFit="1" customWidth="1"/>
    <col min="30" max="30" width="14.7109375" bestFit="1" customWidth="1"/>
    <col min="31" max="31" width="7.42578125" bestFit="1" customWidth="1"/>
  </cols>
  <sheetData>
    <row r="1" spans="1:31" ht="62.1" customHeight="1"/>
    <row r="2" spans="1:31" ht="15" customHeight="1">
      <c r="A2" s="389" t="s">
        <v>24952</v>
      </c>
      <c r="B2" s="975" t="s">
        <v>24953</v>
      </c>
      <c r="C2" s="975"/>
      <c r="D2" s="975"/>
      <c r="E2" s="975"/>
      <c r="F2" s="975"/>
      <c r="G2" s="975"/>
      <c r="H2" s="975"/>
      <c r="I2" s="975"/>
      <c r="J2" s="975"/>
      <c r="K2" s="975"/>
      <c r="L2" s="975"/>
      <c r="M2" s="975"/>
      <c r="N2" s="975"/>
      <c r="O2" s="975"/>
      <c r="P2" s="975"/>
      <c r="Q2" s="975"/>
      <c r="R2" s="975"/>
      <c r="S2" s="975"/>
      <c r="T2" s="975"/>
      <c r="U2" s="975"/>
      <c r="V2" s="975"/>
      <c r="W2" s="975"/>
      <c r="X2" s="975"/>
      <c r="Y2" s="975"/>
      <c r="Z2" s="975"/>
      <c r="AA2" s="975"/>
      <c r="AB2" s="975"/>
      <c r="AC2" s="975"/>
      <c r="AD2" s="975"/>
      <c r="AE2" s="976"/>
    </row>
    <row r="3" spans="1:31" ht="15" customHeight="1">
      <c r="A3" s="390" t="s">
        <v>24956</v>
      </c>
      <c r="B3" s="977" t="s">
        <v>24957</v>
      </c>
      <c r="C3" s="977"/>
      <c r="D3" s="977"/>
      <c r="E3" s="977"/>
      <c r="F3" s="977"/>
      <c r="G3" s="977"/>
      <c r="H3" s="977"/>
      <c r="I3" s="977"/>
      <c r="J3" s="977"/>
      <c r="K3" s="977"/>
      <c r="L3" s="977"/>
      <c r="M3" s="977"/>
      <c r="N3" s="977"/>
      <c r="O3" s="977"/>
      <c r="P3" s="977"/>
      <c r="Q3" s="977"/>
      <c r="R3" s="977"/>
      <c r="S3" s="977"/>
      <c r="T3" s="977"/>
      <c r="U3" s="977"/>
      <c r="V3" s="977"/>
      <c r="W3" s="977"/>
      <c r="X3" s="977"/>
      <c r="Y3" s="977"/>
      <c r="Z3" s="977"/>
      <c r="AA3" s="977"/>
      <c r="AB3" s="977"/>
      <c r="AC3" s="977"/>
      <c r="AD3" s="977"/>
      <c r="AE3" s="978"/>
    </row>
    <row r="4" spans="1:31" ht="15" customHeight="1">
      <c r="A4" s="390" t="s">
        <v>24960</v>
      </c>
      <c r="B4" s="977" t="s">
        <v>24961</v>
      </c>
      <c r="C4" s="977"/>
      <c r="D4" s="977"/>
      <c r="E4" s="977"/>
      <c r="F4" s="977"/>
      <c r="G4" s="977"/>
      <c r="H4" s="977"/>
      <c r="I4" s="977"/>
      <c r="J4" s="977"/>
      <c r="K4" s="977"/>
      <c r="L4" s="977"/>
      <c r="M4" s="977"/>
      <c r="N4" s="977"/>
      <c r="O4" s="977"/>
      <c r="P4" s="977"/>
      <c r="Q4" s="977"/>
      <c r="R4" s="977"/>
      <c r="S4" s="977"/>
      <c r="T4" s="977"/>
      <c r="U4" s="977"/>
      <c r="V4" s="977"/>
      <c r="W4" s="977"/>
      <c r="X4" s="977"/>
      <c r="Y4" s="977"/>
      <c r="Z4" s="977"/>
      <c r="AA4" s="977"/>
      <c r="AB4" s="977"/>
      <c r="AC4" s="977"/>
      <c r="AD4" s="977"/>
      <c r="AE4" s="978"/>
    </row>
    <row r="5" spans="1:31" ht="15" customHeight="1">
      <c r="A5" s="390" t="s">
        <v>24965</v>
      </c>
      <c r="B5" s="977" t="s">
        <v>24966</v>
      </c>
      <c r="C5" s="977"/>
      <c r="D5" s="977"/>
      <c r="E5" s="977"/>
      <c r="F5" s="977"/>
      <c r="G5" s="977"/>
      <c r="H5" s="977"/>
      <c r="I5" s="977"/>
      <c r="J5" s="977"/>
      <c r="K5" s="977"/>
      <c r="L5" s="977"/>
      <c r="M5" s="977"/>
      <c r="N5" s="977"/>
      <c r="O5" s="977"/>
      <c r="P5" s="977"/>
      <c r="Q5" s="977"/>
      <c r="R5" s="977"/>
      <c r="S5" s="977"/>
      <c r="T5" s="977"/>
      <c r="U5" s="977"/>
      <c r="V5" s="977"/>
      <c r="W5" s="977"/>
      <c r="X5" s="977"/>
      <c r="Y5" s="977"/>
      <c r="Z5" s="977"/>
      <c r="AA5" s="977"/>
      <c r="AB5" s="977"/>
      <c r="AC5" s="977"/>
      <c r="AD5" s="977"/>
      <c r="AE5" s="978"/>
    </row>
    <row r="6" spans="1:31" ht="15" customHeight="1">
      <c r="A6" s="391"/>
      <c r="B6" s="388"/>
      <c r="C6" s="388"/>
      <c r="D6" s="388"/>
      <c r="E6" s="388"/>
      <c r="F6" s="388"/>
      <c r="G6" s="388"/>
      <c r="H6" s="388"/>
      <c r="I6" s="388"/>
      <c r="J6" s="388"/>
      <c r="K6" s="388"/>
      <c r="L6" s="388"/>
      <c r="M6" s="388"/>
      <c r="N6" s="388"/>
      <c r="O6" s="388"/>
      <c r="P6" s="388"/>
      <c r="Q6" s="388"/>
      <c r="R6" s="388"/>
      <c r="S6" s="388"/>
      <c r="T6" s="388"/>
      <c r="U6" s="388"/>
      <c r="V6" s="388"/>
      <c r="W6" s="388"/>
      <c r="X6" s="388"/>
      <c r="Y6" s="388"/>
      <c r="Z6" s="388"/>
      <c r="AA6" s="388"/>
      <c r="AB6" s="388"/>
      <c r="AC6" s="388"/>
      <c r="AD6" s="388"/>
      <c r="AE6" s="392"/>
    </row>
    <row r="7" spans="1:31" ht="35.25" customHeight="1">
      <c r="A7" s="979" t="s">
        <v>25298</v>
      </c>
      <c r="B7" s="980"/>
      <c r="C7" s="980"/>
      <c r="D7" s="980"/>
      <c r="E7" s="980"/>
      <c r="F7" s="980"/>
      <c r="G7" s="980"/>
      <c r="H7" s="980"/>
      <c r="I7" s="980"/>
      <c r="J7" s="980"/>
      <c r="K7" s="980"/>
      <c r="L7" s="980"/>
      <c r="M7" s="566"/>
      <c r="N7" s="567"/>
      <c r="O7" s="567"/>
      <c r="P7" s="567"/>
      <c r="Q7" s="567"/>
      <c r="R7" s="567"/>
      <c r="S7" s="567"/>
      <c r="T7" s="567"/>
      <c r="U7" s="567"/>
      <c r="V7" s="567"/>
      <c r="W7" s="567"/>
      <c r="X7" s="567"/>
      <c r="Y7" s="567"/>
      <c r="Z7" s="567"/>
      <c r="AA7" s="567"/>
      <c r="AB7" s="567"/>
      <c r="AC7" s="567"/>
      <c r="AD7" s="567"/>
      <c r="AE7" s="568"/>
    </row>
    <row r="8" spans="1:31">
      <c r="A8" s="981" t="s">
        <v>25299</v>
      </c>
      <c r="B8" s="983" t="s">
        <v>25300</v>
      </c>
      <c r="C8" s="985" t="s">
        <v>25301</v>
      </c>
      <c r="D8" s="206" t="s">
        <v>25093</v>
      </c>
      <c r="E8" s="985" t="s">
        <v>25080</v>
      </c>
      <c r="F8" s="986" t="s">
        <v>25081</v>
      </c>
      <c r="G8" s="987"/>
      <c r="H8" s="986" t="s">
        <v>25082</v>
      </c>
      <c r="I8" s="987"/>
      <c r="J8" s="986" t="s">
        <v>25083</v>
      </c>
      <c r="K8" s="987"/>
      <c r="L8" s="986" t="s">
        <v>25084</v>
      </c>
      <c r="M8" s="987"/>
      <c r="N8" s="986" t="s">
        <v>25085</v>
      </c>
      <c r="O8" s="987"/>
      <c r="P8" s="986" t="s">
        <v>25086</v>
      </c>
      <c r="Q8" s="987"/>
      <c r="R8" s="986" t="s">
        <v>25087</v>
      </c>
      <c r="S8" s="987"/>
      <c r="T8" s="986" t="s">
        <v>25088</v>
      </c>
      <c r="U8" s="987"/>
      <c r="V8" s="986" t="s">
        <v>25089</v>
      </c>
      <c r="W8" s="987"/>
      <c r="X8" s="986" t="s">
        <v>25090</v>
      </c>
      <c r="Y8" s="987"/>
      <c r="Z8" s="986" t="s">
        <v>25091</v>
      </c>
      <c r="AA8" s="987"/>
      <c r="AB8" s="986" t="s">
        <v>25092</v>
      </c>
      <c r="AC8" s="987"/>
      <c r="AD8" s="988" t="s">
        <v>25302</v>
      </c>
      <c r="AE8" s="989" t="s">
        <v>25093</v>
      </c>
    </row>
    <row r="9" spans="1:31">
      <c r="A9" s="982"/>
      <c r="B9" s="984"/>
      <c r="C9" s="984"/>
      <c r="D9" s="207" t="s">
        <v>25079</v>
      </c>
      <c r="E9" s="984"/>
      <c r="F9" s="208" t="s">
        <v>25303</v>
      </c>
      <c r="G9" s="209" t="s">
        <v>25080</v>
      </c>
      <c r="H9" s="208" t="s">
        <v>25303</v>
      </c>
      <c r="I9" s="209" t="s">
        <v>25080</v>
      </c>
      <c r="J9" s="208" t="s">
        <v>25303</v>
      </c>
      <c r="K9" s="210" t="s">
        <v>25080</v>
      </c>
      <c r="L9" s="208" t="s">
        <v>25303</v>
      </c>
      <c r="M9" s="209" t="s">
        <v>25080</v>
      </c>
      <c r="N9" s="208" t="s">
        <v>25303</v>
      </c>
      <c r="O9" s="209" t="s">
        <v>25080</v>
      </c>
      <c r="P9" s="208" t="s">
        <v>25303</v>
      </c>
      <c r="Q9" s="209" t="s">
        <v>25080</v>
      </c>
      <c r="R9" s="208" t="s">
        <v>25303</v>
      </c>
      <c r="S9" s="211" t="s">
        <v>25080</v>
      </c>
      <c r="T9" s="208" t="s">
        <v>25303</v>
      </c>
      <c r="U9" s="211" t="s">
        <v>25080</v>
      </c>
      <c r="V9" s="208" t="s">
        <v>25303</v>
      </c>
      <c r="W9" s="211" t="s">
        <v>25080</v>
      </c>
      <c r="X9" s="208" t="s">
        <v>25303</v>
      </c>
      <c r="Y9" s="211" t="s">
        <v>25080</v>
      </c>
      <c r="Z9" s="208" t="s">
        <v>25303</v>
      </c>
      <c r="AA9" s="211" t="s">
        <v>25080</v>
      </c>
      <c r="AB9" s="208" t="s">
        <v>25303</v>
      </c>
      <c r="AC9" s="211" t="s">
        <v>25080</v>
      </c>
      <c r="AD9" s="984"/>
      <c r="AE9" s="720"/>
    </row>
    <row r="10" spans="1:31" ht="38.25" collapsed="1">
      <c r="A10" s="393">
        <v>1</v>
      </c>
      <c r="B10" s="212" t="s">
        <v>25291</v>
      </c>
      <c r="C10" s="513" t="s">
        <v>25304</v>
      </c>
      <c r="D10" s="213">
        <f>'02-ORÇ'!M8</f>
        <v>238893</v>
      </c>
      <c r="E10" s="214">
        <f>D10/$D$53</f>
        <v>4.3670755456229414E-2</v>
      </c>
      <c r="F10" s="215">
        <f>SUM(F11:F15)</f>
        <v>19907.749999999996</v>
      </c>
      <c r="G10" s="214">
        <f>SUM(F11:F15)/$D$10</f>
        <v>8.3333333333333315E-2</v>
      </c>
      <c r="H10" s="215">
        <f>SUM(H11:H15)</f>
        <v>19907.749999999996</v>
      </c>
      <c r="I10" s="214">
        <f>SUM(H11:H15)/$D$10</f>
        <v>8.3333333333333315E-2</v>
      </c>
      <c r="J10" s="215">
        <f>SUM(J11:J15)</f>
        <v>19907.749999999996</v>
      </c>
      <c r="K10" s="214">
        <f>SUM(J11:J15)/$D$10</f>
        <v>8.3333333333333315E-2</v>
      </c>
      <c r="L10" s="215">
        <f>SUM(L11:L15)</f>
        <v>19907.749999999996</v>
      </c>
      <c r="M10" s="214">
        <f>SUM(L11:L15)/$D$10</f>
        <v>8.3333333333333315E-2</v>
      </c>
      <c r="N10" s="215">
        <f>SUM(N11:N15)</f>
        <v>19907.749999999996</v>
      </c>
      <c r="O10" s="214">
        <f>SUM(N11:N15)/$D$10</f>
        <v>8.3333333333333315E-2</v>
      </c>
      <c r="P10" s="215">
        <f>SUM(P11:P15)</f>
        <v>19907.749999999996</v>
      </c>
      <c r="Q10" s="214">
        <f>SUM(P11:P15)/$D$10</f>
        <v>8.3333333333333315E-2</v>
      </c>
      <c r="R10" s="215">
        <f>SUM(R11:R15)</f>
        <v>19907.749999999996</v>
      </c>
      <c r="S10" s="214">
        <f>SUM(R11:R15)/$D$10</f>
        <v>8.3333333333333315E-2</v>
      </c>
      <c r="T10" s="215">
        <f>SUM(T11:T15)</f>
        <v>19907.749999999996</v>
      </c>
      <c r="U10" s="214">
        <f>SUM(T11:T15)/$D$10</f>
        <v>8.3333333333333315E-2</v>
      </c>
      <c r="V10" s="215">
        <f>SUM(V11:V15)</f>
        <v>19907.749999999996</v>
      </c>
      <c r="W10" s="214">
        <f>SUM(V11:V15)/$D$10</f>
        <v>8.3333333333333315E-2</v>
      </c>
      <c r="X10" s="215">
        <f>SUM(X11:X15)</f>
        <v>19907.749999999996</v>
      </c>
      <c r="Y10" s="214">
        <f>SUM(X11:X15)/$D$10</f>
        <v>8.3333333333333315E-2</v>
      </c>
      <c r="Z10" s="215">
        <f>SUM(Z11:Z15)</f>
        <v>19907.749999999996</v>
      </c>
      <c r="AA10" s="214">
        <f>SUM(Z11:Z15)/$D$10</f>
        <v>8.3333333333333315E-2</v>
      </c>
      <c r="AB10" s="215">
        <f>SUM(AB11:AB15)</f>
        <v>19907.749999999996</v>
      </c>
      <c r="AC10" s="214">
        <f>SUM(AB11:AB15)/$D$10</f>
        <v>8.3333333333333315E-2</v>
      </c>
      <c r="AD10" s="215">
        <f t="shared" ref="AD10:AE10" si="0">SUM(F10,H10,J10,L10,N10,P10,R10,T10,V10,X10,Z10,AB10)</f>
        <v>238892.99999999997</v>
      </c>
      <c r="AE10" s="394">
        <f t="shared" si="0"/>
        <v>0.99999999999999956</v>
      </c>
    </row>
    <row r="11" spans="1:31" ht="25.5" hidden="1" outlineLevel="1">
      <c r="A11" s="395"/>
      <c r="B11" s="216" t="str">
        <f>'02-ORÇ'!D9</f>
        <v>ENGENHEIRO CIVIL DE OBRA PLENO COM ENCARGOS COMPLEMENTARES</v>
      </c>
      <c r="C11" s="217"/>
      <c r="D11" s="218">
        <f>'02-ORÇ'!M9</f>
        <v>139371.84</v>
      </c>
      <c r="E11" s="219"/>
      <c r="F11" s="220">
        <f t="shared" ref="F11:F15" si="1">$D11*G11</f>
        <v>11614.32</v>
      </c>
      <c r="G11" s="221">
        <f t="shared" ref="G11:G15" si="2">1/12</f>
        <v>8.3333333333333329E-2</v>
      </c>
      <c r="H11" s="220">
        <f t="shared" ref="H11:H15" si="3">$D11*I11</f>
        <v>11614.32</v>
      </c>
      <c r="I11" s="221">
        <f t="shared" ref="I11:I15" si="4">1/12</f>
        <v>8.3333333333333329E-2</v>
      </c>
      <c r="J11" s="220">
        <f t="shared" ref="J11:J15" si="5">$D11*K11</f>
        <v>11614.32</v>
      </c>
      <c r="K11" s="221">
        <f t="shared" ref="K11:K15" si="6">1/12</f>
        <v>8.3333333333333329E-2</v>
      </c>
      <c r="L11" s="220">
        <f t="shared" ref="L11:L15" si="7">$D11*M11</f>
        <v>11614.32</v>
      </c>
      <c r="M11" s="221">
        <f t="shared" ref="M11:M15" si="8">1/12</f>
        <v>8.3333333333333329E-2</v>
      </c>
      <c r="N11" s="220">
        <f t="shared" ref="N11:N15" si="9">$D11*O11</f>
        <v>11614.32</v>
      </c>
      <c r="O11" s="221">
        <f t="shared" ref="O11:O15" si="10">1/12</f>
        <v>8.3333333333333329E-2</v>
      </c>
      <c r="P11" s="220">
        <f t="shared" ref="P11:P15" si="11">$D11*Q11</f>
        <v>11614.32</v>
      </c>
      <c r="Q11" s="221">
        <f t="shared" ref="Q11:Q15" si="12">1/12</f>
        <v>8.3333333333333329E-2</v>
      </c>
      <c r="R11" s="220">
        <f t="shared" ref="R11:R15" si="13">$D11*S11</f>
        <v>11614.32</v>
      </c>
      <c r="S11" s="221">
        <f t="shared" ref="S11:S15" si="14">1/12</f>
        <v>8.3333333333333329E-2</v>
      </c>
      <c r="T11" s="220">
        <f t="shared" ref="T11:T15" si="15">$D11*U11</f>
        <v>11614.32</v>
      </c>
      <c r="U11" s="221">
        <f t="shared" ref="U11:U15" si="16">1/12</f>
        <v>8.3333333333333329E-2</v>
      </c>
      <c r="V11" s="220">
        <f t="shared" ref="V11:V15" si="17">$D11*W11</f>
        <v>11614.32</v>
      </c>
      <c r="W11" s="221">
        <f t="shared" ref="W11:W15" si="18">1/12</f>
        <v>8.3333333333333329E-2</v>
      </c>
      <c r="X11" s="220">
        <f t="shared" ref="X11:X15" si="19">$D11*Y11</f>
        <v>11614.32</v>
      </c>
      <c r="Y11" s="221">
        <f t="shared" ref="Y11:Y15" si="20">1/12</f>
        <v>8.3333333333333329E-2</v>
      </c>
      <c r="Z11" s="220">
        <f t="shared" ref="Z11:Z15" si="21">$D11*AA11</f>
        <v>11614.32</v>
      </c>
      <c r="AA11" s="221">
        <f t="shared" ref="AA11:AA15" si="22">1/12</f>
        <v>8.3333333333333329E-2</v>
      </c>
      <c r="AB11" s="220">
        <f t="shared" ref="AB11:AB15" si="23">$D11*AC11</f>
        <v>11614.32</v>
      </c>
      <c r="AC11" s="221">
        <f t="shared" ref="AC11:AC15" si="24">1/12</f>
        <v>8.3333333333333329E-2</v>
      </c>
      <c r="AD11" s="222">
        <f t="shared" ref="AD11:AE11" si="25">SUM(F11,H11,J11,L11,N11,P11,R11,T11,V11,X11,Z11,AB11)</f>
        <v>139371.84000000003</v>
      </c>
      <c r="AE11" s="396">
        <f t="shared" si="25"/>
        <v>1</v>
      </c>
    </row>
    <row r="12" spans="1:31" ht="25.5" hidden="1" outlineLevel="1">
      <c r="A12" s="395"/>
      <c r="B12" s="216" t="str">
        <f>'02-ORÇ'!D10</f>
        <v>ENCARREGADO GERAL DE OBRAS COM ENCARGOS COMPLEMENTARES</v>
      </c>
      <c r="C12" s="217"/>
      <c r="D12" s="218">
        <f>'02-ORÇ'!M10</f>
        <v>55040.52</v>
      </c>
      <c r="E12" s="219"/>
      <c r="F12" s="220">
        <f t="shared" si="1"/>
        <v>4586.7099999999991</v>
      </c>
      <c r="G12" s="221">
        <f t="shared" si="2"/>
        <v>8.3333333333333329E-2</v>
      </c>
      <c r="H12" s="220">
        <f t="shared" si="3"/>
        <v>4586.7099999999991</v>
      </c>
      <c r="I12" s="221">
        <f t="shared" si="4"/>
        <v>8.3333333333333329E-2</v>
      </c>
      <c r="J12" s="220">
        <f t="shared" si="5"/>
        <v>4586.7099999999991</v>
      </c>
      <c r="K12" s="221">
        <f t="shared" si="6"/>
        <v>8.3333333333333329E-2</v>
      </c>
      <c r="L12" s="220">
        <f t="shared" si="7"/>
        <v>4586.7099999999991</v>
      </c>
      <c r="M12" s="221">
        <f t="shared" si="8"/>
        <v>8.3333333333333329E-2</v>
      </c>
      <c r="N12" s="220">
        <f t="shared" si="9"/>
        <v>4586.7099999999991</v>
      </c>
      <c r="O12" s="221">
        <f t="shared" si="10"/>
        <v>8.3333333333333329E-2</v>
      </c>
      <c r="P12" s="220">
        <f t="shared" si="11"/>
        <v>4586.7099999999991</v>
      </c>
      <c r="Q12" s="221">
        <f t="shared" si="12"/>
        <v>8.3333333333333329E-2</v>
      </c>
      <c r="R12" s="220">
        <f t="shared" si="13"/>
        <v>4586.7099999999991</v>
      </c>
      <c r="S12" s="221">
        <f t="shared" si="14"/>
        <v>8.3333333333333329E-2</v>
      </c>
      <c r="T12" s="220">
        <f t="shared" si="15"/>
        <v>4586.7099999999991</v>
      </c>
      <c r="U12" s="221">
        <f t="shared" si="16"/>
        <v>8.3333333333333329E-2</v>
      </c>
      <c r="V12" s="220">
        <f t="shared" si="17"/>
        <v>4586.7099999999991</v>
      </c>
      <c r="W12" s="221">
        <f t="shared" si="18"/>
        <v>8.3333333333333329E-2</v>
      </c>
      <c r="X12" s="220">
        <f t="shared" si="19"/>
        <v>4586.7099999999991</v>
      </c>
      <c r="Y12" s="221">
        <f t="shared" si="20"/>
        <v>8.3333333333333329E-2</v>
      </c>
      <c r="Z12" s="220">
        <f t="shared" si="21"/>
        <v>4586.7099999999991</v>
      </c>
      <c r="AA12" s="221">
        <f t="shared" si="22"/>
        <v>8.3333333333333329E-2</v>
      </c>
      <c r="AB12" s="220">
        <f t="shared" si="23"/>
        <v>4586.7099999999991</v>
      </c>
      <c r="AC12" s="221">
        <f t="shared" si="24"/>
        <v>8.3333333333333329E-2</v>
      </c>
      <c r="AD12" s="222">
        <f t="shared" ref="AD12:AE12" si="26">SUM(F12,H12,J12,L12,N12,P12,R12,T12,V12,X12,Z12,AB12)</f>
        <v>55040.51999999999</v>
      </c>
      <c r="AE12" s="396">
        <f t="shared" si="26"/>
        <v>1</v>
      </c>
    </row>
    <row r="13" spans="1:31" ht="25.5" hidden="1" outlineLevel="1">
      <c r="A13" s="395"/>
      <c r="B13" s="216" t="str">
        <f>'02-ORÇ'!D11</f>
        <v>TOPOGRAFO COM ENCARGOS COMPLEMENTARES</v>
      </c>
      <c r="C13" s="217"/>
      <c r="D13" s="218">
        <f>'02-ORÇ'!M11</f>
        <v>2316</v>
      </c>
      <c r="E13" s="219"/>
      <c r="F13" s="220">
        <f t="shared" si="1"/>
        <v>193</v>
      </c>
      <c r="G13" s="221">
        <f t="shared" si="2"/>
        <v>8.3333333333333329E-2</v>
      </c>
      <c r="H13" s="220">
        <f t="shared" si="3"/>
        <v>193</v>
      </c>
      <c r="I13" s="221">
        <f t="shared" si="4"/>
        <v>8.3333333333333329E-2</v>
      </c>
      <c r="J13" s="220">
        <f t="shared" si="5"/>
        <v>193</v>
      </c>
      <c r="K13" s="221">
        <f t="shared" si="6"/>
        <v>8.3333333333333329E-2</v>
      </c>
      <c r="L13" s="220">
        <f t="shared" si="7"/>
        <v>193</v>
      </c>
      <c r="M13" s="221">
        <f t="shared" si="8"/>
        <v>8.3333333333333329E-2</v>
      </c>
      <c r="N13" s="220">
        <f t="shared" si="9"/>
        <v>193</v>
      </c>
      <c r="O13" s="221">
        <f t="shared" si="10"/>
        <v>8.3333333333333329E-2</v>
      </c>
      <c r="P13" s="220">
        <f t="shared" si="11"/>
        <v>193</v>
      </c>
      <c r="Q13" s="221">
        <f t="shared" si="12"/>
        <v>8.3333333333333329E-2</v>
      </c>
      <c r="R13" s="220">
        <f t="shared" si="13"/>
        <v>193</v>
      </c>
      <c r="S13" s="221">
        <f t="shared" si="14"/>
        <v>8.3333333333333329E-2</v>
      </c>
      <c r="T13" s="220">
        <f t="shared" si="15"/>
        <v>193</v>
      </c>
      <c r="U13" s="221">
        <f t="shared" si="16"/>
        <v>8.3333333333333329E-2</v>
      </c>
      <c r="V13" s="220">
        <f t="shared" si="17"/>
        <v>193</v>
      </c>
      <c r="W13" s="221">
        <f t="shared" si="18"/>
        <v>8.3333333333333329E-2</v>
      </c>
      <c r="X13" s="220">
        <f t="shared" si="19"/>
        <v>193</v>
      </c>
      <c r="Y13" s="221">
        <f t="shared" si="20"/>
        <v>8.3333333333333329E-2</v>
      </c>
      <c r="Z13" s="220">
        <f t="shared" si="21"/>
        <v>193</v>
      </c>
      <c r="AA13" s="221">
        <f t="shared" si="22"/>
        <v>8.3333333333333329E-2</v>
      </c>
      <c r="AB13" s="220">
        <f t="shared" si="23"/>
        <v>193</v>
      </c>
      <c r="AC13" s="221">
        <f t="shared" si="24"/>
        <v>8.3333333333333329E-2</v>
      </c>
      <c r="AD13" s="222">
        <f t="shared" ref="AD13:AE13" si="27">SUM(F13,H13,J13,L13,N13,P13,R13,T13,V13,X13,Z13,AB13)</f>
        <v>2316</v>
      </c>
      <c r="AE13" s="396">
        <f t="shared" si="27"/>
        <v>1</v>
      </c>
    </row>
    <row r="14" spans="1:31" ht="25.5" hidden="1" outlineLevel="1">
      <c r="A14" s="395"/>
      <c r="B14" s="216" t="str">
        <f>'02-ORÇ'!D12</f>
        <v>AUXILIAR DE TOPÓGRAFO COM ENCARGOS COMPLEMENTARES</v>
      </c>
      <c r="C14" s="217"/>
      <c r="D14" s="218">
        <f>'02-ORÇ'!M12</f>
        <v>1165.2</v>
      </c>
      <c r="E14" s="219"/>
      <c r="F14" s="220">
        <f t="shared" si="1"/>
        <v>97.1</v>
      </c>
      <c r="G14" s="221">
        <f t="shared" si="2"/>
        <v>8.3333333333333329E-2</v>
      </c>
      <c r="H14" s="220">
        <f t="shared" si="3"/>
        <v>97.1</v>
      </c>
      <c r="I14" s="221">
        <f t="shared" si="4"/>
        <v>8.3333333333333329E-2</v>
      </c>
      <c r="J14" s="220">
        <f t="shared" si="5"/>
        <v>97.1</v>
      </c>
      <c r="K14" s="221">
        <f t="shared" si="6"/>
        <v>8.3333333333333329E-2</v>
      </c>
      <c r="L14" s="220">
        <f t="shared" si="7"/>
        <v>97.1</v>
      </c>
      <c r="M14" s="221">
        <f t="shared" si="8"/>
        <v>8.3333333333333329E-2</v>
      </c>
      <c r="N14" s="220">
        <f t="shared" si="9"/>
        <v>97.1</v>
      </c>
      <c r="O14" s="221">
        <f t="shared" si="10"/>
        <v>8.3333333333333329E-2</v>
      </c>
      <c r="P14" s="220">
        <f t="shared" si="11"/>
        <v>97.1</v>
      </c>
      <c r="Q14" s="221">
        <f t="shared" si="12"/>
        <v>8.3333333333333329E-2</v>
      </c>
      <c r="R14" s="220">
        <f t="shared" si="13"/>
        <v>97.1</v>
      </c>
      <c r="S14" s="221">
        <f t="shared" si="14"/>
        <v>8.3333333333333329E-2</v>
      </c>
      <c r="T14" s="220">
        <f t="shared" si="15"/>
        <v>97.1</v>
      </c>
      <c r="U14" s="221">
        <f t="shared" si="16"/>
        <v>8.3333333333333329E-2</v>
      </c>
      <c r="V14" s="220">
        <f t="shared" si="17"/>
        <v>97.1</v>
      </c>
      <c r="W14" s="221">
        <f t="shared" si="18"/>
        <v>8.3333333333333329E-2</v>
      </c>
      <c r="X14" s="220">
        <f t="shared" si="19"/>
        <v>97.1</v>
      </c>
      <c r="Y14" s="221">
        <f t="shared" si="20"/>
        <v>8.3333333333333329E-2</v>
      </c>
      <c r="Z14" s="220">
        <f t="shared" si="21"/>
        <v>97.1</v>
      </c>
      <c r="AA14" s="221">
        <f t="shared" si="22"/>
        <v>8.3333333333333329E-2</v>
      </c>
      <c r="AB14" s="220">
        <f t="shared" si="23"/>
        <v>97.1</v>
      </c>
      <c r="AC14" s="221">
        <f t="shared" si="24"/>
        <v>8.3333333333333329E-2</v>
      </c>
      <c r="AD14" s="222">
        <f t="shared" ref="AD14:AE14" si="28">SUM(F14,H14,J14,L14,N14,P14,R14,T14,V14,X14,Z14,AB14)</f>
        <v>1165.2</v>
      </c>
      <c r="AE14" s="396">
        <f t="shared" si="28"/>
        <v>1</v>
      </c>
    </row>
    <row r="15" spans="1:31" ht="25.5" hidden="1" outlineLevel="1">
      <c r="A15" s="395"/>
      <c r="B15" s="216" t="str">
        <f>'02-ORÇ'!D13</f>
        <v>ALMOXARIFE COM ENCARGOS COMPLEMENTARES</v>
      </c>
      <c r="C15" s="217"/>
      <c r="D15" s="218">
        <f>'02-ORÇ'!M13</f>
        <v>40999.440000000002</v>
      </c>
      <c r="E15" s="219"/>
      <c r="F15" s="220">
        <f t="shared" si="1"/>
        <v>3416.62</v>
      </c>
      <c r="G15" s="221">
        <f t="shared" si="2"/>
        <v>8.3333333333333329E-2</v>
      </c>
      <c r="H15" s="220">
        <f t="shared" si="3"/>
        <v>3416.62</v>
      </c>
      <c r="I15" s="221">
        <f t="shared" si="4"/>
        <v>8.3333333333333329E-2</v>
      </c>
      <c r="J15" s="220">
        <f t="shared" si="5"/>
        <v>3416.62</v>
      </c>
      <c r="K15" s="221">
        <f t="shared" si="6"/>
        <v>8.3333333333333329E-2</v>
      </c>
      <c r="L15" s="220">
        <f t="shared" si="7"/>
        <v>3416.62</v>
      </c>
      <c r="M15" s="221">
        <f t="shared" si="8"/>
        <v>8.3333333333333329E-2</v>
      </c>
      <c r="N15" s="220">
        <f t="shared" si="9"/>
        <v>3416.62</v>
      </c>
      <c r="O15" s="221">
        <f t="shared" si="10"/>
        <v>8.3333333333333329E-2</v>
      </c>
      <c r="P15" s="220">
        <f t="shared" si="11"/>
        <v>3416.62</v>
      </c>
      <c r="Q15" s="221">
        <f t="shared" si="12"/>
        <v>8.3333333333333329E-2</v>
      </c>
      <c r="R15" s="220">
        <f t="shared" si="13"/>
        <v>3416.62</v>
      </c>
      <c r="S15" s="221">
        <f t="shared" si="14"/>
        <v>8.3333333333333329E-2</v>
      </c>
      <c r="T15" s="220">
        <f t="shared" si="15"/>
        <v>3416.62</v>
      </c>
      <c r="U15" s="221">
        <f t="shared" si="16"/>
        <v>8.3333333333333329E-2</v>
      </c>
      <c r="V15" s="220">
        <f t="shared" si="17"/>
        <v>3416.62</v>
      </c>
      <c r="W15" s="221">
        <f t="shared" si="18"/>
        <v>8.3333333333333329E-2</v>
      </c>
      <c r="X15" s="220">
        <f t="shared" si="19"/>
        <v>3416.62</v>
      </c>
      <c r="Y15" s="221">
        <f t="shared" si="20"/>
        <v>8.3333333333333329E-2</v>
      </c>
      <c r="Z15" s="220">
        <f t="shared" si="21"/>
        <v>3416.62</v>
      </c>
      <c r="AA15" s="221">
        <f t="shared" si="22"/>
        <v>8.3333333333333329E-2</v>
      </c>
      <c r="AB15" s="220">
        <f t="shared" si="23"/>
        <v>3416.62</v>
      </c>
      <c r="AC15" s="221">
        <f t="shared" si="24"/>
        <v>8.3333333333333329E-2</v>
      </c>
      <c r="AD15" s="222">
        <f t="shared" ref="AD15:AE15" si="29">SUM(F15,H15,J15,L15,N15,P15,R15,T15,V15,X15,Z15,AB15)</f>
        <v>40999.440000000002</v>
      </c>
      <c r="AE15" s="396">
        <f t="shared" si="29"/>
        <v>1</v>
      </c>
    </row>
    <row r="16" spans="1:31" ht="12.75">
      <c r="A16" s="395"/>
      <c r="B16" s="223"/>
      <c r="C16" s="217"/>
      <c r="D16" s="217"/>
      <c r="E16" s="219"/>
      <c r="F16" s="224"/>
      <c r="G16" s="219"/>
      <c r="H16" s="224"/>
      <c r="I16" s="219"/>
      <c r="J16" s="224"/>
      <c r="K16" s="219"/>
      <c r="L16" s="224"/>
      <c r="M16" s="219"/>
      <c r="N16" s="224"/>
      <c r="O16" s="219"/>
      <c r="P16" s="224"/>
      <c r="Q16" s="219"/>
      <c r="R16" s="225"/>
      <c r="S16" s="219"/>
      <c r="T16" s="224"/>
      <c r="U16" s="219"/>
      <c r="V16" s="224"/>
      <c r="W16" s="224"/>
      <c r="X16" s="224"/>
      <c r="Y16" s="224"/>
      <c r="Z16" s="224"/>
      <c r="AA16" s="224"/>
      <c r="AB16" s="224"/>
      <c r="AC16" s="224"/>
      <c r="AD16" s="224"/>
      <c r="AE16" s="397"/>
    </row>
    <row r="17" spans="1:31" ht="51" collapsed="1">
      <c r="A17" s="393">
        <v>2</v>
      </c>
      <c r="B17" s="212" t="str">
        <f>'02-ORÇ'!D14</f>
        <v>INSTALAÇÕES PRELIMINARES E CANTEIRO</v>
      </c>
      <c r="C17" s="514" t="s">
        <v>25305</v>
      </c>
      <c r="D17" s="213">
        <f>'02-ORÇ'!M14</f>
        <v>53928.920000000006</v>
      </c>
      <c r="E17" s="214">
        <f>D17/$D$53</f>
        <v>9.8584582944605311E-3</v>
      </c>
      <c r="F17" s="215">
        <f>SUM(F18:F23)</f>
        <v>33593.630000000005</v>
      </c>
      <c r="G17" s="214">
        <f>F17/$D$17</f>
        <v>0.62292421209250992</v>
      </c>
      <c r="H17" s="215">
        <f>SUM(H18:H23)</f>
        <v>2062.09</v>
      </c>
      <c r="I17" s="214">
        <f>H17/$D$17</f>
        <v>3.8237183314629698E-2</v>
      </c>
      <c r="J17" s="215">
        <f>SUM(J18:J23)</f>
        <v>1592.55</v>
      </c>
      <c r="K17" s="214">
        <f>J17/$D$17</f>
        <v>2.9530537603942371E-2</v>
      </c>
      <c r="L17" s="215">
        <f>SUM(L18:L23)</f>
        <v>2062.09</v>
      </c>
      <c r="M17" s="214">
        <f>L17/$D$17</f>
        <v>3.8237183314629698E-2</v>
      </c>
      <c r="N17" s="215">
        <f>SUM(N18:N23)</f>
        <v>1592.55</v>
      </c>
      <c r="O17" s="214">
        <f>N17/$D$17</f>
        <v>2.9530537603942371E-2</v>
      </c>
      <c r="P17" s="215">
        <f>SUM(P18:P23)</f>
        <v>2062.09</v>
      </c>
      <c r="Q17" s="214">
        <f>P17/$D$17</f>
        <v>3.8237183314629698E-2</v>
      </c>
      <c r="R17" s="215">
        <f>SUM(R18:R23)</f>
        <v>1592.55</v>
      </c>
      <c r="S17" s="214">
        <f>R17/$D$17</f>
        <v>2.9530537603942371E-2</v>
      </c>
      <c r="T17" s="215">
        <f>SUM(T18:T23)</f>
        <v>2062.09</v>
      </c>
      <c r="U17" s="214">
        <f>T17/$D$17</f>
        <v>3.8237183314629698E-2</v>
      </c>
      <c r="V17" s="215">
        <f>SUM(V18:V23)</f>
        <v>1592.55</v>
      </c>
      <c r="W17" s="214">
        <f>V17/$D$17</f>
        <v>2.9530537603942371E-2</v>
      </c>
      <c r="X17" s="215">
        <f>SUM(X18:X23)</f>
        <v>2062.09</v>
      </c>
      <c r="Y17" s="214">
        <f>X17/$D$17</f>
        <v>3.8237183314629698E-2</v>
      </c>
      <c r="Z17" s="215">
        <f>SUM(Z18:Z23)</f>
        <v>1592.55</v>
      </c>
      <c r="AA17" s="214">
        <f>Z17/$D$17</f>
        <v>2.9530537603942371E-2</v>
      </c>
      <c r="AB17" s="215">
        <f>SUM(AB18:AB23)</f>
        <v>2062.09</v>
      </c>
      <c r="AC17" s="214">
        <f>AB17/$D$17</f>
        <v>3.8237183314629698E-2</v>
      </c>
      <c r="AD17" s="215">
        <f t="shared" ref="AD17:AE17" si="30">SUM(F17,H17,J17,L17,N17,P17,R17,T17,V17,X17,Z17,AB17)</f>
        <v>53928.92</v>
      </c>
      <c r="AE17" s="394">
        <f t="shared" si="30"/>
        <v>1</v>
      </c>
    </row>
    <row r="18" spans="1:31" ht="51" hidden="1" outlineLevel="1">
      <c r="A18" s="395"/>
      <c r="B18" s="216" t="str">
        <f>'02-ORÇ'!D15</f>
        <v>FORNECIMENTO E INSTALAÇÃO DE PLACA DE OBRA COM CHAPA GALVANIZADA E ESTRUTURA DE MADEIRA. AF_03/2022_PS</v>
      </c>
      <c r="C18" s="217"/>
      <c r="D18" s="519">
        <f>'02-ORÇ'!M15</f>
        <v>3411.87</v>
      </c>
      <c r="E18" s="219"/>
      <c r="F18" s="220">
        <f t="shared" ref="F18:F19" si="31">D18*G18</f>
        <v>3411.87</v>
      </c>
      <c r="G18" s="221">
        <v>1</v>
      </c>
      <c r="H18" s="224"/>
      <c r="I18" s="219"/>
      <c r="J18" s="224"/>
      <c r="K18" s="219"/>
      <c r="L18" s="224"/>
      <c r="M18" s="219"/>
      <c r="N18" s="225"/>
      <c r="O18" s="225"/>
      <c r="P18" s="225"/>
      <c r="Q18" s="225"/>
      <c r="R18" s="225"/>
      <c r="S18" s="219"/>
      <c r="T18" s="225"/>
      <c r="U18" s="219"/>
      <c r="V18" s="222"/>
      <c r="W18" s="222"/>
      <c r="X18" s="222"/>
      <c r="Y18" s="222"/>
      <c r="Z18" s="222"/>
      <c r="AA18" s="222"/>
      <c r="AB18" s="222"/>
      <c r="AC18" s="222"/>
      <c r="AD18" s="222">
        <f t="shared" ref="AD18:AE18" si="32">SUM(F18,H18,J18,L18,N18,P18,R18,T18,V18,X18,Z18,AB18)</f>
        <v>3411.87</v>
      </c>
      <c r="AE18" s="396">
        <f t="shared" si="32"/>
        <v>1</v>
      </c>
    </row>
    <row r="19" spans="1:31" ht="63.75" hidden="1" outlineLevel="1">
      <c r="A19" s="395"/>
      <c r="B19" s="216" t="str">
        <f>'02-ORÇ'!D16</f>
        <v>COMPOSIÇÃO PARAMÉTRICA DE EXECUÇÃO DE RESERVATÓRIO ELEVADO DE ÁGUA (2000 LITROS) EM CANTEIRO DE OBRAS, APOIADO EM ESTRUTURA DE MADEIRA. AF_01/2024</v>
      </c>
      <c r="C19" s="217"/>
      <c r="D19" s="519">
        <f>'02-ORÇ'!M16</f>
        <v>8284.1200000000008</v>
      </c>
      <c r="E19" s="219"/>
      <c r="F19" s="220">
        <f t="shared" si="31"/>
        <v>8284.1200000000008</v>
      </c>
      <c r="G19" s="221">
        <v>1</v>
      </c>
      <c r="H19" s="224"/>
      <c r="I19" s="219"/>
      <c r="J19" s="224"/>
      <c r="K19" s="219"/>
      <c r="L19" s="224"/>
      <c r="M19" s="219"/>
      <c r="N19" s="225"/>
      <c r="O19" s="225"/>
      <c r="P19" s="225"/>
      <c r="Q19" s="225"/>
      <c r="R19" s="225"/>
      <c r="S19" s="219"/>
      <c r="T19" s="225"/>
      <c r="U19" s="219"/>
      <c r="V19" s="222"/>
      <c r="W19" s="222"/>
      <c r="X19" s="222"/>
      <c r="Y19" s="222"/>
      <c r="Z19" s="222"/>
      <c r="AA19" s="222"/>
      <c r="AB19" s="222"/>
      <c r="AC19" s="222"/>
      <c r="AD19" s="222">
        <f t="shared" ref="AD19:AE19" si="33">SUM(F19,H19,J19,L19,N19,P19,R19,T19,V19,X19,Z19,AB19)</f>
        <v>8284.1200000000008</v>
      </c>
      <c r="AE19" s="396">
        <f t="shared" si="33"/>
        <v>1</v>
      </c>
    </row>
    <row r="20" spans="1:31" ht="38.25" hidden="1" outlineLevel="1">
      <c r="A20" s="395"/>
      <c r="B20" s="216" t="str">
        <f>'02-ORÇ'!D17</f>
        <v>LOCAÇÃO MENSAL DE ESTRUTURA DE COBERTURA IMPERMEÁVEL (TENDA - INCLUSO MONTAGEM)</v>
      </c>
      <c r="C20" s="217"/>
      <c r="D20" s="519">
        <f>'02-ORÇ'!M17</f>
        <v>10083.48</v>
      </c>
      <c r="E20" s="219"/>
      <c r="F20" s="220">
        <f>$D20*G20</f>
        <v>840.29</v>
      </c>
      <c r="G20" s="221">
        <f t="shared" ref="G20:G21" si="34">1/12</f>
        <v>8.3333333333333329E-2</v>
      </c>
      <c r="H20" s="220">
        <f>$D20*I20</f>
        <v>840.29</v>
      </c>
      <c r="I20" s="221">
        <f t="shared" ref="I20:I21" si="35">1/12</f>
        <v>8.3333333333333329E-2</v>
      </c>
      <c r="J20" s="220">
        <f>$D20*K20</f>
        <v>840.29</v>
      </c>
      <c r="K20" s="221">
        <f t="shared" ref="K20:K21" si="36">1/12</f>
        <v>8.3333333333333329E-2</v>
      </c>
      <c r="L20" s="220">
        <f>$D20*M20</f>
        <v>840.29</v>
      </c>
      <c r="M20" s="221">
        <f t="shared" ref="M20:M21" si="37">1/12</f>
        <v>8.3333333333333329E-2</v>
      </c>
      <c r="N20" s="220">
        <f>$D20*O20</f>
        <v>840.29</v>
      </c>
      <c r="O20" s="221">
        <f t="shared" ref="O20:O21" si="38">1/12</f>
        <v>8.3333333333333329E-2</v>
      </c>
      <c r="P20" s="220">
        <f>$D20*Q20</f>
        <v>840.29</v>
      </c>
      <c r="Q20" s="221">
        <f t="shared" ref="Q20:Q21" si="39">1/12</f>
        <v>8.3333333333333329E-2</v>
      </c>
      <c r="R20" s="220">
        <f>$D20*S20</f>
        <v>840.29</v>
      </c>
      <c r="S20" s="221">
        <f t="shared" ref="S20:S21" si="40">1/12</f>
        <v>8.3333333333333329E-2</v>
      </c>
      <c r="T20" s="220">
        <f>$D20*U20</f>
        <v>840.29</v>
      </c>
      <c r="U20" s="221">
        <f t="shared" ref="U20:U21" si="41">1/12</f>
        <v>8.3333333333333329E-2</v>
      </c>
      <c r="V20" s="220">
        <f>$D20*W20</f>
        <v>840.29</v>
      </c>
      <c r="W20" s="221">
        <f t="shared" ref="W20:W21" si="42">1/12</f>
        <v>8.3333333333333329E-2</v>
      </c>
      <c r="X20" s="220">
        <f>$D20*Y20</f>
        <v>840.29</v>
      </c>
      <c r="Y20" s="221">
        <f t="shared" ref="Y20:Y21" si="43">1/12</f>
        <v>8.3333333333333329E-2</v>
      </c>
      <c r="Z20" s="220">
        <f>$D20*AA20</f>
        <v>840.29</v>
      </c>
      <c r="AA20" s="221">
        <f t="shared" ref="AA20:AA21" si="44">1/12</f>
        <v>8.3333333333333329E-2</v>
      </c>
      <c r="AB20" s="220">
        <f>$D20*AC20</f>
        <v>840.29</v>
      </c>
      <c r="AC20" s="221">
        <f t="shared" ref="AC20:AC21" si="45">1/12</f>
        <v>8.3333333333333329E-2</v>
      </c>
      <c r="AD20" s="222">
        <f t="shared" ref="AD20:AE20" si="46">SUM(F20,H20,J20,L20,N20,P20,R20,T20,V20,X20,Z20,AB20)</f>
        <v>10083.48</v>
      </c>
      <c r="AE20" s="396">
        <f t="shared" si="46"/>
        <v>1</v>
      </c>
    </row>
    <row r="21" spans="1:31" ht="63.75" hidden="1" outlineLevel="1">
      <c r="A21" s="395"/>
      <c r="B21" s="216" t="str">
        <f>'02-ORÇ'!D18</f>
        <v>LOCAÇÃO DE CONTAINER 2,30 X 6,00 M, ALT. 2,50 M, PARA ESCRITORIO, COM 1 SANITÁRIO, COMPLETO. EXCLUSO MOBILIZAÇÃO E DESMOBILIZAÇÃO</v>
      </c>
      <c r="C21" s="217"/>
      <c r="D21" s="519">
        <f>'02-ORÇ'!M18</f>
        <v>9027.1200000000008</v>
      </c>
      <c r="E21" s="219"/>
      <c r="F21" s="220">
        <f t="shared" ref="F21:F22" si="47">D21*G21</f>
        <v>752.26</v>
      </c>
      <c r="G21" s="221">
        <f t="shared" si="34"/>
        <v>8.3333333333333329E-2</v>
      </c>
      <c r="H21" s="220">
        <f>$D$21*I21</f>
        <v>752.26</v>
      </c>
      <c r="I21" s="221">
        <f t="shared" si="35"/>
        <v>8.3333333333333329E-2</v>
      </c>
      <c r="J21" s="220">
        <f>$D$21*K21</f>
        <v>752.26</v>
      </c>
      <c r="K21" s="221">
        <f t="shared" si="36"/>
        <v>8.3333333333333329E-2</v>
      </c>
      <c r="L21" s="220">
        <f>$D$21*M21</f>
        <v>752.26</v>
      </c>
      <c r="M21" s="221">
        <f t="shared" si="37"/>
        <v>8.3333333333333329E-2</v>
      </c>
      <c r="N21" s="220">
        <f>$D$21*O21</f>
        <v>752.26</v>
      </c>
      <c r="O21" s="221">
        <f t="shared" si="38"/>
        <v>8.3333333333333329E-2</v>
      </c>
      <c r="P21" s="220">
        <f>$D$21*Q21</f>
        <v>752.26</v>
      </c>
      <c r="Q21" s="221">
        <f t="shared" si="39"/>
        <v>8.3333333333333329E-2</v>
      </c>
      <c r="R21" s="220">
        <f>$D$21*S21</f>
        <v>752.26</v>
      </c>
      <c r="S21" s="221">
        <f t="shared" si="40"/>
        <v>8.3333333333333329E-2</v>
      </c>
      <c r="T21" s="220">
        <f>$D$21*U21</f>
        <v>752.26</v>
      </c>
      <c r="U21" s="221">
        <f t="shared" si="41"/>
        <v>8.3333333333333329E-2</v>
      </c>
      <c r="V21" s="220">
        <f>$D$21*W21</f>
        <v>752.26</v>
      </c>
      <c r="W21" s="221">
        <f t="shared" si="42"/>
        <v>8.3333333333333329E-2</v>
      </c>
      <c r="X21" s="220">
        <f>$D$21*Y21</f>
        <v>752.26</v>
      </c>
      <c r="Y21" s="221">
        <f t="shared" si="43"/>
        <v>8.3333333333333329E-2</v>
      </c>
      <c r="Z21" s="220">
        <f>$D$21*AA21</f>
        <v>752.26</v>
      </c>
      <c r="AA21" s="221">
        <f t="shared" si="44"/>
        <v>8.3333333333333329E-2</v>
      </c>
      <c r="AB21" s="220">
        <f>$D$21*AC21</f>
        <v>752.26</v>
      </c>
      <c r="AC21" s="221">
        <f t="shared" si="45"/>
        <v>8.3333333333333329E-2</v>
      </c>
      <c r="AD21" s="222">
        <f t="shared" ref="AD21:AE21" si="48">SUM(F21,H21,J21,L21,N21,P21,R21,T21,V21,X21,Z21,AB21)</f>
        <v>9027.1200000000008</v>
      </c>
      <c r="AE21" s="396">
        <f t="shared" si="48"/>
        <v>1</v>
      </c>
    </row>
    <row r="22" spans="1:31" ht="63.75" hidden="1" outlineLevel="1">
      <c r="A22" s="395"/>
      <c r="B22" s="216" t="str">
        <f>'02-ORÇ'!D19</f>
        <v>SISTEMA DE TRATAMENTO DE EFLUENTES DE INSTALAÇÕES PROVISÓRIAS DE CANTEIRO DE OBRAS, SISTEMA FOSSA/FILTRO E CISTERNA - 8 A 14 CONTRIBUINTES</v>
      </c>
      <c r="C22" s="217"/>
      <c r="D22" s="519">
        <f>'02-ORÇ'!M19</f>
        <v>20305.09</v>
      </c>
      <c r="E22" s="219"/>
      <c r="F22" s="220">
        <f t="shared" si="47"/>
        <v>20305.09</v>
      </c>
      <c r="G22" s="221">
        <v>1</v>
      </c>
      <c r="H22" s="224"/>
      <c r="I22" s="219"/>
      <c r="J22" s="224"/>
      <c r="K22" s="219"/>
      <c r="L22" s="224"/>
      <c r="M22" s="219"/>
      <c r="N22" s="225"/>
      <c r="O22" s="225"/>
      <c r="P22" s="225"/>
      <c r="Q22" s="225"/>
      <c r="R22" s="225"/>
      <c r="S22" s="219"/>
      <c r="T22" s="225"/>
      <c r="U22" s="219"/>
      <c r="V22" s="222"/>
      <c r="W22" s="222"/>
      <c r="X22" s="222"/>
      <c r="Y22" s="222"/>
      <c r="Z22" s="222"/>
      <c r="AA22" s="222"/>
      <c r="AB22" s="222"/>
      <c r="AC22" s="222"/>
      <c r="AD22" s="222">
        <f t="shared" ref="AD22:AE22" si="49">SUM(F22,H22,J22,L22,N22,P22,R22,T22,V22,X22,Z22,AB22)</f>
        <v>20305.09</v>
      </c>
      <c r="AE22" s="396">
        <f t="shared" si="49"/>
        <v>1</v>
      </c>
    </row>
    <row r="23" spans="1:31" ht="38.25" hidden="1" outlineLevel="1">
      <c r="A23" s="395"/>
      <c r="B23" s="216" t="str">
        <f>'02-ORÇ'!D20</f>
        <v>ESGOTAMENTO DE FOSSA SÉPTICA COM LIMPEZA CAMINHÃO LIMPA FOSSA ATÉ 6M³</v>
      </c>
      <c r="C23" s="217"/>
      <c r="D23" s="519">
        <f>'02-ORÇ'!M20</f>
        <v>2817.24</v>
      </c>
      <c r="E23" s="219"/>
      <c r="F23" s="220"/>
      <c r="G23" s="221"/>
      <c r="H23" s="220">
        <f>$D$23*I23</f>
        <v>469.53999999999996</v>
      </c>
      <c r="I23" s="221">
        <f>1/6</f>
        <v>0.16666666666666666</v>
      </c>
      <c r="J23" s="220"/>
      <c r="K23" s="221"/>
      <c r="L23" s="220">
        <f>$D$23*M23</f>
        <v>469.53999999999996</v>
      </c>
      <c r="M23" s="221">
        <f>1/6</f>
        <v>0.16666666666666666</v>
      </c>
      <c r="N23" s="220"/>
      <c r="O23" s="221"/>
      <c r="P23" s="220">
        <f>$D$23*Q23</f>
        <v>469.53999999999996</v>
      </c>
      <c r="Q23" s="221">
        <f>1/6</f>
        <v>0.16666666666666666</v>
      </c>
      <c r="R23" s="220"/>
      <c r="S23" s="219"/>
      <c r="T23" s="220">
        <f>$D$23*U23</f>
        <v>469.53999999999996</v>
      </c>
      <c r="U23" s="221">
        <f>1/6</f>
        <v>0.16666666666666666</v>
      </c>
      <c r="V23" s="222"/>
      <c r="W23" s="222"/>
      <c r="X23" s="220">
        <f>$D$23*Y23</f>
        <v>469.53999999999996</v>
      </c>
      <c r="Y23" s="221">
        <f>1/6</f>
        <v>0.16666666666666666</v>
      </c>
      <c r="Z23" s="222"/>
      <c r="AA23" s="222"/>
      <c r="AB23" s="220">
        <f>$D$23*AC23</f>
        <v>469.53999999999996</v>
      </c>
      <c r="AC23" s="221">
        <f>1/6</f>
        <v>0.16666666666666666</v>
      </c>
      <c r="AD23" s="222">
        <f t="shared" ref="AD23:AE23" si="50">SUM(F23,H23,J23,L23,N23,P23,R23,T23,V23,X23,Z23,AB23)</f>
        <v>2817.24</v>
      </c>
      <c r="AE23" s="396">
        <f t="shared" si="50"/>
        <v>0.99999999999999989</v>
      </c>
    </row>
    <row r="24" spans="1:31" ht="12.75">
      <c r="A24" s="395"/>
      <c r="B24" s="226"/>
      <c r="C24" s="226"/>
      <c r="D24" s="227"/>
      <c r="E24" s="228"/>
      <c r="F24" s="229"/>
      <c r="G24" s="228"/>
      <c r="H24" s="229"/>
      <c r="I24" s="228"/>
      <c r="J24" s="229"/>
      <c r="K24" s="228"/>
      <c r="L24" s="229"/>
      <c r="M24" s="228"/>
      <c r="N24" s="229"/>
      <c r="O24" s="228"/>
      <c r="P24" s="229"/>
      <c r="Q24" s="228"/>
      <c r="R24" s="229"/>
      <c r="S24" s="228"/>
      <c r="T24" s="229"/>
      <c r="U24" s="228"/>
      <c r="V24" s="229"/>
      <c r="W24" s="229"/>
      <c r="X24" s="229"/>
      <c r="Y24" s="229"/>
      <c r="Z24" s="229"/>
      <c r="AA24" s="229"/>
      <c r="AB24" s="229"/>
      <c r="AC24" s="229"/>
      <c r="AD24" s="229"/>
      <c r="AE24" s="398"/>
    </row>
    <row r="25" spans="1:31" ht="47.25" customHeight="1" collapsed="1">
      <c r="A25" s="393">
        <v>3</v>
      </c>
      <c r="B25" s="212" t="str">
        <f>'02-ORÇ'!D21</f>
        <v>PORTÕES DE 4,00 E 7,00 METROS</v>
      </c>
      <c r="C25" s="212" t="s">
        <v>25306</v>
      </c>
      <c r="D25" s="213">
        <f>'02-ORÇ'!M21</f>
        <v>118829.01</v>
      </c>
      <c r="E25" s="214">
        <f>D25/$D$53</f>
        <v>2.1722497673920288E-2</v>
      </c>
      <c r="F25" s="993" t="s">
        <v>25307</v>
      </c>
      <c r="G25" s="991"/>
      <c r="H25" s="991"/>
      <c r="I25" s="991"/>
      <c r="J25" s="991"/>
      <c r="K25" s="991"/>
      <c r="L25" s="991"/>
      <c r="M25" s="991"/>
      <c r="N25" s="991"/>
      <c r="O25" s="991"/>
      <c r="P25" s="991"/>
      <c r="Q25" s="991"/>
      <c r="R25" s="991"/>
      <c r="S25" s="991"/>
      <c r="T25" s="991"/>
      <c r="U25" s="991"/>
      <c r="V25" s="991"/>
      <c r="W25" s="991"/>
      <c r="X25" s="991"/>
      <c r="Y25" s="991"/>
      <c r="Z25" s="991"/>
      <c r="AA25" s="991"/>
      <c r="AB25" s="991"/>
      <c r="AC25" s="992"/>
      <c r="AD25" s="215">
        <f>D25</f>
        <v>118829.01</v>
      </c>
      <c r="AE25" s="394">
        <v>1</v>
      </c>
    </row>
    <row r="26" spans="1:31" ht="38.25" hidden="1" outlineLevel="1">
      <c r="A26" s="395"/>
      <c r="B26" s="216" t="str">
        <f>'02-ORÇ'!D22</f>
        <v>PERFIL UE 200X75X25X3MM - SOLDADO EM CAIXA DUPLA - EMBUTIDO 90CM NA ESTACA</v>
      </c>
      <c r="C26" s="217"/>
      <c r="D26" s="218">
        <f>'02-ORÇ'!M22</f>
        <v>32963.78</v>
      </c>
      <c r="E26" s="219"/>
      <c r="F26" s="220"/>
      <c r="G26" s="221"/>
      <c r="H26" s="220"/>
      <c r="I26" s="221"/>
      <c r="J26" s="220"/>
      <c r="K26" s="230"/>
      <c r="L26" s="220"/>
      <c r="M26" s="221"/>
      <c r="N26" s="220"/>
      <c r="O26" s="221"/>
      <c r="P26" s="220"/>
      <c r="Q26" s="221"/>
      <c r="R26" s="220"/>
      <c r="S26" s="221"/>
      <c r="T26" s="220"/>
      <c r="U26" s="221"/>
      <c r="V26" s="222"/>
      <c r="W26" s="222"/>
      <c r="X26" s="222"/>
      <c r="Y26" s="222"/>
      <c r="Z26" s="222"/>
      <c r="AA26" s="222"/>
      <c r="AB26" s="220">
        <f>$D$26*AC26</f>
        <v>32963.78</v>
      </c>
      <c r="AC26" s="221">
        <v>1</v>
      </c>
      <c r="AD26" s="222">
        <f t="shared" ref="AD26:AE26" si="51">SUM(F26,H26,J26,L26,N26,P26,R26,T26,V26,X26,Z26,AB26)</f>
        <v>32963.78</v>
      </c>
      <c r="AE26" s="396">
        <f t="shared" si="51"/>
        <v>1</v>
      </c>
    </row>
    <row r="27" spans="1:31" ht="38.25" hidden="1" outlineLevel="1">
      <c r="A27" s="395"/>
      <c r="B27" s="216" t="str">
        <f>'02-ORÇ'!D23</f>
        <v>CHAPA AÇO A36 - 200 X 150 #14 - ACABAMENTO DE TOPO - FORNECIMENTO E INSTALAÇÃO</v>
      </c>
      <c r="C27" s="217"/>
      <c r="D27" s="218">
        <f>'02-ORÇ'!M23</f>
        <v>262.72000000000003</v>
      </c>
      <c r="E27" s="219"/>
      <c r="F27" s="220"/>
      <c r="G27" s="221"/>
      <c r="H27" s="220"/>
      <c r="I27" s="221"/>
      <c r="J27" s="220"/>
      <c r="K27" s="230"/>
      <c r="L27" s="220"/>
      <c r="M27" s="221"/>
      <c r="N27" s="220"/>
      <c r="O27" s="221"/>
      <c r="P27" s="220"/>
      <c r="Q27" s="221"/>
      <c r="R27" s="220"/>
      <c r="S27" s="221"/>
      <c r="T27" s="220"/>
      <c r="U27" s="221"/>
      <c r="V27" s="222"/>
      <c r="W27" s="222"/>
      <c r="X27" s="222"/>
      <c r="Y27" s="222"/>
      <c r="Z27" s="222"/>
      <c r="AA27" s="222"/>
      <c r="AB27" s="220">
        <f>$D$27*AC27</f>
        <v>262.72000000000003</v>
      </c>
      <c r="AC27" s="221">
        <v>1</v>
      </c>
      <c r="AD27" s="222">
        <f t="shared" ref="AD27:AE27" si="52">SUM(F27,H27,J27,L27,N27,P27,R27,T27,V27,X27,Z27,AB27)</f>
        <v>262.72000000000003</v>
      </c>
      <c r="AE27" s="396">
        <f t="shared" si="52"/>
        <v>1</v>
      </c>
    </row>
    <row r="28" spans="1:31" ht="76.5" hidden="1" outlineLevel="1">
      <c r="A28" s="399"/>
      <c r="B28" s="216" t="str">
        <f>'02-ORÇ'!D24</f>
        <v>ESTACA ESCAVADA MECANICAMENTE, SEM FLUIDO ESTABILIZANTE, COM 40CM DE DIÂMETRO. (EXCLUSIVE MOBILIZAÇÃO E DESMOBILIZAÇÃO, ARMADURA, CONCRETAGEM E DESCARTE DO SOLO)</v>
      </c>
      <c r="C28" s="217"/>
      <c r="D28" s="218">
        <f>'02-ORÇ'!M24</f>
        <v>2472.96</v>
      </c>
      <c r="E28" s="225"/>
      <c r="F28" s="220"/>
      <c r="G28" s="221"/>
      <c r="H28" s="220"/>
      <c r="I28" s="221"/>
      <c r="J28" s="220"/>
      <c r="K28" s="230"/>
      <c r="L28" s="220"/>
      <c r="M28" s="221"/>
      <c r="N28" s="220"/>
      <c r="O28" s="221"/>
      <c r="P28" s="220"/>
      <c r="Q28" s="221"/>
      <c r="R28" s="220"/>
      <c r="S28" s="221"/>
      <c r="T28" s="220"/>
      <c r="U28" s="221"/>
      <c r="V28" s="222"/>
      <c r="W28" s="222"/>
      <c r="X28" s="222"/>
      <c r="Y28" s="222"/>
      <c r="Z28" s="222"/>
      <c r="AA28" s="222"/>
      <c r="AB28" s="220">
        <f>$D$28*AC28</f>
        <v>2472.96</v>
      </c>
      <c r="AC28" s="221">
        <v>1</v>
      </c>
      <c r="AD28" s="222">
        <f t="shared" ref="AD28:AE28" si="53">SUM(F28,H28,J28,L28,N28,P28,R28,T28,V28,X28,Z28,AB28)</f>
        <v>2472.96</v>
      </c>
      <c r="AE28" s="396">
        <f t="shared" si="53"/>
        <v>1</v>
      </c>
    </row>
    <row r="29" spans="1:31" ht="63.75" hidden="1" outlineLevel="1">
      <c r="A29" s="400"/>
      <c r="B29" s="216" t="str">
        <f>'02-ORÇ'!D25</f>
        <v>CONCRETO FCK = 25MPA, TRAÇO 1:2,3:2,7 (EM MASSA SECA DE CIMENTO/ AREIA MÉDIA/ BRITA 1) - PREPARO MECÂNICO COM BETONEIRA 600 L. AF_05/2021</v>
      </c>
      <c r="C29" s="217"/>
      <c r="D29" s="218">
        <f>'02-ORÇ'!M25</f>
        <v>5679.54</v>
      </c>
      <c r="E29" s="231"/>
      <c r="F29" s="220"/>
      <c r="G29" s="221"/>
      <c r="H29" s="220"/>
      <c r="I29" s="221"/>
      <c r="J29" s="220"/>
      <c r="K29" s="221"/>
      <c r="L29" s="220"/>
      <c r="M29" s="221"/>
      <c r="N29" s="220"/>
      <c r="O29" s="221"/>
      <c r="P29" s="220"/>
      <c r="Q29" s="221"/>
      <c r="R29" s="220"/>
      <c r="S29" s="221"/>
      <c r="T29" s="220"/>
      <c r="U29" s="221"/>
      <c r="V29" s="222"/>
      <c r="W29" s="222"/>
      <c r="X29" s="222"/>
      <c r="Y29" s="222"/>
      <c r="Z29" s="222"/>
      <c r="AA29" s="222"/>
      <c r="AB29" s="220">
        <f>$D$29*AC29</f>
        <v>5679.54</v>
      </c>
      <c r="AC29" s="221">
        <v>1</v>
      </c>
      <c r="AD29" s="222">
        <f t="shared" ref="AD29:AE29" si="54">SUM(F29,H29,J29,L29,N29,P29,R29,T29,V29,X29,Z29,AB29)</f>
        <v>5679.54</v>
      </c>
      <c r="AE29" s="396">
        <f t="shared" si="54"/>
        <v>1</v>
      </c>
    </row>
    <row r="30" spans="1:31" ht="38.25" hidden="1" outlineLevel="1">
      <c r="A30" s="395"/>
      <c r="B30" s="216" t="str">
        <f>'02-ORÇ'!D26</f>
        <v>MONTAGEM DE ARMADURA DE ESTACAS, DIÂMETRO = 10,0 MM. AF_09/2021_PS</v>
      </c>
      <c r="C30" s="217"/>
      <c r="D30" s="218">
        <f>'02-ORÇ'!M26</f>
        <v>3707.4</v>
      </c>
      <c r="E30" s="219"/>
      <c r="F30" s="220"/>
      <c r="G30" s="221"/>
      <c r="H30" s="220"/>
      <c r="I30" s="221"/>
      <c r="J30" s="220"/>
      <c r="K30" s="230"/>
      <c r="L30" s="220"/>
      <c r="M30" s="221"/>
      <c r="N30" s="220"/>
      <c r="O30" s="221"/>
      <c r="P30" s="220"/>
      <c r="Q30" s="221"/>
      <c r="R30" s="220"/>
      <c r="S30" s="221"/>
      <c r="T30" s="220"/>
      <c r="U30" s="221"/>
      <c r="V30" s="222"/>
      <c r="W30" s="222"/>
      <c r="X30" s="222"/>
      <c r="Y30" s="222"/>
      <c r="Z30" s="222"/>
      <c r="AA30" s="222"/>
      <c r="AB30" s="220">
        <f>$D$30*AC30</f>
        <v>3707.4</v>
      </c>
      <c r="AC30" s="221">
        <v>1</v>
      </c>
      <c r="AD30" s="222">
        <f t="shared" ref="AD30:AE30" si="55">SUM(F30,H30,J30,L30,N30,P30,R30,T30,V30,X30,Z30,AB30)</f>
        <v>3707.4</v>
      </c>
      <c r="AE30" s="396">
        <f t="shared" si="55"/>
        <v>1</v>
      </c>
    </row>
    <row r="31" spans="1:31" ht="51" hidden="1" outlineLevel="1">
      <c r="A31" s="395"/>
      <c r="B31" s="216" t="str">
        <f>'02-ORÇ'!D27</f>
        <v>MONTAGEM DE ARMADURA TRANSVERSAL DE ESTACAS DE SEÇÃO CIRCULAR, DIÂMETRO = 6,30 MM. AF_09/2021_PS</v>
      </c>
      <c r="C31" s="217"/>
      <c r="D31" s="218">
        <f>'02-ORÇ'!M27</f>
        <v>3160.2</v>
      </c>
      <c r="E31" s="219"/>
      <c r="F31" s="220"/>
      <c r="G31" s="221"/>
      <c r="H31" s="220"/>
      <c r="I31" s="221"/>
      <c r="J31" s="220"/>
      <c r="K31" s="230"/>
      <c r="L31" s="220"/>
      <c r="M31" s="221"/>
      <c r="N31" s="220"/>
      <c r="O31" s="221"/>
      <c r="P31" s="220"/>
      <c r="Q31" s="221"/>
      <c r="R31" s="220"/>
      <c r="S31" s="221"/>
      <c r="T31" s="220"/>
      <c r="U31" s="221"/>
      <c r="V31" s="222"/>
      <c r="W31" s="222"/>
      <c r="X31" s="222"/>
      <c r="Y31" s="222"/>
      <c r="Z31" s="222"/>
      <c r="AA31" s="222"/>
      <c r="AB31" s="220">
        <f t="shared" ref="AB31:AB36" si="56">$D31*AC31</f>
        <v>3160.2</v>
      </c>
      <c r="AC31" s="221">
        <v>1</v>
      </c>
      <c r="AD31" s="222">
        <f t="shared" ref="AD31:AE31" si="57">SUM(F31,H31,J31,L31,N31,P31,R31,T31,V31,X31,Z31,AB31)</f>
        <v>3160.2</v>
      </c>
      <c r="AE31" s="396">
        <f t="shared" si="57"/>
        <v>1</v>
      </c>
    </row>
    <row r="32" spans="1:31" ht="89.25" hidden="1" outlineLevel="1">
      <c r="A32" s="395"/>
      <c r="B32" s="216" t="str">
        <f>'02-ORÇ'!D28</f>
        <v>CARGA, MANOBRA E DESCARGA DE SOLOS E MATERIAIS GRANULARES EM CAMINHÃO BASCULANTE 10 M³ - CARGA COM ESCAVADEIRA HIDRÁULICA (CAÇAMBA DE 1,20 M³ / 155 HP) E DESCARGA LIVRE (UNIDADE: M3). AF_07/2020</v>
      </c>
      <c r="C32" s="217"/>
      <c r="D32" s="218">
        <f>'02-ORÇ'!M28</f>
        <v>74.47</v>
      </c>
      <c r="E32" s="219"/>
      <c r="F32" s="220"/>
      <c r="G32" s="221"/>
      <c r="H32" s="220"/>
      <c r="I32" s="221"/>
      <c r="J32" s="220"/>
      <c r="K32" s="230"/>
      <c r="L32" s="220"/>
      <c r="M32" s="221"/>
      <c r="N32" s="220"/>
      <c r="O32" s="221"/>
      <c r="P32" s="220"/>
      <c r="Q32" s="221"/>
      <c r="R32" s="220"/>
      <c r="S32" s="221"/>
      <c r="T32" s="220"/>
      <c r="U32" s="221"/>
      <c r="V32" s="222"/>
      <c r="W32" s="222"/>
      <c r="X32" s="222"/>
      <c r="Y32" s="222"/>
      <c r="Z32" s="222"/>
      <c r="AA32" s="222"/>
      <c r="AB32" s="220">
        <f t="shared" si="56"/>
        <v>74.47</v>
      </c>
      <c r="AC32" s="221">
        <v>1</v>
      </c>
      <c r="AD32" s="222">
        <f t="shared" ref="AD32:AE32" si="58">SUM(F32,H32,J32,L32,N32,P32,R32,T32,V32,X32,Z32,AB32)</f>
        <v>74.47</v>
      </c>
      <c r="AE32" s="396">
        <f t="shared" si="58"/>
        <v>1</v>
      </c>
    </row>
    <row r="33" spans="1:31" ht="51" hidden="1" outlineLevel="1">
      <c r="A33" s="395"/>
      <c r="B33" s="216" t="str">
        <f>'02-ORÇ'!D29</f>
        <v>TRANSPORTE COM CAMINHÃO BASCULANTE DE 10 M³, EM VIA INTERNA (DENTRO DO CANTEIRO - UNIDADE: M3XKM). AF_07/2020</v>
      </c>
      <c r="C33" s="217"/>
      <c r="D33" s="218">
        <f>'02-ORÇ'!M29</f>
        <v>162.52000000000001</v>
      </c>
      <c r="E33" s="219"/>
      <c r="F33" s="220"/>
      <c r="G33" s="221"/>
      <c r="H33" s="220"/>
      <c r="I33" s="221"/>
      <c r="J33" s="220"/>
      <c r="K33" s="230"/>
      <c r="L33" s="220"/>
      <c r="M33" s="221"/>
      <c r="N33" s="220"/>
      <c r="O33" s="221"/>
      <c r="P33" s="220"/>
      <c r="Q33" s="221"/>
      <c r="R33" s="220"/>
      <c r="S33" s="221"/>
      <c r="T33" s="220"/>
      <c r="U33" s="221"/>
      <c r="V33" s="222"/>
      <c r="W33" s="222"/>
      <c r="X33" s="222"/>
      <c r="Y33" s="222"/>
      <c r="Z33" s="222"/>
      <c r="AA33" s="222"/>
      <c r="AB33" s="220">
        <f t="shared" si="56"/>
        <v>162.52000000000001</v>
      </c>
      <c r="AC33" s="221">
        <v>1</v>
      </c>
      <c r="AD33" s="222">
        <f t="shared" ref="AD33:AE33" si="59">SUM(F33,H33,J33,L33,N33,P33,R33,T33,V33,X33,Z33,AB33)</f>
        <v>162.52000000000001</v>
      </c>
      <c r="AE33" s="396">
        <f t="shared" si="59"/>
        <v>1</v>
      </c>
    </row>
    <row r="34" spans="1:31" ht="63.75" hidden="1" outlineLevel="1">
      <c r="A34" s="395"/>
      <c r="B34" s="216" t="str">
        <f>'02-ORÇ'!D30</f>
        <v>PORTAO EM GRADIL COM PINTURA ELETROSTÁTICA, 2 FOLHAS DE ABRIR PARA FORA 180°, MALHA 12MM, CAIXILHOS EM ALUMÍNIO 10X4 CM NA COR PRETO - 4 METROS</v>
      </c>
      <c r="C34" s="217"/>
      <c r="D34" s="218">
        <f>'02-ORÇ'!M30</f>
        <v>51414.8</v>
      </c>
      <c r="E34" s="219"/>
      <c r="F34" s="220"/>
      <c r="G34" s="221"/>
      <c r="H34" s="220"/>
      <c r="I34" s="221"/>
      <c r="J34" s="220"/>
      <c r="K34" s="230"/>
      <c r="L34" s="220"/>
      <c r="M34" s="221"/>
      <c r="N34" s="220"/>
      <c r="O34" s="221"/>
      <c r="P34" s="220"/>
      <c r="Q34" s="221"/>
      <c r="R34" s="220"/>
      <c r="S34" s="221"/>
      <c r="T34" s="220"/>
      <c r="U34" s="221"/>
      <c r="V34" s="222"/>
      <c r="W34" s="222"/>
      <c r="X34" s="222"/>
      <c r="Y34" s="222"/>
      <c r="Z34" s="222"/>
      <c r="AA34" s="222"/>
      <c r="AB34" s="220">
        <f t="shared" si="56"/>
        <v>51414.8</v>
      </c>
      <c r="AC34" s="221">
        <v>1</v>
      </c>
      <c r="AD34" s="222">
        <f t="shared" ref="AD34:AE34" si="60">SUM(F34,H34,J34,L34,N34,P34,R34,T34,V34,X34,Z34,AB34)</f>
        <v>51414.8</v>
      </c>
      <c r="AE34" s="396">
        <f t="shared" si="60"/>
        <v>1</v>
      </c>
    </row>
    <row r="35" spans="1:31" ht="63.75" hidden="1" outlineLevel="1">
      <c r="A35" s="395"/>
      <c r="B35" s="216" t="str">
        <f>'02-ORÇ'!D31</f>
        <v>PORTAO EM GRADIL COM PINTURA ELETROSTÁTICA, 2 FOLHAS DE ABRIR PARA FORA 180°, MALHA 12MM, CAIXILHOS EM ALUMÍNIO 10X4 CM NA COR PRETO - 7 METROS</v>
      </c>
      <c r="C35" s="217"/>
      <c r="D35" s="218">
        <f>'02-ORÇ'!M31</f>
        <v>10776.15</v>
      </c>
      <c r="E35" s="219"/>
      <c r="F35" s="220"/>
      <c r="G35" s="221"/>
      <c r="H35" s="220"/>
      <c r="I35" s="221"/>
      <c r="J35" s="220"/>
      <c r="K35" s="230"/>
      <c r="L35" s="220"/>
      <c r="M35" s="221"/>
      <c r="N35" s="220"/>
      <c r="O35" s="221"/>
      <c r="P35" s="220"/>
      <c r="Q35" s="221"/>
      <c r="R35" s="220"/>
      <c r="S35" s="221"/>
      <c r="T35" s="220"/>
      <c r="U35" s="221"/>
      <c r="V35" s="222"/>
      <c r="W35" s="222"/>
      <c r="X35" s="222"/>
      <c r="Y35" s="222"/>
      <c r="Z35" s="222"/>
      <c r="AA35" s="222"/>
      <c r="AB35" s="220">
        <f t="shared" si="56"/>
        <v>10776.15</v>
      </c>
      <c r="AC35" s="221">
        <v>1</v>
      </c>
      <c r="AD35" s="222">
        <f t="shared" ref="AD35:AE35" si="61">SUM(F35,H35,J35,L35,N35,P35,R35,T35,V35,X35,Z35,AB35)</f>
        <v>10776.15</v>
      </c>
      <c r="AE35" s="396">
        <f t="shared" si="61"/>
        <v>1</v>
      </c>
    </row>
    <row r="36" spans="1:31" ht="76.5" hidden="1" outlineLevel="1">
      <c r="A36" s="395"/>
      <c r="B36" s="216" t="str">
        <f>'02-ORÇ'!D32</f>
        <v>PINTURA COM TINTA ALQUÍDICA DE ACABAMENTO, 02 DEMÃOS (ESMALTE SINTÉTICO FOSCO) E PINTURA DE FUNDO, 02 DEMÃOS (TIPO ZARCÃO) PULVERIZADA SOBRE SUPERFÍCIES METÁLICAS EXECUTADAS NA OBRA</v>
      </c>
      <c r="C36" s="217"/>
      <c r="D36" s="218">
        <f>'02-ORÇ'!M32</f>
        <v>8154.47</v>
      </c>
      <c r="E36" s="219"/>
      <c r="F36" s="220"/>
      <c r="G36" s="221"/>
      <c r="H36" s="220"/>
      <c r="I36" s="221"/>
      <c r="J36" s="220"/>
      <c r="K36" s="230"/>
      <c r="L36" s="220"/>
      <c r="M36" s="221"/>
      <c r="N36" s="220"/>
      <c r="O36" s="221"/>
      <c r="P36" s="220"/>
      <c r="Q36" s="221"/>
      <c r="R36" s="220"/>
      <c r="S36" s="221"/>
      <c r="T36" s="220"/>
      <c r="U36" s="221"/>
      <c r="V36" s="222"/>
      <c r="W36" s="222"/>
      <c r="X36" s="222"/>
      <c r="Y36" s="222"/>
      <c r="Z36" s="222"/>
      <c r="AA36" s="222"/>
      <c r="AB36" s="220">
        <f t="shared" si="56"/>
        <v>8154.47</v>
      </c>
      <c r="AC36" s="221">
        <v>1</v>
      </c>
      <c r="AD36" s="222">
        <f t="shared" ref="AD36:AE36" si="62">SUM(F36,H36,J36,L36,N36,P36,R36,T36,V36,X36,Z36,AB36)</f>
        <v>8154.47</v>
      </c>
      <c r="AE36" s="396">
        <f t="shared" si="62"/>
        <v>1</v>
      </c>
    </row>
    <row r="37" spans="1:31" ht="12.75">
      <c r="A37" s="395"/>
      <c r="B37" s="223"/>
      <c r="C37" s="217"/>
      <c r="D37" s="217"/>
      <c r="E37" s="219"/>
      <c r="F37" s="224"/>
      <c r="G37" s="219"/>
      <c r="H37" s="224"/>
      <c r="I37" s="219"/>
      <c r="J37" s="224"/>
      <c r="K37" s="219"/>
      <c r="L37" s="224"/>
      <c r="M37" s="231"/>
      <c r="N37" s="224"/>
      <c r="O37" s="224"/>
      <c r="P37" s="224"/>
      <c r="Q37" s="224"/>
      <c r="R37" s="224"/>
      <c r="S37" s="219"/>
      <c r="T37" s="224"/>
      <c r="U37" s="219"/>
      <c r="V37" s="224"/>
      <c r="W37" s="224"/>
      <c r="X37" s="224"/>
      <c r="Y37" s="224"/>
      <c r="Z37" s="224"/>
      <c r="AA37" s="224"/>
      <c r="AB37" s="224"/>
      <c r="AC37" s="224"/>
      <c r="AD37" s="224"/>
      <c r="AE37" s="397"/>
    </row>
    <row r="38" spans="1:31" ht="38.25" collapsed="1">
      <c r="A38" s="393">
        <v>4</v>
      </c>
      <c r="B38" s="212" t="str">
        <f>'02-ORÇ'!D33</f>
        <v xml:space="preserve">CERCAMENTO GERAL </v>
      </c>
      <c r="C38" s="212" t="s">
        <v>25308</v>
      </c>
      <c r="D38" s="213">
        <f>'02-ORÇ'!M33</f>
        <v>5038024.5</v>
      </c>
      <c r="E38" s="214">
        <f>D38/$D$53</f>
        <v>0.9209743940676054</v>
      </c>
      <c r="F38" s="990" t="s">
        <v>25309</v>
      </c>
      <c r="G38" s="991"/>
      <c r="H38" s="991"/>
      <c r="I38" s="991"/>
      <c r="J38" s="991"/>
      <c r="K38" s="991"/>
      <c r="L38" s="991"/>
      <c r="M38" s="991"/>
      <c r="N38" s="991"/>
      <c r="O38" s="991"/>
      <c r="P38" s="991"/>
      <c r="Q38" s="991"/>
      <c r="R38" s="991"/>
      <c r="S38" s="991"/>
      <c r="T38" s="991"/>
      <c r="U38" s="991"/>
      <c r="V38" s="991"/>
      <c r="W38" s="991"/>
      <c r="X38" s="991"/>
      <c r="Y38" s="991"/>
      <c r="Z38" s="991"/>
      <c r="AA38" s="991"/>
      <c r="AB38" s="991"/>
      <c r="AC38" s="992"/>
      <c r="AD38" s="215">
        <f>D38</f>
        <v>5038024.5</v>
      </c>
      <c r="AE38" s="394">
        <v>1</v>
      </c>
    </row>
    <row r="39" spans="1:31" ht="76.5" hidden="1" outlineLevel="1">
      <c r="A39" s="395"/>
      <c r="B39" s="216" t="str">
        <f>'02-ORÇ'!D34</f>
        <v>ESCAVAÇÃO MECANIZADA DE VALA COM PROFUNDIDADE ATÉ 1,5 M, COM MINI-ESCAVADEIRA, LARGURA MENOR QUE 0,8 M, EM SOLO DE 1A CATEGORIA, LOCAIS COM BAIXO NÍVEL DE INTERFERÊNCIA.</v>
      </c>
      <c r="C39" s="217"/>
      <c r="D39" s="218">
        <f>'02-ORÇ'!M34</f>
        <v>3458.11</v>
      </c>
      <c r="E39" s="219"/>
      <c r="F39" s="224"/>
      <c r="G39" s="219"/>
      <c r="H39" s="220"/>
      <c r="I39" s="221"/>
      <c r="J39" s="222"/>
      <c r="K39" s="221"/>
      <c r="L39" s="222"/>
      <c r="M39" s="221"/>
      <c r="N39" s="222"/>
      <c r="O39" s="221"/>
      <c r="P39" s="222"/>
      <c r="Q39" s="221"/>
      <c r="R39" s="222"/>
      <c r="S39" s="221"/>
      <c r="T39" s="222"/>
      <c r="U39" s="221"/>
      <c r="V39" s="222"/>
      <c r="W39" s="221"/>
      <c r="X39" s="222"/>
      <c r="Y39" s="221"/>
      <c r="Z39" s="222"/>
      <c r="AA39" s="221"/>
      <c r="AB39" s="222"/>
      <c r="AC39" s="221"/>
      <c r="AD39" s="222">
        <f t="shared" ref="AD39:AD44" si="63">SUM(F39,H39,J39,L39,N39,P39,R39,T39)</f>
        <v>0</v>
      </c>
      <c r="AE39" s="396">
        <f t="shared" ref="AE39:AE44" si="64">SUM(G39,I39,K39,M39,O39,Q39,S39,U39,W39,Y39,AA39,AC39)</f>
        <v>0</v>
      </c>
    </row>
    <row r="40" spans="1:31" ht="76.5" hidden="1" outlineLevel="1">
      <c r="A40" s="395"/>
      <c r="B40" s="216" t="str">
        <f>'02-ORÇ'!D35</f>
        <v>GRADIL COM PINTURA ELETROSTÁTICA H=2,43M, CHUMBADO EM BROCA DE CONCRETO FCK 25 MPA, CONFORME PROJETO. INCLUSIVE POSTE, TAMPÃO E FIXADORES - FORNECIMENTO E INSTALAÇÃO</v>
      </c>
      <c r="C40" s="217"/>
      <c r="D40" s="218">
        <f>'02-ORÇ'!M35</f>
        <v>4828775.75</v>
      </c>
      <c r="E40" s="219"/>
      <c r="F40" s="224"/>
      <c r="G40" s="219"/>
      <c r="H40" s="220"/>
      <c r="I40" s="221"/>
      <c r="J40" s="222"/>
      <c r="K40" s="221"/>
      <c r="L40" s="222"/>
      <c r="M40" s="221"/>
      <c r="N40" s="222"/>
      <c r="O40" s="221"/>
      <c r="P40" s="222"/>
      <c r="Q40" s="221"/>
      <c r="R40" s="222"/>
      <c r="S40" s="221"/>
      <c r="T40" s="222"/>
      <c r="U40" s="221"/>
      <c r="V40" s="222"/>
      <c r="W40" s="221"/>
      <c r="X40" s="222"/>
      <c r="Y40" s="221"/>
      <c r="Z40" s="222"/>
      <c r="AA40" s="221"/>
      <c r="AB40" s="222"/>
      <c r="AC40" s="221"/>
      <c r="AD40" s="222">
        <f t="shared" si="63"/>
        <v>0</v>
      </c>
      <c r="AE40" s="396">
        <f t="shared" si="64"/>
        <v>0</v>
      </c>
    </row>
    <row r="41" spans="1:31" ht="63.75" hidden="1" outlineLevel="1">
      <c r="A41" s="395"/>
      <c r="B41" s="216" t="str">
        <f>'02-ORÇ'!D36</f>
        <v>CONCRETO FCK = 25MPA, TRAÇO 1:2,3:2,7 (EM MASSA SECA DE CIMENTO/ AREIA MÉDIA/ BRITA 1) - PREPARO MECÂNICO COM BETONEIRA 600 L. AF_05/2021</v>
      </c>
      <c r="C41" s="217"/>
      <c r="D41" s="218">
        <f>'02-ORÇ'!M36</f>
        <v>133046.74</v>
      </c>
      <c r="E41" s="219"/>
      <c r="F41" s="224"/>
      <c r="G41" s="219"/>
      <c r="H41" s="220"/>
      <c r="I41" s="221"/>
      <c r="J41" s="222"/>
      <c r="K41" s="221"/>
      <c r="L41" s="222"/>
      <c r="M41" s="221"/>
      <c r="N41" s="222"/>
      <c r="O41" s="221"/>
      <c r="P41" s="222"/>
      <c r="Q41" s="221"/>
      <c r="R41" s="222"/>
      <c r="S41" s="221"/>
      <c r="T41" s="222"/>
      <c r="U41" s="221"/>
      <c r="V41" s="222"/>
      <c r="W41" s="221"/>
      <c r="X41" s="222"/>
      <c r="Y41" s="221"/>
      <c r="Z41" s="222"/>
      <c r="AA41" s="221"/>
      <c r="AB41" s="222"/>
      <c r="AC41" s="221"/>
      <c r="AD41" s="222">
        <f t="shared" si="63"/>
        <v>0</v>
      </c>
      <c r="AE41" s="396">
        <f t="shared" si="64"/>
        <v>0</v>
      </c>
    </row>
    <row r="42" spans="1:31" ht="51" hidden="1" outlineLevel="1">
      <c r="A42" s="395"/>
      <c r="B42" s="216" t="str">
        <f>'02-ORÇ'!D37</f>
        <v>LANÇAMENTO COM USO DE BALDES, ADENSAMENTO E ACABAMENTO DE CONCRETO EM ESTRUTURAS. AF_02/2022</v>
      </c>
      <c r="C42" s="217"/>
      <c r="D42" s="218">
        <f>'02-ORÇ'!M37</f>
        <v>65468.6</v>
      </c>
      <c r="E42" s="219"/>
      <c r="F42" s="224"/>
      <c r="G42" s="219"/>
      <c r="H42" s="220"/>
      <c r="I42" s="221"/>
      <c r="J42" s="222"/>
      <c r="K42" s="221"/>
      <c r="L42" s="222"/>
      <c r="M42" s="221"/>
      <c r="N42" s="222"/>
      <c r="O42" s="221"/>
      <c r="P42" s="222"/>
      <c r="Q42" s="221"/>
      <c r="R42" s="222"/>
      <c r="S42" s="221"/>
      <c r="T42" s="222"/>
      <c r="U42" s="221"/>
      <c r="V42" s="222"/>
      <c r="W42" s="221"/>
      <c r="X42" s="222"/>
      <c r="Y42" s="221"/>
      <c r="Z42" s="222"/>
      <c r="AA42" s="221"/>
      <c r="AB42" s="222"/>
      <c r="AC42" s="221"/>
      <c r="AD42" s="222">
        <f t="shared" si="63"/>
        <v>0</v>
      </c>
      <c r="AE42" s="396">
        <f t="shared" si="64"/>
        <v>0</v>
      </c>
    </row>
    <row r="43" spans="1:31" ht="89.25" hidden="1" outlineLevel="1">
      <c r="A43" s="395"/>
      <c r="B43" s="216" t="str">
        <f>'02-ORÇ'!D38</f>
        <v>CARGA, MANOBRA E DESCARGA DE SOLOS E MATERIAIS GRANULARES EM CAMINHÃO BASCULANTE 10 M³ - CARGA COM ESCAVADEIRA HIDRÁULICA (CAÇAMBA DE 1,20 M³ / 155 HP) E DESCARGA LIVRE (UNIDADE: M3). AF_07/2020</v>
      </c>
      <c r="C43" s="217"/>
      <c r="D43" s="218">
        <f>'02-ORÇ'!M38</f>
        <v>2286.09</v>
      </c>
      <c r="E43" s="219"/>
      <c r="F43" s="224"/>
      <c r="G43" s="219"/>
      <c r="H43" s="220"/>
      <c r="I43" s="221"/>
      <c r="J43" s="222"/>
      <c r="K43" s="221"/>
      <c r="L43" s="222"/>
      <c r="M43" s="221"/>
      <c r="N43" s="222"/>
      <c r="O43" s="221"/>
      <c r="P43" s="222"/>
      <c r="Q43" s="221"/>
      <c r="R43" s="222"/>
      <c r="S43" s="221"/>
      <c r="T43" s="222"/>
      <c r="U43" s="221"/>
      <c r="V43" s="222"/>
      <c r="W43" s="221"/>
      <c r="X43" s="222"/>
      <c r="Y43" s="221"/>
      <c r="Z43" s="222"/>
      <c r="AA43" s="221"/>
      <c r="AB43" s="222"/>
      <c r="AC43" s="221"/>
      <c r="AD43" s="222">
        <f t="shared" si="63"/>
        <v>0</v>
      </c>
      <c r="AE43" s="396">
        <f t="shared" si="64"/>
        <v>0</v>
      </c>
    </row>
    <row r="44" spans="1:31" ht="51" hidden="1" outlineLevel="1">
      <c r="A44" s="395"/>
      <c r="B44" s="216" t="str">
        <f>'02-ORÇ'!D39</f>
        <v>TRANSPORTE COM CAMINHÃO BASCULANTE DE 10 M³, EM VIA INTERNA (DENTRO DO CANTEIRO - UNIDADE: M3XKM). AF_07/2020</v>
      </c>
      <c r="C44" s="217"/>
      <c r="D44" s="218">
        <f>'02-ORÇ'!M39</f>
        <v>4989.21</v>
      </c>
      <c r="E44" s="219"/>
      <c r="F44" s="224"/>
      <c r="G44" s="219"/>
      <c r="H44" s="220"/>
      <c r="I44" s="221"/>
      <c r="J44" s="222"/>
      <c r="K44" s="221"/>
      <c r="L44" s="222"/>
      <c r="M44" s="221"/>
      <c r="N44" s="222"/>
      <c r="O44" s="221"/>
      <c r="P44" s="222"/>
      <c r="Q44" s="221"/>
      <c r="R44" s="222"/>
      <c r="S44" s="221"/>
      <c r="T44" s="222"/>
      <c r="U44" s="221"/>
      <c r="V44" s="222"/>
      <c r="W44" s="221"/>
      <c r="X44" s="222"/>
      <c r="Y44" s="221"/>
      <c r="Z44" s="222"/>
      <c r="AA44" s="221"/>
      <c r="AB44" s="222"/>
      <c r="AC44" s="221"/>
      <c r="AD44" s="222">
        <f t="shared" si="63"/>
        <v>0</v>
      </c>
      <c r="AE44" s="396">
        <f t="shared" si="64"/>
        <v>0</v>
      </c>
    </row>
    <row r="45" spans="1:31" ht="12.75">
      <c r="A45" s="395"/>
      <c r="B45" s="216"/>
      <c r="C45" s="217"/>
      <c r="D45" s="217"/>
      <c r="E45" s="219"/>
      <c r="F45" s="224"/>
      <c r="G45" s="219"/>
      <c r="H45" s="224"/>
      <c r="I45" s="219"/>
      <c r="J45" s="224"/>
      <c r="K45" s="219"/>
      <c r="L45" s="224"/>
      <c r="M45" s="219"/>
      <c r="N45" s="225"/>
      <c r="O45" s="225"/>
      <c r="P45" s="225"/>
      <c r="Q45" s="225"/>
      <c r="R45" s="225"/>
      <c r="S45" s="219"/>
      <c r="T45" s="225"/>
      <c r="U45" s="219"/>
      <c r="V45" s="225"/>
      <c r="W45" s="225"/>
      <c r="X45" s="225"/>
      <c r="Y45" s="225"/>
      <c r="Z45" s="225"/>
      <c r="AA45" s="225"/>
      <c r="AB45" s="225"/>
      <c r="AC45" s="225"/>
      <c r="AD45" s="225"/>
      <c r="AE45" s="397"/>
    </row>
    <row r="46" spans="1:31" ht="51" collapsed="1">
      <c r="A46" s="393">
        <v>5</v>
      </c>
      <c r="B46" s="212" t="str">
        <f>'02-ORÇ'!D40</f>
        <v>SPDA</v>
      </c>
      <c r="C46" s="212" t="s">
        <v>25305</v>
      </c>
      <c r="D46" s="213">
        <f>'02-ORÇ'!M40</f>
        <v>20644.41</v>
      </c>
      <c r="E46" s="214">
        <f>D46/$D$53</f>
        <v>3.7738945077843934E-3</v>
      </c>
      <c r="F46" s="232"/>
      <c r="G46" s="233"/>
      <c r="H46" s="232"/>
      <c r="I46" s="233"/>
      <c r="J46" s="234"/>
      <c r="K46" s="214"/>
      <c r="L46" s="234"/>
      <c r="M46" s="214"/>
      <c r="N46" s="234"/>
      <c r="O46" s="214"/>
      <c r="P46" s="234"/>
      <c r="Q46" s="214"/>
      <c r="R46" s="234"/>
      <c r="S46" s="214"/>
      <c r="T46" s="234"/>
      <c r="U46" s="214"/>
      <c r="V46" s="215"/>
      <c r="W46" s="215"/>
      <c r="X46" s="215"/>
      <c r="Y46" s="215"/>
      <c r="Z46" s="234">
        <f>SUM(Z47:Z51)</f>
        <v>10322.205</v>
      </c>
      <c r="AA46" s="214">
        <f>Z46/$D$46</f>
        <v>0.5</v>
      </c>
      <c r="AB46" s="234">
        <f>SUM(AB47:AB51)</f>
        <v>10322.205</v>
      </c>
      <c r="AC46" s="214">
        <f>AB46/$D$46</f>
        <v>0.5</v>
      </c>
      <c r="AD46" s="215">
        <f t="shared" ref="AD46:AE46" si="65">SUM(F46,H46,J46,L46,N46,P46,R46,T46,V46,X46,Z46,AB46)</f>
        <v>20644.41</v>
      </c>
      <c r="AE46" s="394">
        <f t="shared" si="65"/>
        <v>1</v>
      </c>
    </row>
    <row r="47" spans="1:31" ht="38.25" hidden="1" outlineLevel="1">
      <c r="A47" s="395"/>
      <c r="B47" s="216" t="str">
        <f>'02-ORÇ'!D41</f>
        <v>CORDOALHA DE COBRE NU 50 MM², ENTERRADA - FORNECIMENTO E INSTALAÇÃO. AF_08/2023</v>
      </c>
      <c r="C47" s="217"/>
      <c r="D47" s="218">
        <f>'02-ORÇ'!M41</f>
        <v>10667.37</v>
      </c>
      <c r="E47" s="219"/>
      <c r="F47" s="225"/>
      <c r="G47" s="231"/>
      <c r="H47" s="224"/>
      <c r="I47" s="219"/>
      <c r="J47" s="222"/>
      <c r="K47" s="221"/>
      <c r="L47" s="222"/>
      <c r="M47" s="221"/>
      <c r="N47" s="222"/>
      <c r="O47" s="221"/>
      <c r="P47" s="222"/>
      <c r="Q47" s="221"/>
      <c r="R47" s="222"/>
      <c r="S47" s="221"/>
      <c r="T47" s="222"/>
      <c r="U47" s="221"/>
      <c r="V47" s="222"/>
      <c r="W47" s="222"/>
      <c r="X47" s="222"/>
      <c r="Y47" s="222"/>
      <c r="Z47" s="220">
        <f t="shared" ref="Z47:Z51" si="66">$D47*AA47</f>
        <v>5333.6850000000004</v>
      </c>
      <c r="AA47" s="221">
        <v>0.5</v>
      </c>
      <c r="AB47" s="220">
        <f t="shared" ref="AB47:AB51" si="67">$D47*AC47</f>
        <v>5333.6850000000004</v>
      </c>
      <c r="AC47" s="221">
        <v>0.5</v>
      </c>
      <c r="AD47" s="222">
        <f t="shared" ref="AD47:AE47" si="68">SUM(F47,H47,J47,L47,N47,P47,R47,T47)</f>
        <v>0</v>
      </c>
      <c r="AE47" s="396">
        <f t="shared" si="68"/>
        <v>0</v>
      </c>
    </row>
    <row r="48" spans="1:31" ht="51" hidden="1" outlineLevel="1">
      <c r="A48" s="395"/>
      <c r="B48" s="216" t="str">
        <f>'02-ORÇ'!D42</f>
        <v>HASTE DE ATERRAMENTO, DIÂMETRO 5/8", COM 3 METROS - FORNECIMENTO E INSTALAÇÃO. AF_08/2023</v>
      </c>
      <c r="C48" s="217"/>
      <c r="D48" s="218">
        <f>'02-ORÇ'!M42</f>
        <v>5748.96</v>
      </c>
      <c r="E48" s="219"/>
      <c r="F48" s="225"/>
      <c r="G48" s="231"/>
      <c r="H48" s="224"/>
      <c r="I48" s="219"/>
      <c r="J48" s="222"/>
      <c r="K48" s="221"/>
      <c r="L48" s="222"/>
      <c r="M48" s="221"/>
      <c r="N48" s="222"/>
      <c r="O48" s="221"/>
      <c r="P48" s="222"/>
      <c r="Q48" s="221"/>
      <c r="R48" s="222"/>
      <c r="S48" s="221"/>
      <c r="T48" s="222"/>
      <c r="U48" s="221"/>
      <c r="V48" s="222"/>
      <c r="W48" s="222"/>
      <c r="X48" s="222"/>
      <c r="Y48" s="222"/>
      <c r="Z48" s="220">
        <f t="shared" si="66"/>
        <v>2874.48</v>
      </c>
      <c r="AA48" s="221">
        <v>0.5</v>
      </c>
      <c r="AB48" s="220">
        <f t="shared" si="67"/>
        <v>2874.48</v>
      </c>
      <c r="AC48" s="221">
        <v>0.5</v>
      </c>
      <c r="AD48" s="222">
        <f t="shared" ref="AD48:AE48" si="69">SUM(F48,H48,J48,L48,N48,P48,R48,T48)</f>
        <v>0</v>
      </c>
      <c r="AE48" s="396">
        <f t="shared" si="69"/>
        <v>0</v>
      </c>
    </row>
    <row r="49" spans="1:31" ht="38.25" hidden="1" outlineLevel="1">
      <c r="A49" s="395"/>
      <c r="B49" s="216" t="str">
        <f>'02-ORÇ'!D43</f>
        <v>CONECTOR DE ATERRAMENTO - GTDU -  ATÉ 70MM2 - 5/8 A 3/4 UN - FORNECIMENTO E INSTALAÇÃO</v>
      </c>
      <c r="C49" s="217"/>
      <c r="D49" s="218">
        <f>'02-ORÇ'!M43</f>
        <v>1311.4</v>
      </c>
      <c r="E49" s="219"/>
      <c r="F49" s="225"/>
      <c r="G49" s="231"/>
      <c r="H49" s="224"/>
      <c r="I49" s="219"/>
      <c r="J49" s="222"/>
      <c r="K49" s="221"/>
      <c r="L49" s="222"/>
      <c r="M49" s="221"/>
      <c r="N49" s="222"/>
      <c r="O49" s="221"/>
      <c r="P49" s="222"/>
      <c r="Q49" s="221"/>
      <c r="R49" s="222"/>
      <c r="S49" s="221"/>
      <c r="T49" s="222"/>
      <c r="U49" s="221"/>
      <c r="V49" s="222"/>
      <c r="W49" s="222"/>
      <c r="X49" s="222"/>
      <c r="Y49" s="222"/>
      <c r="Z49" s="220">
        <f t="shared" si="66"/>
        <v>655.7</v>
      </c>
      <c r="AA49" s="221">
        <v>0.5</v>
      </c>
      <c r="AB49" s="220">
        <f t="shared" si="67"/>
        <v>655.7</v>
      </c>
      <c r="AC49" s="221">
        <v>0.5</v>
      </c>
      <c r="AD49" s="222">
        <f t="shared" ref="AD49:AE49" si="70">SUM(F49,H49,J49,L49,N49,P49,R49,T49)</f>
        <v>0</v>
      </c>
      <c r="AE49" s="396">
        <f t="shared" si="70"/>
        <v>0</v>
      </c>
    </row>
    <row r="50" spans="1:31" ht="38.25" hidden="1" outlineLevel="1">
      <c r="A50" s="395"/>
      <c r="B50" s="216" t="str">
        <f>'02-ORÇ'!D44</f>
        <v>TERMINAL A COMPRESSAO PARA CABO 50 MM2. FORNECIMENTO E INSTALAÇÃO</v>
      </c>
      <c r="C50" s="217"/>
      <c r="D50" s="218">
        <f>'02-ORÇ'!M44</f>
        <v>2565.92</v>
      </c>
      <c r="E50" s="219"/>
      <c r="F50" s="225"/>
      <c r="G50" s="231"/>
      <c r="H50" s="224"/>
      <c r="I50" s="219"/>
      <c r="J50" s="222"/>
      <c r="K50" s="221"/>
      <c r="L50" s="222"/>
      <c r="M50" s="221"/>
      <c r="N50" s="222"/>
      <c r="O50" s="221"/>
      <c r="P50" s="222"/>
      <c r="Q50" s="221"/>
      <c r="R50" s="222"/>
      <c r="S50" s="221"/>
      <c r="T50" s="222"/>
      <c r="U50" s="221"/>
      <c r="V50" s="222"/>
      <c r="W50" s="222"/>
      <c r="X50" s="222"/>
      <c r="Y50" s="222"/>
      <c r="Z50" s="220">
        <f t="shared" si="66"/>
        <v>1282.96</v>
      </c>
      <c r="AA50" s="221">
        <v>0.5</v>
      </c>
      <c r="AB50" s="220">
        <f t="shared" si="67"/>
        <v>1282.96</v>
      </c>
      <c r="AC50" s="221">
        <v>0.5</v>
      </c>
      <c r="AD50" s="222">
        <f t="shared" ref="AD50:AE50" si="71">SUM(F50,H50,J50,L50,N50,P50,R50,T50)</f>
        <v>0</v>
      </c>
      <c r="AE50" s="396">
        <f t="shared" si="71"/>
        <v>0</v>
      </c>
    </row>
    <row r="51" spans="1:31" ht="38.25" hidden="1" outlineLevel="1">
      <c r="A51" s="395"/>
      <c r="B51" s="216" t="str">
        <f>'02-ORÇ'!D45</f>
        <v>PARAFUSO SEXTAVADO ROSCA PARCIAL M10 X 60 ZINCADO - FORNECIMENTO E INSTALAÇÃO</v>
      </c>
      <c r="C51" s="217"/>
      <c r="D51" s="218">
        <f>'02-ORÇ'!M45</f>
        <v>350.76</v>
      </c>
      <c r="E51" s="219"/>
      <c r="F51" s="225"/>
      <c r="G51" s="231"/>
      <c r="H51" s="224"/>
      <c r="I51" s="219"/>
      <c r="J51" s="222"/>
      <c r="K51" s="221"/>
      <c r="L51" s="222"/>
      <c r="M51" s="221"/>
      <c r="N51" s="222"/>
      <c r="O51" s="221"/>
      <c r="P51" s="222"/>
      <c r="Q51" s="221"/>
      <c r="R51" s="222"/>
      <c r="S51" s="221"/>
      <c r="T51" s="222"/>
      <c r="U51" s="221"/>
      <c r="V51" s="222"/>
      <c r="W51" s="222"/>
      <c r="X51" s="222"/>
      <c r="Y51" s="222"/>
      <c r="Z51" s="220">
        <f t="shared" si="66"/>
        <v>175.38</v>
      </c>
      <c r="AA51" s="221">
        <v>0.5</v>
      </c>
      <c r="AB51" s="220">
        <f t="shared" si="67"/>
        <v>175.38</v>
      </c>
      <c r="AC51" s="221">
        <v>0.5</v>
      </c>
      <c r="AD51" s="222">
        <f t="shared" ref="AD51:AE51" si="72">SUM(F51,H51,J51,L51,N51,P51,R51,T51)</f>
        <v>0</v>
      </c>
      <c r="AE51" s="396">
        <f t="shared" si="72"/>
        <v>0</v>
      </c>
    </row>
    <row r="52" spans="1:31" ht="12.75">
      <c r="A52" s="395"/>
      <c r="B52" s="235"/>
      <c r="C52" s="217"/>
      <c r="D52" s="218">
        <f>'02-ORÇ'!M46</f>
        <v>4376344.3899999997</v>
      </c>
      <c r="E52" s="219"/>
      <c r="F52" s="219"/>
      <c r="G52" s="219"/>
      <c r="H52" s="219"/>
      <c r="I52" s="219"/>
      <c r="J52" s="219"/>
      <c r="K52" s="219"/>
      <c r="L52" s="219"/>
      <c r="M52" s="219"/>
      <c r="N52" s="219"/>
      <c r="O52" s="219"/>
      <c r="P52" s="219"/>
      <c r="Q52" s="219"/>
      <c r="R52" s="219"/>
      <c r="S52" s="219"/>
      <c r="T52" s="219"/>
      <c r="U52" s="219"/>
      <c r="V52" s="219"/>
      <c r="W52" s="219"/>
      <c r="X52" s="219"/>
      <c r="Y52" s="219"/>
      <c r="Z52" s="219"/>
      <c r="AA52" s="219"/>
      <c r="AB52" s="219"/>
      <c r="AC52" s="219"/>
      <c r="AD52" s="219"/>
      <c r="AE52" s="397"/>
    </row>
    <row r="53" spans="1:31" ht="12.75">
      <c r="A53" s="401"/>
      <c r="B53" s="236" t="s">
        <v>25095</v>
      </c>
      <c r="C53" s="237"/>
      <c r="D53" s="238">
        <f>SUM(D46,D38,D25,D17,D10)</f>
        <v>5470319.8399999999</v>
      </c>
      <c r="E53" s="239">
        <f t="shared" ref="E53" si="73">SUM(E46,E38,E25,E17,E10)</f>
        <v>1</v>
      </c>
      <c r="F53" s="240"/>
      <c r="G53" s="240"/>
      <c r="H53" s="240"/>
      <c r="I53" s="240"/>
      <c r="J53" s="240"/>
      <c r="K53" s="240"/>
      <c r="L53" s="240"/>
      <c r="M53" s="240"/>
      <c r="N53" s="240"/>
      <c r="O53" s="240"/>
      <c r="P53" s="240"/>
      <c r="Q53" s="240"/>
      <c r="R53" s="240"/>
      <c r="S53" s="240"/>
      <c r="T53" s="240"/>
      <c r="U53" s="240"/>
      <c r="V53" s="240"/>
      <c r="W53" s="240"/>
      <c r="X53" s="240"/>
      <c r="Y53" s="240"/>
      <c r="Z53" s="240"/>
      <c r="AA53" s="240"/>
      <c r="AB53" s="240"/>
      <c r="AC53" s="240"/>
      <c r="AD53" s="240"/>
      <c r="AE53" s="402"/>
    </row>
    <row r="54" spans="1:31" ht="12.75">
      <c r="A54" s="403"/>
      <c r="B54" s="241" t="s">
        <v>25097</v>
      </c>
      <c r="C54" s="242"/>
      <c r="D54" s="242"/>
      <c r="E54" s="242"/>
      <c r="F54" s="243"/>
      <c r="G54" s="244"/>
      <c r="H54" s="243"/>
      <c r="I54" s="244"/>
      <c r="J54" s="243"/>
      <c r="K54" s="245"/>
      <c r="L54" s="243"/>
      <c r="M54" s="244"/>
      <c r="N54" s="243"/>
      <c r="O54" s="244"/>
      <c r="P54" s="243"/>
      <c r="Q54" s="244"/>
      <c r="R54" s="243"/>
      <c r="S54" s="244"/>
      <c r="T54" s="243"/>
      <c r="U54" s="244"/>
      <c r="V54" s="243"/>
      <c r="W54" s="244"/>
      <c r="X54" s="243"/>
      <c r="Y54" s="244"/>
      <c r="Z54" s="243"/>
      <c r="AA54" s="244"/>
      <c r="AB54" s="243"/>
      <c r="AC54" s="244"/>
      <c r="AD54" s="243">
        <f>AD10+AD17+AD25+AD38+AD46</f>
        <v>5470319.8399999999</v>
      </c>
      <c r="AE54" s="404">
        <f>AD54/$D$53</f>
        <v>1</v>
      </c>
    </row>
    <row r="55" spans="1:31" ht="12.75">
      <c r="A55" s="405"/>
      <c r="B55" s="246" t="s">
        <v>25098</v>
      </c>
      <c r="C55" s="247"/>
      <c r="D55" s="247"/>
      <c r="E55" s="247"/>
      <c r="F55" s="248"/>
      <c r="G55" s="249"/>
      <c r="H55" s="248"/>
      <c r="I55" s="249"/>
      <c r="J55" s="248"/>
      <c r="K55" s="250"/>
      <c r="L55" s="248"/>
      <c r="M55" s="249"/>
      <c r="N55" s="248"/>
      <c r="O55" s="249"/>
      <c r="P55" s="248"/>
      <c r="Q55" s="249"/>
      <c r="R55" s="248"/>
      <c r="S55" s="249"/>
      <c r="T55" s="248"/>
      <c r="U55" s="249"/>
      <c r="V55" s="248"/>
      <c r="W55" s="249"/>
      <c r="X55" s="248"/>
      <c r="Y55" s="249"/>
      <c r="Z55" s="248"/>
      <c r="AA55" s="249"/>
      <c r="AB55" s="248"/>
      <c r="AC55" s="249"/>
      <c r="AD55" s="251"/>
      <c r="AE55" s="406"/>
    </row>
    <row r="56" spans="1:31" ht="13.5" thickBot="1">
      <c r="A56" s="407"/>
      <c r="B56" s="408"/>
      <c r="C56" s="409"/>
      <c r="D56" s="409"/>
      <c r="E56" s="409"/>
      <c r="F56" s="409"/>
      <c r="G56" s="409"/>
      <c r="H56" s="409"/>
      <c r="I56" s="409"/>
      <c r="J56" s="409"/>
      <c r="K56" s="409"/>
      <c r="L56" s="409"/>
      <c r="M56" s="409"/>
      <c r="N56" s="409"/>
      <c r="O56" s="409"/>
      <c r="P56" s="409"/>
      <c r="Q56" s="409"/>
      <c r="R56" s="409"/>
      <c r="S56" s="410"/>
      <c r="T56" s="409"/>
      <c r="U56" s="410"/>
      <c r="V56" s="409"/>
      <c r="W56" s="409"/>
      <c r="X56" s="409"/>
      <c r="Y56" s="409"/>
      <c r="Z56" s="409"/>
      <c r="AA56" s="409"/>
      <c r="AB56" s="409"/>
      <c r="AC56" s="409"/>
      <c r="AD56" s="409"/>
      <c r="AE56" s="411"/>
    </row>
  </sheetData>
  <mergeCells count="25">
    <mergeCell ref="Z8:AA8"/>
    <mergeCell ref="AB8:AC8"/>
    <mergeCell ref="AD8:AD9"/>
    <mergeCell ref="AE8:AE9"/>
    <mergeCell ref="F38:AC38"/>
    <mergeCell ref="F25:AC25"/>
    <mergeCell ref="J8:K8"/>
    <mergeCell ref="H8:I8"/>
    <mergeCell ref="L8:M8"/>
    <mergeCell ref="N8:O8"/>
    <mergeCell ref="P8:Q8"/>
    <mergeCell ref="R8:S8"/>
    <mergeCell ref="T8:U8"/>
    <mergeCell ref="V8:W8"/>
    <mergeCell ref="X8:Y8"/>
    <mergeCell ref="A8:A9"/>
    <mergeCell ref="B8:B9"/>
    <mergeCell ref="C8:C9"/>
    <mergeCell ref="E8:E9"/>
    <mergeCell ref="F8:G8"/>
    <mergeCell ref="B2:AE2"/>
    <mergeCell ref="B3:AE3"/>
    <mergeCell ref="B4:AE4"/>
    <mergeCell ref="B5:AE5"/>
    <mergeCell ref="A7:L7"/>
  </mergeCells>
  <pageMargins left="0.51181102362204722" right="0.51181102362204722" top="0.78740157480314965" bottom="0.78740157480314965" header="0.31496062992125984" footer="0.31496062992125984"/>
  <pageSetup paperSize="8" scale="45" orientation="landscape" r:id="rId1"/>
  <headerFooter>
    <oddHeader>&amp;C GOVERNO DO ESTADO DE MATO GROSSO MT PARTICIPAÇÕES E PROJETOS S/A - MTPAR</oddHead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92D050"/>
  </sheetPr>
  <dimension ref="A1:W77"/>
  <sheetViews>
    <sheetView tabSelected="1" zoomScaleNormal="100" zoomScaleSheetLayoutView="100" workbookViewId="0">
      <selection activeCell="A6" sqref="A6:N6"/>
    </sheetView>
  </sheetViews>
  <sheetFormatPr defaultColWidth="12.5703125" defaultRowHeight="15" customHeight="1" outlineLevelRow="1"/>
  <cols>
    <col min="1" max="1" width="9.85546875" style="569" bestFit="1" customWidth="1"/>
    <col min="2" max="2" width="10.28515625" style="569" hidden="1" customWidth="1"/>
    <col min="3" max="3" width="7.42578125" style="569" hidden="1" customWidth="1"/>
    <col min="4" max="4" width="59.140625" style="569" bestFit="1" customWidth="1"/>
    <col min="5" max="5" width="5.85546875" style="569" customWidth="1"/>
    <col min="6" max="6" width="8.140625" style="569" bestFit="1" customWidth="1"/>
    <col min="7" max="7" width="11.140625" style="569" hidden="1" customWidth="1"/>
    <col min="8" max="8" width="10.5703125" style="628" hidden="1" customWidth="1"/>
    <col min="9" max="9" width="12.42578125" style="570" customWidth="1"/>
    <col min="10" max="10" width="11.140625" style="570" bestFit="1" customWidth="1"/>
    <col min="11" max="11" width="11.5703125" style="569" hidden="1" customWidth="1"/>
    <col min="12" max="12" width="14" style="569" customWidth="1"/>
    <col min="13" max="13" width="17.140625" style="569" customWidth="1"/>
    <col min="14" max="14" width="7.140625" style="569" bestFit="1" customWidth="1"/>
    <col min="15" max="15" width="20.5703125" style="703" hidden="1" customWidth="1"/>
    <col min="16" max="16" width="13.5703125" hidden="1" customWidth="1"/>
    <col min="17" max="17" width="13.140625" hidden="1" customWidth="1"/>
    <col min="18" max="18" width="12.42578125" hidden="1" customWidth="1"/>
    <col min="19" max="20" width="14.7109375" hidden="1" customWidth="1"/>
    <col min="21" max="27" width="9.140625" customWidth="1"/>
  </cols>
  <sheetData>
    <row r="1" spans="1:23" ht="62.1" customHeight="1" thickBot="1">
      <c r="E1" s="994"/>
      <c r="F1" s="994"/>
      <c r="G1" s="994"/>
      <c r="H1" s="994"/>
      <c r="I1" s="994"/>
      <c r="J1" s="994"/>
      <c r="K1" s="994"/>
      <c r="L1" s="994"/>
      <c r="M1" s="994"/>
      <c r="N1" s="994"/>
    </row>
    <row r="2" spans="1:23" ht="26.45" customHeight="1">
      <c r="A2" s="516" t="s">
        <v>24952</v>
      </c>
      <c r="B2" s="1013" t="s">
        <v>24953</v>
      </c>
      <c r="C2" s="802"/>
      <c r="D2" s="802"/>
      <c r="E2" s="803"/>
      <c r="F2" s="621" t="s">
        <v>24954</v>
      </c>
      <c r="G2" s="620"/>
      <c r="H2" s="668"/>
      <c r="I2" s="625">
        <v>0.25</v>
      </c>
      <c r="J2" s="995" t="s">
        <v>24955</v>
      </c>
      <c r="K2" s="996"/>
      <c r="L2" s="997"/>
      <c r="M2" s="1005">
        <f>M47</f>
        <v>5470319.8399999999</v>
      </c>
      <c r="N2" s="1006"/>
      <c r="O2" s="715"/>
      <c r="P2" s="15"/>
      <c r="Q2" s="15"/>
      <c r="R2" s="15"/>
      <c r="S2" s="15"/>
      <c r="T2" s="15"/>
      <c r="U2" s="15"/>
      <c r="V2" s="15"/>
      <c r="W2" s="15"/>
    </row>
    <row r="3" spans="1:23" ht="28.5" customHeight="1">
      <c r="A3" s="517" t="s">
        <v>24956</v>
      </c>
      <c r="B3" s="1007" t="s">
        <v>24957</v>
      </c>
      <c r="C3" s="804"/>
      <c r="D3" s="804"/>
      <c r="E3" s="805"/>
      <c r="F3" s="622" t="s">
        <v>24958</v>
      </c>
      <c r="G3" s="619"/>
      <c r="H3" s="669"/>
      <c r="I3" s="626"/>
      <c r="J3" s="998" t="s">
        <v>24959</v>
      </c>
      <c r="K3" s="999"/>
      <c r="L3" s="1000"/>
      <c r="M3" s="1008">
        <f>M46</f>
        <v>4376344.3899999997</v>
      </c>
      <c r="N3" s="1009"/>
      <c r="O3" s="715"/>
      <c r="P3" s="15"/>
      <c r="Q3" s="15"/>
      <c r="R3" s="15"/>
      <c r="S3" s="15"/>
      <c r="T3" s="15"/>
      <c r="U3" s="15"/>
      <c r="V3" s="15"/>
      <c r="W3" s="15"/>
    </row>
    <row r="4" spans="1:23" ht="15.95" customHeight="1">
      <c r="A4" s="517" t="s">
        <v>24960</v>
      </c>
      <c r="B4" s="1014" t="s">
        <v>24961</v>
      </c>
      <c r="C4" s="1015"/>
      <c r="D4" s="1015"/>
      <c r="E4" s="515"/>
      <c r="F4" s="623" t="s">
        <v>24962</v>
      </c>
      <c r="G4" s="571">
        <f ca="1">TODAY()</f>
        <v>45440</v>
      </c>
      <c r="H4" s="670"/>
      <c r="I4" s="626">
        <f ca="1">TODAY()</f>
        <v>45440</v>
      </c>
      <c r="J4" s="1016" t="s">
        <v>24963</v>
      </c>
      <c r="K4" s="1017"/>
      <c r="L4" s="1018"/>
      <c r="M4" s="1010" t="s">
        <v>24964</v>
      </c>
      <c r="N4" s="1009"/>
      <c r="O4" s="715"/>
      <c r="P4" s="15"/>
      <c r="Q4" s="15"/>
      <c r="R4" s="15"/>
      <c r="S4" s="15"/>
      <c r="T4" s="15"/>
      <c r="U4" s="15"/>
      <c r="V4" s="15"/>
      <c r="W4" s="15"/>
    </row>
    <row r="5" spans="1:23" ht="26.45" customHeight="1" thickBot="1">
      <c r="A5" s="518" t="s">
        <v>24965</v>
      </c>
      <c r="B5" s="1001" t="s">
        <v>24966</v>
      </c>
      <c r="C5" s="1002"/>
      <c r="D5" s="1002"/>
      <c r="E5" s="1003"/>
      <c r="F5" s="624" t="s">
        <v>24967</v>
      </c>
      <c r="G5" s="572" t="s">
        <v>24968</v>
      </c>
      <c r="H5" s="671"/>
      <c r="I5" s="627" t="s">
        <v>24968</v>
      </c>
      <c r="J5" s="1019" t="s">
        <v>24969</v>
      </c>
      <c r="K5" s="1020"/>
      <c r="L5" s="1021"/>
      <c r="M5" s="1011" t="s">
        <v>24970</v>
      </c>
      <c r="N5" s="1012"/>
      <c r="O5" s="715"/>
      <c r="P5" s="15"/>
      <c r="Q5" s="15"/>
      <c r="R5" s="15"/>
      <c r="S5" s="15"/>
      <c r="T5" s="15"/>
      <c r="U5" s="15"/>
      <c r="V5" s="15"/>
      <c r="W5" s="15"/>
    </row>
    <row r="6" spans="1:23" ht="42.75" customHeight="1" thickBot="1">
      <c r="A6" s="1004" t="s">
        <v>24971</v>
      </c>
      <c r="B6" s="850"/>
      <c r="C6" s="850"/>
      <c r="D6" s="850"/>
      <c r="E6" s="850"/>
      <c r="F6" s="850"/>
      <c r="G6" s="850"/>
      <c r="H6" s="850"/>
      <c r="I6" s="850"/>
      <c r="J6" s="850"/>
      <c r="K6" s="850"/>
      <c r="L6" s="850"/>
      <c r="M6" s="850"/>
      <c r="N6" s="851"/>
      <c r="O6" s="715"/>
      <c r="P6" s="15"/>
      <c r="Q6" s="61"/>
      <c r="R6" s="15"/>
      <c r="S6" s="15"/>
      <c r="T6" s="15"/>
      <c r="U6" s="15"/>
      <c r="V6" s="15"/>
      <c r="W6" s="15"/>
    </row>
    <row r="7" spans="1:23" ht="25.5">
      <c r="A7" s="573" t="s">
        <v>24972</v>
      </c>
      <c r="B7" s="574" t="s">
        <v>24973</v>
      </c>
      <c r="C7" s="575" t="s">
        <v>24974</v>
      </c>
      <c r="D7" s="576" t="s">
        <v>24975</v>
      </c>
      <c r="E7" s="577" t="s">
        <v>24976</v>
      </c>
      <c r="F7" s="578" t="s">
        <v>24977</v>
      </c>
      <c r="G7" s="579" t="s">
        <v>24978</v>
      </c>
      <c r="H7" s="672" t="s">
        <v>31895</v>
      </c>
      <c r="I7" s="580" t="s">
        <v>24978</v>
      </c>
      <c r="J7" s="580" t="s">
        <v>24979</v>
      </c>
      <c r="K7" s="581" t="s">
        <v>24979</v>
      </c>
      <c r="L7" s="581" t="s">
        <v>24980</v>
      </c>
      <c r="M7" s="581" t="s">
        <v>24981</v>
      </c>
      <c r="N7" s="582" t="s">
        <v>31893</v>
      </c>
      <c r="O7" s="715"/>
      <c r="P7" s="15"/>
      <c r="Q7" s="15"/>
      <c r="R7" s="15"/>
      <c r="S7" s="15"/>
      <c r="T7" s="15"/>
      <c r="U7" s="15"/>
      <c r="V7" s="15"/>
      <c r="W7" s="15"/>
    </row>
    <row r="8" spans="1:23" ht="15.75">
      <c r="A8" s="583" t="s">
        <v>24946</v>
      </c>
      <c r="B8" s="584"/>
      <c r="C8" s="585"/>
      <c r="D8" s="586" t="str">
        <f>VLOOKUP($A8,'09 - QT_AL'!$A:$F,4,0)</f>
        <v>ADMINISTRAÇÃO DA OBRA</v>
      </c>
      <c r="E8" s="587" t="str">
        <f>IFERROR(VLOOKUP($B8,'24.FEV N_DES'!$1:$1048456,3,0),IFERROR(VLOOKUP($B8,'03-CP'!$A$7:$H$7,5,0),""))</f>
        <v/>
      </c>
      <c r="F8" s="588"/>
      <c r="G8" s="589" t="str">
        <f>IFERROR(VLOOKUP($B8,'24.FEV N_DES'!$1:$1048456,4,0),IFERROR(VLOOKUP($B8,'03-CP'!$A$7:$H$7,8,0),""))</f>
        <v/>
      </c>
      <c r="H8" s="673"/>
      <c r="I8" s="590"/>
      <c r="J8" s="590"/>
      <c r="K8" s="591"/>
      <c r="L8" s="592">
        <f t="shared" ref="L8:N8" si="0">SUBTOTAL(9,L9:L13)</f>
        <v>191119.85</v>
      </c>
      <c r="M8" s="592">
        <f>SUM(M9:M13)</f>
        <v>238893</v>
      </c>
      <c r="N8" s="593">
        <f t="shared" si="0"/>
        <v>4.3670755456229414E-2</v>
      </c>
      <c r="O8" s="715"/>
      <c r="P8" s="15"/>
      <c r="Q8" s="15"/>
      <c r="R8" s="15"/>
      <c r="S8" s="15"/>
      <c r="T8" s="15"/>
      <c r="U8" s="15"/>
      <c r="V8" s="15"/>
      <c r="W8" s="15"/>
    </row>
    <row r="9" spans="1:23" ht="15.75" outlineLevel="1">
      <c r="A9" s="594" t="s">
        <v>24982</v>
      </c>
      <c r="B9" s="595" t="str">
        <f>VLOOKUP($A9,'09 - QT_AL'!$A:$F,2,0)</f>
        <v>90778</v>
      </c>
      <c r="C9" s="596" t="str">
        <f>VLOOKUP($A9,'09 - QT_AL'!$A:$F,3,0)</f>
        <v>SINAPI</v>
      </c>
      <c r="D9" s="597" t="str">
        <f>IFERROR(VLOOKUP($B9,'24.FEV N_DES'!$1:$1048456,2,0),IFERROR(VLOOKUP($B9,'03-CP'!$C$7:$H$1290,2,0),""))</f>
        <v>ENGENHEIRO CIVIL DE OBRA PLENO COM ENCARGOS COMPLEMENTARES</v>
      </c>
      <c r="E9" s="598" t="str">
        <f>IFERROR(VLOOKUP($B9,'24.FEV N_DES'!$1:$1048456,3,0),IFERROR(VLOOKUP($B9,'03-CP'!$C$7:$H$1290,3,0),""))</f>
        <v>H</v>
      </c>
      <c r="F9" s="599">
        <f>VLOOKUP($A9,'09 - QT_AL'!$A:$F,6,0)</f>
        <v>1296</v>
      </c>
      <c r="G9" s="598">
        <f>IFERROR(VLOOKUP($B9,'24.FEV N_DES'!$1:$1048456,4,0),IFERROR(VLOOKUP($B9,'03-CP'!$C$7:$H$1290,6,0),""))</f>
        <v>123.26</v>
      </c>
      <c r="H9" s="714">
        <f>G9*30.200000113561%</f>
        <v>37.22452013997529</v>
      </c>
      <c r="I9" s="600">
        <f>G9-H9</f>
        <v>86.035479860024708</v>
      </c>
      <c r="J9" s="600">
        <f>TRUNC(I9*(1+$I$2),2)</f>
        <v>107.54</v>
      </c>
      <c r="K9" s="601">
        <f>J9</f>
        <v>107.54</v>
      </c>
      <c r="L9" s="601">
        <f>TRUNC((F9*I9),2)</f>
        <v>111501.98</v>
      </c>
      <c r="M9" s="601">
        <f>TRUNC((J9*F9),2)</f>
        <v>139371.84</v>
      </c>
      <c r="N9" s="602">
        <f>M9/$M$2</f>
        <v>2.5477822883570186E-2</v>
      </c>
      <c r="O9" s="715">
        <f>F9*J9</f>
        <v>139371.84</v>
      </c>
      <c r="P9" s="15"/>
      <c r="Q9" s="15"/>
      <c r="R9" s="15"/>
      <c r="S9" s="15"/>
      <c r="T9" s="15"/>
      <c r="U9" s="15"/>
      <c r="V9" s="15"/>
      <c r="W9" s="15"/>
    </row>
    <row r="10" spans="1:23" ht="15.75" outlineLevel="1">
      <c r="A10" s="594" t="s">
        <v>24983</v>
      </c>
      <c r="B10" s="595" t="str">
        <f>VLOOKUP($A10,'09 - QT_AL'!$A:$F,2,0)</f>
        <v>93572</v>
      </c>
      <c r="C10" s="596" t="str">
        <f>VLOOKUP($A10,'09 - QT_AL'!$A:$F,3,0)</f>
        <v>SINAPI</v>
      </c>
      <c r="D10" s="597" t="str">
        <f>IFERROR(VLOOKUP($B10,'24.FEV N_DES'!$1:$1048456,2,0),IFERROR(VLOOKUP($B10,'03-CP'!$C$7:$H$1290,2,0),""))</f>
        <v>ENCARREGADO GERAL DE OBRAS COM ENCARGOS COMPLEMENTARES</v>
      </c>
      <c r="E10" s="598" t="str">
        <f>IFERROR(VLOOKUP($B10,'24.FEV N_DES'!$1:$1048456,3,0),IFERROR(VLOOKUP($B10,'03-CP'!$C$7:$H$1290,3,0),""))</f>
        <v>MES</v>
      </c>
      <c r="F10" s="599">
        <f>VLOOKUP($A10,'09 - QT_AL'!$A:$F,6,0)</f>
        <v>12</v>
      </c>
      <c r="G10" s="598">
        <f>IFERROR(VLOOKUP($B10,'24.FEV N_DES'!$1:$1048456,4,0),IFERROR(VLOOKUP($B10,'03-CP'!$C$7:$H$1290,6,0),""))</f>
        <v>5256.98</v>
      </c>
      <c r="H10" s="714">
        <f t="shared" ref="H10:H39" si="1">G10*30.200000113561%</f>
        <v>1587.6079659698789</v>
      </c>
      <c r="I10" s="600">
        <f>G10-H10</f>
        <v>3669.3720340301206</v>
      </c>
      <c r="J10" s="600">
        <f t="shared" ref="J10:J44" si="2">TRUNC(I10*(1+$I$2),2)</f>
        <v>4586.71</v>
      </c>
      <c r="K10" s="601">
        <f>TRUNC(I10*(1+$G$2),2)</f>
        <v>3669.37</v>
      </c>
      <c r="L10" s="601">
        <f>TRUNC((F10*I10),2)</f>
        <v>44032.46</v>
      </c>
      <c r="M10" s="601">
        <f>TRUNC((J10*F10),2)</f>
        <v>55040.52</v>
      </c>
      <c r="N10" s="602">
        <f t="shared" ref="N10:N13" si="3">M10/$M$2</f>
        <v>1.0061663962961258E-2</v>
      </c>
      <c r="O10" s="715">
        <f t="shared" ref="O10:O36" si="4">F10*J10</f>
        <v>55040.520000000004</v>
      </c>
      <c r="P10" s="15"/>
      <c r="Q10" s="15"/>
      <c r="R10" s="15"/>
      <c r="S10" s="15"/>
      <c r="T10" s="15"/>
      <c r="U10" s="15"/>
      <c r="V10" s="15"/>
      <c r="W10" s="15"/>
    </row>
    <row r="11" spans="1:23" ht="15.75" outlineLevel="1">
      <c r="A11" s="594" t="s">
        <v>24984</v>
      </c>
      <c r="B11" s="595" t="str">
        <f>VLOOKUP($A11,'09 - QT_AL'!$A:$F,2,0)</f>
        <v>90781</v>
      </c>
      <c r="C11" s="596" t="str">
        <f>VLOOKUP($A11,'09 - QT_AL'!$A:$F,3,0)</f>
        <v>SINAPI</v>
      </c>
      <c r="D11" s="597" t="str">
        <f>IFERROR(VLOOKUP($B11,'24.FEV N_DES'!$1:$1048456,2,0),IFERROR(VLOOKUP($B11,'03-CP'!$C$7:$H$1290,2,0),""))</f>
        <v>TOPOGRAFO COM ENCARGOS COMPLEMENTARES</v>
      </c>
      <c r="E11" s="598" t="str">
        <f>IFERROR(VLOOKUP($B11,'24.FEV N_DES'!$1:$1048456,3,0),IFERROR(VLOOKUP($B11,'03-CP'!$C$7:$H$1290,3,0),""))</f>
        <v>H</v>
      </c>
      <c r="F11" s="599">
        <f>VLOOKUP($A11,'09 - QT_AL'!$A:$F,6,0)</f>
        <v>120</v>
      </c>
      <c r="G11" s="598">
        <f>IFERROR(VLOOKUP($B11,'24.FEV N_DES'!$1:$1048456,4,0),IFERROR(VLOOKUP($B11,'03-CP'!$C$7:$H$1290,6,0),""))</f>
        <v>22.13</v>
      </c>
      <c r="H11" s="714">
        <f t="shared" si="1"/>
        <v>6.683260025131049</v>
      </c>
      <c r="I11" s="600">
        <f>G11-H11</f>
        <v>15.446739974868951</v>
      </c>
      <c r="J11" s="600">
        <f t="shared" si="2"/>
        <v>19.3</v>
      </c>
      <c r="K11" s="601">
        <f>TRUNC(I11*(1+$G$2),2)</f>
        <v>15.44</v>
      </c>
      <c r="L11" s="601">
        <f>TRUNC((F11*I11),2)</f>
        <v>1853.6</v>
      </c>
      <c r="M11" s="601">
        <f>TRUNC((J11*F11),2)</f>
        <v>2316</v>
      </c>
      <c r="N11" s="602">
        <f t="shared" si="3"/>
        <v>4.2337561015445125E-4</v>
      </c>
      <c r="O11" s="715">
        <f t="shared" si="4"/>
        <v>2316</v>
      </c>
      <c r="P11" s="15"/>
      <c r="Q11" s="15"/>
      <c r="R11" s="15"/>
      <c r="S11" s="15"/>
      <c r="T11" s="15"/>
      <c r="U11" s="15"/>
      <c r="V11" s="15"/>
      <c r="W11" s="15"/>
    </row>
    <row r="12" spans="1:23" ht="15.75" outlineLevel="1">
      <c r="A12" s="594" t="s">
        <v>24985</v>
      </c>
      <c r="B12" s="595" t="str">
        <f>VLOOKUP($A12,'09 - QT_AL'!$A:$F,2,0)</f>
        <v>88253</v>
      </c>
      <c r="C12" s="596" t="str">
        <f>VLOOKUP($A12,'09 - QT_AL'!$A:$F,3,0)</f>
        <v>SINAPI</v>
      </c>
      <c r="D12" s="597" t="str">
        <f>IFERROR(VLOOKUP($B12,'24.FEV N_DES'!$1:$1048456,2,0),IFERROR(VLOOKUP($B12,'03-CP'!$C$7:$H$1290,2,0),""))</f>
        <v>AUXILIAR DE TOPÓGRAFO COM ENCARGOS COMPLEMENTARES</v>
      </c>
      <c r="E12" s="598" t="str">
        <f>IFERROR(VLOOKUP($B12,'24.FEV N_DES'!$1:$1048456,3,0),IFERROR(VLOOKUP($B12,'03-CP'!$C$7:$H$1290,3,0),""))</f>
        <v>H</v>
      </c>
      <c r="F12" s="599">
        <f>VLOOKUP($A12,'09 - QT_AL'!$A:$F,6,0)</f>
        <v>120</v>
      </c>
      <c r="G12" s="598">
        <f>IFERROR(VLOOKUP($B12,'24.FEV N_DES'!$1:$1048456,4,0),IFERROR(VLOOKUP($B12,'03-CP'!$C$7:$H$1290,6,0),""))</f>
        <v>11.13</v>
      </c>
      <c r="H12" s="714">
        <f t="shared" si="1"/>
        <v>3.3612600126393395</v>
      </c>
      <c r="I12" s="600">
        <f>G12-H12</f>
        <v>7.7687399873606608</v>
      </c>
      <c r="J12" s="600">
        <f>TRUNC(I12*(1+$I$2),2)</f>
        <v>9.7100000000000009</v>
      </c>
      <c r="K12" s="601">
        <f>TRUNC(I12*(1+$G$2),2)</f>
        <v>7.76</v>
      </c>
      <c r="L12" s="601">
        <f>TRUNC((F12*I12),2)</f>
        <v>932.24</v>
      </c>
      <c r="M12" s="601">
        <f>TRUNC((J12*F12),2)</f>
        <v>1165.2</v>
      </c>
      <c r="N12" s="602">
        <f t="shared" si="3"/>
        <v>2.1300399868392339E-4</v>
      </c>
      <c r="O12" s="715">
        <f t="shared" si="4"/>
        <v>1165.2</v>
      </c>
      <c r="P12" s="15"/>
      <c r="Q12" s="15"/>
      <c r="R12" s="15"/>
      <c r="S12" s="15"/>
      <c r="T12" s="15"/>
      <c r="U12" s="15"/>
      <c r="V12" s="15"/>
      <c r="W12" s="15"/>
    </row>
    <row r="13" spans="1:23" ht="15.75" outlineLevel="1">
      <c r="A13" s="594" t="s">
        <v>24986</v>
      </c>
      <c r="B13" s="595" t="str">
        <f>VLOOKUP($A13,'09 - QT_AL'!$A:$F,2,0)</f>
        <v>93563</v>
      </c>
      <c r="C13" s="596" t="str">
        <f>VLOOKUP($A13,'09 - QT_AL'!$A:$F,3,0)</f>
        <v>SINAPI</v>
      </c>
      <c r="D13" s="597" t="str">
        <f>IFERROR(VLOOKUP($B13,'24.FEV N_DES'!$1:$1048456,2,0),IFERROR(VLOOKUP($B13,'03-CP'!$C$7:$H$1290,2,0),""))</f>
        <v>ALMOXARIFE COM ENCARGOS COMPLEMENTARES</v>
      </c>
      <c r="E13" s="598" t="str">
        <f>IFERROR(VLOOKUP($B13,'24.FEV N_DES'!$1:$1048456,3,0),IFERROR(VLOOKUP($B13,'03-CP'!$C$7:$H$1290,3,0),""))</f>
        <v>MES</v>
      </c>
      <c r="F13" s="599">
        <f>VLOOKUP($A13,'09 - QT_AL'!$A:$F,6,0)</f>
        <v>12</v>
      </c>
      <c r="G13" s="598">
        <f>IFERROR(VLOOKUP($B13,'24.FEV N_DES'!$1:$1048456,4,0),IFERROR(VLOOKUP($B13,'03-CP'!$C$7:$H$1290,6,0),""))</f>
        <v>3915.9</v>
      </c>
      <c r="H13" s="714">
        <f t="shared" si="1"/>
        <v>1182.6018044469351</v>
      </c>
      <c r="I13" s="600">
        <f>G13-H13</f>
        <v>2733.2981955530649</v>
      </c>
      <c r="J13" s="600">
        <f t="shared" si="2"/>
        <v>3416.62</v>
      </c>
      <c r="K13" s="601">
        <f>TRUNC(I13*(1+$G$2),2)</f>
        <v>2733.29</v>
      </c>
      <c r="L13" s="601">
        <f>TRUNC((F13*I13),2)</f>
        <v>32799.57</v>
      </c>
      <c r="M13" s="601">
        <f>TRUNC((J13*F13),2)</f>
        <v>40999.440000000002</v>
      </c>
      <c r="N13" s="602">
        <f t="shared" si="3"/>
        <v>7.4948890008595921E-3</v>
      </c>
      <c r="O13" s="715">
        <f t="shared" si="4"/>
        <v>40999.440000000002</v>
      </c>
      <c r="P13" s="15"/>
      <c r="Q13" s="15"/>
      <c r="R13" s="15"/>
      <c r="S13" s="15"/>
      <c r="T13" s="15"/>
      <c r="U13" s="15"/>
      <c r="V13" s="15"/>
      <c r="W13" s="15"/>
    </row>
    <row r="14" spans="1:23" ht="15.75">
      <c r="A14" s="583" t="s">
        <v>24947</v>
      </c>
      <c r="B14" s="584"/>
      <c r="C14" s="585"/>
      <c r="D14" s="586" t="str">
        <f>VLOOKUP($A14,'09 - QT_AL'!$A:$F,4,0)</f>
        <v>INSTALAÇÕES PRELIMINARES E CANTEIRO</v>
      </c>
      <c r="E14" s="587" t="str">
        <f>IFERROR(VLOOKUP($B14,'24.FEV N_DES'!$1:$1048456,3,0),IFERROR(VLOOKUP($B14,'03-CP'!$A$7:$H$7,5,0),""))</f>
        <v/>
      </c>
      <c r="F14" s="588"/>
      <c r="G14" s="588"/>
      <c r="H14" s="588"/>
      <c r="I14" s="588"/>
      <c r="J14" s="616"/>
      <c r="K14" s="589" t="str">
        <f>IFERROR(VLOOKUP($B14,'24.FEV N_DES'!$1:$1048456,4,0),IFERROR(VLOOKUP($B14,'03-CP'!$A$7:$H$7,8,0),""))</f>
        <v/>
      </c>
      <c r="L14" s="592">
        <f>SUBTOTAL(9,L15:L20)</f>
        <v>43143.319999999992</v>
      </c>
      <c r="M14" s="618">
        <f>SUM(M15:M20)</f>
        <v>53928.920000000006</v>
      </c>
      <c r="N14" s="593">
        <f t="shared" ref="N14" si="5">SUBTOTAL(9,N15:N20)</f>
        <v>9.8584582944605294E-3</v>
      </c>
      <c r="O14" s="715"/>
      <c r="P14" s="15"/>
      <c r="Q14" s="15"/>
      <c r="R14" s="15"/>
      <c r="S14" s="15"/>
      <c r="T14" s="15"/>
      <c r="U14" s="15"/>
      <c r="V14" s="15"/>
      <c r="W14" s="15"/>
    </row>
    <row r="15" spans="1:23" ht="25.5" outlineLevel="1">
      <c r="A15" s="594" t="s">
        <v>24987</v>
      </c>
      <c r="B15" s="595" t="str">
        <f>VLOOKUP($A15,'09 - QT_AL'!$A:$F,2,0)</f>
        <v>103689</v>
      </c>
      <c r="C15" s="596" t="str">
        <f>VLOOKUP($A15,'09 - QT_AL'!$A:$F,3,0)</f>
        <v>SINAPI</v>
      </c>
      <c r="D15" s="597" t="str">
        <f>IFERROR(VLOOKUP($B15,'24.FEV N_DES'!$1:$1048456,2,0),IFERROR(VLOOKUP($B15,'03-CP'!$C$7:$H$1290,2,0),""))</f>
        <v>FORNECIMENTO E INSTALAÇÃO DE PLACA DE OBRA COM CHAPA GALVANIZADA E ESTRUTURA DE MADEIRA. AF_03/2022_PS</v>
      </c>
      <c r="E15" s="598" t="str">
        <f>IFERROR(VLOOKUP($B15,'24.FEV N_DES'!$1:$1048456,3,0),IFERROR(VLOOKUP($B15,'03-CP'!$C$7:$H$1290,3,0),""))</f>
        <v>M2</v>
      </c>
      <c r="F15" s="599">
        <f>VLOOKUP($A15,'09 - QT_AL'!$A:$F,6,0)</f>
        <v>12.5</v>
      </c>
      <c r="G15" s="598">
        <f>IFERROR(VLOOKUP($B15,'24.FEV N_DES'!$1:$1048456,4,0),IFERROR(VLOOKUP($B15,'03-CP'!$C$7:$H$1290,6,0),""))</f>
        <v>312.83999999999997</v>
      </c>
      <c r="H15" s="714">
        <f t="shared" si="1"/>
        <v>94.477680355264226</v>
      </c>
      <c r="I15" s="600">
        <f t="shared" ref="I15:I20" si="6">G15-H15</f>
        <v>218.36231964473575</v>
      </c>
      <c r="J15" s="600">
        <f t="shared" si="2"/>
        <v>272.95</v>
      </c>
      <c r="K15" s="601">
        <f t="shared" ref="K15:K20" si="7">TRUNC(I15*(1+$G$2),2)</f>
        <v>218.36</v>
      </c>
      <c r="L15" s="601">
        <f>TRUNC((F15*I15),2)</f>
        <v>2729.52</v>
      </c>
      <c r="M15" s="601">
        <f>TRUNC((J15*F15),2)</f>
        <v>3411.87</v>
      </c>
      <c r="N15" s="602">
        <f t="shared" ref="N15:N20" si="8">M15/$M$2</f>
        <v>6.2370576123388062E-4</v>
      </c>
      <c r="O15" s="715">
        <f t="shared" si="4"/>
        <v>3411.875</v>
      </c>
      <c r="P15" s="15"/>
      <c r="Q15" s="15"/>
      <c r="R15" s="15"/>
      <c r="S15" s="15"/>
      <c r="T15" s="15"/>
      <c r="U15" s="15"/>
      <c r="V15" s="15"/>
      <c r="W15" s="15"/>
    </row>
    <row r="16" spans="1:23" ht="38.25" outlineLevel="1">
      <c r="A16" s="594" t="s">
        <v>24988</v>
      </c>
      <c r="B16" s="595" t="str">
        <f>VLOOKUP($A16,'09 - QT_AL'!$A:$F,2,0)</f>
        <v>104900</v>
      </c>
      <c r="C16" s="596" t="str">
        <f>VLOOKUP($A16,'09 - QT_AL'!$A:$F,3,0)</f>
        <v>SINAPI</v>
      </c>
      <c r="D16" s="597" t="str">
        <f>IFERROR(VLOOKUP($B16,'24.FEV N_DES'!$1:$1048456,2,0),IFERROR(VLOOKUP($B16,'03-CP'!$C$7:$H$1290,2,0),""))</f>
        <v>COMPOSIÇÃO PARAMÉTRICA DE EXECUÇÃO DE RESERVATÓRIO ELEVADO DE ÁGUA (2000 LITROS) EM CANTEIRO DE OBRAS, APOIADO EM ESTRUTURA DE MADEIRA. AF_01/2024</v>
      </c>
      <c r="E16" s="598" t="str">
        <f>IFERROR(VLOOKUP($B16,'24.FEV N_DES'!$1:$1048456,3,0),IFERROR(VLOOKUP($B16,'03-CP'!$C$7:$H$1290,3,0),""))</f>
        <v>UN</v>
      </c>
      <c r="F16" s="599">
        <f>VLOOKUP($A16,'09 - QT_AL'!$A:$F,6,0)</f>
        <v>1</v>
      </c>
      <c r="G16" s="598">
        <f>IFERROR(VLOOKUP($B16,'24.FEV N_DES'!$1:$1048456,4,0),IFERROR(VLOOKUP($B16,'03-CP'!$C$7:$H$1290,6,0),""))</f>
        <v>9494.7000000000007</v>
      </c>
      <c r="H16" s="714">
        <f t="shared" si="1"/>
        <v>2867.3994107822764</v>
      </c>
      <c r="I16" s="600">
        <f t="shared" si="6"/>
        <v>6627.3005892177243</v>
      </c>
      <c r="J16" s="600">
        <f>TRUNC(I16*(1+$I$2),2)</f>
        <v>8284.1200000000008</v>
      </c>
      <c r="K16" s="601">
        <f t="shared" si="7"/>
        <v>6627.3</v>
      </c>
      <c r="L16" s="601">
        <f>TRUNC((F16*I16),2)</f>
        <v>6627.3</v>
      </c>
      <c r="M16" s="601">
        <f>TRUNC((J16*F16),2)</f>
        <v>8284.1200000000008</v>
      </c>
      <c r="N16" s="602">
        <f t="shared" si="8"/>
        <v>1.5143758029329416E-3</v>
      </c>
      <c r="O16" s="715">
        <v>8284.1299999999992</v>
      </c>
      <c r="P16" s="15"/>
      <c r="Q16" s="15"/>
      <c r="R16" s="15"/>
      <c r="S16" s="15"/>
      <c r="T16" s="15"/>
      <c r="U16" s="15"/>
      <c r="V16" s="15"/>
      <c r="W16" s="15"/>
    </row>
    <row r="17" spans="1:23" ht="25.5" outlineLevel="1">
      <c r="A17" s="594" t="s">
        <v>24989</v>
      </c>
      <c r="B17" s="595" t="str">
        <f>VLOOKUP($A17,'09 - QT_AL'!$A:$F,2,0)</f>
        <v>CP-CO-04</v>
      </c>
      <c r="C17" s="596" t="str">
        <f>VLOOKUP($A17,'09 - QT_AL'!$A:$F,3,0)</f>
        <v>PRÓPRIA</v>
      </c>
      <c r="D17" s="597" t="str">
        <f>IFERROR(VLOOKUP($B17,'24.FEV N_DES'!$1:$1048456,2,0),IFERROR(VLOOKUP($B17,'03-CP'!$C$7:$H$1290,2,0),""))</f>
        <v>LOCAÇÃO MENSAL DE ESTRUTURA DE COBERTURA IMPERMEÁVEL (TENDA - INCLUSO MONTAGEM)</v>
      </c>
      <c r="E17" s="598" t="str">
        <f>IFERROR(VLOOKUP($B17,'24.FEV N_DES'!$1:$1048456,3,0),IFERROR(VLOOKUP($B17,'03-CP'!$C$7:$H$1290,3,0),""))</f>
        <v>MÊS</v>
      </c>
      <c r="F17" s="599">
        <f>VLOOKUP($A17,'09 - QT_AL'!$A:$F,6,0)</f>
        <v>12</v>
      </c>
      <c r="G17" s="598">
        <f>IFERROR(VLOOKUP($B17,'24.FEV N_DES'!$1:$1048456,4,0),IFERROR(VLOOKUP($B17,'03-CP'!$C$7:$H$1290,6,0),""))</f>
        <v>963.09</v>
      </c>
      <c r="H17" s="714">
        <f t="shared" si="1"/>
        <v>290.85318109369462</v>
      </c>
      <c r="I17" s="600">
        <f t="shared" si="6"/>
        <v>672.23681890630542</v>
      </c>
      <c r="J17" s="600">
        <f t="shared" si="2"/>
        <v>840.29</v>
      </c>
      <c r="K17" s="601">
        <f t="shared" si="7"/>
        <v>672.23</v>
      </c>
      <c r="L17" s="601">
        <f t="shared" ref="L17:L20" si="9">TRUNC((F17*I17),2)</f>
        <v>8066.84</v>
      </c>
      <c r="M17" s="601">
        <f t="shared" ref="M17:M20" si="10">TRUNC((J17*F17),2)</f>
        <v>10083.48</v>
      </c>
      <c r="N17" s="602">
        <f t="shared" si="8"/>
        <v>1.8433072096201233E-3</v>
      </c>
      <c r="O17" s="715">
        <f t="shared" si="4"/>
        <v>10083.48</v>
      </c>
      <c r="P17" s="15"/>
      <c r="Q17" s="15"/>
      <c r="R17" s="15"/>
      <c r="S17" s="15"/>
      <c r="T17" s="15"/>
      <c r="U17" s="15"/>
      <c r="V17" s="15"/>
      <c r="W17" s="15"/>
    </row>
    <row r="18" spans="1:23" ht="38.25" outlineLevel="1">
      <c r="A18" s="594" t="s">
        <v>24990</v>
      </c>
      <c r="B18" s="595" t="str">
        <f>VLOOKUP($A18,'09 - QT_AL'!$A:$F,2,0)</f>
        <v>CP-CO-07</v>
      </c>
      <c r="C18" s="596" t="str">
        <f>VLOOKUP($A18,'09 - QT_AL'!$A:$F,3,0)</f>
        <v>PRÓPRIA</v>
      </c>
      <c r="D18" s="597" t="str">
        <f>IFERROR(VLOOKUP($B18,'24.FEV N_DES'!$1:$1048456,2,0),IFERROR(VLOOKUP($B18,'03-CP'!$C$7:$H$1290,2,0),""))</f>
        <v>LOCAÇÃO DE CONTAINER 2,30 X 6,00 M, ALT. 2,50 M, PARA ESCRITORIO, COM 1 SANITÁRIO, COMPLETO. EXCLUSO MOBILIZAÇÃO E DESMOBILIZAÇÃO</v>
      </c>
      <c r="E18" s="598" t="str">
        <f>IFERROR(VLOOKUP($B18,'24.FEV N_DES'!$1:$1048456,3,0),IFERROR(VLOOKUP($B18,'03-CP'!$C$7:$H$1290,3,0),""))</f>
        <v>UN</v>
      </c>
      <c r="F18" s="599">
        <f>VLOOKUP($A18,'09 - QT_AL'!$A:$F,6,0)</f>
        <v>12</v>
      </c>
      <c r="G18" s="598">
        <f>IFERROR(VLOOKUP($B18,'24.FEV N_DES'!$1:$1048456,4,0),IFERROR(VLOOKUP($B18,'03-CP'!$C$7:$H$1290,6,0),""))</f>
        <v>862.2</v>
      </c>
      <c r="H18" s="714">
        <f t="shared" si="1"/>
        <v>260.38440097912292</v>
      </c>
      <c r="I18" s="600">
        <f t="shared" si="6"/>
        <v>601.81559902087713</v>
      </c>
      <c r="J18" s="600">
        <f t="shared" si="2"/>
        <v>752.26</v>
      </c>
      <c r="K18" s="601">
        <f t="shared" si="7"/>
        <v>601.80999999999995</v>
      </c>
      <c r="L18" s="601">
        <f t="shared" si="9"/>
        <v>7221.78</v>
      </c>
      <c r="M18" s="601">
        <f t="shared" si="10"/>
        <v>9027.1200000000008</v>
      </c>
      <c r="N18" s="602">
        <f t="shared" si="8"/>
        <v>1.6501996709574482E-3</v>
      </c>
      <c r="O18" s="715">
        <v>9027.36</v>
      </c>
      <c r="P18" s="15"/>
      <c r="Q18" s="15"/>
      <c r="R18" s="15"/>
      <c r="S18" s="15"/>
      <c r="T18" s="15"/>
      <c r="U18" s="15"/>
      <c r="V18" s="15"/>
      <c r="W18" s="15"/>
    </row>
    <row r="19" spans="1:23" ht="38.25" outlineLevel="1">
      <c r="A19" s="594" t="s">
        <v>24991</v>
      </c>
      <c r="B19" s="595" t="str">
        <f>VLOOKUP($A19,'09 - QT_AL'!$A:$F,2,0)</f>
        <v>CP-CO-11</v>
      </c>
      <c r="C19" s="596" t="str">
        <f>VLOOKUP($A19,'09 - QT_AL'!$A:$F,3,0)</f>
        <v>PRÓPRIA</v>
      </c>
      <c r="D19" s="597" t="str">
        <f>IFERROR(VLOOKUP($B19,'24.FEV N_DES'!$1:$1048456,2,0),IFERROR(VLOOKUP($B19,'03-CP'!$C$7:$H$1290,2,0),""))</f>
        <v>SISTEMA DE TRATAMENTO DE EFLUENTES DE INSTALAÇÕES PROVISÓRIAS DE CANTEIRO DE OBRAS, SISTEMA FOSSA/FILTRO E CISTERNA - 8 A 14 CONTRIBUINTES</v>
      </c>
      <c r="E19" s="598" t="str">
        <f>IFERROR(VLOOKUP($B19,'24.FEV N_DES'!$1:$1048456,3,0),IFERROR(VLOOKUP($B19,'03-CP'!$C$7:$H$1290,3,0),""))</f>
        <v>UN</v>
      </c>
      <c r="F19" s="599">
        <f>VLOOKUP($A19,'09 - QT_AL'!$A:$F,6,0)</f>
        <v>1</v>
      </c>
      <c r="G19" s="598">
        <f>IFERROR(VLOOKUP($B19,'24.FEV N_DES'!$1:$1048456,4,0),IFERROR(VLOOKUP($B19,'03-CP'!$C$7:$H$1290,6,0),""))</f>
        <v>23272.31</v>
      </c>
      <c r="H19" s="714">
        <f t="shared" si="1"/>
        <v>7028.2376464282679</v>
      </c>
      <c r="I19" s="600">
        <f t="shared" si="6"/>
        <v>16244.072353571733</v>
      </c>
      <c r="J19" s="600">
        <f t="shared" si="2"/>
        <v>20305.09</v>
      </c>
      <c r="K19" s="601">
        <f t="shared" si="7"/>
        <v>16244.07</v>
      </c>
      <c r="L19" s="601">
        <f t="shared" si="9"/>
        <v>16244.07</v>
      </c>
      <c r="M19" s="601">
        <f t="shared" si="10"/>
        <v>20305.09</v>
      </c>
      <c r="N19" s="602">
        <f t="shared" si="8"/>
        <v>3.7118652279754085E-3</v>
      </c>
      <c r="O19" s="715">
        <v>20305.09</v>
      </c>
      <c r="P19" s="15"/>
      <c r="Q19" s="15"/>
      <c r="R19" s="15"/>
      <c r="S19" s="15"/>
      <c r="T19" s="15"/>
      <c r="U19" s="15"/>
      <c r="V19" s="15"/>
      <c r="W19" s="15"/>
    </row>
    <row r="20" spans="1:23" ht="32.25" customHeight="1" outlineLevel="1">
      <c r="A20" s="594" t="s">
        <v>24992</v>
      </c>
      <c r="B20" s="595" t="str">
        <f>VLOOKUP($A20,'09 - QT_AL'!$A:$F,2,0)</f>
        <v>CP-CO-12</v>
      </c>
      <c r="C20" s="596" t="str">
        <f>VLOOKUP($A20,'09 - QT_AL'!$A:$F,3,0)</f>
        <v>PRÓPRIA</v>
      </c>
      <c r="D20" s="597" t="str">
        <f>IFERROR(VLOOKUP($B20,'24.FEV N_DES'!$1:$1048456,2,0),IFERROR(VLOOKUP($B20,'03-CP'!$C$7:$H$1290,2,0),""))</f>
        <v>ESGOTAMENTO DE FOSSA SÉPTICA COM LIMPEZA CAMINHÃO LIMPA FOSSA ATÉ 6M³</v>
      </c>
      <c r="E20" s="598" t="str">
        <f>IFERROR(VLOOKUP($B20,'24.FEV N_DES'!$1:$1048456,3,0),IFERROR(VLOOKUP($B20,'03-CP'!$C$7:$H$1290,3,0),""))</f>
        <v>UN</v>
      </c>
      <c r="F20" s="599">
        <f>VLOOKUP($A20,'09 - QT_AL'!$A:$F,6,0)</f>
        <v>6</v>
      </c>
      <c r="G20" s="598">
        <f>IFERROR(VLOOKUP($B20,'24.FEV N_DES'!$1:$1048456,4,0),IFERROR(VLOOKUP($B20,'03-CP'!$C$7:$H$1290,6,0),""))</f>
        <v>538.16</v>
      </c>
      <c r="H20" s="714">
        <f t="shared" si="1"/>
        <v>162.52432061113987</v>
      </c>
      <c r="I20" s="600">
        <f t="shared" si="6"/>
        <v>375.63567938886013</v>
      </c>
      <c r="J20" s="600">
        <f t="shared" si="2"/>
        <v>469.54</v>
      </c>
      <c r="K20" s="601">
        <f t="shared" si="7"/>
        <v>375.63</v>
      </c>
      <c r="L20" s="601">
        <f t="shared" si="9"/>
        <v>2253.81</v>
      </c>
      <c r="M20" s="601">
        <f t="shared" si="10"/>
        <v>2817.24</v>
      </c>
      <c r="N20" s="602">
        <f t="shared" si="8"/>
        <v>5.1500462174072803E-4</v>
      </c>
      <c r="O20" s="715">
        <f>F20*J20</f>
        <v>2817.2400000000002</v>
      </c>
      <c r="P20" s="15"/>
      <c r="Q20" s="15"/>
      <c r="R20" s="15"/>
      <c r="S20" s="15"/>
      <c r="T20" s="15"/>
      <c r="U20" s="15"/>
      <c r="V20" s="15"/>
      <c r="W20" s="15"/>
    </row>
    <row r="21" spans="1:23" ht="15.75">
      <c r="A21" s="583" t="s">
        <v>24948</v>
      </c>
      <c r="B21" s="584"/>
      <c r="C21" s="585"/>
      <c r="D21" s="586" t="str">
        <f>VLOOKUP($A21,'09 - QT_AL'!$A:$F,4,0)</f>
        <v>PORTÕES DE 4,00 E 7,00 METROS</v>
      </c>
      <c r="E21" s="587" t="str">
        <f>IFERROR(VLOOKUP($B21,'24.FEV N_DES'!$1:$1048456,3,0),IFERROR(VLOOKUP($B21,'03-CP'!$A$7:$H$7,5,0),""))</f>
        <v/>
      </c>
      <c r="F21" s="588"/>
      <c r="G21" s="588"/>
      <c r="H21" s="588"/>
      <c r="I21" s="588"/>
      <c r="J21" s="616"/>
      <c r="K21" s="589" t="str">
        <f>IFERROR(VLOOKUP($B21,'24.FEV N_DES'!$1:$1048456,4,0),IFERROR(VLOOKUP($B21,'03-CP'!$A$7:$H$7,8,0),""))</f>
        <v/>
      </c>
      <c r="L21" s="592">
        <f t="shared" ref="L21:N21" si="11">SUBTOTAL(9,L22:L32)</f>
        <v>95075.88</v>
      </c>
      <c r="M21" s="618">
        <f>SUM(M22:M32)</f>
        <v>118829.01</v>
      </c>
      <c r="N21" s="593">
        <f t="shared" si="11"/>
        <v>2.1722497673920288E-2</v>
      </c>
      <c r="O21" s="715"/>
      <c r="P21" s="15"/>
      <c r="Q21" s="15"/>
      <c r="R21" s="15"/>
      <c r="S21" s="15"/>
      <c r="T21" s="15"/>
      <c r="U21" s="15"/>
      <c r="V21" s="15"/>
      <c r="W21" s="15"/>
    </row>
    <row r="22" spans="1:23" ht="25.5" outlineLevel="1">
      <c r="A22" s="594" t="s">
        <v>24993</v>
      </c>
      <c r="B22" s="595" t="str">
        <f>VLOOKUP($A22,'09 - QT_AL'!$A:$F,2,0)</f>
        <v>CP-EST-10</v>
      </c>
      <c r="C22" s="596" t="str">
        <f>VLOOKUP($A22,'09 - QT_AL'!$A:$F,3,0)</f>
        <v>PRÓPRIA</v>
      </c>
      <c r="D22" s="597" t="str">
        <f>IFERROR(VLOOKUP($B22,'24.FEV N_DES'!$1:$1048456,2,0),IFERROR(VLOOKUP($B22,'03-CP'!$C$7:$H$1290,2,0),""))</f>
        <v>PERFIL UE 200X75X25X3MM - SOLDADO EM CAIXA DUPLA - EMBUTIDO 90CM NA ESTACA</v>
      </c>
      <c r="E22" s="598" t="str">
        <f>IFERROR(VLOOKUP($B22,'24.FEV N_DES'!$1:$1048456,3,0),IFERROR(VLOOKUP($B22,'03-CP'!$C$7:$H$1290,3,0),""))</f>
        <v>KG</v>
      </c>
      <c r="F22" s="599">
        <f>VLOOKUP($A22,'09 - QT_AL'!$A:$F,6,0)</f>
        <v>2891.56</v>
      </c>
      <c r="G22" s="598">
        <f>IFERROR(VLOOKUP($B22,'24.FEV N_DES'!$1:$1048456,4,0),IFERROR(VLOOKUP($B22,'03-CP'!$C$7:$H$1290,6,0),""))</f>
        <v>13.07</v>
      </c>
      <c r="H22" s="714">
        <f t="shared" si="1"/>
        <v>3.9471400148424225</v>
      </c>
      <c r="I22" s="600">
        <f t="shared" ref="I22:I32" si="12">G22-H22</f>
        <v>9.1228599851575787</v>
      </c>
      <c r="J22" s="600">
        <f t="shared" si="2"/>
        <v>11.4</v>
      </c>
      <c r="K22" s="601">
        <f t="shared" ref="K22:K32" si="13">TRUNC(I22*(1+$G$2),2)</f>
        <v>9.1199999999999992</v>
      </c>
      <c r="L22" s="601">
        <f t="shared" ref="L22:L32" si="14">TRUNC((F22*I22),2)</f>
        <v>26379.29</v>
      </c>
      <c r="M22" s="601">
        <f t="shared" ref="M22:M32" si="15">TRUNC((J22*F22),2)</f>
        <v>32963.78</v>
      </c>
      <c r="N22" s="602">
        <f t="shared" ref="N22:N32" si="16">M22/$M$2</f>
        <v>6.0259328456377789E-3</v>
      </c>
      <c r="O22" s="715">
        <f t="shared" si="4"/>
        <v>32963.784</v>
      </c>
      <c r="P22" s="15"/>
      <c r="Q22" s="15"/>
      <c r="R22" s="15"/>
      <c r="S22" s="15"/>
      <c r="T22" s="15"/>
      <c r="U22" s="15"/>
      <c r="V22" s="15"/>
      <c r="W22" s="15"/>
    </row>
    <row r="23" spans="1:23" ht="25.5" outlineLevel="1">
      <c r="A23" s="594" t="s">
        <v>24994</v>
      </c>
      <c r="B23" s="595" t="str">
        <f>VLOOKUP($A23,'09 - QT_AL'!$A:$F,2,0)</f>
        <v>CP-EST-11</v>
      </c>
      <c r="C23" s="596" t="str">
        <f>VLOOKUP($A23,'09 - QT_AL'!$A:$F,3,0)</f>
        <v>PRÓPRIA</v>
      </c>
      <c r="D23" s="597" t="str">
        <f>IFERROR(VLOOKUP($B23,'24.FEV N_DES'!$1:$1048456,2,0),IFERROR(VLOOKUP($B23,'03-CP'!$C$7:$H$1290,2,0),""))</f>
        <v>CHAPA AÇO A36 - 200 X 150 #14 - ACABAMENTO DE TOPO - FORNECIMENTO E INSTALAÇÃO</v>
      </c>
      <c r="E23" s="598" t="str">
        <f>IFERROR(VLOOKUP($B23,'24.FEV N_DES'!$1:$1048456,3,0),IFERROR(VLOOKUP($B23,'03-CP'!$C$7:$H$1290,3,0),""))</f>
        <v>KG</v>
      </c>
      <c r="F23" s="599">
        <f>VLOOKUP($A23,'09 - QT_AL'!$A:$F,6,0)</f>
        <v>20.72</v>
      </c>
      <c r="G23" s="598">
        <f>IFERROR(VLOOKUP($B23,'24.FEV N_DES'!$1:$1048456,4,0),IFERROR(VLOOKUP($B23,'03-CP'!$C$7:$H$1290,6,0),""))</f>
        <v>14.54</v>
      </c>
      <c r="H23" s="714">
        <f t="shared" si="1"/>
        <v>4.3910800165117685</v>
      </c>
      <c r="I23" s="600">
        <f t="shared" si="12"/>
        <v>10.148919983488231</v>
      </c>
      <c r="J23" s="600">
        <f t="shared" si="2"/>
        <v>12.68</v>
      </c>
      <c r="K23" s="601">
        <f t="shared" si="13"/>
        <v>10.14</v>
      </c>
      <c r="L23" s="601">
        <f t="shared" si="14"/>
        <v>210.28</v>
      </c>
      <c r="M23" s="601">
        <f t="shared" si="15"/>
        <v>262.72000000000003</v>
      </c>
      <c r="N23" s="602">
        <f t="shared" si="16"/>
        <v>4.8026442271061073E-5</v>
      </c>
      <c r="O23" s="715">
        <v>262.94</v>
      </c>
      <c r="P23" s="62"/>
      <c r="Q23" s="15"/>
      <c r="R23" s="15"/>
      <c r="S23" s="15"/>
      <c r="T23" s="15"/>
      <c r="U23" s="15"/>
      <c r="V23" s="15"/>
      <c r="W23" s="15"/>
    </row>
    <row r="24" spans="1:23" ht="38.25" outlineLevel="1">
      <c r="A24" s="594" t="s">
        <v>24995</v>
      </c>
      <c r="B24" s="595" t="str">
        <f>VLOOKUP($A24,'09 - QT_AL'!$A:$F,2,0)</f>
        <v>CP-EST-09</v>
      </c>
      <c r="C24" s="596" t="str">
        <f>VLOOKUP($A24,'09 - QT_AL'!$A:$F,3,0)</f>
        <v>PRÓPRIA</v>
      </c>
      <c r="D24" s="597" t="str">
        <f>IFERROR(VLOOKUP($B24,'24.FEV N_DES'!$1:$1048456,2,0),IFERROR(VLOOKUP($B24,'03-CP'!$C$7:$H$1290,2,0),""))</f>
        <v>ESTACA ESCAVADA MECANICAMENTE, SEM FLUIDO ESTABILIZANTE, COM 40CM DE DIÂMETRO. (EXCLUSIVE MOBILIZAÇÃO E DESMOBILIZAÇÃO, ARMADURA, CONCRETAGEM E DESCARTE DO SOLO)</v>
      </c>
      <c r="E24" s="598" t="str">
        <f>IFERROR(VLOOKUP($B24,'24.FEV N_DES'!$1:$1048456,3,0),IFERROR(VLOOKUP($B24,'03-CP'!$C$7:$H$1290,3,0),""))</f>
        <v>M</v>
      </c>
      <c r="F24" s="599">
        <f>VLOOKUP($A24,'09 - QT_AL'!$A:$F,6,0)</f>
        <v>92</v>
      </c>
      <c r="G24" s="598">
        <f>IFERROR(VLOOKUP($B24,'24.FEV N_DES'!$1:$1048456,4,0),IFERROR(VLOOKUP($B24,'03-CP'!$C$7:$H$1290,6,0),""))</f>
        <v>30.81</v>
      </c>
      <c r="H24" s="714">
        <f t="shared" si="1"/>
        <v>9.3046200349881438</v>
      </c>
      <c r="I24" s="600">
        <f t="shared" si="12"/>
        <v>21.505379965011855</v>
      </c>
      <c r="J24" s="600">
        <f t="shared" si="2"/>
        <v>26.88</v>
      </c>
      <c r="K24" s="601">
        <f t="shared" si="13"/>
        <v>21.5</v>
      </c>
      <c r="L24" s="601">
        <f t="shared" si="14"/>
        <v>1978.49</v>
      </c>
      <c r="M24" s="601">
        <f t="shared" si="15"/>
        <v>2472.96</v>
      </c>
      <c r="N24" s="602">
        <f t="shared" si="16"/>
        <v>4.5206863078046277E-4</v>
      </c>
      <c r="O24" s="715">
        <f t="shared" si="4"/>
        <v>2472.96</v>
      </c>
      <c r="P24" s="62"/>
      <c r="Q24" s="15"/>
      <c r="R24" s="15"/>
      <c r="S24" s="15"/>
      <c r="T24" s="15"/>
      <c r="U24" s="15"/>
      <c r="V24" s="15"/>
      <c r="W24" s="15"/>
    </row>
    <row r="25" spans="1:23" ht="38.25" outlineLevel="1">
      <c r="A25" s="594" t="s">
        <v>24996</v>
      </c>
      <c r="B25" s="595" t="str">
        <f>VLOOKUP($A25,'09 - QT_AL'!$A:$F,2,0)</f>
        <v>94971</v>
      </c>
      <c r="C25" s="596" t="str">
        <f>VLOOKUP($A25,'09 - QT_AL'!$A:$F,3,0)</f>
        <v>SINAPI</v>
      </c>
      <c r="D25" s="597" t="str">
        <f>IFERROR(VLOOKUP($B25,'24.FEV N_DES'!$1:$1048456,2,0),IFERROR(VLOOKUP($B25,'03-CP'!$C$7:$H$1290,2,0),""))</f>
        <v>CONCRETO FCK = 25MPA, TRAÇO 1:2,3:2,7 (EM MASSA SECA DE CIMENTO/ AREIA MÉDIA/ BRITA 1) - PREPARO MECÂNICO COM BETONEIRA 600 L. AF_05/2021</v>
      </c>
      <c r="E25" s="598" t="str">
        <f>IFERROR(VLOOKUP($B25,'24.FEV N_DES'!$1:$1048456,3,0),IFERROR(VLOOKUP($B25,'03-CP'!$C$7:$H$1290,3,0),""))</f>
        <v>M3</v>
      </c>
      <c r="F25" s="599">
        <f>VLOOKUP($A25,'09 - QT_AL'!$A:$F,6,0)</f>
        <v>11.56</v>
      </c>
      <c r="G25" s="598">
        <f>IFERROR(VLOOKUP($B25,'24.FEV N_DES'!$1:$1048456,4,0),IFERROR(VLOOKUP($B25,'03-CP'!$C$7:$H$1290,6,0),""))</f>
        <v>563.11</v>
      </c>
      <c r="H25" s="714">
        <f t="shared" si="1"/>
        <v>170.05922063947335</v>
      </c>
      <c r="I25" s="600">
        <f t="shared" si="12"/>
        <v>393.05077936052669</v>
      </c>
      <c r="J25" s="600">
        <f t="shared" si="2"/>
        <v>491.31</v>
      </c>
      <c r="K25" s="601">
        <f t="shared" si="13"/>
        <v>393.05</v>
      </c>
      <c r="L25" s="601">
        <f t="shared" si="14"/>
        <v>4543.66</v>
      </c>
      <c r="M25" s="601">
        <f t="shared" si="15"/>
        <v>5679.54</v>
      </c>
      <c r="N25" s="602">
        <f t="shared" si="16"/>
        <v>1.0382464218033731E-3</v>
      </c>
      <c r="O25" s="715">
        <f t="shared" si="4"/>
        <v>5679.5436</v>
      </c>
      <c r="P25" s="15"/>
      <c r="Q25" s="15"/>
      <c r="R25" s="15"/>
      <c r="S25" s="15"/>
      <c r="T25" s="15"/>
      <c r="U25" s="15"/>
      <c r="V25" s="15"/>
      <c r="W25" s="15"/>
    </row>
    <row r="26" spans="1:23" ht="25.5" outlineLevel="1">
      <c r="A26" s="594" t="s">
        <v>24997</v>
      </c>
      <c r="B26" s="595" t="str">
        <f>VLOOKUP($A26,'09 - QT_AL'!$A:$F,2,0)</f>
        <v>95577</v>
      </c>
      <c r="C26" s="596" t="str">
        <f>VLOOKUP($A26,'09 - QT_AL'!$A:$F,3,0)</f>
        <v>SINAPI</v>
      </c>
      <c r="D26" s="597" t="str">
        <f>IFERROR(VLOOKUP($B26,'24.FEV N_DES'!$1:$1048456,2,0),IFERROR(VLOOKUP($B26,'03-CP'!$C$7:$H$1290,2,0),""))</f>
        <v>MONTAGEM DE ARMADURA DE ESTACAS, DIÂMETRO = 10,0 MM. AF_09/2021_PS</v>
      </c>
      <c r="E26" s="598" t="str">
        <f>IFERROR(VLOOKUP($B26,'24.FEV N_DES'!$1:$1048456,3,0),IFERROR(VLOOKUP($B26,'03-CP'!$C$7:$H$1290,3,0),""))</f>
        <v>KG</v>
      </c>
      <c r="F26" s="599">
        <f>VLOOKUP($A26,'09 - QT_AL'!$A:$F,6,0)</f>
        <v>334</v>
      </c>
      <c r="G26" s="598">
        <f>IFERROR(VLOOKUP($B26,'24.FEV N_DES'!$1:$1048456,4,0),IFERROR(VLOOKUP($B26,'03-CP'!$C$7:$H$1290,6,0),""))</f>
        <v>12.73</v>
      </c>
      <c r="H26" s="714">
        <f t="shared" si="1"/>
        <v>3.8444600144563155</v>
      </c>
      <c r="I26" s="600">
        <f t="shared" si="12"/>
        <v>8.8855399855436854</v>
      </c>
      <c r="J26" s="600">
        <f t="shared" si="2"/>
        <v>11.1</v>
      </c>
      <c r="K26" s="601">
        <f t="shared" si="13"/>
        <v>8.8800000000000008</v>
      </c>
      <c r="L26" s="601">
        <f t="shared" si="14"/>
        <v>2967.77</v>
      </c>
      <c r="M26" s="601">
        <f t="shared" si="15"/>
        <v>3707.4</v>
      </c>
      <c r="N26" s="602">
        <f t="shared" si="16"/>
        <v>6.7773002464879644E-4</v>
      </c>
      <c r="O26" s="715">
        <f t="shared" si="4"/>
        <v>3707.4</v>
      </c>
      <c r="P26" s="15"/>
      <c r="Q26" s="15"/>
      <c r="R26" s="512">
        <f>P28+G30</f>
        <v>4916.978260869565</v>
      </c>
      <c r="S26" s="512">
        <f>R26*20</f>
        <v>98339.565217391297</v>
      </c>
      <c r="T26" s="15"/>
      <c r="U26" s="15"/>
      <c r="V26" s="15"/>
      <c r="W26" s="15"/>
    </row>
    <row r="27" spans="1:23" ht="25.5" outlineLevel="1">
      <c r="A27" s="594" t="s">
        <v>24998</v>
      </c>
      <c r="B27" s="595" t="str">
        <f>VLOOKUP($A27,'09 - QT_AL'!$A:$F,2,0)</f>
        <v>95584</v>
      </c>
      <c r="C27" s="596" t="str">
        <f>VLOOKUP($A27,'09 - QT_AL'!$A:$F,3,0)</f>
        <v>SINAPI</v>
      </c>
      <c r="D27" s="597" t="str">
        <f>IFERROR(VLOOKUP($B27,'24.FEV N_DES'!$1:$1048456,2,0),IFERROR(VLOOKUP($B27,'03-CP'!$C$7:$H$1290,2,0),""))</f>
        <v>MONTAGEM DE ARMADURA TRANSVERSAL DE ESTACAS DE SEÇÃO CIRCULAR, DIÂMETRO = 6,30 MM. AF_09/2021_PS</v>
      </c>
      <c r="E27" s="598" t="str">
        <f>IFERROR(VLOOKUP($B27,'24.FEV N_DES'!$1:$1048456,3,0),IFERROR(VLOOKUP($B27,'03-CP'!$C$7:$H$1290,3,0),""))</f>
        <v>KG</v>
      </c>
      <c r="F27" s="599">
        <f>VLOOKUP($A27,'09 - QT_AL'!$A:$F,6,0)</f>
        <v>229</v>
      </c>
      <c r="G27" s="598">
        <f>IFERROR(VLOOKUP($B27,'24.FEV N_DES'!$1:$1048456,4,0),IFERROR(VLOOKUP($B27,'03-CP'!$C$7:$H$1290,6,0),""))</f>
        <v>15.82</v>
      </c>
      <c r="H27" s="714">
        <f t="shared" si="1"/>
        <v>4.77764001796535</v>
      </c>
      <c r="I27" s="600">
        <f t="shared" si="12"/>
        <v>11.04235998203465</v>
      </c>
      <c r="J27" s="600">
        <f t="shared" si="2"/>
        <v>13.8</v>
      </c>
      <c r="K27" s="601">
        <f t="shared" si="13"/>
        <v>11.04</v>
      </c>
      <c r="L27" s="601">
        <f t="shared" si="14"/>
        <v>2528.6999999999998</v>
      </c>
      <c r="M27" s="601">
        <f t="shared" si="15"/>
        <v>3160.2</v>
      </c>
      <c r="N27" s="602">
        <f t="shared" si="16"/>
        <v>5.7769931053976544E-4</v>
      </c>
      <c r="O27" s="715">
        <f t="shared" si="4"/>
        <v>3160.2000000000003</v>
      </c>
      <c r="P27" s="15"/>
      <c r="Q27" s="15"/>
      <c r="R27" s="512">
        <f>P28+G31</f>
        <v>6087.5382608695654</v>
      </c>
      <c r="S27" s="512">
        <f>R27*3</f>
        <v>18262.614782608696</v>
      </c>
      <c r="T27" s="15"/>
      <c r="U27" s="15"/>
      <c r="V27" s="15"/>
      <c r="W27" s="15"/>
    </row>
    <row r="28" spans="1:23" ht="51" outlineLevel="1">
      <c r="A28" s="594" t="s">
        <v>24999</v>
      </c>
      <c r="B28" s="595" t="str">
        <f>VLOOKUP($A28,'09 - QT_AL'!$A:$F,2,0)</f>
        <v>100978</v>
      </c>
      <c r="C28" s="596" t="str">
        <f>VLOOKUP($A28,'09 - QT_AL'!$A:$F,3,0)</f>
        <v>SINAPI</v>
      </c>
      <c r="D28" s="597" t="str">
        <f>IFERROR(VLOOKUP($B28,'24.FEV N_DES'!$1:$1048456,2,0),IFERROR(VLOOKUP($B28,'03-CP'!$C$7:$H$1290,2,0),""))</f>
        <v>CARGA, MANOBRA E DESCARGA DE SOLOS E MATERIAIS GRANULARES EM CAMINHÃO BASCULANTE 10 M³ - CARGA COM ESCAVADEIRA HIDRÁULICA (CAÇAMBA DE 1,20 M³ / 155 HP) E DESCARGA LIVRE (UNIDADE: M3). AF_07/2020</v>
      </c>
      <c r="E28" s="598" t="str">
        <f>IFERROR(VLOOKUP($B28,'24.FEV N_DES'!$1:$1048456,3,0),IFERROR(VLOOKUP($B28,'03-CP'!$C$7:$H$1290,3,0),""))</f>
        <v>M3</v>
      </c>
      <c r="F28" s="599">
        <f>VLOOKUP($A28,'09 - QT_AL'!$A:$F,6,0)</f>
        <v>12.35</v>
      </c>
      <c r="G28" s="598">
        <f>IFERROR(VLOOKUP($B28,'24.FEV N_DES'!$1:$1048456,4,0),IFERROR(VLOOKUP($B28,'03-CP'!$C$7:$H$1290,6,0),""))</f>
        <v>6.92</v>
      </c>
      <c r="H28" s="714">
        <f t="shared" si="1"/>
        <v>2.0898400078584212</v>
      </c>
      <c r="I28" s="600">
        <f t="shared" si="12"/>
        <v>4.8301599921415788</v>
      </c>
      <c r="J28" s="600">
        <f t="shared" si="2"/>
        <v>6.03</v>
      </c>
      <c r="K28" s="601">
        <f t="shared" si="13"/>
        <v>4.83</v>
      </c>
      <c r="L28" s="601">
        <f t="shared" si="14"/>
        <v>59.65</v>
      </c>
      <c r="M28" s="601">
        <f t="shared" si="15"/>
        <v>74.47</v>
      </c>
      <c r="N28" s="602">
        <f t="shared" si="16"/>
        <v>1.3613463595942134E-5</v>
      </c>
      <c r="O28" s="715">
        <v>74.59</v>
      </c>
      <c r="P28" s="512">
        <f>P29/23</f>
        <v>1970.5682608695652</v>
      </c>
      <c r="Q28" s="15"/>
      <c r="R28" s="15"/>
      <c r="S28" s="512">
        <f>S27+S26</f>
        <v>116602.18</v>
      </c>
      <c r="T28" s="15"/>
      <c r="U28" s="15"/>
      <c r="V28" s="15"/>
      <c r="W28" s="15"/>
    </row>
    <row r="29" spans="1:23" ht="25.5" outlineLevel="1">
      <c r="A29" s="594" t="s">
        <v>25000</v>
      </c>
      <c r="B29" s="595" t="str">
        <f>VLOOKUP($A29,'09 - QT_AL'!$A:$F,2,0)</f>
        <v>100938</v>
      </c>
      <c r="C29" s="596" t="str">
        <f>VLOOKUP($A29,'09 - QT_AL'!$A:$F,3,0)</f>
        <v>SINAPI</v>
      </c>
      <c r="D29" s="597" t="str">
        <f>IFERROR(VLOOKUP($B29,'24.FEV N_DES'!$1:$1048456,2,0),IFERROR(VLOOKUP($B29,'03-CP'!$C$7:$H$1290,2,0),""))</f>
        <v>TRANSPORTE COM CAMINHÃO BASCULANTE DE 10 M³, EM VIA INTERNA (DENTRO DO CANTEIRO - UNIDADE: M3XKM). AF_07/2020</v>
      </c>
      <c r="E29" s="598" t="str">
        <f>IFERROR(VLOOKUP($B29,'24.FEV N_DES'!$1:$1048456,3,0),IFERROR(VLOOKUP($B29,'03-CP'!$C$7:$H$1290,3,0),""))</f>
        <v>M3XKM</v>
      </c>
      <c r="F29" s="599">
        <f>VLOOKUP($A29,'09 - QT_AL'!$A:$F,6,0)</f>
        <v>24.7</v>
      </c>
      <c r="G29" s="598">
        <f>IFERROR(VLOOKUP($B29,'24.FEV N_DES'!$1:$1048456,4,0),IFERROR(VLOOKUP($B29,'03-CP'!$C$7:$H$1290,6,0),""))</f>
        <v>7.55</v>
      </c>
      <c r="H29" s="714">
        <f t="shared" si="1"/>
        <v>2.2801000085738554</v>
      </c>
      <c r="I29" s="600">
        <f t="shared" si="12"/>
        <v>5.2698999914261444</v>
      </c>
      <c r="J29" s="600">
        <f t="shared" si="2"/>
        <v>6.58</v>
      </c>
      <c r="K29" s="601">
        <f>TRUNC(I29*(1+$G$2),2)</f>
        <v>5.26</v>
      </c>
      <c r="L29" s="601">
        <f t="shared" si="14"/>
        <v>130.16</v>
      </c>
      <c r="M29" s="601">
        <f t="shared" si="15"/>
        <v>162.52000000000001</v>
      </c>
      <c r="N29" s="602">
        <f t="shared" si="16"/>
        <v>2.9709414577850355E-5</v>
      </c>
      <c r="O29" s="715">
        <v>162.77000000000001</v>
      </c>
      <c r="P29" s="109">
        <f>SUM(L22:L29,L32)</f>
        <v>45323.07</v>
      </c>
      <c r="Q29" s="109">
        <f>SUM(M22:M29,M32)</f>
        <v>56638.06</v>
      </c>
      <c r="R29" s="512">
        <f>Q29/23</f>
        <v>2462.5243478260868</v>
      </c>
      <c r="S29" s="15"/>
      <c r="T29" s="15"/>
      <c r="U29" s="15"/>
      <c r="V29" s="15"/>
      <c r="W29" s="15"/>
    </row>
    <row r="30" spans="1:23" ht="38.25" outlineLevel="1">
      <c r="A30" s="594" t="s">
        <v>25001</v>
      </c>
      <c r="B30" s="595" t="str">
        <f>VLOOKUP($A30,'09 - QT_AL'!$A:$F,2,0)</f>
        <v>CP-SC-03</v>
      </c>
      <c r="C30" s="596" t="str">
        <f>VLOOKUP($A30,'09 - QT_AL'!$A:$F,3,0)</f>
        <v>PRÓPRIA</v>
      </c>
      <c r="D30" s="597" t="str">
        <f>IFERROR(VLOOKUP($B30,'24.FEV N_DES'!$1:$1048456,2,0),IFERROR(VLOOKUP($B30,'03-CP'!$C$7:$H$1290,2,0),""))</f>
        <v>PORTAO EM GRADIL COM PINTURA ELETROSTÁTICA, 2 FOLHAS DE ABRIR PARA FORA 180°, MALHA 12MM, CAIXILHOS EM ALUMÍNIO 10X4 CM NA COR PRETO - 4 METROS</v>
      </c>
      <c r="E30" s="598" t="str">
        <f>IFERROR(VLOOKUP($B30,'24.FEV N_DES'!$1:$1048456,3,0),IFERROR(VLOOKUP($B30,'03-CP'!$C$7:$H$1290,3,0),""))</f>
        <v>UN</v>
      </c>
      <c r="F30" s="599">
        <f>VLOOKUP($A30,'09 - QT_AL'!$A:$F,6,0)</f>
        <v>20</v>
      </c>
      <c r="G30" s="598">
        <f>IFERROR(VLOOKUP($B30,'24.FEV N_DES'!$1:$1048456,4,0),IFERROR(VLOOKUP($B30,'03-CP'!$C$7:$H$1290,6,0),""))</f>
        <v>2946.41</v>
      </c>
      <c r="H30" s="714">
        <f t="shared" si="1"/>
        <v>889.8158233459726</v>
      </c>
      <c r="I30" s="600">
        <f t="shared" si="12"/>
        <v>2056.5941766540273</v>
      </c>
      <c r="J30" s="600">
        <f>TRUNC(I30*(1+$I$2),2)</f>
        <v>2570.7399999999998</v>
      </c>
      <c r="K30" s="601">
        <f>TRUNC(I30*(1+$G$2),2)</f>
        <v>2056.59</v>
      </c>
      <c r="L30" s="601">
        <f>TRUNC((F30*I30),2)</f>
        <v>41131.879999999997</v>
      </c>
      <c r="M30" s="601">
        <f>TRUNC((J30*F30),2)</f>
        <v>51414.8</v>
      </c>
      <c r="N30" s="602">
        <f t="shared" si="16"/>
        <v>9.3988654235617787E-3</v>
      </c>
      <c r="O30" s="715">
        <v>51414.8</v>
      </c>
      <c r="P30" s="512">
        <f>K30*20</f>
        <v>41131.800000000003</v>
      </c>
      <c r="Q30" s="15"/>
      <c r="R30" s="15"/>
      <c r="S30" s="512">
        <f>K30+R29</f>
        <v>4519.1143478260874</v>
      </c>
      <c r="T30" s="512">
        <f>S30*20</f>
        <v>90382.286956521741</v>
      </c>
      <c r="U30" s="15"/>
      <c r="V30" s="15"/>
      <c r="W30" s="15"/>
    </row>
    <row r="31" spans="1:23" ht="38.25" outlineLevel="1">
      <c r="A31" s="594" t="s">
        <v>25002</v>
      </c>
      <c r="B31" s="595" t="str">
        <f>VLOOKUP($A31,'09 - QT_AL'!$A:$F,2,0)</f>
        <v>CP-SC-04</v>
      </c>
      <c r="C31" s="596" t="str">
        <f>VLOOKUP($A31,'09 - QT_AL'!$A:$F,3,0)</f>
        <v>PRÓPRIA</v>
      </c>
      <c r="D31" s="597" t="str">
        <f>IFERROR(VLOOKUP($B31,'24.FEV N_DES'!$1:$1048456,2,0),IFERROR(VLOOKUP($B31,'03-CP'!$C$7:$H$1290,2,0),""))</f>
        <v>PORTAO EM GRADIL COM PINTURA ELETROSTÁTICA, 2 FOLHAS DE ABRIR PARA FORA 180°, MALHA 12MM, CAIXILHOS EM ALUMÍNIO 10X4 CM NA COR PRETO - 7 METROS</v>
      </c>
      <c r="E31" s="598" t="str">
        <f>IFERROR(VLOOKUP($B31,'24.FEV N_DES'!$1:$1048456,3,0),IFERROR(VLOOKUP($B31,'03-CP'!$C$7:$H$1290,3,0),""))</f>
        <v>UN</v>
      </c>
      <c r="F31" s="599">
        <f>VLOOKUP($A31,'09 - QT_AL'!$A:$F,6,0)</f>
        <v>3</v>
      </c>
      <c r="G31" s="598">
        <f>IFERROR(VLOOKUP($B31,'24.FEV N_DES'!$1:$1048456,4,0),IFERROR(VLOOKUP($B31,'03-CP'!$C$7:$H$1290,6,0),""))</f>
        <v>4116.97</v>
      </c>
      <c r="H31" s="714">
        <f t="shared" si="1"/>
        <v>1243.3249446752723</v>
      </c>
      <c r="I31" s="600">
        <f t="shared" si="12"/>
        <v>2873.6450553247278</v>
      </c>
      <c r="J31" s="600">
        <f>TRUNC(I31*(1+$I$2),2)</f>
        <v>3592.05</v>
      </c>
      <c r="K31" s="601">
        <f t="shared" si="13"/>
        <v>2873.64</v>
      </c>
      <c r="L31" s="601">
        <f>TRUNC((F31*I31),2)</f>
        <v>8620.93</v>
      </c>
      <c r="M31" s="601">
        <f>TRUNC((J31*F31),2)</f>
        <v>10776.15</v>
      </c>
      <c r="N31" s="602">
        <f t="shared" si="16"/>
        <v>1.9699305187244774E-3</v>
      </c>
      <c r="O31" s="715">
        <f t="shared" si="4"/>
        <v>10776.150000000001</v>
      </c>
      <c r="P31" s="512">
        <f>G31*3</f>
        <v>12350.91</v>
      </c>
      <c r="Q31" s="15"/>
      <c r="R31" s="15"/>
      <c r="S31" s="512">
        <f>K31+R29</f>
        <v>5336.1643478260867</v>
      </c>
      <c r="T31" s="512">
        <f>S31*3</f>
        <v>16008.49304347826</v>
      </c>
      <c r="U31" s="15"/>
      <c r="V31" s="15"/>
      <c r="W31" s="15"/>
    </row>
    <row r="32" spans="1:23" ht="38.25" outlineLevel="1">
      <c r="A32" s="594" t="s">
        <v>25003</v>
      </c>
      <c r="B32" s="595" t="str">
        <f>VLOOKUP($A32,'09 - QT_AL'!$A:$F,2,0)</f>
        <v>CP-PINT-02</v>
      </c>
      <c r="C32" s="596" t="str">
        <f>VLOOKUP($A32,'09 - QT_AL'!$A:$F,3,0)</f>
        <v>PRÓPRIA</v>
      </c>
      <c r="D32" s="597" t="str">
        <f>IFERROR(VLOOKUP($B32,'24.FEV N_DES'!$1:$1048456,2,0),IFERROR(VLOOKUP($B32,'03-CP'!$C$7:$H$1290,2,0),""))</f>
        <v>PINTURA COM TINTA ALQUÍDICA DE ACABAMENTO, 02 DEMÃOS (ESMALTE SINTÉTICO FOSCO) E PINTURA DE FUNDO, 02 DEMÃOS (TIPO ZARCÃO) PULVERIZADA SOBRE SUPERFÍCIES METÁLICAS EXECUTADAS NA OBRA</v>
      </c>
      <c r="E32" s="598" t="str">
        <f>IFERROR(VLOOKUP($B32,'24.FEV N_DES'!$1:$1048456,3,0),IFERROR(VLOOKUP($B32,'03-CP'!$C$7:$H$1290,3,0),""))</f>
        <v>M2</v>
      </c>
      <c r="F32" s="599">
        <f>VLOOKUP($A32,'09 - QT_AL'!$A:$F,6,0)</f>
        <v>249.22</v>
      </c>
      <c r="G32" s="598">
        <f>IFERROR(VLOOKUP($B32,'24.FEV N_DES'!$1:$1048456,4,0),IFERROR(VLOOKUP($B32,'03-CP'!$C$7:$H$1290,6,0),""))</f>
        <v>37.51</v>
      </c>
      <c r="H32" s="714">
        <f t="shared" si="1"/>
        <v>11.32802004259673</v>
      </c>
      <c r="I32" s="600">
        <f t="shared" si="12"/>
        <v>26.181979957403268</v>
      </c>
      <c r="J32" s="600">
        <f t="shared" si="2"/>
        <v>32.72</v>
      </c>
      <c r="K32" s="601">
        <f t="shared" si="13"/>
        <v>26.18</v>
      </c>
      <c r="L32" s="601">
        <f t="shared" si="14"/>
        <v>6525.07</v>
      </c>
      <c r="M32" s="601">
        <f t="shared" si="15"/>
        <v>8154.47</v>
      </c>
      <c r="N32" s="602">
        <f t="shared" si="16"/>
        <v>1.4906751777790017E-3</v>
      </c>
      <c r="O32" s="715">
        <v>8146.97</v>
      </c>
      <c r="P32" s="15"/>
      <c r="Q32" s="15"/>
      <c r="R32" s="15"/>
      <c r="S32" s="15"/>
      <c r="T32" s="512">
        <f>T30+T31</f>
        <v>106390.78</v>
      </c>
      <c r="U32" s="15"/>
      <c r="V32" s="15"/>
      <c r="W32" s="15"/>
    </row>
    <row r="33" spans="1:23" ht="15.75">
      <c r="A33" s="583" t="s">
        <v>24949</v>
      </c>
      <c r="B33" s="584"/>
      <c r="C33" s="585"/>
      <c r="D33" s="586" t="str">
        <f>VLOOKUP($A33,'09 - QT_AL'!$A:$F,4,0)</f>
        <v xml:space="preserve">CERCAMENTO GERAL </v>
      </c>
      <c r="E33" s="587" t="str">
        <f>IFERROR(VLOOKUP($B33,'24.FEV N_DES'!$1:$1048456,3,0),IFERROR(VLOOKUP($B33,'03-CP'!$A$7:$H$7,5,0),""))</f>
        <v/>
      </c>
      <c r="F33" s="588"/>
      <c r="G33" s="588"/>
      <c r="H33" s="588"/>
      <c r="I33" s="588"/>
      <c r="J33" s="616"/>
      <c r="K33" s="589" t="str">
        <f>IFERROR(VLOOKUP($B33,'24.FEV N_DES'!$1:$1048456,4,0),IFERROR(VLOOKUP($B33,'03-CP'!$A$7:$H$7,8,0),""))</f>
        <v/>
      </c>
      <c r="L33" s="592">
        <f t="shared" ref="L33:N33" si="17">SUBTOTAL(9,L34:L39)</f>
        <v>4030487.04</v>
      </c>
      <c r="M33" s="618">
        <f>SUM(M34:M39)</f>
        <v>5038024.5</v>
      </c>
      <c r="N33" s="593">
        <f t="shared" si="17"/>
        <v>0.92097439406760528</v>
      </c>
      <c r="O33" s="715"/>
      <c r="P33" s="15"/>
      <c r="Q33" s="15"/>
      <c r="R33" s="15"/>
      <c r="S33" s="15"/>
      <c r="T33" s="15"/>
      <c r="U33" s="15"/>
      <c r="V33" s="15"/>
      <c r="W33" s="15"/>
    </row>
    <row r="34" spans="1:23" ht="38.25" outlineLevel="1">
      <c r="A34" s="594" t="s">
        <v>25004</v>
      </c>
      <c r="B34" s="595" t="str">
        <f>VLOOKUP($A34,'09 - QT_AL'!$A:$F,2,0)</f>
        <v>CP-MOVT-01</v>
      </c>
      <c r="C34" s="596" t="str">
        <f>VLOOKUP($A34,'09 - QT_AL'!$A:$F,3,0)</f>
        <v>PRÓPRIA</v>
      </c>
      <c r="D34" s="597" t="str">
        <f>IFERROR(VLOOKUP($B34,'24.FEV N_DES'!$1:$1048456,2,0),IFERROR(VLOOKUP($B34,'03-CP'!$C$7:$H$1290,2,0),""))</f>
        <v>ESCAVAÇÃO MECANIZADA DE VALA COM PROFUNDIDADE ATÉ 1,5 M, COM MINI-ESCAVADEIRA, LARGURA MENOR QUE 0,8 M, EM SOLO DE 1A CATEGORIA, LOCAIS COM BAIXO NÍVEL DE INTERFERÊNCIA.</v>
      </c>
      <c r="E34" s="598" t="str">
        <f>IFERROR(VLOOKUP($B34,'24.FEV N_DES'!$1:$1048456,3,0),IFERROR(VLOOKUP($B34,'03-CP'!$C$7:$H$1290,3,0),""))</f>
        <v>M³</v>
      </c>
      <c r="F34" s="599">
        <f>VLOOKUP($A34,'09 - QT_AL'!$A:$F,6,0)</f>
        <v>270.8</v>
      </c>
      <c r="G34" s="598">
        <v>14.64</v>
      </c>
      <c r="H34" s="714">
        <f t="shared" si="1"/>
        <v>4.4212800166253308</v>
      </c>
      <c r="I34" s="600">
        <f t="shared" ref="I34:I39" si="18">G34-H34</f>
        <v>10.218719983374669</v>
      </c>
      <c r="J34" s="600">
        <f t="shared" si="2"/>
        <v>12.77</v>
      </c>
      <c r="K34" s="601">
        <f t="shared" ref="K34:K39" si="19">TRUNC(I34*(1+$G$2),2)</f>
        <v>10.210000000000001</v>
      </c>
      <c r="L34" s="601">
        <f t="shared" ref="L34:L39" si="20">TRUNC((F34*I34),2)</f>
        <v>2767.22</v>
      </c>
      <c r="M34" s="601">
        <f t="shared" ref="M34:M38" si="21">TRUNC((J34*F34),2)</f>
        <v>3458.11</v>
      </c>
      <c r="N34" s="602">
        <f t="shared" ref="N34:N39" si="22">M34/$M$2</f>
        <v>6.3215864906356197E-4</v>
      </c>
      <c r="O34" s="715">
        <v>3460.82</v>
      </c>
      <c r="P34" s="15"/>
      <c r="Q34" s="15"/>
      <c r="R34" s="15"/>
      <c r="S34" s="15"/>
      <c r="T34" s="15"/>
      <c r="U34" s="15"/>
      <c r="V34" s="15"/>
      <c r="W34" s="15"/>
    </row>
    <row r="35" spans="1:23" ht="38.25" outlineLevel="1">
      <c r="A35" s="594" t="s">
        <v>25005</v>
      </c>
      <c r="B35" s="595" t="str">
        <f>VLOOKUP($A35,'09 - QT_AL'!$A:$F,2,0)</f>
        <v>CP-SC-02</v>
      </c>
      <c r="C35" s="596" t="str">
        <f>VLOOKUP($A35,'09 - QT_AL'!$A:$F,3,0)</f>
        <v>PRÓPRIA</v>
      </c>
      <c r="D35" s="597" t="str">
        <f>IFERROR(VLOOKUP($B35,'24.FEV N_DES'!$1:$1048456,2,0),IFERROR(VLOOKUP($B35,'03-CP'!$C$7:$H$1290,2,0),""))</f>
        <v>GRADIL COM PINTURA ELETROSTÁTICA H=2,43M, CHUMBADO EM BROCA DE CONCRETO FCK 25 MPA, CONFORME PROJETO. INCLUSIVE POSTE, TAMPÃO E FIXADORES - FORNECIMENTO E INSTALAÇÃO</v>
      </c>
      <c r="E35" s="598" t="str">
        <f>IFERROR(VLOOKUP($B35,'24.FEV N_DES'!$1:$1048456,3,0),IFERROR(VLOOKUP($B35,'03-CP'!$C$7:$H$1290,3,0),""))</f>
        <v>M</v>
      </c>
      <c r="F35" s="599">
        <f>VLOOKUP($A35,'09 - QT_AL'!$A:$F,6,0)</f>
        <v>13388.72</v>
      </c>
      <c r="G35" s="598">
        <f>IFERROR(VLOOKUP($B35,'24.FEV N_DES'!$1:$1048456,4,0),IFERROR(VLOOKUP($B35,'03-CP'!$C$7:$H$1290,6,0),""))</f>
        <v>413.37</v>
      </c>
      <c r="H35" s="714">
        <f t="shared" si="1"/>
        <v>124.8377404694271</v>
      </c>
      <c r="I35" s="600">
        <f t="shared" si="18"/>
        <v>288.5322595305729</v>
      </c>
      <c r="J35" s="600">
        <f t="shared" si="2"/>
        <v>360.66</v>
      </c>
      <c r="K35" s="601">
        <f t="shared" si="19"/>
        <v>288.52999999999997</v>
      </c>
      <c r="L35" s="601">
        <f t="shared" si="20"/>
        <v>3863077.63</v>
      </c>
      <c r="M35" s="601">
        <f t="shared" si="21"/>
        <v>4828775.75</v>
      </c>
      <c r="N35" s="602">
        <f t="shared" si="22"/>
        <v>0.88272274587878574</v>
      </c>
      <c r="O35" s="715">
        <f t="shared" si="4"/>
        <v>4828775.7552000005</v>
      </c>
      <c r="P35" s="512">
        <f>M33/F35</f>
        <v>376.28873409855464</v>
      </c>
      <c r="Q35" s="15"/>
      <c r="R35" s="15"/>
      <c r="S35" s="15"/>
      <c r="T35" s="15"/>
      <c r="U35" s="15"/>
      <c r="V35" s="15"/>
      <c r="W35" s="15"/>
    </row>
    <row r="36" spans="1:23" ht="38.25" outlineLevel="1">
      <c r="A36" s="594" t="s">
        <v>25006</v>
      </c>
      <c r="B36" s="595" t="str">
        <f>VLOOKUP($A36,'09 - QT_AL'!$A:$F,2,0)</f>
        <v>94971</v>
      </c>
      <c r="C36" s="596" t="str">
        <f>VLOOKUP($A36,'09 - QT_AL'!$A:$F,3,0)</f>
        <v>SINAPI</v>
      </c>
      <c r="D36" s="597" t="str">
        <f>IFERROR(VLOOKUP($B36,'24.FEV N_DES'!$1:$1048456,2,0),IFERROR(VLOOKUP($B36,'03-CP'!$C$7:$H$1290,2,0),""))</f>
        <v>CONCRETO FCK = 25MPA, TRAÇO 1:2,3:2,7 (EM MASSA SECA DE CIMENTO/ AREIA MÉDIA/ BRITA 1) - PREPARO MECÂNICO COM BETONEIRA 600 L. AF_05/2021</v>
      </c>
      <c r="E36" s="598" t="str">
        <f>IFERROR(VLOOKUP($B36,'24.FEV N_DES'!$1:$1048456,3,0),IFERROR(VLOOKUP($B36,'03-CP'!$C$7:$H$1290,3,0),""))</f>
        <v>M3</v>
      </c>
      <c r="F36" s="599">
        <f>VLOOKUP($A36,'09 - QT_AL'!$A:$F,6,0)</f>
        <v>270.8</v>
      </c>
      <c r="G36" s="598">
        <f>IFERROR(VLOOKUP($B36,'24.FEV N_DES'!$1:$1048456,4,0),IFERROR(VLOOKUP($B36,'03-CP'!$C$7:$H$1290,6,0),""))</f>
        <v>563.11</v>
      </c>
      <c r="H36" s="714">
        <f t="shared" si="1"/>
        <v>170.05922063947335</v>
      </c>
      <c r="I36" s="600">
        <f t="shared" si="18"/>
        <v>393.05077936052669</v>
      </c>
      <c r="J36" s="600">
        <f t="shared" si="2"/>
        <v>491.31</v>
      </c>
      <c r="K36" s="601">
        <f t="shared" si="19"/>
        <v>393.05</v>
      </c>
      <c r="L36" s="601">
        <f t="shared" si="20"/>
        <v>106438.15</v>
      </c>
      <c r="M36" s="601">
        <f t="shared" si="21"/>
        <v>133046.74</v>
      </c>
      <c r="N36" s="602">
        <f t="shared" si="22"/>
        <v>2.432156508055295E-2</v>
      </c>
      <c r="O36" s="715">
        <f t="shared" si="4"/>
        <v>133046.74799999999</v>
      </c>
      <c r="P36" s="512">
        <f>L33/F35</f>
        <v>301.03602435483003</v>
      </c>
      <c r="Q36" s="15"/>
      <c r="R36" s="15"/>
      <c r="S36" s="15"/>
      <c r="T36" s="15"/>
      <c r="U36" s="15"/>
      <c r="V36" s="15"/>
      <c r="W36" s="15"/>
    </row>
    <row r="37" spans="1:23" ht="25.5" outlineLevel="1">
      <c r="A37" s="594" t="s">
        <v>25007</v>
      </c>
      <c r="B37" s="595" t="str">
        <f>VLOOKUP($A37,'09 - QT_AL'!$A:$F,2,0)</f>
        <v>103670</v>
      </c>
      <c r="C37" s="596" t="str">
        <f>VLOOKUP($A37,'09 - QT_AL'!$A:$F,3,0)</f>
        <v>SINAPI</v>
      </c>
      <c r="D37" s="597" t="str">
        <f>IFERROR(VLOOKUP($B37,'24.FEV N_DES'!$1:$1048456,2,0),IFERROR(VLOOKUP($B37,'03-CP'!$C$7:$H$1290,2,0),""))</f>
        <v>LANÇAMENTO COM USO DE BALDES, ADENSAMENTO E ACABAMENTO DE CONCRETO EM ESTRUTURAS. AF_02/2022</v>
      </c>
      <c r="E37" s="598" t="str">
        <f>IFERROR(VLOOKUP($B37,'24.FEV N_DES'!$1:$1048456,3,0),IFERROR(VLOOKUP($B37,'03-CP'!$C$7:$H$1290,3,0),""))</f>
        <v>M3</v>
      </c>
      <c r="F37" s="599">
        <f>VLOOKUP($A37,'09 - QT_AL'!$A:$F,6,0)</f>
        <v>270.8</v>
      </c>
      <c r="G37" s="598">
        <f>IFERROR(VLOOKUP($B37,'24.FEV N_DES'!$1:$1048456,4,0),IFERROR(VLOOKUP($B37,'03-CP'!$C$7:$H$1290,6,0),""))</f>
        <v>277.10000000000002</v>
      </c>
      <c r="H37" s="714">
        <f t="shared" si="1"/>
        <v>83.68420031467754</v>
      </c>
      <c r="I37" s="600">
        <f t="shared" si="18"/>
        <v>193.4157996853225</v>
      </c>
      <c r="J37" s="600">
        <f t="shared" si="2"/>
        <v>241.76</v>
      </c>
      <c r="K37" s="601">
        <f t="shared" si="19"/>
        <v>193.41</v>
      </c>
      <c r="L37" s="601">
        <f>TRUNC((F37*I37),2)</f>
        <v>52376.99</v>
      </c>
      <c r="M37" s="601">
        <f t="shared" si="21"/>
        <v>65468.6</v>
      </c>
      <c r="N37" s="602">
        <f t="shared" si="22"/>
        <v>1.1967965661035279E-2</v>
      </c>
      <c r="O37" s="715">
        <v>65474.02</v>
      </c>
      <c r="P37" s="15"/>
      <c r="Q37" s="15"/>
      <c r="R37" s="15"/>
      <c r="S37" s="15"/>
      <c r="T37" s="15"/>
      <c r="U37" s="15"/>
      <c r="V37" s="15"/>
      <c r="W37" s="15"/>
    </row>
    <row r="38" spans="1:23" ht="51" outlineLevel="1">
      <c r="A38" s="594" t="s">
        <v>25008</v>
      </c>
      <c r="B38" s="595" t="str">
        <f>VLOOKUP($A38,'09 - QT_AL'!$A:$F,2,0)</f>
        <v>100978</v>
      </c>
      <c r="C38" s="596" t="str">
        <f>VLOOKUP($A38,'09 - QT_AL'!$A:$F,3,0)</f>
        <v>SINAPI</v>
      </c>
      <c r="D38" s="597" t="str">
        <f>IFERROR(VLOOKUP($B38,'24.FEV N_DES'!$1:$1048456,2,0),IFERROR(VLOOKUP($B38,'03-CP'!$C$7:$H$1290,2,0),""))</f>
        <v>CARGA, MANOBRA E DESCARGA DE SOLOS E MATERIAIS GRANULARES EM CAMINHÃO BASCULANTE 10 M³ - CARGA COM ESCAVADEIRA HIDRÁULICA (CAÇAMBA DE 1,20 M³ / 155 HP) E DESCARGA LIVRE (UNIDADE: M3). AF_07/2020</v>
      </c>
      <c r="E38" s="598" t="str">
        <f>IFERROR(VLOOKUP($B38,'24.FEV N_DES'!$1:$1048456,3,0),IFERROR(VLOOKUP($B38,'03-CP'!$C$7:$H$1290,3,0),""))</f>
        <v>M3</v>
      </c>
      <c r="F38" s="599">
        <f>VLOOKUP($A38,'09 - QT_AL'!$A:$F,6,0)</f>
        <v>379.12</v>
      </c>
      <c r="G38" s="598">
        <f>IFERROR(VLOOKUP($B38,'24.FEV N_DES'!$1:$1048456,4,0),IFERROR(VLOOKUP($B38,'03-CP'!$C$7:$H$1290,6,0),""))</f>
        <v>6.92</v>
      </c>
      <c r="H38" s="714">
        <f t="shared" si="1"/>
        <v>2.0898400078584212</v>
      </c>
      <c r="I38" s="600">
        <f t="shared" si="18"/>
        <v>4.8301599921415788</v>
      </c>
      <c r="J38" s="600">
        <f t="shared" si="2"/>
        <v>6.03</v>
      </c>
      <c r="K38" s="601">
        <f t="shared" si="19"/>
        <v>4.83</v>
      </c>
      <c r="L38" s="601">
        <f>TRUNC((F38*I38),2)</f>
        <v>1831.21</v>
      </c>
      <c r="M38" s="601">
        <f t="shared" si="21"/>
        <v>2286.09</v>
      </c>
      <c r="N38" s="602">
        <f t="shared" si="22"/>
        <v>4.179079225466276E-4</v>
      </c>
      <c r="O38" s="715">
        <v>2289.88</v>
      </c>
      <c r="P38" s="15"/>
      <c r="Q38" s="15"/>
      <c r="R38" s="15"/>
      <c r="S38" s="15"/>
      <c r="T38" s="15"/>
      <c r="U38" s="15"/>
      <c r="V38" s="15"/>
      <c r="W38" s="15"/>
    </row>
    <row r="39" spans="1:23" ht="25.5" outlineLevel="1">
      <c r="A39" s="594" t="s">
        <v>25009</v>
      </c>
      <c r="B39" s="595" t="str">
        <f>VLOOKUP($A39,'09 - QT_AL'!$A:$F,2,0)</f>
        <v>100938</v>
      </c>
      <c r="C39" s="596" t="str">
        <f>VLOOKUP($A39,'09 - QT_AL'!$A:$F,3,0)</f>
        <v>SINAPI</v>
      </c>
      <c r="D39" s="597" t="str">
        <f>IFERROR(VLOOKUP($B39,'24.FEV N_DES'!$1:$1048456,2,0),IFERROR(VLOOKUP($B39,'03-CP'!$C$7:$H$1290,2,0),""))</f>
        <v>TRANSPORTE COM CAMINHÃO BASCULANTE DE 10 M³, EM VIA INTERNA (DENTRO DO CANTEIRO - UNIDADE: M3XKM). AF_07/2020</v>
      </c>
      <c r="E39" s="598" t="str">
        <f>IFERROR(VLOOKUP($B39,'24.FEV N_DES'!$1:$1048456,3,0),IFERROR(VLOOKUP($B39,'03-CP'!$C$7:$H$1290,3,0),""))</f>
        <v>M3XKM</v>
      </c>
      <c r="F39" s="599">
        <f>VLOOKUP($A39,'09 - QT_AL'!$A:$F,6,0)</f>
        <v>758.24</v>
      </c>
      <c r="G39" s="598">
        <f>IFERROR(VLOOKUP($B39,'24.FEV N_DES'!$1:$1048456,4,0),IFERROR(VLOOKUP($B39,'03-CP'!$C$7:$H$1290,6,0),""))</f>
        <v>7.55</v>
      </c>
      <c r="H39" s="714">
        <f t="shared" si="1"/>
        <v>2.2801000085738554</v>
      </c>
      <c r="I39" s="600">
        <f t="shared" si="18"/>
        <v>5.2698999914261444</v>
      </c>
      <c r="J39" s="600">
        <f>TRUNC(I39*(1+$I$2),2)</f>
        <v>6.58</v>
      </c>
      <c r="K39" s="601">
        <f t="shared" si="19"/>
        <v>5.26</v>
      </c>
      <c r="L39" s="601">
        <f t="shared" si="20"/>
        <v>3995.84</v>
      </c>
      <c r="M39" s="601">
        <f>TRUNC((J39*F39),2)</f>
        <v>4989.21</v>
      </c>
      <c r="N39" s="602">
        <f t="shared" si="22"/>
        <v>9.1205087562119585E-4</v>
      </c>
      <c r="O39" s="715">
        <v>4996.8</v>
      </c>
      <c r="P39" s="15"/>
      <c r="Q39" s="15"/>
      <c r="R39" s="15"/>
      <c r="S39" s="15"/>
      <c r="T39" s="15"/>
      <c r="U39" s="15"/>
      <c r="V39" s="15"/>
      <c r="W39" s="15"/>
    </row>
    <row r="40" spans="1:23" ht="12.75" customHeight="1">
      <c r="A40" s="583" t="s">
        <v>24950</v>
      </c>
      <c r="B40" s="584"/>
      <c r="C40" s="585"/>
      <c r="D40" s="586" t="str">
        <f>VLOOKUP($A40,'09 - QT_AL'!$A:$F,4,0)</f>
        <v>SPDA</v>
      </c>
      <c r="E40" s="587" t="str">
        <f>IFERROR(VLOOKUP($B40,'24.FEV N_DES'!$1:$1048456,3,0),IFERROR(VLOOKUP($B40,'03-CP'!$A$7:$H$7,5,0),""))</f>
        <v/>
      </c>
      <c r="F40" s="588"/>
      <c r="G40" s="588"/>
      <c r="H40" s="588"/>
      <c r="I40" s="603" t="str">
        <f>IFERROR(VLOOKUP($B40,'24.FEV N_DES'!$1:$1048456,4,0),IFERROR(VLOOKUP($B40,'03-CP'!$A$7:$H$7,8,0),""))</f>
        <v/>
      </c>
      <c r="J40" s="616"/>
      <c r="K40" s="603" t="str">
        <f>IFERROR(VLOOKUP($B40,'24.FEV N_DES'!$1:$1048456,4,0),IFERROR(VLOOKUP($B40,'03-CP'!$A$7:$H$7,8,0),""))</f>
        <v/>
      </c>
      <c r="L40" s="592">
        <f>SUBTOTAL(9,L41:L45)</f>
        <v>16518.3</v>
      </c>
      <c r="M40" s="618">
        <f>SUM(M41:M45)</f>
        <v>20644.41</v>
      </c>
      <c r="N40" s="593">
        <f t="shared" ref="N40" si="23">SUBTOTAL(9,N41:N45)</f>
        <v>3.773894507784393E-3</v>
      </c>
      <c r="O40" s="715"/>
      <c r="P40" s="15"/>
      <c r="Q40" s="15"/>
      <c r="R40" s="15"/>
      <c r="S40" s="15"/>
      <c r="T40" s="15"/>
      <c r="U40" s="15"/>
      <c r="V40" s="15"/>
      <c r="W40" s="15"/>
    </row>
    <row r="41" spans="1:23" ht="25.5" outlineLevel="1">
      <c r="A41" s="594" t="s">
        <v>25010</v>
      </c>
      <c r="B41" s="595" t="str">
        <f>VLOOKUP($A41,'09 - QT_AL'!$A:$F,2,0)</f>
        <v>96977</v>
      </c>
      <c r="C41" s="596" t="str">
        <f>VLOOKUP($A41,'09 - QT_AL'!$A:$F,3,0)</f>
        <v>SINAPI</v>
      </c>
      <c r="D41" s="597" t="str">
        <f>IFERROR(VLOOKUP($B41,'24.FEV N_DES'!$1:$1048456,2,0),IFERROR(VLOOKUP($B41,'03-CP'!$C$7:$H$1290,2,0),""))</f>
        <v>CORDOALHA DE COBRE NU 50 MM², ENTERRADA - FORNECIMENTO E INSTALAÇÃO. AF_08/2023</v>
      </c>
      <c r="E41" s="598" t="str">
        <f>IFERROR(VLOOKUP($B41,'24.FEV N_DES'!$1:$1048456,3,0),IFERROR(VLOOKUP($B41,'03-CP'!$C$7:$H$1290,3,0),""))</f>
        <v>M</v>
      </c>
      <c r="F41" s="599">
        <f>VLOOKUP($A41,'09 - QT_AL'!$A:$F,6,0)</f>
        <v>237</v>
      </c>
      <c r="G41" s="598">
        <f>IFERROR(VLOOKUP($B41,'24.FEV N_DES'!$1:$1048456,4,0),IFERROR(VLOOKUP($B41,'03-CP'!$C$7:$H$1290,6,0),""))</f>
        <v>51.59</v>
      </c>
      <c r="H41" s="674">
        <f t="shared" ref="H41:H42" si="24">G41*30.2%</f>
        <v>15.58018</v>
      </c>
      <c r="I41" s="600">
        <f>G41-H41</f>
        <v>36.009820000000005</v>
      </c>
      <c r="J41" s="600">
        <f t="shared" si="2"/>
        <v>45.01</v>
      </c>
      <c r="K41" s="601">
        <f>TRUNC(I41*(1+$G$2),2)</f>
        <v>36</v>
      </c>
      <c r="L41" s="601">
        <f>TRUNC((F41*I41),2)</f>
        <v>8534.32</v>
      </c>
      <c r="M41" s="601">
        <f>TRUNC((J41*F41),2)</f>
        <v>10667.37</v>
      </c>
      <c r="N41" s="602">
        <f t="shared" ref="N41:N45" si="25">M41/$M$2</f>
        <v>1.9500450269832853E-3</v>
      </c>
      <c r="O41" s="715">
        <f>F41*J41</f>
        <v>10667.369999999999</v>
      </c>
      <c r="P41" s="15"/>
      <c r="Q41" s="15"/>
      <c r="R41" s="15"/>
      <c r="S41" s="15"/>
      <c r="T41" s="15"/>
      <c r="U41" s="15"/>
      <c r="V41" s="15"/>
      <c r="W41" s="15"/>
    </row>
    <row r="42" spans="1:23" ht="25.5" outlineLevel="1">
      <c r="A42" s="594" t="s">
        <v>25011</v>
      </c>
      <c r="B42" s="595" t="str">
        <f>VLOOKUP($A42,'09 - QT_AL'!$A:$F,2,0)</f>
        <v>96985</v>
      </c>
      <c r="C42" s="596" t="str">
        <f>VLOOKUP($A42,'09 - QT_AL'!$A:$F,3,0)</f>
        <v>SINAPI</v>
      </c>
      <c r="D42" s="597" t="str">
        <f>IFERROR(VLOOKUP($B42,'24.FEV N_DES'!$1:$1048456,2,0),IFERROR(VLOOKUP($B42,'03-CP'!$C$7:$H$1290,2,0),""))</f>
        <v>HASTE DE ATERRAMENTO, DIÂMETRO 5/8", COM 3 METROS - FORNECIMENTO E INSTALAÇÃO. AF_08/2023</v>
      </c>
      <c r="E42" s="598" t="str">
        <f>IFERROR(VLOOKUP($B42,'24.FEV N_DES'!$1:$1048456,3,0),IFERROR(VLOOKUP($B42,'03-CP'!$C$7:$H$1290,3,0),""))</f>
        <v>UN</v>
      </c>
      <c r="F42" s="599">
        <f>VLOOKUP($A42,'09 - QT_AL'!$A:$F,6,0)</f>
        <v>87</v>
      </c>
      <c r="G42" s="598">
        <f>IFERROR(VLOOKUP($B42,'24.FEV N_DES'!$1:$1048456,4,0),IFERROR(VLOOKUP($B42,'03-CP'!$C$7:$H$1290,6,0),""))</f>
        <v>75.739999999999995</v>
      </c>
      <c r="H42" s="674">
        <f t="shared" si="24"/>
        <v>22.873479999999997</v>
      </c>
      <c r="I42" s="600">
        <f>G42-H42</f>
        <v>52.866519999999994</v>
      </c>
      <c r="J42" s="600">
        <f t="shared" si="2"/>
        <v>66.08</v>
      </c>
      <c r="K42" s="601">
        <f>TRUNC(I42*(1+$G$2),2)</f>
        <v>52.86</v>
      </c>
      <c r="L42" s="601">
        <f>TRUNC((F42*I42),2)</f>
        <v>4599.38</v>
      </c>
      <c r="M42" s="601">
        <f>TRUNC((J42*F42),2)</f>
        <v>5748.96</v>
      </c>
      <c r="N42" s="602">
        <f t="shared" si="25"/>
        <v>1.0509367218279509E-3</v>
      </c>
      <c r="O42" s="715">
        <f>F42*J42</f>
        <v>5748.96</v>
      </c>
      <c r="P42" s="109">
        <f>SUM(L42:L45,)</f>
        <v>7983.9800000000005</v>
      </c>
      <c r="Q42" s="109">
        <f>SUM(M42:M45,)</f>
        <v>9977.0400000000009</v>
      </c>
      <c r="R42" s="15"/>
      <c r="S42" s="15"/>
      <c r="T42" s="15"/>
      <c r="U42" s="15"/>
      <c r="V42" s="15"/>
      <c r="W42" s="15"/>
    </row>
    <row r="43" spans="1:23" ht="25.5" outlineLevel="1">
      <c r="A43" s="594" t="s">
        <v>25012</v>
      </c>
      <c r="B43" s="595" t="str">
        <f>VLOOKUP($A43,'09 - QT_AL'!$A:$F,2,0)</f>
        <v>CP-SPDA-10</v>
      </c>
      <c r="C43" s="596" t="str">
        <f>VLOOKUP($A43,'09 - QT_AL'!$A:$F,3,0)</f>
        <v>PRÓPRIA</v>
      </c>
      <c r="D43" s="597" t="str">
        <f>IFERROR(VLOOKUP($B43,'24.FEV N_DES'!$1:$1048456,2,0),IFERROR(VLOOKUP($B43,'03-CP'!$C$7:$H$1290,2,0),""))</f>
        <v>CONECTOR DE ATERRAMENTO - GTDU -  ATÉ 70MM2 - 5/8 A 3/4 UN - FORNECIMENTO E INSTALAÇÃO</v>
      </c>
      <c r="E43" s="598" t="str">
        <f>IFERROR(VLOOKUP($B43,'24.FEV N_DES'!$1:$1048456,3,0),IFERROR(VLOOKUP($B43,'03-CP'!$C$7:$H$1290,3,0),""))</f>
        <v>UND</v>
      </c>
      <c r="F43" s="599">
        <f>VLOOKUP($A43,'09 - QT_AL'!$A:$F,6,0)</f>
        <v>158</v>
      </c>
      <c r="G43" s="598">
        <f>IFERROR(VLOOKUP($B43,'24.FEV N_DES'!$1:$1048456,4,0),IFERROR(VLOOKUP($B43,'03-CP'!$C$7:$H$1290,6,0),""))</f>
        <v>9.52</v>
      </c>
      <c r="H43" s="674">
        <f>G43*30.2%</f>
        <v>2.8750399999999998</v>
      </c>
      <c r="I43" s="600">
        <f>G43-H43</f>
        <v>6.6449599999999993</v>
      </c>
      <c r="J43" s="600">
        <f t="shared" si="2"/>
        <v>8.3000000000000007</v>
      </c>
      <c r="K43" s="601">
        <f>TRUNC(I43*(1+$G$2),2)</f>
        <v>6.64</v>
      </c>
      <c r="L43" s="601">
        <f>TRUNC((F43*I43),2)</f>
        <v>1049.9000000000001</v>
      </c>
      <c r="M43" s="601">
        <f>TRUNC((J43*F43),2)</f>
        <v>1311.4</v>
      </c>
      <c r="N43" s="602">
        <f t="shared" si="25"/>
        <v>2.3973004108659215E-4</v>
      </c>
      <c r="O43" s="715">
        <f>F43*J43</f>
        <v>1311.4</v>
      </c>
      <c r="P43" s="512">
        <f>P42/87</f>
        <v>91.769885057471271</v>
      </c>
      <c r="Q43" s="512">
        <f>Q42/87</f>
        <v>114.67862068965518</v>
      </c>
      <c r="R43" s="15"/>
      <c r="S43" s="15"/>
      <c r="T43" s="15"/>
      <c r="U43" s="15"/>
      <c r="V43" s="15"/>
      <c r="W43" s="15"/>
    </row>
    <row r="44" spans="1:23" ht="25.5" outlineLevel="1">
      <c r="A44" s="594" t="s">
        <v>25013</v>
      </c>
      <c r="B44" s="595" t="str">
        <f>VLOOKUP($A44,'09 - QT_AL'!$A:$F,2,0)</f>
        <v>CP-SPDA-09</v>
      </c>
      <c r="C44" s="596" t="str">
        <f>VLOOKUP($A44,'09 - QT_AL'!$A:$F,3,0)</f>
        <v>PRÓPRIA</v>
      </c>
      <c r="D44" s="597" t="str">
        <f>IFERROR(VLOOKUP($B44,'24.FEV N_DES'!$1:$1048456,2,0),IFERROR(VLOOKUP($B44,'03-CP'!$C$7:$H$1290,2,0),""))</f>
        <v>TERMINAL A COMPRESSAO PARA CABO 50 MM2. FORNECIMENTO E INSTALAÇÃO</v>
      </c>
      <c r="E44" s="598" t="str">
        <f>IFERROR(VLOOKUP($B44,'24.FEV N_DES'!$1:$1048456,3,0),IFERROR(VLOOKUP($B44,'03-CP'!$C$7:$H$1290,3,0),""))</f>
        <v>UND</v>
      </c>
      <c r="F44" s="599">
        <f>VLOOKUP($A44,'09 - QT_AL'!$A:$F,6,0)</f>
        <v>158</v>
      </c>
      <c r="G44" s="598">
        <f>IFERROR(VLOOKUP($B44,'24.FEV N_DES'!$1:$1048456,4,0),IFERROR(VLOOKUP($B44,'03-CP'!$C$7:$H$1290,6,0),""))</f>
        <v>18.62</v>
      </c>
      <c r="H44" s="674">
        <f>G44*30.2%</f>
        <v>5.62324</v>
      </c>
      <c r="I44" s="600">
        <f>G44-H44</f>
        <v>12.996760000000002</v>
      </c>
      <c r="J44" s="600">
        <f t="shared" si="2"/>
        <v>16.239999999999998</v>
      </c>
      <c r="K44" s="601">
        <f>TRUNC(I44*(1+$G$2),2)</f>
        <v>12.99</v>
      </c>
      <c r="L44" s="601">
        <f>TRUNC((F44*I44),2)</f>
        <v>2053.48</v>
      </c>
      <c r="M44" s="601">
        <f>TRUNC((J44*F44),2)</f>
        <v>2565.92</v>
      </c>
      <c r="N44" s="602">
        <f t="shared" si="25"/>
        <v>4.6906215268027182E-4</v>
      </c>
      <c r="O44" s="715">
        <f>F44*J44</f>
        <v>2565.9199999999996</v>
      </c>
      <c r="P44" s="15"/>
      <c r="Q44" s="15"/>
      <c r="R44" s="15"/>
      <c r="S44" s="15"/>
      <c r="T44" s="15"/>
      <c r="U44" s="15"/>
      <c r="V44" s="15"/>
      <c r="W44" s="15"/>
    </row>
    <row r="45" spans="1:23" ht="25.5" outlineLevel="1">
      <c r="A45" s="594" t="s">
        <v>25014</v>
      </c>
      <c r="B45" s="595" t="str">
        <f>VLOOKUP($A45,'09 - QT_AL'!$A:$F,2,0)</f>
        <v>CP-FER-08</v>
      </c>
      <c r="C45" s="596" t="str">
        <f>VLOOKUP($A45,'09 - QT_AL'!$A:$F,3,0)</f>
        <v>PRÓPRIA</v>
      </c>
      <c r="D45" s="597" t="str">
        <f>IFERROR(VLOOKUP($B45,'24.FEV N_DES'!$1:$1048456,2,0),IFERROR(VLOOKUP($B45,'03-CP'!$C$7:$H$1290,2,0),""))</f>
        <v>PARAFUSO SEXTAVADO ROSCA PARCIAL M10 X 60 ZINCADO - FORNECIMENTO E INSTALAÇÃO</v>
      </c>
      <c r="E45" s="598" t="str">
        <f>IFERROR(VLOOKUP($B45,'24.FEV N_DES'!$1:$1048456,3,0),IFERROR(VLOOKUP($B45,'03-CP'!$C$7:$H$1290,3,0),""))</f>
        <v>UND</v>
      </c>
      <c r="F45" s="599">
        <f>VLOOKUP($A45,'09 - QT_AL'!$A:$F,6,0)</f>
        <v>158</v>
      </c>
      <c r="G45" s="598">
        <f>IFERROR(VLOOKUP($B45,'24.FEV N_DES'!$1:$1048456,4,0),IFERROR(VLOOKUP($B45,'03-CP'!$C$7:$H$1290,6,0),""))</f>
        <v>2.5499999999999998</v>
      </c>
      <c r="H45" s="674">
        <f>G45*30.2%</f>
        <v>0.7700999999999999</v>
      </c>
      <c r="I45" s="600">
        <f>G45-H45</f>
        <v>1.7799</v>
      </c>
      <c r="J45" s="600">
        <f>TRUNC(I45*(1+$I$2),2)</f>
        <v>2.2200000000000002</v>
      </c>
      <c r="K45" s="601">
        <f>TRUNC(I45*(1+$G$2),2)</f>
        <v>1.77</v>
      </c>
      <c r="L45" s="601">
        <f>TRUNC((F45*I45),2)</f>
        <v>281.22000000000003</v>
      </c>
      <c r="M45" s="601">
        <f>TRUNC((J45*F45),2)</f>
        <v>350.76</v>
      </c>
      <c r="N45" s="602">
        <f t="shared" si="25"/>
        <v>6.4120565206293311E-5</v>
      </c>
      <c r="O45" s="715">
        <f>F45*J45</f>
        <v>350.76000000000005</v>
      </c>
      <c r="P45" s="15"/>
      <c r="Q45" s="15"/>
      <c r="R45" s="15"/>
      <c r="S45" s="15"/>
      <c r="T45" s="15"/>
      <c r="U45" s="15"/>
      <c r="V45" s="15"/>
      <c r="W45" s="15"/>
    </row>
    <row r="46" spans="1:23" ht="12.75" customHeight="1">
      <c r="A46" s="604"/>
      <c r="B46" s="605"/>
      <c r="C46" s="605"/>
      <c r="D46" s="606" t="s">
        <v>25015</v>
      </c>
      <c r="E46" s="605"/>
      <c r="F46" s="607"/>
      <c r="G46" s="605"/>
      <c r="H46" s="713"/>
      <c r="I46" s="605"/>
      <c r="J46" s="605"/>
      <c r="K46" s="608"/>
      <c r="L46" s="608"/>
      <c r="M46" s="608">
        <f>L8+L14+L21+L33+L40</f>
        <v>4376344.3899999997</v>
      </c>
      <c r="N46" s="609"/>
      <c r="O46" s="715">
        <f>SUM(O9:O45)</f>
        <v>5470332.7157999994</v>
      </c>
      <c r="P46" s="15"/>
      <c r="Q46" s="15"/>
      <c r="R46" s="15"/>
      <c r="S46" s="15"/>
      <c r="T46" s="15"/>
      <c r="U46" s="15"/>
      <c r="V46" s="15"/>
      <c r="W46" s="15"/>
    </row>
    <row r="47" spans="1:23" ht="12.75" customHeight="1" thickBot="1">
      <c r="A47" s="610"/>
      <c r="B47" s="611"/>
      <c r="C47" s="611"/>
      <c r="D47" s="612" t="s">
        <v>25016</v>
      </c>
      <c r="E47" s="611"/>
      <c r="F47" s="613"/>
      <c r="G47" s="617"/>
      <c r="H47" s="676"/>
      <c r="I47" s="617"/>
      <c r="J47" s="617"/>
      <c r="K47" s="614"/>
      <c r="L47" s="614"/>
      <c r="M47" s="614">
        <f>M8+M14+M21+M33+M40</f>
        <v>5470319.8399999999</v>
      </c>
      <c r="N47" s="615">
        <f>SUBTOTAL(9,N8:N46)</f>
        <v>1</v>
      </c>
      <c r="O47" s="715"/>
      <c r="P47" s="15"/>
      <c r="Q47" s="15"/>
      <c r="R47" s="15"/>
      <c r="S47" s="15"/>
      <c r="T47" s="15"/>
      <c r="U47" s="15"/>
      <c r="V47" s="15"/>
      <c r="W47" s="15"/>
    </row>
    <row r="48" spans="1:23" ht="15" customHeight="1">
      <c r="F48"/>
      <c r="G48"/>
      <c r="H48" s="677"/>
      <c r="I48"/>
      <c r="J48"/>
      <c r="K48"/>
      <c r="L48"/>
      <c r="M48" s="712"/>
      <c r="O48" s="703">
        <f>M55-O46</f>
        <v>-5470332.7157999994</v>
      </c>
    </row>
    <row r="49" spans="6:14" ht="15" customHeight="1">
      <c r="F49"/>
      <c r="G49"/>
      <c r="H49" s="677"/>
      <c r="I49"/>
      <c r="J49"/>
      <c r="K49"/>
      <c r="L49"/>
      <c r="M49" s="703"/>
    </row>
    <row r="50" spans="6:14" ht="15" customHeight="1">
      <c r="F50"/>
      <c r="G50"/>
      <c r="H50" s="677"/>
      <c r="I50"/>
      <c r="J50"/>
      <c r="K50"/>
      <c r="L50"/>
      <c r="M50" s="703">
        <v>5470374.7000000002</v>
      </c>
    </row>
    <row r="51" spans="6:14" ht="15" customHeight="1">
      <c r="F51"/>
      <c r="G51"/>
      <c r="H51" s="677"/>
      <c r="I51"/>
      <c r="J51"/>
      <c r="K51"/>
      <c r="L51"/>
      <c r="M51" s="703"/>
    </row>
    <row r="52" spans="6:14" ht="15" customHeight="1">
      <c r="F52"/>
      <c r="G52"/>
      <c r="H52" s="677"/>
      <c r="I52"/>
      <c r="J52"/>
      <c r="K52"/>
      <c r="L52"/>
      <c r="M52" s="703">
        <f>M47-M50</f>
        <v>-54.860000000335276</v>
      </c>
    </row>
    <row r="53" spans="6:14" ht="15" customHeight="1">
      <c r="F53"/>
      <c r="G53"/>
      <c r="H53" s="677"/>
      <c r="I53"/>
      <c r="J53"/>
      <c r="K53"/>
      <c r="L53"/>
      <c r="M53" s="677"/>
    </row>
    <row r="54" spans="6:14" ht="15" customHeight="1">
      <c r="F54"/>
      <c r="G54"/>
      <c r="H54" s="677"/>
      <c r="I54"/>
      <c r="J54"/>
      <c r="K54"/>
      <c r="L54"/>
      <c r="M54" s="677"/>
    </row>
    <row r="55" spans="6:14" ht="15" customHeight="1">
      <c r="F55"/>
      <c r="G55"/>
      <c r="H55" s="677"/>
      <c r="I55"/>
      <c r="J55"/>
      <c r="K55"/>
      <c r="L55"/>
      <c r="M55" s="677"/>
    </row>
    <row r="56" spans="6:14" ht="15" customHeight="1">
      <c r="F56"/>
      <c r="G56"/>
      <c r="H56" s="677"/>
      <c r="I56"/>
      <c r="J56"/>
      <c r="K56"/>
      <c r="L56"/>
      <c r="M56"/>
    </row>
    <row r="57" spans="6:14" ht="15" customHeight="1">
      <c r="F57"/>
      <c r="G57"/>
      <c r="H57" s="677"/>
      <c r="I57"/>
      <c r="J57"/>
      <c r="K57"/>
      <c r="L57"/>
      <c r="M57" s="703"/>
    </row>
    <row r="58" spans="6:14" ht="15" customHeight="1">
      <c r="F58"/>
      <c r="G58"/>
      <c r="H58" s="677"/>
      <c r="I58"/>
      <c r="J58"/>
      <c r="K58"/>
      <c r="L58"/>
      <c r="N58"/>
    </row>
    <row r="59" spans="6:14" ht="15" customHeight="1">
      <c r="F59"/>
      <c r="G59"/>
      <c r="H59" s="677"/>
      <c r="I59"/>
      <c r="J59"/>
      <c r="K59"/>
      <c r="L59"/>
    </row>
    <row r="60" spans="6:14" ht="15" customHeight="1">
      <c r="F60"/>
      <c r="G60"/>
      <c r="H60" s="677"/>
      <c r="I60"/>
      <c r="J60"/>
      <c r="K60"/>
      <c r="L60"/>
    </row>
    <row r="61" spans="6:14" ht="15" customHeight="1">
      <c r="F61"/>
      <c r="G61"/>
      <c r="H61" s="677"/>
      <c r="I61"/>
      <c r="J61"/>
      <c r="K61"/>
      <c r="L61"/>
    </row>
    <row r="62" spans="6:14" ht="15" customHeight="1">
      <c r="F62"/>
      <c r="G62"/>
      <c r="H62" s="677"/>
      <c r="I62"/>
      <c r="J62"/>
      <c r="K62"/>
      <c r="L62"/>
    </row>
    <row r="63" spans="6:14" ht="15" customHeight="1">
      <c r="F63"/>
      <c r="G63"/>
      <c r="H63" s="677"/>
      <c r="I63"/>
      <c r="J63"/>
      <c r="K63"/>
      <c r="L63"/>
    </row>
    <row r="64" spans="6:14" ht="15" customHeight="1">
      <c r="F64"/>
      <c r="G64"/>
      <c r="H64" s="677"/>
      <c r="I64"/>
      <c r="J64"/>
      <c r="K64"/>
      <c r="L64"/>
    </row>
    <row r="65" spans="6:12" ht="15" customHeight="1">
      <c r="F65"/>
      <c r="G65"/>
      <c r="H65" s="677"/>
      <c r="I65"/>
      <c r="J65"/>
      <c r="K65"/>
      <c r="L65"/>
    </row>
    <row r="66" spans="6:12" ht="15" customHeight="1">
      <c r="F66"/>
      <c r="G66"/>
      <c r="H66" s="677"/>
      <c r="I66"/>
      <c r="J66"/>
      <c r="K66"/>
      <c r="L66"/>
    </row>
    <row r="67" spans="6:12" ht="15" customHeight="1">
      <c r="F67"/>
      <c r="G67"/>
      <c r="H67" s="677"/>
      <c r="I67"/>
      <c r="J67"/>
      <c r="K67"/>
      <c r="L67"/>
    </row>
    <row r="68" spans="6:12" ht="15" customHeight="1">
      <c r="F68"/>
      <c r="G68"/>
      <c r="H68" s="677"/>
      <c r="I68"/>
      <c r="J68"/>
      <c r="K68"/>
      <c r="L68"/>
    </row>
    <row r="69" spans="6:12" ht="15" customHeight="1">
      <c r="F69"/>
      <c r="G69"/>
      <c r="H69" s="677"/>
      <c r="I69"/>
      <c r="J69"/>
      <c r="K69"/>
      <c r="L69"/>
    </row>
    <row r="70" spans="6:12" ht="15" customHeight="1">
      <c r="F70"/>
      <c r="G70"/>
      <c r="H70" s="677"/>
      <c r="I70"/>
      <c r="J70"/>
      <c r="K70"/>
      <c r="L70"/>
    </row>
    <row r="71" spans="6:12" ht="15" customHeight="1">
      <c r="F71"/>
      <c r="G71"/>
      <c r="H71" s="677"/>
      <c r="I71"/>
      <c r="J71"/>
      <c r="K71"/>
      <c r="L71"/>
    </row>
    <row r="72" spans="6:12" ht="15" customHeight="1">
      <c r="F72"/>
      <c r="G72"/>
      <c r="H72" s="677"/>
      <c r="I72"/>
      <c r="J72"/>
      <c r="K72"/>
      <c r="L72"/>
    </row>
    <row r="73" spans="6:12" ht="15" customHeight="1">
      <c r="F73"/>
      <c r="G73"/>
      <c r="H73" s="677"/>
      <c r="I73"/>
      <c r="J73"/>
      <c r="K73"/>
      <c r="L73"/>
    </row>
    <row r="74" spans="6:12" ht="15" customHeight="1">
      <c r="F74"/>
      <c r="G74"/>
      <c r="H74" s="677"/>
      <c r="I74"/>
      <c r="J74"/>
      <c r="K74"/>
      <c r="L74"/>
    </row>
    <row r="75" spans="6:12" ht="15" customHeight="1">
      <c r="F75"/>
      <c r="G75"/>
      <c r="H75" s="677"/>
      <c r="I75"/>
      <c r="J75"/>
      <c r="K75"/>
      <c r="L75"/>
    </row>
    <row r="76" spans="6:12" ht="15" customHeight="1">
      <c r="F76"/>
      <c r="G76"/>
      <c r="H76" s="677"/>
      <c r="I76"/>
      <c r="J76"/>
      <c r="K76"/>
      <c r="L76"/>
    </row>
    <row r="77" spans="6:12" ht="15" customHeight="1">
      <c r="F77"/>
      <c r="G77"/>
      <c r="H77" s="677"/>
      <c r="I77"/>
      <c r="J77"/>
      <c r="K77"/>
      <c r="L77"/>
    </row>
  </sheetData>
  <mergeCells count="14">
    <mergeCell ref="E1:N1"/>
    <mergeCell ref="J2:L2"/>
    <mergeCell ref="J3:L3"/>
    <mergeCell ref="B5:E5"/>
    <mergeCell ref="A6:N6"/>
    <mergeCell ref="M2:N2"/>
    <mergeCell ref="B3:E3"/>
    <mergeCell ref="M3:N3"/>
    <mergeCell ref="M4:N4"/>
    <mergeCell ref="M5:N5"/>
    <mergeCell ref="B2:E2"/>
    <mergeCell ref="B4:D4"/>
    <mergeCell ref="J4:L4"/>
    <mergeCell ref="J5:L5"/>
  </mergeCells>
  <printOptions horizontalCentered="1"/>
  <pageMargins left="0.39370078740157483" right="0.51181102362204722" top="0.39370078740157483" bottom="0.35433070866141736" header="0" footer="0"/>
  <pageSetup paperSize="9" scale="55" fitToHeight="0" orientation="portrait" r:id="rId1"/>
  <headerFooter>
    <oddHeader>&amp;CGOVERNO DO ESTADO DE MATO GROSSO
MT PARTICIPAÇÕES E PROJETOS S/A - MTPAR</oddHeader>
    <oddFooter>&amp;CORÇAMENTO SINTÉTICO&amp;R&amp;P de</oddFooter>
  </headerFooter>
  <colBreaks count="2" manualBreakCount="2">
    <brk id="14" min="1" max="46" man="1"/>
    <brk id="22" min="1" max="46" man="1"/>
  </col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AC049B-B2AA-42C5-805D-F56BF4619112}">
  <dimension ref="A1:O77"/>
  <sheetViews>
    <sheetView view="pageBreakPreview" topLeftCell="F39" zoomScaleNormal="100" zoomScaleSheetLayoutView="100" workbookViewId="0">
      <selection activeCell="H49" sqref="H49"/>
    </sheetView>
  </sheetViews>
  <sheetFormatPr defaultColWidth="12.5703125" defaultRowHeight="12.75" outlineLevelRow="1"/>
  <cols>
    <col min="1" max="1" width="9.85546875" style="569" bestFit="1" customWidth="1"/>
    <col min="2" max="2" width="10.28515625" style="569" hidden="1" customWidth="1"/>
    <col min="3" max="3" width="7.42578125" style="569" hidden="1" customWidth="1"/>
    <col min="4" max="4" width="59.140625" style="569" bestFit="1" customWidth="1"/>
    <col min="5" max="5" width="5.85546875" style="569" customWidth="1"/>
    <col min="6" max="6" width="8.140625" style="569" bestFit="1" customWidth="1"/>
    <col min="7" max="7" width="11.140625" style="569" bestFit="1" customWidth="1"/>
    <col min="8" max="8" width="10.5703125" style="628" bestFit="1" customWidth="1"/>
    <col min="9" max="9" width="12.42578125" style="570" customWidth="1"/>
    <col min="10" max="10" width="11.140625" style="570" bestFit="1" customWidth="1"/>
    <col min="11" max="11" width="11.5703125" style="569" hidden="1" customWidth="1"/>
    <col min="12" max="12" width="14" style="569" customWidth="1"/>
    <col min="13" max="13" width="17.140625" style="569" customWidth="1"/>
    <col min="14" max="14" width="7.140625" style="569" bestFit="1" customWidth="1"/>
    <col min="15" max="15" width="7.7109375" customWidth="1"/>
  </cols>
  <sheetData>
    <row r="1" spans="1:15" ht="63" customHeight="1" thickBot="1">
      <c r="E1" s="994"/>
      <c r="F1" s="994"/>
      <c r="G1" s="994"/>
      <c r="H1" s="994"/>
      <c r="I1" s="994"/>
      <c r="J1" s="994"/>
      <c r="K1" s="994"/>
      <c r="L1" s="994"/>
      <c r="M1" s="994"/>
      <c r="N1" s="994"/>
    </row>
    <row r="2" spans="1:15" ht="28.5" customHeight="1">
      <c r="A2" s="516" t="s">
        <v>24952</v>
      </c>
      <c r="B2" s="1013" t="s">
        <v>24953</v>
      </c>
      <c r="C2" s="802"/>
      <c r="D2" s="802"/>
      <c r="E2" s="803"/>
      <c r="F2" s="621" t="s">
        <v>24954</v>
      </c>
      <c r="G2" s="620"/>
      <c r="H2" s="668"/>
      <c r="I2" s="625">
        <v>0.25</v>
      </c>
      <c r="J2" s="995" t="s">
        <v>24955</v>
      </c>
      <c r="K2" s="996"/>
      <c r="L2" s="997"/>
      <c r="M2" s="1005">
        <f>M47</f>
        <v>5470319.1099999994</v>
      </c>
      <c r="N2" s="1006"/>
      <c r="O2" s="15"/>
    </row>
    <row r="3" spans="1:15" ht="18" customHeight="1">
      <c r="A3" s="517" t="s">
        <v>24956</v>
      </c>
      <c r="B3" s="1007" t="s">
        <v>24957</v>
      </c>
      <c r="C3" s="804"/>
      <c r="D3" s="804"/>
      <c r="E3" s="805"/>
      <c r="F3" s="622" t="s">
        <v>24958</v>
      </c>
      <c r="G3" s="619"/>
      <c r="H3" s="669"/>
      <c r="I3" s="626"/>
      <c r="J3" s="998" t="s">
        <v>24959</v>
      </c>
      <c r="K3" s="999"/>
      <c r="L3" s="1000"/>
      <c r="M3" s="1008">
        <f>M46</f>
        <v>4376344.37</v>
      </c>
      <c r="N3" s="1009"/>
      <c r="O3" s="15"/>
    </row>
    <row r="4" spans="1:15" ht="33.75" customHeight="1">
      <c r="A4" s="517" t="s">
        <v>24960</v>
      </c>
      <c r="B4" s="1014" t="s">
        <v>24961</v>
      </c>
      <c r="C4" s="1015"/>
      <c r="D4" s="1015"/>
      <c r="E4" s="515"/>
      <c r="F4" s="623" t="s">
        <v>24962</v>
      </c>
      <c r="G4" s="571">
        <f ca="1">TODAY()</f>
        <v>45440</v>
      </c>
      <c r="H4" s="670"/>
      <c r="I4" s="626">
        <f ca="1">TODAY()</f>
        <v>45440</v>
      </c>
      <c r="J4" s="1016" t="s">
        <v>24963</v>
      </c>
      <c r="K4" s="1017"/>
      <c r="L4" s="1018"/>
      <c r="M4" s="1010" t="s">
        <v>24964</v>
      </c>
      <c r="N4" s="1009"/>
      <c r="O4" s="15"/>
    </row>
    <row r="5" spans="1:15" ht="42.75" customHeight="1" thickBot="1">
      <c r="A5" s="518" t="s">
        <v>24965</v>
      </c>
      <c r="B5" s="1001" t="s">
        <v>24966</v>
      </c>
      <c r="C5" s="1002"/>
      <c r="D5" s="1002"/>
      <c r="E5" s="1003"/>
      <c r="F5" s="624" t="s">
        <v>24967</v>
      </c>
      <c r="G5" s="572" t="s">
        <v>24968</v>
      </c>
      <c r="H5" s="671"/>
      <c r="I5" s="627" t="s">
        <v>24968</v>
      </c>
      <c r="J5" s="1019" t="s">
        <v>24969</v>
      </c>
      <c r="K5" s="1020"/>
      <c r="L5" s="1021"/>
      <c r="M5" s="1011" t="s">
        <v>24970</v>
      </c>
      <c r="N5" s="1012"/>
      <c r="O5" s="15"/>
    </row>
    <row r="6" spans="1:15" ht="45.75" customHeight="1" thickBot="1">
      <c r="A6" s="1004" t="s">
        <v>31894</v>
      </c>
      <c r="B6" s="850"/>
      <c r="C6" s="850"/>
      <c r="D6" s="850"/>
      <c r="E6" s="850"/>
      <c r="F6" s="850"/>
      <c r="G6" s="850"/>
      <c r="H6" s="850"/>
      <c r="I6" s="850"/>
      <c r="J6" s="850"/>
      <c r="K6" s="850"/>
      <c r="L6" s="850"/>
      <c r="M6" s="850"/>
      <c r="N6" s="851"/>
      <c r="O6" s="15"/>
    </row>
    <row r="7" spans="1:15" ht="25.5">
      <c r="A7" s="573" t="s">
        <v>24972</v>
      </c>
      <c r="B7" s="574" t="s">
        <v>24973</v>
      </c>
      <c r="C7" s="575" t="s">
        <v>24974</v>
      </c>
      <c r="D7" s="576" t="s">
        <v>24975</v>
      </c>
      <c r="E7" s="577" t="s">
        <v>24976</v>
      </c>
      <c r="F7" s="578" t="s">
        <v>24977</v>
      </c>
      <c r="G7" s="579" t="s">
        <v>24978</v>
      </c>
      <c r="H7" s="672" t="s">
        <v>31891</v>
      </c>
      <c r="I7" s="580" t="s">
        <v>24978</v>
      </c>
      <c r="J7" s="580" t="s">
        <v>24979</v>
      </c>
      <c r="K7" s="581" t="s">
        <v>24979</v>
      </c>
      <c r="L7" s="581" t="s">
        <v>24980</v>
      </c>
      <c r="M7" s="581" t="s">
        <v>24981</v>
      </c>
      <c r="N7" s="582" t="s">
        <v>31893</v>
      </c>
      <c r="O7" s="15"/>
    </row>
    <row r="8" spans="1:15" ht="15.75" outlineLevel="1">
      <c r="A8" s="583" t="s">
        <v>24946</v>
      </c>
      <c r="B8" s="584"/>
      <c r="C8" s="585"/>
      <c r="D8" s="586" t="str">
        <f>VLOOKUP($A8,'09 - QT_AL'!$A:$F,4,0)</f>
        <v>ADMINISTRAÇÃO DA OBRA</v>
      </c>
      <c r="E8" s="587" t="str">
        <f>IFERROR(VLOOKUP($B8,'24.FEV N_DES'!$1:$1048456,3,0),IFERROR(VLOOKUP($B8,'03-CP'!$A$7:$H$7,5,0),""))</f>
        <v/>
      </c>
      <c r="F8" s="588"/>
      <c r="G8" s="589" t="str">
        <f>IFERROR(VLOOKUP($B8,'24.FEV N_DES'!$1:$1048456,4,0),IFERROR(VLOOKUP($B8,'03-CP'!$A$7:$H$7,8,0),""))</f>
        <v/>
      </c>
      <c r="H8" s="673"/>
      <c r="I8" s="590"/>
      <c r="J8" s="590"/>
      <c r="K8" s="591"/>
      <c r="L8" s="592">
        <f t="shared" ref="L8:N8" si="0">SUBTOTAL(9,L9:L13)</f>
        <v>191119.85</v>
      </c>
      <c r="M8" s="592">
        <f>SUBTOTAL(9,M9:M13)</f>
        <v>238893</v>
      </c>
      <c r="N8" s="593">
        <f t="shared" si="0"/>
        <v>4.367076128397928E-2</v>
      </c>
      <c r="O8" s="15"/>
    </row>
    <row r="9" spans="1:15" ht="15.75" outlineLevel="1">
      <c r="A9" s="594" t="s">
        <v>24982</v>
      </c>
      <c r="B9" s="595" t="str">
        <f>VLOOKUP($A9,'09 - QT_AL'!$A:$F,2,0)</f>
        <v>90778</v>
      </c>
      <c r="C9" s="596" t="str">
        <f>VLOOKUP($A9,'09 - QT_AL'!$A:$F,3,0)</f>
        <v>SINAPI</v>
      </c>
      <c r="D9" s="597" t="str">
        <f>IFERROR(VLOOKUP($B9,'24.FEV N_DES'!$1:$1048456,2,0),IFERROR(VLOOKUP($B9,'03-CP'!$C$7:$H$1290,2,0),""))</f>
        <v>ENGENHEIRO CIVIL DE OBRA PLENO COM ENCARGOS COMPLEMENTARES</v>
      </c>
      <c r="E9" s="598" t="str">
        <f>IFERROR(VLOOKUP($B9,'24.FEV N_DES'!$1:$1048456,3,0),IFERROR(VLOOKUP($B9,'03-CP'!$C$7:$H$1290,3,0),""))</f>
        <v>H</v>
      </c>
      <c r="F9" s="599">
        <f>VLOOKUP($A9,'09 - QT_AL'!$A:$F,6,0)</f>
        <v>1296</v>
      </c>
      <c r="G9" s="598">
        <f>IFERROR(VLOOKUP($B9,'24.FEV N_DES'!$1:$1048456,4,0),IFERROR(VLOOKUP($B9,'03-CP'!$C$7:$H$1290,6,0),""))</f>
        <v>123.26</v>
      </c>
      <c r="H9" s="674">
        <f>G9*30.20000049635%</f>
        <v>37.224520611801012</v>
      </c>
      <c r="I9" s="600">
        <f>G9-H9</f>
        <v>86.035479388198993</v>
      </c>
      <c r="J9" s="600">
        <f>TRUNC(I9*(1+$I$2),2)</f>
        <v>107.54</v>
      </c>
      <c r="K9" s="601">
        <f>J9</f>
        <v>107.54</v>
      </c>
      <c r="L9" s="601">
        <f>TRUNC((F9*I9),2)</f>
        <v>111501.98</v>
      </c>
      <c r="M9" s="601">
        <f>TRUNC((J9*F9),2)</f>
        <v>139371.84</v>
      </c>
      <c r="N9" s="602">
        <f>M9/$M$2</f>
        <v>2.547782628352005E-2</v>
      </c>
      <c r="O9" s="15"/>
    </row>
    <row r="10" spans="1:15" ht="15.75" outlineLevel="1">
      <c r="A10" s="594" t="s">
        <v>24983</v>
      </c>
      <c r="B10" s="595" t="str">
        <f>VLOOKUP($A10,'09 - QT_AL'!$A:$F,2,0)</f>
        <v>93572</v>
      </c>
      <c r="C10" s="596" t="str">
        <f>VLOOKUP($A10,'09 - QT_AL'!$A:$F,3,0)</f>
        <v>SINAPI</v>
      </c>
      <c r="D10" s="597" t="str">
        <f>IFERROR(VLOOKUP($B10,'24.FEV N_DES'!$1:$1048456,2,0),IFERROR(VLOOKUP($B10,'03-CP'!$C$7:$H$1290,2,0),""))</f>
        <v>ENCARREGADO GERAL DE OBRAS COM ENCARGOS COMPLEMENTARES</v>
      </c>
      <c r="E10" s="598" t="str">
        <f>IFERROR(VLOOKUP($B10,'24.FEV N_DES'!$1:$1048456,3,0),IFERROR(VLOOKUP($B10,'03-CP'!$C$7:$H$1290,3,0),""))</f>
        <v>MES</v>
      </c>
      <c r="F10" s="599">
        <f>VLOOKUP($A10,'09 - QT_AL'!$A:$F,6,0)</f>
        <v>12</v>
      </c>
      <c r="G10" s="598">
        <f>IFERROR(VLOOKUP($B10,'24.FEV N_DES'!$1:$1048456,4,0),IFERROR(VLOOKUP($B10,'03-CP'!$C$7:$H$1290,6,0),""))</f>
        <v>5256.98</v>
      </c>
      <c r="H10" s="674">
        <f>G10*30.20000049635%</f>
        <v>1587.6079860930201</v>
      </c>
      <c r="I10" s="600">
        <f t="shared" ref="I10:I44" si="1">G10-H10</f>
        <v>3669.3720139069792</v>
      </c>
      <c r="J10" s="600">
        <f t="shared" ref="J10:J44" si="2">TRUNC(I10*(1+$I$2),2)</f>
        <v>4586.71</v>
      </c>
      <c r="K10" s="601">
        <f>TRUNC(I10*(1+$G$2),2)</f>
        <v>3669.37</v>
      </c>
      <c r="L10" s="601">
        <f>TRUNC((F10*I10),2)</f>
        <v>44032.46</v>
      </c>
      <c r="M10" s="601">
        <f>TRUNC((J10*F10),2)</f>
        <v>55040.52</v>
      </c>
      <c r="N10" s="602">
        <f t="shared" ref="N10:N13" si="3">M10/$M$2</f>
        <v>1.0061665305664408E-2</v>
      </c>
      <c r="O10" s="15"/>
    </row>
    <row r="11" spans="1:15" ht="15.75" outlineLevel="1">
      <c r="A11" s="594" t="s">
        <v>24984</v>
      </c>
      <c r="B11" s="595" t="str">
        <f>VLOOKUP($A11,'09 - QT_AL'!$A:$F,2,0)</f>
        <v>90781</v>
      </c>
      <c r="C11" s="596" t="str">
        <f>VLOOKUP($A11,'09 - QT_AL'!$A:$F,3,0)</f>
        <v>SINAPI</v>
      </c>
      <c r="D11" s="597" t="str">
        <f>IFERROR(VLOOKUP($B11,'24.FEV N_DES'!$1:$1048456,2,0),IFERROR(VLOOKUP($B11,'03-CP'!$C$7:$H$1290,2,0),""))</f>
        <v>TOPOGRAFO COM ENCARGOS COMPLEMENTARES</v>
      </c>
      <c r="E11" s="598" t="str">
        <f>IFERROR(VLOOKUP($B11,'24.FEV N_DES'!$1:$1048456,3,0),IFERROR(VLOOKUP($B11,'03-CP'!$C$7:$H$1290,3,0),""))</f>
        <v>H</v>
      </c>
      <c r="F11" s="599">
        <f>VLOOKUP($A11,'09 - QT_AL'!$A:$F,6,0)</f>
        <v>120</v>
      </c>
      <c r="G11" s="598">
        <f>IFERROR(VLOOKUP($B11,'24.FEV N_DES'!$1:$1048456,4,0),IFERROR(VLOOKUP($B11,'03-CP'!$C$7:$H$1290,6,0),""))</f>
        <v>22.13</v>
      </c>
      <c r="H11" s="674">
        <f t="shared" ref="H11:H43" si="4">G11*30.20000049635%</f>
        <v>6.6832601098422542</v>
      </c>
      <c r="I11" s="600">
        <f t="shared" si="1"/>
        <v>15.446739890157744</v>
      </c>
      <c r="J11" s="600">
        <f t="shared" si="2"/>
        <v>19.3</v>
      </c>
      <c r="K11" s="601">
        <f>TRUNC(I11*(1+$G$2),2)</f>
        <v>15.44</v>
      </c>
      <c r="L11" s="601">
        <f>TRUNC((F11*I11),2)</f>
        <v>1853.6</v>
      </c>
      <c r="M11" s="601">
        <f>TRUNC((J11*F11),2)</f>
        <v>2316</v>
      </c>
      <c r="N11" s="602">
        <f t="shared" si="3"/>
        <v>4.2337566665283632E-4</v>
      </c>
      <c r="O11" s="15"/>
    </row>
    <row r="12" spans="1:15" ht="15.75" outlineLevel="1">
      <c r="A12" s="594" t="s">
        <v>24985</v>
      </c>
      <c r="B12" s="595" t="str">
        <f>VLOOKUP($A12,'09 - QT_AL'!$A:$F,2,0)</f>
        <v>88253</v>
      </c>
      <c r="C12" s="596" t="str">
        <f>VLOOKUP($A12,'09 - QT_AL'!$A:$F,3,0)</f>
        <v>SINAPI</v>
      </c>
      <c r="D12" s="597" t="str">
        <f>IFERROR(VLOOKUP($B12,'24.FEV N_DES'!$1:$1048456,2,0),IFERROR(VLOOKUP($B12,'03-CP'!$C$7:$H$1290,2,0),""))</f>
        <v>AUXILIAR DE TOPÓGRAFO COM ENCARGOS COMPLEMENTARES</v>
      </c>
      <c r="E12" s="598" t="str">
        <f>IFERROR(VLOOKUP($B12,'24.FEV N_DES'!$1:$1048456,3,0),IFERROR(VLOOKUP($B12,'03-CP'!$C$7:$H$1290,3,0),""))</f>
        <v>H</v>
      </c>
      <c r="F12" s="599">
        <f>VLOOKUP($A12,'09 - QT_AL'!$A:$F,6,0)</f>
        <v>120</v>
      </c>
      <c r="G12" s="598">
        <f>IFERROR(VLOOKUP($B12,'24.FEV N_DES'!$1:$1048456,4,0),IFERROR(VLOOKUP($B12,'03-CP'!$C$7:$H$1290,6,0),""))</f>
        <v>11.13</v>
      </c>
      <c r="H12" s="674">
        <f t="shared" si="4"/>
        <v>3.361260055243755</v>
      </c>
      <c r="I12" s="600">
        <f t="shared" si="1"/>
        <v>7.7687399447562457</v>
      </c>
      <c r="J12" s="600">
        <f t="shared" si="2"/>
        <v>9.7100000000000009</v>
      </c>
      <c r="K12" s="601">
        <f>TRUNC(I12*(1+$G$2),2)</f>
        <v>7.76</v>
      </c>
      <c r="L12" s="601">
        <f>TRUNC((F12*I12),2)</f>
        <v>932.24</v>
      </c>
      <c r="M12" s="601">
        <f>TRUNC((J12*F12),2)</f>
        <v>1165.2</v>
      </c>
      <c r="N12" s="602">
        <f t="shared" si="3"/>
        <v>2.1300402710875858E-4</v>
      </c>
      <c r="O12" s="15"/>
    </row>
    <row r="13" spans="1:15" ht="24" customHeight="1" outlineLevel="1">
      <c r="A13" s="594" t="s">
        <v>24986</v>
      </c>
      <c r="B13" s="595" t="str">
        <f>VLOOKUP($A13,'09 - QT_AL'!$A:$F,2,0)</f>
        <v>93563</v>
      </c>
      <c r="C13" s="596" t="str">
        <f>VLOOKUP($A13,'09 - QT_AL'!$A:$F,3,0)</f>
        <v>SINAPI</v>
      </c>
      <c r="D13" s="597" t="str">
        <f>IFERROR(VLOOKUP($B13,'24.FEV N_DES'!$1:$1048456,2,0),IFERROR(VLOOKUP($B13,'03-CP'!$C$7:$H$1290,2,0),""))</f>
        <v>ALMOXARIFE COM ENCARGOS COMPLEMENTARES</v>
      </c>
      <c r="E13" s="598" t="str">
        <f>IFERROR(VLOOKUP($B13,'24.FEV N_DES'!$1:$1048456,3,0),IFERROR(VLOOKUP($B13,'03-CP'!$C$7:$H$1290,3,0),""))</f>
        <v>MES</v>
      </c>
      <c r="F13" s="599">
        <f>VLOOKUP($A13,'09 - QT_AL'!$A:$F,6,0)</f>
        <v>12</v>
      </c>
      <c r="G13" s="598">
        <f>IFERROR(VLOOKUP($B13,'24.FEV N_DES'!$1:$1048456,4,0),IFERROR(VLOOKUP($B13,'03-CP'!$C$7:$H$1290,6,0),""))</f>
        <v>3915.9</v>
      </c>
      <c r="H13" s="674">
        <f t="shared" si="4"/>
        <v>1182.6018194365697</v>
      </c>
      <c r="I13" s="600">
        <f t="shared" si="1"/>
        <v>2733.2981805634304</v>
      </c>
      <c r="J13" s="600">
        <f t="shared" si="2"/>
        <v>3416.62</v>
      </c>
      <c r="K13" s="601">
        <f>TRUNC(I13*(1+$G$2),2)</f>
        <v>2733.29</v>
      </c>
      <c r="L13" s="601">
        <f>TRUNC((F13*I13),2)</f>
        <v>32799.57</v>
      </c>
      <c r="M13" s="601">
        <f>TRUNC((J13*F13),2)</f>
        <v>40999.440000000002</v>
      </c>
      <c r="N13" s="602">
        <f t="shared" si="3"/>
        <v>7.4948900010332314E-3</v>
      </c>
      <c r="O13" s="15"/>
    </row>
    <row r="14" spans="1:15" ht="15.75">
      <c r="A14" s="583" t="s">
        <v>24947</v>
      </c>
      <c r="B14" s="584"/>
      <c r="C14" s="585"/>
      <c r="D14" s="586" t="str">
        <f>VLOOKUP($A14,'09 - QT_AL'!$A:$F,4,0)</f>
        <v>INSTALAÇÕES PRELIMINARES E CANTEIRO</v>
      </c>
      <c r="E14" s="587" t="str">
        <f>IFERROR(VLOOKUP($B14,'24.FEV N_DES'!$1:$1048456,3,0),IFERROR(VLOOKUP($B14,'03-CP'!$A$7:$H$7,5,0),""))</f>
        <v/>
      </c>
      <c r="F14" s="588"/>
      <c r="G14" s="589" t="str">
        <f>IFERROR(VLOOKUP($B14,'24.FEV N_DES'!$1:$1048456,4,0),IFERROR(VLOOKUP($B14,'03-CP'!$A$7:$H$7,8,0),""))</f>
        <v/>
      </c>
      <c r="H14" s="711"/>
      <c r="I14" s="589" t="str">
        <f>IFERROR(VLOOKUP($B14,'24.FEV N_DES'!$1:$1048456,4,0),IFERROR(VLOOKUP($B14,'03-CP'!$A$7:$H$7,8,0),""))</f>
        <v/>
      </c>
      <c r="J14" s="616"/>
      <c r="K14" s="589" t="str">
        <f>IFERROR(VLOOKUP($B14,'24.FEV N_DES'!$1:$1048456,4,0),IFERROR(VLOOKUP($B14,'03-CP'!$A$7:$H$7,8,0),""))</f>
        <v/>
      </c>
      <c r="L14" s="592">
        <f>SUBTOTAL(9,L15:L20)</f>
        <v>43143.319999999992</v>
      </c>
      <c r="M14" s="618">
        <f>SUM(M15:M20)</f>
        <v>53928.920000000006</v>
      </c>
      <c r="N14" s="593">
        <f t="shared" ref="N14" si="5">SUBTOTAL(9,N15:N20)</f>
        <v>9.8584596100464075E-3</v>
      </c>
      <c r="O14" s="15"/>
    </row>
    <row r="15" spans="1:15" ht="25.5" outlineLevel="1">
      <c r="A15" s="594" t="s">
        <v>24987</v>
      </c>
      <c r="B15" s="595" t="str">
        <f>VLOOKUP($A15,'09 - QT_AL'!$A:$F,2,0)</f>
        <v>103689</v>
      </c>
      <c r="C15" s="596" t="str">
        <f>VLOOKUP($A15,'09 - QT_AL'!$A:$F,3,0)</f>
        <v>SINAPI</v>
      </c>
      <c r="D15" s="597" t="str">
        <f>IFERROR(VLOOKUP($B15,'24.FEV N_DES'!$1:$1048456,2,0),IFERROR(VLOOKUP($B15,'03-CP'!$C$7:$H$1290,2,0),""))</f>
        <v>FORNECIMENTO E INSTALAÇÃO DE PLACA DE OBRA COM CHAPA GALVANIZADA E ESTRUTURA DE MADEIRA. AF_03/2022_PS</v>
      </c>
      <c r="E15" s="598" t="str">
        <f>IFERROR(VLOOKUP($B15,'24.FEV N_DES'!$1:$1048456,3,0),IFERROR(VLOOKUP($B15,'03-CP'!$C$7:$H$1290,3,0),""))</f>
        <v>M2</v>
      </c>
      <c r="F15" s="599">
        <f>VLOOKUP($A15,'09 - QT_AL'!$A:$F,6,0)</f>
        <v>12.5</v>
      </c>
      <c r="G15" s="598">
        <f>IFERROR(VLOOKUP($B15,'24.FEV N_DES'!$1:$1048456,4,0),IFERROR(VLOOKUP($B15,'03-CP'!$C$7:$H$1290,6,0),""))</f>
        <v>312.83999999999997</v>
      </c>
      <c r="H15" s="674">
        <f t="shared" si="4"/>
        <v>94.477681552781334</v>
      </c>
      <c r="I15" s="600">
        <f t="shared" si="1"/>
        <v>218.36231844721863</v>
      </c>
      <c r="J15" s="600">
        <f t="shared" si="2"/>
        <v>272.95</v>
      </c>
      <c r="K15" s="601">
        <f t="shared" ref="K15:K20" si="6">TRUNC(I15*(1+$G$2),2)</f>
        <v>218.36</v>
      </c>
      <c r="L15" s="601">
        <f t="shared" ref="L15:L20" si="7">TRUNC((F15*I15),2)</f>
        <v>2729.52</v>
      </c>
      <c r="M15" s="601">
        <f t="shared" ref="M15:M20" si="8">TRUNC((J15*F15),2)</f>
        <v>3411.87</v>
      </c>
      <c r="N15" s="602">
        <f t="shared" ref="N15:N20" si="9">M15/$M$2</f>
        <v>6.2370584446580859E-4</v>
      </c>
      <c r="O15" s="15"/>
    </row>
    <row r="16" spans="1:15" ht="38.25" outlineLevel="1">
      <c r="A16" s="594" t="s">
        <v>24988</v>
      </c>
      <c r="B16" s="595" t="str">
        <f>VLOOKUP($A16,'09 - QT_AL'!$A:$F,2,0)</f>
        <v>104900</v>
      </c>
      <c r="C16" s="596" t="str">
        <f>VLOOKUP($A16,'09 - QT_AL'!$A:$F,3,0)</f>
        <v>SINAPI</v>
      </c>
      <c r="D16" s="597" t="str">
        <f>IFERROR(VLOOKUP($B16,'24.FEV N_DES'!$1:$1048456,2,0),IFERROR(VLOOKUP($B16,'03-CP'!$C$7:$H$1290,2,0),""))</f>
        <v>COMPOSIÇÃO PARAMÉTRICA DE EXECUÇÃO DE RESERVATÓRIO ELEVADO DE ÁGUA (2000 LITROS) EM CANTEIRO DE OBRAS, APOIADO EM ESTRUTURA DE MADEIRA. AF_01/2024</v>
      </c>
      <c r="E16" s="598" t="str">
        <f>IFERROR(VLOOKUP($B16,'24.FEV N_DES'!$1:$1048456,3,0),IFERROR(VLOOKUP($B16,'03-CP'!$C$7:$H$1290,3,0),""))</f>
        <v>UN</v>
      </c>
      <c r="F16" s="599">
        <f>VLOOKUP($A16,'09 - QT_AL'!$A:$F,6,0)</f>
        <v>1</v>
      </c>
      <c r="G16" s="598">
        <f>IFERROR(VLOOKUP($B16,'24.FEV N_DES'!$1:$1048456,4,0),IFERROR(VLOOKUP($B16,'03-CP'!$C$7:$H$1290,6,0),""))</f>
        <v>9494.7000000000007</v>
      </c>
      <c r="H16" s="674">
        <f t="shared" si="4"/>
        <v>2867.3994471269434</v>
      </c>
      <c r="I16" s="600">
        <f t="shared" si="1"/>
        <v>6627.3005528730573</v>
      </c>
      <c r="J16" s="600">
        <f t="shared" si="2"/>
        <v>8284.1200000000008</v>
      </c>
      <c r="K16" s="601">
        <f t="shared" si="6"/>
        <v>6627.3</v>
      </c>
      <c r="L16" s="601">
        <f t="shared" si="7"/>
        <v>6627.3</v>
      </c>
      <c r="M16" s="601">
        <f t="shared" si="8"/>
        <v>8284.1200000000008</v>
      </c>
      <c r="N16" s="602">
        <f t="shared" si="9"/>
        <v>1.5143760050224935E-3</v>
      </c>
      <c r="O16" s="15"/>
    </row>
    <row r="17" spans="1:15" ht="25.5" outlineLevel="1">
      <c r="A17" s="594" t="s">
        <v>24989</v>
      </c>
      <c r="B17" s="595" t="str">
        <f>VLOOKUP($A17,'09 - QT_AL'!$A:$F,2,0)</f>
        <v>CP-CO-04</v>
      </c>
      <c r="C17" s="596" t="str">
        <f>VLOOKUP($A17,'09 - QT_AL'!$A:$F,3,0)</f>
        <v>PRÓPRIA</v>
      </c>
      <c r="D17" s="597" t="str">
        <f>IFERROR(VLOOKUP($B17,'24.FEV N_DES'!$1:$1048456,2,0),IFERROR(VLOOKUP($B17,'03-CP'!$C$7:$H$1290,2,0),""))</f>
        <v>LOCAÇÃO MENSAL DE ESTRUTURA DE COBERTURA IMPERMEÁVEL (TENDA - INCLUSO MONTAGEM)</v>
      </c>
      <c r="E17" s="598" t="str">
        <f>IFERROR(VLOOKUP($B17,'24.FEV N_DES'!$1:$1048456,3,0),IFERROR(VLOOKUP($B17,'03-CP'!$C$7:$H$1290,3,0),""))</f>
        <v>MÊS</v>
      </c>
      <c r="F17" s="599">
        <f>VLOOKUP($A17,'09 - QT_AL'!$A:$F,6,0)</f>
        <v>12</v>
      </c>
      <c r="G17" s="598">
        <f>IFERROR(VLOOKUP($B17,'24.FEV N_DES'!$1:$1048456,4,0),IFERROR(VLOOKUP($B17,'03-CP'!$C$7:$H$1290,6,0),""))</f>
        <v>963.09</v>
      </c>
      <c r="H17" s="674">
        <f t="shared" si="4"/>
        <v>290.85318478029723</v>
      </c>
      <c r="I17" s="600">
        <f t="shared" si="1"/>
        <v>672.23681521970275</v>
      </c>
      <c r="J17" s="600">
        <f t="shared" si="2"/>
        <v>840.29</v>
      </c>
      <c r="K17" s="601">
        <f t="shared" si="6"/>
        <v>672.23</v>
      </c>
      <c r="L17" s="601">
        <f t="shared" si="7"/>
        <v>8066.84</v>
      </c>
      <c r="M17" s="601">
        <f t="shared" si="8"/>
        <v>10083.48</v>
      </c>
      <c r="N17" s="602">
        <f t="shared" si="9"/>
        <v>1.8433074556047245E-3</v>
      </c>
      <c r="O17" s="15"/>
    </row>
    <row r="18" spans="1:15" ht="38.25" outlineLevel="1">
      <c r="A18" s="594" t="s">
        <v>24990</v>
      </c>
      <c r="B18" s="595" t="str">
        <f>VLOOKUP($A18,'09 - QT_AL'!$A:$F,2,0)</f>
        <v>CP-CO-07</v>
      </c>
      <c r="C18" s="596" t="str">
        <f>VLOOKUP($A18,'09 - QT_AL'!$A:$F,3,0)</f>
        <v>PRÓPRIA</v>
      </c>
      <c r="D18" s="597" t="str">
        <f>IFERROR(VLOOKUP($B18,'24.FEV N_DES'!$1:$1048456,2,0),IFERROR(VLOOKUP($B18,'03-CP'!$C$7:$H$1290,2,0),""))</f>
        <v>LOCAÇÃO DE CONTAINER 2,30 X 6,00 M, ALT. 2,50 M, PARA ESCRITORIO, COM 1 SANITÁRIO, COMPLETO. EXCLUSO MOBILIZAÇÃO E DESMOBILIZAÇÃO</v>
      </c>
      <c r="E18" s="598" t="str">
        <f>IFERROR(VLOOKUP($B18,'24.FEV N_DES'!$1:$1048456,3,0),IFERROR(VLOOKUP($B18,'03-CP'!$C$7:$H$1290,3,0),""))</f>
        <v>UN</v>
      </c>
      <c r="F18" s="599">
        <f>VLOOKUP($A18,'09 - QT_AL'!$A:$F,6,0)</f>
        <v>12</v>
      </c>
      <c r="G18" s="598">
        <f>IFERROR(VLOOKUP($B18,'24.FEV N_DES'!$1:$1048456,4,0),IFERROR(VLOOKUP($B18,'03-CP'!$C$7:$H$1290,6,0),""))</f>
        <v>862.2</v>
      </c>
      <c r="H18" s="674">
        <f t="shared" si="4"/>
        <v>260.38440427952969</v>
      </c>
      <c r="I18" s="600">
        <f t="shared" si="1"/>
        <v>601.81559572047036</v>
      </c>
      <c r="J18" s="600">
        <f t="shared" si="2"/>
        <v>752.26</v>
      </c>
      <c r="K18" s="601">
        <f t="shared" si="6"/>
        <v>601.80999999999995</v>
      </c>
      <c r="L18" s="601">
        <f t="shared" si="7"/>
        <v>7221.78</v>
      </c>
      <c r="M18" s="601">
        <f t="shared" si="8"/>
        <v>9027.1200000000008</v>
      </c>
      <c r="N18" s="602">
        <f t="shared" si="9"/>
        <v>1.6501998911723455E-3</v>
      </c>
      <c r="O18" s="15"/>
    </row>
    <row r="19" spans="1:15" ht="38.25" outlineLevel="1">
      <c r="A19" s="594" t="s">
        <v>24991</v>
      </c>
      <c r="B19" s="595" t="str">
        <f>VLOOKUP($A19,'09 - QT_AL'!$A:$F,2,0)</f>
        <v>CP-CO-11</v>
      </c>
      <c r="C19" s="596" t="str">
        <f>VLOOKUP($A19,'09 - QT_AL'!$A:$F,3,0)</f>
        <v>PRÓPRIA</v>
      </c>
      <c r="D19" s="597" t="str">
        <f>IFERROR(VLOOKUP($B19,'24.FEV N_DES'!$1:$1048456,2,0),IFERROR(VLOOKUP($B19,'03-CP'!$C$7:$H$1290,2,0),""))</f>
        <v>SISTEMA DE TRATAMENTO DE EFLUENTES DE INSTALAÇÕES PROVISÓRIAS DE CANTEIRO DE OBRAS, SISTEMA FOSSA/FILTRO E CISTERNA - 8 A 14 CONTRIBUINTES</v>
      </c>
      <c r="E19" s="598" t="str">
        <f>IFERROR(VLOOKUP($B19,'24.FEV N_DES'!$1:$1048456,3,0),IFERROR(VLOOKUP($B19,'03-CP'!$C$7:$H$1290,3,0),""))</f>
        <v>UN</v>
      </c>
      <c r="F19" s="599">
        <f>VLOOKUP($A19,'09 - QT_AL'!$A:$F,6,0)</f>
        <v>1</v>
      </c>
      <c r="G19" s="598">
        <f>IFERROR(VLOOKUP($B19,'24.FEV N_DES'!$1:$1048456,4,0),IFERROR(VLOOKUP($B19,'03-CP'!$C$7:$H$1290,6,0),""))</f>
        <v>23272.31</v>
      </c>
      <c r="H19" s="674">
        <f t="shared" si="4"/>
        <v>7028.2377355121107</v>
      </c>
      <c r="I19" s="600">
        <f t="shared" si="1"/>
        <v>16244.072264487892</v>
      </c>
      <c r="J19" s="600">
        <f t="shared" si="2"/>
        <v>20305.09</v>
      </c>
      <c r="K19" s="601">
        <f t="shared" si="6"/>
        <v>16244.07</v>
      </c>
      <c r="L19" s="601">
        <f t="shared" si="7"/>
        <v>16244.07</v>
      </c>
      <c r="M19" s="601">
        <f t="shared" si="8"/>
        <v>20305.09</v>
      </c>
      <c r="N19" s="602">
        <f t="shared" si="9"/>
        <v>3.7118657233142661E-3</v>
      </c>
      <c r="O19" s="15"/>
    </row>
    <row r="20" spans="1:15" ht="32.25" customHeight="1" outlineLevel="1">
      <c r="A20" s="594" t="s">
        <v>24992</v>
      </c>
      <c r="B20" s="595" t="str">
        <f>VLOOKUP($A20,'09 - QT_AL'!$A:$F,2,0)</f>
        <v>CP-CO-12</v>
      </c>
      <c r="C20" s="596" t="str">
        <f>VLOOKUP($A20,'09 - QT_AL'!$A:$F,3,0)</f>
        <v>PRÓPRIA</v>
      </c>
      <c r="D20" s="597" t="str">
        <f>IFERROR(VLOOKUP($B20,'24.FEV N_DES'!$1:$1048456,2,0),IFERROR(VLOOKUP($B20,'03-CP'!$C$7:$H$1290,2,0),""))</f>
        <v>ESGOTAMENTO DE FOSSA SÉPTICA COM LIMPEZA CAMINHÃO LIMPA FOSSA ATÉ 6M³</v>
      </c>
      <c r="E20" s="598" t="str">
        <f>IFERROR(VLOOKUP($B20,'24.FEV N_DES'!$1:$1048456,3,0),IFERROR(VLOOKUP($B20,'03-CP'!$C$7:$H$1290,3,0),""))</f>
        <v>UN</v>
      </c>
      <c r="F20" s="599">
        <f>VLOOKUP($A20,'09 - QT_AL'!$A:$F,6,0)</f>
        <v>6</v>
      </c>
      <c r="G20" s="598">
        <f>IFERROR(VLOOKUP($B20,'24.FEV N_DES'!$1:$1048456,4,0),IFERROR(VLOOKUP($B20,'03-CP'!$C$7:$H$1290,6,0),""))</f>
        <v>538.16</v>
      </c>
      <c r="H20" s="674">
        <f>G20*30.20000049635%</f>
        <v>162.52432267115714</v>
      </c>
      <c r="I20" s="600">
        <f t="shared" si="1"/>
        <v>375.6356773288428</v>
      </c>
      <c r="J20" s="600">
        <f t="shared" si="2"/>
        <v>469.54</v>
      </c>
      <c r="K20" s="601">
        <f t="shared" si="6"/>
        <v>375.63</v>
      </c>
      <c r="L20" s="601">
        <f t="shared" si="7"/>
        <v>2253.81</v>
      </c>
      <c r="M20" s="601">
        <f t="shared" si="8"/>
        <v>2817.24</v>
      </c>
      <c r="N20" s="602">
        <f t="shared" si="9"/>
        <v>5.1500469046676883E-4</v>
      </c>
      <c r="O20" s="15"/>
    </row>
    <row r="21" spans="1:15" ht="24" customHeight="1" outlineLevel="1">
      <c r="A21" s="583" t="s">
        <v>24948</v>
      </c>
      <c r="B21" s="584"/>
      <c r="C21" s="585"/>
      <c r="D21" s="586" t="str">
        <f>VLOOKUP($A21,'09 - QT_AL'!$A:$F,4,0)</f>
        <v>PORTÕES DE 4,00 E 7,00 METROS</v>
      </c>
      <c r="E21" s="587" t="str">
        <f>IFERROR(VLOOKUP($B21,'24.FEV N_DES'!$1:$1048456,3,0),IFERROR(VLOOKUP($B21,'03-CP'!$A$7:$H$7,5,0),""))</f>
        <v/>
      </c>
      <c r="F21" s="588"/>
      <c r="G21" s="589" t="str">
        <f>IFERROR(VLOOKUP($B21,'24.FEV N_DES'!$1:$1048456,4,0),IFERROR(VLOOKUP($B21,'03-CP'!$A$7:$H$7,8,0),""))</f>
        <v/>
      </c>
      <c r="H21" s="711"/>
      <c r="I21" s="589" t="str">
        <f>IFERROR(VLOOKUP($B21,'24.FEV N_DES'!$1:$1048456,4,0),IFERROR(VLOOKUP($B21,'03-CP'!$A$7:$H$7,8,0),""))</f>
        <v/>
      </c>
      <c r="J21" s="616"/>
      <c r="K21" s="589" t="str">
        <f>IFERROR(VLOOKUP($B21,'24.FEV N_DES'!$1:$1048456,4,0),IFERROR(VLOOKUP($B21,'03-CP'!$A$7:$H$7,8,0),""))</f>
        <v/>
      </c>
      <c r="L21" s="592">
        <f t="shared" ref="L21:N21" si="10">SUBTOTAL(9,L22:L32)</f>
        <v>95075.88</v>
      </c>
      <c r="M21" s="618">
        <f>SUM(M22:M32)</f>
        <v>118829.01</v>
      </c>
      <c r="N21" s="593">
        <f t="shared" si="10"/>
        <v>2.172250057273167E-2</v>
      </c>
      <c r="O21" s="15"/>
    </row>
    <row r="22" spans="1:15" ht="25.5">
      <c r="A22" s="594" t="s">
        <v>24993</v>
      </c>
      <c r="B22" s="595" t="str">
        <f>VLOOKUP($A22,'09 - QT_AL'!$A:$F,2,0)</f>
        <v>CP-EST-10</v>
      </c>
      <c r="C22" s="596" t="str">
        <f>VLOOKUP($A22,'09 - QT_AL'!$A:$F,3,0)</f>
        <v>PRÓPRIA</v>
      </c>
      <c r="D22" s="597" t="str">
        <f>IFERROR(VLOOKUP($B22,'24.FEV N_DES'!$1:$1048456,2,0),IFERROR(VLOOKUP($B22,'03-CP'!$C$7:$H$1290,2,0),""))</f>
        <v>PERFIL UE 200X75X25X3MM - SOLDADO EM CAIXA DUPLA - EMBUTIDO 90CM NA ESTACA</v>
      </c>
      <c r="E22" s="598" t="str">
        <f>IFERROR(VLOOKUP($B22,'24.FEV N_DES'!$1:$1048456,3,0),IFERROR(VLOOKUP($B22,'03-CP'!$C$7:$H$1290,3,0),""))</f>
        <v>KG</v>
      </c>
      <c r="F22" s="599">
        <f>VLOOKUP($A22,'09 - QT_AL'!$A:$F,6,0)</f>
        <v>2891.56</v>
      </c>
      <c r="G22" s="598">
        <f>IFERROR(VLOOKUP($B22,'24.FEV N_DES'!$1:$1048456,4,0),IFERROR(VLOOKUP($B22,'03-CP'!$C$7:$H$1290,6,0),""))</f>
        <v>13.07</v>
      </c>
      <c r="H22" s="674">
        <f t="shared" si="4"/>
        <v>3.9471400648729449</v>
      </c>
      <c r="I22" s="600">
        <f t="shared" si="1"/>
        <v>9.122859935127055</v>
      </c>
      <c r="J22" s="600">
        <f t="shared" si="2"/>
        <v>11.4</v>
      </c>
      <c r="K22" s="601">
        <f t="shared" ref="K22:K32" si="11">TRUNC(I22*(1+$G$2),2)</f>
        <v>9.1199999999999992</v>
      </c>
      <c r="L22" s="601">
        <f t="shared" ref="L22:L32" si="12">TRUNC((F22*I22),2)</f>
        <v>26379.29</v>
      </c>
      <c r="M22" s="601">
        <f t="shared" ref="M22:M32" si="13">TRUNC((J22*F22),2)</f>
        <v>32963.78</v>
      </c>
      <c r="N22" s="602">
        <f t="shared" ref="N22:N32" si="14">M22/$M$2</f>
        <v>6.0259336497830015E-3</v>
      </c>
      <c r="O22" s="62"/>
    </row>
    <row r="23" spans="1:15" ht="24" customHeight="1" outlineLevel="1">
      <c r="A23" s="594" t="s">
        <v>24994</v>
      </c>
      <c r="B23" s="595" t="str">
        <f>VLOOKUP($A23,'09 - QT_AL'!$A:$F,2,0)</f>
        <v>CP-EST-11</v>
      </c>
      <c r="C23" s="596" t="str">
        <f>VLOOKUP($A23,'09 - QT_AL'!$A:$F,3,0)</f>
        <v>PRÓPRIA</v>
      </c>
      <c r="D23" s="597" t="str">
        <f>IFERROR(VLOOKUP($B23,'24.FEV N_DES'!$1:$1048456,2,0),IFERROR(VLOOKUP($B23,'03-CP'!$C$7:$H$1290,2,0),""))</f>
        <v>CHAPA AÇO A36 - 200 X 150 #14 - ACABAMENTO DE TOPO - FORNECIMENTO E INSTALAÇÃO</v>
      </c>
      <c r="E23" s="598" t="str">
        <f>IFERROR(VLOOKUP($B23,'24.FEV N_DES'!$1:$1048456,3,0),IFERROR(VLOOKUP($B23,'03-CP'!$C$7:$H$1290,3,0),""))</f>
        <v>KG</v>
      </c>
      <c r="F23" s="599">
        <f>VLOOKUP($A23,'09 - QT_AL'!$A:$F,6,0)</f>
        <v>20.72</v>
      </c>
      <c r="G23" s="598">
        <f>IFERROR(VLOOKUP($B23,'24.FEV N_DES'!$1:$1048456,4,0),IFERROR(VLOOKUP($B23,'03-CP'!$C$7:$H$1290,6,0),""))</f>
        <v>14.54</v>
      </c>
      <c r="H23" s="674">
        <f t="shared" si="4"/>
        <v>4.3910800721692897</v>
      </c>
      <c r="I23" s="600">
        <f t="shared" si="1"/>
        <v>10.148919927830709</v>
      </c>
      <c r="J23" s="600">
        <f t="shared" si="2"/>
        <v>12.68</v>
      </c>
      <c r="K23" s="601">
        <f t="shared" si="11"/>
        <v>10.14</v>
      </c>
      <c r="L23" s="601">
        <f t="shared" si="12"/>
        <v>210.28</v>
      </c>
      <c r="M23" s="601">
        <f t="shared" si="13"/>
        <v>262.72000000000003</v>
      </c>
      <c r="N23" s="602">
        <f t="shared" si="14"/>
        <v>4.8026448680066134E-5</v>
      </c>
      <c r="O23" s="15"/>
    </row>
    <row r="24" spans="1:15" ht="38.25">
      <c r="A24" s="594" t="s">
        <v>24995</v>
      </c>
      <c r="B24" s="595" t="str">
        <f>VLOOKUP($A24,'09 - QT_AL'!$A:$F,2,0)</f>
        <v>CP-EST-09</v>
      </c>
      <c r="C24" s="596" t="str">
        <f>VLOOKUP($A24,'09 - QT_AL'!$A:$F,3,0)</f>
        <v>PRÓPRIA</v>
      </c>
      <c r="D24" s="597" t="str">
        <f>IFERROR(VLOOKUP($B24,'24.FEV N_DES'!$1:$1048456,2,0),IFERROR(VLOOKUP($B24,'03-CP'!$C$7:$H$1290,2,0),""))</f>
        <v>ESTACA ESCAVADA MECANICAMENTE, SEM FLUIDO ESTABILIZANTE, COM 40CM DE DIÂMETRO. (EXCLUSIVE MOBILIZAÇÃO E DESMOBILIZAÇÃO, ARMADURA, CONCRETAGEM E DESCARTE DO SOLO)</v>
      </c>
      <c r="E24" s="598" t="str">
        <f>IFERROR(VLOOKUP($B24,'24.FEV N_DES'!$1:$1048456,3,0),IFERROR(VLOOKUP($B24,'03-CP'!$C$7:$H$1290,3,0),""))</f>
        <v>M</v>
      </c>
      <c r="F24" s="599">
        <f>VLOOKUP($A24,'09 - QT_AL'!$A:$F,6,0)</f>
        <v>92</v>
      </c>
      <c r="G24" s="598">
        <f>IFERROR(VLOOKUP($B24,'24.FEV N_DES'!$1:$1048456,4,0),IFERROR(VLOOKUP($B24,'03-CP'!$C$7:$H$1290,6,0),""))</f>
        <v>30.81</v>
      </c>
      <c r="H24" s="674">
        <f t="shared" si="4"/>
        <v>9.304620152925434</v>
      </c>
      <c r="I24" s="600">
        <f t="shared" si="1"/>
        <v>21.505379847074565</v>
      </c>
      <c r="J24" s="600">
        <f t="shared" si="2"/>
        <v>26.88</v>
      </c>
      <c r="K24" s="601">
        <f t="shared" si="11"/>
        <v>21.5</v>
      </c>
      <c r="L24" s="601">
        <f t="shared" si="12"/>
        <v>1978.49</v>
      </c>
      <c r="M24" s="601">
        <f t="shared" si="13"/>
        <v>2472.96</v>
      </c>
      <c r="N24" s="602">
        <f t="shared" si="14"/>
        <v>4.5206869110785754E-4</v>
      </c>
      <c r="O24" s="15"/>
    </row>
    <row r="25" spans="1:15" ht="24" customHeight="1" outlineLevel="1">
      <c r="A25" s="594" t="s">
        <v>24996</v>
      </c>
      <c r="B25" s="595" t="str">
        <f>VLOOKUP($A25,'09 - QT_AL'!$A:$F,2,0)</f>
        <v>94971</v>
      </c>
      <c r="C25" s="596" t="str">
        <f>VLOOKUP($A25,'09 - QT_AL'!$A:$F,3,0)</f>
        <v>SINAPI</v>
      </c>
      <c r="D25" s="597" t="str">
        <f>IFERROR(VLOOKUP($B25,'24.FEV N_DES'!$1:$1048456,2,0),IFERROR(VLOOKUP($B25,'03-CP'!$C$7:$H$1290,2,0),""))</f>
        <v>CONCRETO FCK = 25MPA, TRAÇO 1:2,3:2,7 (EM MASSA SECA DE CIMENTO/ AREIA MÉDIA/ BRITA 1) - PREPARO MECÂNICO COM BETONEIRA 600 L. AF_05/2021</v>
      </c>
      <c r="E25" s="598" t="str">
        <f>IFERROR(VLOOKUP($B25,'24.FEV N_DES'!$1:$1048456,3,0),IFERROR(VLOOKUP($B25,'03-CP'!$C$7:$H$1290,3,0),""))</f>
        <v>M3</v>
      </c>
      <c r="F25" s="599">
        <f>VLOOKUP($A25,'09 - QT_AL'!$A:$F,6,0)</f>
        <v>11.56</v>
      </c>
      <c r="G25" s="598">
        <f>IFERROR(VLOOKUP($B25,'24.FEV N_DES'!$1:$1048456,4,0),IFERROR(VLOOKUP($B25,'03-CP'!$C$7:$H$1290,6,0),""))</f>
        <v>563.11</v>
      </c>
      <c r="H25" s="674">
        <f t="shared" si="4"/>
        <v>170.05922279499649</v>
      </c>
      <c r="I25" s="600">
        <f t="shared" si="1"/>
        <v>393.05077720500356</v>
      </c>
      <c r="J25" s="600">
        <f t="shared" si="2"/>
        <v>491.31</v>
      </c>
      <c r="K25" s="601">
        <f t="shared" si="11"/>
        <v>393.05</v>
      </c>
      <c r="L25" s="601">
        <f t="shared" si="12"/>
        <v>4543.66</v>
      </c>
      <c r="M25" s="601">
        <f t="shared" si="13"/>
        <v>5679.54</v>
      </c>
      <c r="N25" s="602">
        <f t="shared" si="14"/>
        <v>1.0382465603546848E-3</v>
      </c>
      <c r="O25" s="15"/>
    </row>
    <row r="26" spans="1:15" ht="25.5">
      <c r="A26" s="594" t="s">
        <v>24997</v>
      </c>
      <c r="B26" s="595" t="str">
        <f>VLOOKUP($A26,'09 - QT_AL'!$A:$F,2,0)</f>
        <v>95577</v>
      </c>
      <c r="C26" s="596" t="str">
        <f>VLOOKUP($A26,'09 - QT_AL'!$A:$F,3,0)</f>
        <v>SINAPI</v>
      </c>
      <c r="D26" s="597" t="str">
        <f>IFERROR(VLOOKUP($B26,'24.FEV N_DES'!$1:$1048456,2,0),IFERROR(VLOOKUP($B26,'03-CP'!$C$7:$H$1290,2,0),""))</f>
        <v>MONTAGEM DE ARMADURA DE ESTACAS, DIÂMETRO = 10,0 MM. AF_09/2021_PS</v>
      </c>
      <c r="E26" s="598" t="str">
        <f>IFERROR(VLOOKUP($B26,'24.FEV N_DES'!$1:$1048456,3,0),IFERROR(VLOOKUP($B26,'03-CP'!$C$7:$H$1290,3,0),""))</f>
        <v>KG</v>
      </c>
      <c r="F26" s="599">
        <f>VLOOKUP($A26,'09 - QT_AL'!$A:$F,6,0)</f>
        <v>334</v>
      </c>
      <c r="G26" s="598">
        <f>IFERROR(VLOOKUP($B26,'24.FEV N_DES'!$1:$1048456,4,0),IFERROR(VLOOKUP($B26,'03-CP'!$C$7:$H$1290,6,0),""))</f>
        <v>12.73</v>
      </c>
      <c r="H26" s="674">
        <f t="shared" si="4"/>
        <v>3.8444600631853549</v>
      </c>
      <c r="I26" s="600">
        <f t="shared" si="1"/>
        <v>8.885539936814645</v>
      </c>
      <c r="J26" s="600">
        <f t="shared" si="2"/>
        <v>11.1</v>
      </c>
      <c r="K26" s="601">
        <f t="shared" si="11"/>
        <v>8.8800000000000008</v>
      </c>
      <c r="L26" s="601">
        <f t="shared" si="12"/>
        <v>2967.77</v>
      </c>
      <c r="M26" s="601">
        <f t="shared" si="13"/>
        <v>3707.4</v>
      </c>
      <c r="N26" s="602">
        <f t="shared" si="14"/>
        <v>6.7773011509012328E-4</v>
      </c>
      <c r="O26" s="15"/>
    </row>
    <row r="27" spans="1:15" ht="24" customHeight="1" outlineLevel="1">
      <c r="A27" s="594" t="s">
        <v>24998</v>
      </c>
      <c r="B27" s="595" t="str">
        <f>VLOOKUP($A27,'09 - QT_AL'!$A:$F,2,0)</f>
        <v>95584</v>
      </c>
      <c r="C27" s="596" t="str">
        <f>VLOOKUP($A27,'09 - QT_AL'!$A:$F,3,0)</f>
        <v>SINAPI</v>
      </c>
      <c r="D27" s="597" t="str">
        <f>IFERROR(VLOOKUP($B27,'24.FEV N_DES'!$1:$1048456,2,0),IFERROR(VLOOKUP($B27,'03-CP'!$C$7:$H$1290,2,0),""))</f>
        <v>MONTAGEM DE ARMADURA TRANSVERSAL DE ESTACAS DE SEÇÃO CIRCULAR, DIÂMETRO = 6,30 MM. AF_09/2021_PS</v>
      </c>
      <c r="E27" s="598" t="str">
        <f>IFERROR(VLOOKUP($B27,'24.FEV N_DES'!$1:$1048456,3,0),IFERROR(VLOOKUP($B27,'03-CP'!$C$7:$H$1290,3,0),""))</f>
        <v>KG</v>
      </c>
      <c r="F27" s="599">
        <f>VLOOKUP($A27,'09 - QT_AL'!$A:$F,6,0)</f>
        <v>229</v>
      </c>
      <c r="G27" s="598">
        <f>IFERROR(VLOOKUP($B27,'24.FEV N_DES'!$1:$1048456,4,0),IFERROR(VLOOKUP($B27,'03-CP'!$C$7:$H$1290,6,0),""))</f>
        <v>15.82</v>
      </c>
      <c r="H27" s="674">
        <f t="shared" si="4"/>
        <v>4.7776400785225697</v>
      </c>
      <c r="I27" s="600">
        <f t="shared" si="1"/>
        <v>11.042359921477431</v>
      </c>
      <c r="J27" s="600">
        <f t="shared" si="2"/>
        <v>13.8</v>
      </c>
      <c r="K27" s="601">
        <f t="shared" si="11"/>
        <v>11.04</v>
      </c>
      <c r="L27" s="601">
        <f t="shared" si="12"/>
        <v>2528.6999999999998</v>
      </c>
      <c r="M27" s="601">
        <f t="shared" si="13"/>
        <v>3160.2</v>
      </c>
      <c r="N27" s="602">
        <f t="shared" si="14"/>
        <v>5.7769938763225094E-4</v>
      </c>
      <c r="O27" s="15"/>
    </row>
    <row r="28" spans="1:15" ht="12.75" customHeight="1">
      <c r="A28" s="594" t="s">
        <v>24999</v>
      </c>
      <c r="B28" s="595" t="str">
        <f>VLOOKUP($A28,'09 - QT_AL'!$A:$F,2,0)</f>
        <v>100978</v>
      </c>
      <c r="C28" s="596" t="str">
        <f>VLOOKUP($A28,'09 - QT_AL'!$A:$F,3,0)</f>
        <v>SINAPI</v>
      </c>
      <c r="D28" s="597" t="str">
        <f>IFERROR(VLOOKUP($B28,'24.FEV N_DES'!$1:$1048456,2,0),IFERROR(VLOOKUP($B28,'03-CP'!$C$7:$H$1290,2,0),""))</f>
        <v>CARGA, MANOBRA E DESCARGA DE SOLOS E MATERIAIS GRANULARES EM CAMINHÃO BASCULANTE 10 M³ - CARGA COM ESCAVADEIRA HIDRÁULICA (CAÇAMBA DE 1,20 M³ / 155 HP) E DESCARGA LIVRE (UNIDADE: M3). AF_07/2020</v>
      </c>
      <c r="E28" s="598" t="str">
        <f>IFERROR(VLOOKUP($B28,'24.FEV N_DES'!$1:$1048456,3,0),IFERROR(VLOOKUP($B28,'03-CP'!$C$7:$H$1290,3,0),""))</f>
        <v>M3</v>
      </c>
      <c r="F28" s="599">
        <f>VLOOKUP($A28,'09 - QT_AL'!$A:$F,6,0)</f>
        <v>12.35</v>
      </c>
      <c r="G28" s="598">
        <f>IFERROR(VLOOKUP($B28,'24.FEV N_DES'!$1:$1048456,4,0),IFERROR(VLOOKUP($B28,'03-CP'!$C$7:$H$1290,6,0),""))</f>
        <v>6.92</v>
      </c>
      <c r="H28" s="674">
        <f t="shared" si="4"/>
        <v>2.0898400343474197</v>
      </c>
      <c r="I28" s="600">
        <f t="shared" si="1"/>
        <v>4.8301599656525802</v>
      </c>
      <c r="J28" s="600">
        <f t="shared" si="2"/>
        <v>6.03</v>
      </c>
      <c r="K28" s="601">
        <f t="shared" si="11"/>
        <v>4.83</v>
      </c>
      <c r="L28" s="601">
        <f t="shared" si="12"/>
        <v>59.65</v>
      </c>
      <c r="M28" s="601">
        <f t="shared" si="13"/>
        <v>74.47</v>
      </c>
      <c r="N28" s="602">
        <f t="shared" si="14"/>
        <v>1.36134654126238E-5</v>
      </c>
      <c r="O28" s="15"/>
    </row>
    <row r="29" spans="1:15" ht="31.5" customHeight="1" outlineLevel="1">
      <c r="A29" s="594" t="s">
        <v>25000</v>
      </c>
      <c r="B29" s="595" t="str">
        <f>VLOOKUP($A29,'09 - QT_AL'!$A:$F,2,0)</f>
        <v>100938</v>
      </c>
      <c r="C29" s="596" t="str">
        <f>VLOOKUP($A29,'09 - QT_AL'!$A:$F,3,0)</f>
        <v>SINAPI</v>
      </c>
      <c r="D29" s="597" t="str">
        <f>IFERROR(VLOOKUP($B29,'24.FEV N_DES'!$1:$1048456,2,0),IFERROR(VLOOKUP($B29,'03-CP'!$C$7:$H$1290,2,0),""))</f>
        <v>TRANSPORTE COM CAMINHÃO BASCULANTE DE 10 M³, EM VIA INTERNA (DENTRO DO CANTEIRO - UNIDADE: M3XKM). AF_07/2020</v>
      </c>
      <c r="E29" s="598" t="str">
        <f>IFERROR(VLOOKUP($B29,'24.FEV N_DES'!$1:$1048456,3,0),IFERROR(VLOOKUP($B29,'03-CP'!$C$7:$H$1290,3,0),""))</f>
        <v>M3XKM</v>
      </c>
      <c r="F29" s="599">
        <f>VLOOKUP($A29,'09 - QT_AL'!$A:$F,6,0)</f>
        <v>24.7</v>
      </c>
      <c r="G29" s="598">
        <f>IFERROR(VLOOKUP($B29,'24.FEV N_DES'!$1:$1048456,4,0),IFERROR(VLOOKUP($B29,'03-CP'!$C$7:$H$1290,6,0),""))</f>
        <v>7.55</v>
      </c>
      <c r="H29" s="674">
        <f t="shared" si="4"/>
        <v>2.2801000374744249</v>
      </c>
      <c r="I29" s="600">
        <f t="shared" si="1"/>
        <v>5.2698999625255745</v>
      </c>
      <c r="J29" s="600">
        <f t="shared" si="2"/>
        <v>6.58</v>
      </c>
      <c r="K29" s="601">
        <f>TRUNC(I29*(1+$G$2),2)</f>
        <v>5.26</v>
      </c>
      <c r="L29" s="601">
        <f t="shared" si="12"/>
        <v>130.16</v>
      </c>
      <c r="M29" s="601">
        <f t="shared" si="13"/>
        <v>162.52000000000001</v>
      </c>
      <c r="N29" s="602">
        <f t="shared" si="14"/>
        <v>2.9709418542495234E-5</v>
      </c>
      <c r="O29" s="15"/>
    </row>
    <row r="30" spans="1:15" ht="24" customHeight="1" outlineLevel="1">
      <c r="A30" s="594" t="s">
        <v>25001</v>
      </c>
      <c r="B30" s="595" t="str">
        <f>VLOOKUP($A30,'09 - QT_AL'!$A:$F,2,0)</f>
        <v>CP-SC-03</v>
      </c>
      <c r="C30" s="596" t="str">
        <f>VLOOKUP($A30,'09 - QT_AL'!$A:$F,3,0)</f>
        <v>PRÓPRIA</v>
      </c>
      <c r="D30" s="597" t="str">
        <f>IFERROR(VLOOKUP($B30,'24.FEV N_DES'!$1:$1048456,2,0),IFERROR(VLOOKUP($B30,'03-CP'!$C$7:$H$1290,2,0),""))</f>
        <v>PORTAO EM GRADIL COM PINTURA ELETROSTÁTICA, 2 FOLHAS DE ABRIR PARA FORA 180°, MALHA 12MM, CAIXILHOS EM ALUMÍNIO 10X4 CM NA COR PRETO - 4 METROS</v>
      </c>
      <c r="E30" s="598" t="str">
        <f>IFERROR(VLOOKUP($B30,'24.FEV N_DES'!$1:$1048456,3,0),IFERROR(VLOOKUP($B30,'03-CP'!$C$7:$H$1290,3,0),""))</f>
        <v>UN</v>
      </c>
      <c r="F30" s="599">
        <f>VLOOKUP($A30,'09 - QT_AL'!$A:$F,6,0)</f>
        <v>20</v>
      </c>
      <c r="G30" s="598">
        <f>IFERROR(VLOOKUP($B30,'24.FEV N_DES'!$1:$1048456,4,0),IFERROR(VLOOKUP($B30,'03-CP'!$C$7:$H$1290,6,0),""))</f>
        <v>2946.41</v>
      </c>
      <c r="H30" s="674">
        <f t="shared" si="4"/>
        <v>889.81583462450601</v>
      </c>
      <c r="I30" s="600">
        <f t="shared" si="1"/>
        <v>2056.594165375494</v>
      </c>
      <c r="J30" s="600">
        <f>TRUNC(I30*(1+$I$2),2)</f>
        <v>2570.7399999999998</v>
      </c>
      <c r="K30" s="601">
        <f>TRUNC(I30*(1+$G$2),2)</f>
        <v>2056.59</v>
      </c>
      <c r="L30" s="601">
        <f>TRUNC((F30*I30),2)</f>
        <v>41131.879999999997</v>
      </c>
      <c r="M30" s="601">
        <f>TRUNC((J30*F30),2)</f>
        <v>51414.8</v>
      </c>
      <c r="N30" s="602">
        <f t="shared" si="14"/>
        <v>9.39886667781617E-3</v>
      </c>
      <c r="O30" s="15"/>
    </row>
    <row r="31" spans="1:15" ht="12.75" customHeight="1">
      <c r="A31" s="594" t="s">
        <v>25002</v>
      </c>
      <c r="B31" s="595" t="str">
        <f>VLOOKUP($A31,'09 - QT_AL'!$A:$F,2,0)</f>
        <v>CP-SC-04</v>
      </c>
      <c r="C31" s="596" t="str">
        <f>VLOOKUP($A31,'09 - QT_AL'!$A:$F,3,0)</f>
        <v>PRÓPRIA</v>
      </c>
      <c r="D31" s="597" t="str">
        <f>IFERROR(VLOOKUP($B31,'24.FEV N_DES'!$1:$1048456,2,0),IFERROR(VLOOKUP($B31,'03-CP'!$C$7:$H$1290,2,0),""))</f>
        <v>PORTAO EM GRADIL COM PINTURA ELETROSTÁTICA, 2 FOLHAS DE ABRIR PARA FORA 180°, MALHA 12MM, CAIXILHOS EM ALUMÍNIO 10X4 CM NA COR PRETO - 7 METROS</v>
      </c>
      <c r="E31" s="598" t="str">
        <f>IFERROR(VLOOKUP($B31,'24.FEV N_DES'!$1:$1048456,3,0),IFERROR(VLOOKUP($B31,'03-CP'!$C$7:$H$1290,3,0),""))</f>
        <v>UN</v>
      </c>
      <c r="F31" s="599">
        <f>VLOOKUP($A31,'09 - QT_AL'!$A:$F,6,0)</f>
        <v>3</v>
      </c>
      <c r="G31" s="598">
        <f>IFERROR(VLOOKUP($B31,'24.FEV N_DES'!$1:$1048456,4,0),IFERROR(VLOOKUP($B31,'03-CP'!$C$7:$H$1290,6,0),""))</f>
        <v>4116.97</v>
      </c>
      <c r="H31" s="674">
        <f t="shared" si="4"/>
        <v>1243.3249604345806</v>
      </c>
      <c r="I31" s="600">
        <f>G31-H31</f>
        <v>2873.6450395654197</v>
      </c>
      <c r="J31" s="600">
        <f>TRUNC(I31*(1+$I$2),2)</f>
        <v>3592.05</v>
      </c>
      <c r="K31" s="601">
        <f t="shared" si="11"/>
        <v>2873.64</v>
      </c>
      <c r="L31" s="601">
        <f>TRUNC((F31*I31),2)</f>
        <v>8620.93</v>
      </c>
      <c r="M31" s="601">
        <f>TRUNC((J31*F31),2)</f>
        <v>10776.15</v>
      </c>
      <c r="N31" s="602">
        <f t="shared" si="14"/>
        <v>1.9699307816066331E-3</v>
      </c>
      <c r="O31" s="15"/>
    </row>
    <row r="32" spans="1:15" ht="24" customHeight="1" outlineLevel="1">
      <c r="A32" s="594" t="s">
        <v>25003</v>
      </c>
      <c r="B32" s="595" t="str">
        <f>VLOOKUP($A32,'09 - QT_AL'!$A:$F,2,0)</f>
        <v>CP-PINT-02</v>
      </c>
      <c r="C32" s="596" t="str">
        <f>VLOOKUP($A32,'09 - QT_AL'!$A:$F,3,0)</f>
        <v>PRÓPRIA</v>
      </c>
      <c r="D32" s="597" t="str">
        <f>IFERROR(VLOOKUP($B32,'24.FEV N_DES'!$1:$1048456,2,0),IFERROR(VLOOKUP($B32,'03-CP'!$C$7:$H$1290,2,0),""))</f>
        <v>PINTURA COM TINTA ALQUÍDICA DE ACABAMENTO, 02 DEMÃOS (ESMALTE SINTÉTICO FOSCO) E PINTURA DE FUNDO, 02 DEMÃOS (TIPO ZARCÃO) PULVERIZADA SOBRE SUPERFÍCIES METÁLICAS EXECUTADAS NA OBRA</v>
      </c>
      <c r="E32" s="598" t="str">
        <f>IFERROR(VLOOKUP($B32,'24.FEV N_DES'!$1:$1048456,3,0),IFERROR(VLOOKUP($B32,'03-CP'!$C$7:$H$1290,3,0),""))</f>
        <v>M2</v>
      </c>
      <c r="F32" s="599">
        <f>VLOOKUP($A32,'09 - QT_AL'!$A:$F,6,0)</f>
        <v>249.22</v>
      </c>
      <c r="G32" s="598">
        <f>IFERROR(VLOOKUP($B32,'24.FEV N_DES'!$1:$1048456,4,0),IFERROR(VLOOKUP($B32,'03-CP'!$C$7:$H$1290,6,0),""))</f>
        <v>37.51</v>
      </c>
      <c r="H32" s="674">
        <f t="shared" si="4"/>
        <v>11.328020186180884</v>
      </c>
      <c r="I32" s="600">
        <f t="shared" si="1"/>
        <v>26.181979813819112</v>
      </c>
      <c r="J32" s="600">
        <f t="shared" si="2"/>
        <v>32.72</v>
      </c>
      <c r="K32" s="601">
        <f t="shared" si="11"/>
        <v>26.18</v>
      </c>
      <c r="L32" s="601">
        <f t="shared" si="12"/>
        <v>6525.07</v>
      </c>
      <c r="M32" s="601">
        <f t="shared" si="13"/>
        <v>8154.47</v>
      </c>
      <c r="N32" s="602">
        <f t="shared" si="14"/>
        <v>1.4906753767057661E-3</v>
      </c>
      <c r="O32" s="15"/>
    </row>
    <row r="33" spans="1:15" ht="12.75" customHeight="1">
      <c r="A33" s="583" t="s">
        <v>24949</v>
      </c>
      <c r="B33" s="584"/>
      <c r="C33" s="585"/>
      <c r="D33" s="586" t="str">
        <f>VLOOKUP($A33,'09 - QT_AL'!$A:$F,4,0)</f>
        <v xml:space="preserve">CERCAMENTO GERAL </v>
      </c>
      <c r="E33" s="587" t="str">
        <f>IFERROR(VLOOKUP($B33,'24.FEV N_DES'!$1:$1048456,3,0),IFERROR(VLOOKUP($B33,'03-CP'!$A$7:$H$7,5,0),""))</f>
        <v/>
      </c>
      <c r="F33" s="588"/>
      <c r="G33" s="589" t="str">
        <f>IFERROR(VLOOKUP($B33,'24.FEV N_DES'!$1:$1048456,4,0),IFERROR(VLOOKUP($B33,'03-CP'!$A$7:$H$7,8,0),""))</f>
        <v/>
      </c>
      <c r="H33" s="711"/>
      <c r="I33" s="589" t="str">
        <f>IFERROR(VLOOKUP($B33,'24.FEV N_DES'!$1:$1048456,4,0),IFERROR(VLOOKUP($B33,'03-CP'!$A$7:$H$7,8,0),""))</f>
        <v/>
      </c>
      <c r="J33" s="616"/>
      <c r="K33" s="589" t="str">
        <f>IFERROR(VLOOKUP($B33,'24.FEV N_DES'!$1:$1048456,4,0),IFERROR(VLOOKUP($B33,'03-CP'!$A$7:$H$7,8,0),""))</f>
        <v/>
      </c>
      <c r="L33" s="592">
        <f t="shared" ref="L33:N33" si="15">SUBTOTAL(9,L34:L39)</f>
        <v>4030487.02</v>
      </c>
      <c r="M33" s="618">
        <f>SUM(M34:M39)</f>
        <v>5038024.5</v>
      </c>
      <c r="N33" s="593">
        <f t="shared" si="15"/>
        <v>0.9209745169692668</v>
      </c>
      <c r="O33" s="15"/>
    </row>
    <row r="34" spans="1:15" ht="12.75" customHeight="1">
      <c r="A34" s="594" t="s">
        <v>25004</v>
      </c>
      <c r="B34" s="595" t="str">
        <f>VLOOKUP($A34,'09 - QT_AL'!$A:$F,2,0)</f>
        <v>CP-MOVT-01</v>
      </c>
      <c r="C34" s="596" t="str">
        <f>VLOOKUP($A34,'09 - QT_AL'!$A:$F,3,0)</f>
        <v>PRÓPRIA</v>
      </c>
      <c r="D34" s="597" t="str">
        <f>IFERROR(VLOOKUP($B34,'24.FEV N_DES'!$1:$1048456,2,0),IFERROR(VLOOKUP($B34,'03-CP'!$C$7:$H$1290,2,0),""))</f>
        <v>ESCAVAÇÃO MECANIZADA DE VALA COM PROFUNDIDADE ATÉ 1,5 M, COM MINI-ESCAVADEIRA, LARGURA MENOR QUE 0,8 M, EM SOLO DE 1A CATEGORIA, LOCAIS COM BAIXO NÍVEL DE INTERFERÊNCIA.</v>
      </c>
      <c r="E34" s="598" t="str">
        <f>IFERROR(VLOOKUP($B34,'24.FEV N_DES'!$1:$1048456,3,0),IFERROR(VLOOKUP($B34,'03-CP'!$C$7:$H$1290,3,0),""))</f>
        <v>M³</v>
      </c>
      <c r="F34" s="599">
        <f>VLOOKUP($A34,'09 - QT_AL'!$A:$F,6,0)</f>
        <v>270.8</v>
      </c>
      <c r="G34" s="598">
        <v>14.64</v>
      </c>
      <c r="H34" s="674">
        <f t="shared" si="4"/>
        <v>4.42128007266564</v>
      </c>
      <c r="I34" s="600">
        <f t="shared" si="1"/>
        <v>10.218719927334361</v>
      </c>
      <c r="J34" s="600">
        <f t="shared" si="2"/>
        <v>12.77</v>
      </c>
      <c r="K34" s="601">
        <f t="shared" ref="K34:K39" si="16">TRUNC(I34*(1+$G$2),2)</f>
        <v>10.210000000000001</v>
      </c>
      <c r="L34" s="601">
        <f t="shared" ref="L34:L39" si="17">TRUNC((F34*I34),2)</f>
        <v>2767.22</v>
      </c>
      <c r="M34" s="601">
        <f t="shared" ref="M34:M39" si="18">TRUNC((J34*F34),2)</f>
        <v>3458.11</v>
      </c>
      <c r="N34" s="602">
        <f t="shared" ref="N34:N39" si="19">M34/$M$2</f>
        <v>6.3215873342350602E-4</v>
      </c>
      <c r="O34" s="15"/>
    </row>
    <row r="35" spans="1:15" ht="38.25">
      <c r="A35" s="594" t="s">
        <v>25005</v>
      </c>
      <c r="B35" s="595" t="str">
        <f>VLOOKUP($A35,'09 - QT_AL'!$A:$F,2,0)</f>
        <v>CP-SC-02</v>
      </c>
      <c r="C35" s="596" t="str">
        <f>VLOOKUP($A35,'09 - QT_AL'!$A:$F,3,0)</f>
        <v>PRÓPRIA</v>
      </c>
      <c r="D35" s="597" t="str">
        <f>IFERROR(VLOOKUP($B35,'24.FEV N_DES'!$1:$1048456,2,0),IFERROR(VLOOKUP($B35,'03-CP'!$C$7:$H$1290,2,0),""))</f>
        <v>GRADIL COM PINTURA ELETROSTÁTICA H=2,43M, CHUMBADO EM BROCA DE CONCRETO FCK 25 MPA, CONFORME PROJETO. INCLUSIVE POSTE, TAMPÃO E FIXADORES - FORNECIMENTO E INSTALAÇÃO</v>
      </c>
      <c r="E35" s="598" t="str">
        <f>IFERROR(VLOOKUP($B35,'24.FEV N_DES'!$1:$1048456,3,0),IFERROR(VLOOKUP($B35,'03-CP'!$C$7:$H$1290,3,0),""))</f>
        <v>M</v>
      </c>
      <c r="F35" s="599">
        <f>VLOOKUP($A35,'09 - QT_AL'!$A:$F,6,0)</f>
        <v>13388.72</v>
      </c>
      <c r="G35" s="598">
        <f>IFERROR(VLOOKUP($B35,'24.FEV N_DES'!$1:$1048456,4,0),IFERROR(VLOOKUP($B35,'03-CP'!$C$7:$H$1290,6,0),""))</f>
        <v>413.37</v>
      </c>
      <c r="H35" s="674">
        <f>G35*30.20000049635%</f>
        <v>124.83774205176199</v>
      </c>
      <c r="I35" s="600">
        <f t="shared" si="1"/>
        <v>288.532257948238</v>
      </c>
      <c r="J35" s="600">
        <f t="shared" si="2"/>
        <v>360.66</v>
      </c>
      <c r="K35" s="601">
        <f t="shared" si="16"/>
        <v>288.52999999999997</v>
      </c>
      <c r="L35" s="601">
        <f t="shared" si="17"/>
        <v>3863077.61</v>
      </c>
      <c r="M35" s="601">
        <f t="shared" si="18"/>
        <v>4828775.75</v>
      </c>
      <c r="N35" s="602">
        <f t="shared" si="19"/>
        <v>0.88272286367586339</v>
      </c>
      <c r="O35" s="15"/>
    </row>
    <row r="36" spans="1:15" ht="38.25">
      <c r="A36" s="594" t="s">
        <v>25006</v>
      </c>
      <c r="B36" s="595" t="str">
        <f>VLOOKUP($A36,'09 - QT_AL'!$A:$F,2,0)</f>
        <v>94971</v>
      </c>
      <c r="C36" s="596" t="str">
        <f>VLOOKUP($A36,'09 - QT_AL'!$A:$F,3,0)</f>
        <v>SINAPI</v>
      </c>
      <c r="D36" s="597" t="str">
        <f>IFERROR(VLOOKUP($B36,'24.FEV N_DES'!$1:$1048456,2,0),IFERROR(VLOOKUP($B36,'03-CP'!$C$7:$H$1290,2,0),""))</f>
        <v>CONCRETO FCK = 25MPA, TRAÇO 1:2,3:2,7 (EM MASSA SECA DE CIMENTO/ AREIA MÉDIA/ BRITA 1) - PREPARO MECÂNICO COM BETONEIRA 600 L. AF_05/2021</v>
      </c>
      <c r="E36" s="598" t="str">
        <f>IFERROR(VLOOKUP($B36,'24.FEV N_DES'!$1:$1048456,3,0),IFERROR(VLOOKUP($B36,'03-CP'!$C$7:$H$1290,3,0),""))</f>
        <v>M3</v>
      </c>
      <c r="F36" s="599">
        <f>VLOOKUP($A36,'09 - QT_AL'!$A:$F,6,0)</f>
        <v>270.8</v>
      </c>
      <c r="G36" s="598">
        <f>IFERROR(VLOOKUP($B36,'24.FEV N_DES'!$1:$1048456,4,0),IFERROR(VLOOKUP($B36,'03-CP'!$C$7:$H$1290,6,0),""))</f>
        <v>563.11</v>
      </c>
      <c r="H36" s="674">
        <f t="shared" si="4"/>
        <v>170.05922279499649</v>
      </c>
      <c r="I36" s="600">
        <f t="shared" si="1"/>
        <v>393.05077720500356</v>
      </c>
      <c r="J36" s="600">
        <f t="shared" si="2"/>
        <v>491.31</v>
      </c>
      <c r="K36" s="601">
        <f t="shared" si="16"/>
        <v>393.05</v>
      </c>
      <c r="L36" s="601">
        <f t="shared" si="17"/>
        <v>106438.15</v>
      </c>
      <c r="M36" s="601">
        <f t="shared" si="18"/>
        <v>133046.74</v>
      </c>
      <c r="N36" s="602">
        <f t="shared" si="19"/>
        <v>2.4321568326203188E-2</v>
      </c>
      <c r="O36" s="15"/>
    </row>
    <row r="37" spans="1:15" ht="25.5">
      <c r="A37" s="594" t="s">
        <v>25007</v>
      </c>
      <c r="B37" s="595" t="str">
        <f>VLOOKUP($A37,'09 - QT_AL'!$A:$F,2,0)</f>
        <v>103670</v>
      </c>
      <c r="C37" s="596" t="str">
        <f>VLOOKUP($A37,'09 - QT_AL'!$A:$F,3,0)</f>
        <v>SINAPI</v>
      </c>
      <c r="D37" s="597" t="str">
        <f>IFERROR(VLOOKUP($B37,'24.FEV N_DES'!$1:$1048456,2,0),IFERROR(VLOOKUP($B37,'03-CP'!$C$7:$H$1290,2,0),""))</f>
        <v>LANÇAMENTO COM USO DE BALDES, ADENSAMENTO E ACABAMENTO DE CONCRETO EM ESTRUTURAS. AF_02/2022</v>
      </c>
      <c r="E37" s="598" t="str">
        <f>IFERROR(VLOOKUP($B37,'24.FEV N_DES'!$1:$1048456,3,0),IFERROR(VLOOKUP($B37,'03-CP'!$C$7:$H$1290,3,0),""))</f>
        <v>M3</v>
      </c>
      <c r="F37" s="599">
        <f>VLOOKUP($A37,'09 - QT_AL'!$A:$F,6,0)</f>
        <v>270.8</v>
      </c>
      <c r="G37" s="598">
        <f>IFERROR(VLOOKUP($B37,'24.FEV N_DES'!$1:$1048456,4,0),IFERROR(VLOOKUP($B37,'03-CP'!$C$7:$H$1290,6,0),""))</f>
        <v>277.10000000000002</v>
      </c>
      <c r="H37" s="674">
        <f t="shared" si="4"/>
        <v>83.684201375385854</v>
      </c>
      <c r="I37" s="600">
        <f t="shared" si="1"/>
        <v>193.41579862461418</v>
      </c>
      <c r="J37" s="600">
        <f t="shared" si="2"/>
        <v>241.76</v>
      </c>
      <c r="K37" s="601">
        <f t="shared" si="16"/>
        <v>193.41</v>
      </c>
      <c r="L37" s="601">
        <f t="shared" si="17"/>
        <v>52376.99</v>
      </c>
      <c r="M37" s="601">
        <f t="shared" si="18"/>
        <v>65468.6</v>
      </c>
      <c r="N37" s="602">
        <f t="shared" si="19"/>
        <v>1.1967967258129481E-2</v>
      </c>
      <c r="O37" s="15"/>
    </row>
    <row r="38" spans="1:15" ht="51">
      <c r="A38" s="594" t="s">
        <v>25008</v>
      </c>
      <c r="B38" s="595" t="str">
        <f>VLOOKUP($A38,'09 - QT_AL'!$A:$F,2,0)</f>
        <v>100978</v>
      </c>
      <c r="C38" s="596" t="str">
        <f>VLOOKUP($A38,'09 - QT_AL'!$A:$F,3,0)</f>
        <v>SINAPI</v>
      </c>
      <c r="D38" s="597" t="str">
        <f>IFERROR(VLOOKUP($B38,'24.FEV N_DES'!$1:$1048456,2,0),IFERROR(VLOOKUP($B38,'03-CP'!$C$7:$H$1290,2,0),""))</f>
        <v>CARGA, MANOBRA E DESCARGA DE SOLOS E MATERIAIS GRANULARES EM CAMINHÃO BASCULANTE 10 M³ - CARGA COM ESCAVADEIRA HIDRÁULICA (CAÇAMBA DE 1,20 M³ / 155 HP) E DESCARGA LIVRE (UNIDADE: M3). AF_07/2020</v>
      </c>
      <c r="E38" s="598" t="str">
        <f>IFERROR(VLOOKUP($B38,'24.FEV N_DES'!$1:$1048456,3,0),IFERROR(VLOOKUP($B38,'03-CP'!$C$7:$H$1290,3,0),""))</f>
        <v>M3</v>
      </c>
      <c r="F38" s="599">
        <f>VLOOKUP($A38,'09 - QT_AL'!$A:$F,6,0)</f>
        <v>379.12</v>
      </c>
      <c r="G38" s="598">
        <f>IFERROR(VLOOKUP($B38,'24.FEV N_DES'!$1:$1048456,4,0),IFERROR(VLOOKUP($B38,'03-CP'!$C$7:$H$1290,6,0),""))</f>
        <v>6.92</v>
      </c>
      <c r="H38" s="674">
        <f t="shared" si="4"/>
        <v>2.0898400343474197</v>
      </c>
      <c r="I38" s="600">
        <f t="shared" si="1"/>
        <v>4.8301599656525802</v>
      </c>
      <c r="J38" s="600">
        <f t="shared" si="2"/>
        <v>6.03</v>
      </c>
      <c r="K38" s="601">
        <f t="shared" si="16"/>
        <v>4.83</v>
      </c>
      <c r="L38" s="601">
        <f t="shared" si="17"/>
        <v>1831.21</v>
      </c>
      <c r="M38" s="601">
        <f t="shared" si="18"/>
        <v>2286.09</v>
      </c>
      <c r="N38" s="602">
        <f t="shared" si="19"/>
        <v>4.1790797831536386E-4</v>
      </c>
      <c r="O38" s="15"/>
    </row>
    <row r="39" spans="1:15" ht="25.5">
      <c r="A39" s="594" t="s">
        <v>25009</v>
      </c>
      <c r="B39" s="595" t="str">
        <f>VLOOKUP($A39,'09 - QT_AL'!$A:$F,2,0)</f>
        <v>100938</v>
      </c>
      <c r="C39" s="596" t="str">
        <f>VLOOKUP($A39,'09 - QT_AL'!$A:$F,3,0)</f>
        <v>SINAPI</v>
      </c>
      <c r="D39" s="597" t="str">
        <f>IFERROR(VLOOKUP($B39,'24.FEV N_DES'!$1:$1048456,2,0),IFERROR(VLOOKUP($B39,'03-CP'!$C$7:$H$1290,2,0),""))</f>
        <v>TRANSPORTE COM CAMINHÃO BASCULANTE DE 10 M³, EM VIA INTERNA (DENTRO DO CANTEIRO - UNIDADE: M3XKM). AF_07/2020</v>
      </c>
      <c r="E39" s="598" t="str">
        <f>IFERROR(VLOOKUP($B39,'24.FEV N_DES'!$1:$1048456,3,0),IFERROR(VLOOKUP($B39,'03-CP'!$C$7:$H$1290,3,0),""))</f>
        <v>M3XKM</v>
      </c>
      <c r="F39" s="599">
        <f>VLOOKUP($A39,'09 - QT_AL'!$A:$F,6,0)</f>
        <v>758.24</v>
      </c>
      <c r="G39" s="598">
        <f>IFERROR(VLOOKUP($B39,'24.FEV N_DES'!$1:$1048456,4,0),IFERROR(VLOOKUP($B39,'03-CP'!$C$7:$H$1290,6,0),""))</f>
        <v>7.55</v>
      </c>
      <c r="H39" s="674">
        <f t="shared" si="4"/>
        <v>2.2801000374744249</v>
      </c>
      <c r="I39" s="600">
        <f t="shared" si="1"/>
        <v>5.2698999625255745</v>
      </c>
      <c r="J39" s="600">
        <f t="shared" si="2"/>
        <v>6.58</v>
      </c>
      <c r="K39" s="601">
        <f t="shared" si="16"/>
        <v>5.26</v>
      </c>
      <c r="L39" s="601">
        <f t="shared" si="17"/>
        <v>3995.84</v>
      </c>
      <c r="M39" s="601">
        <f t="shared" si="18"/>
        <v>4989.21</v>
      </c>
      <c r="N39" s="602">
        <f t="shared" si="19"/>
        <v>9.1205099733203691E-4</v>
      </c>
      <c r="O39" s="15"/>
    </row>
    <row r="40" spans="1:15" ht="15.75">
      <c r="A40" s="583" t="s">
        <v>24950</v>
      </c>
      <c r="B40" s="584"/>
      <c r="C40" s="585"/>
      <c r="D40" s="586" t="str">
        <f>VLOOKUP($A40,'09 - QT_AL'!$A:$F,4,0)</f>
        <v>SPDA</v>
      </c>
      <c r="E40" s="587" t="str">
        <f>IFERROR(VLOOKUP($B40,'24.FEV N_DES'!$1:$1048456,3,0),IFERROR(VLOOKUP($B40,'03-CP'!$A$7:$H$7,5,0),""))</f>
        <v/>
      </c>
      <c r="F40" s="588"/>
      <c r="G40" s="603" t="str">
        <f>IFERROR(VLOOKUP($B40,'24.FEV N_DES'!$1:$1048456,4,0),IFERROR(VLOOKUP($B40,'03-CP'!$A$7:$H$7,8,0),""))</f>
        <v/>
      </c>
      <c r="H40" s="711"/>
      <c r="I40" s="603" t="str">
        <f>IFERROR(VLOOKUP($B40,'24.FEV N_DES'!$1:$1048456,4,0),IFERROR(VLOOKUP($B40,'03-CP'!$A$7:$H$7,8,0),""))</f>
        <v/>
      </c>
      <c r="J40" s="616"/>
      <c r="K40" s="603" t="str">
        <f>IFERROR(VLOOKUP($B40,'24.FEV N_DES'!$1:$1048456,4,0),IFERROR(VLOOKUP($B40,'03-CP'!$A$7:$H$7,8,0),""))</f>
        <v/>
      </c>
      <c r="L40" s="592">
        <f>SUBTOTAL(9,L41:L45)</f>
        <v>16518.3</v>
      </c>
      <c r="M40" s="618">
        <f>SUM(M41:M45)</f>
        <v>20643.68</v>
      </c>
      <c r="N40" s="593">
        <f t="shared" ref="N40" si="20">SUBTOTAL(9,N41:N45)</f>
        <v>3.7737615639757442E-3</v>
      </c>
      <c r="O40" s="15"/>
    </row>
    <row r="41" spans="1:15" ht="25.5">
      <c r="A41" s="594" t="s">
        <v>25010</v>
      </c>
      <c r="B41" s="595" t="str">
        <f>VLOOKUP($A41,'09 - QT_AL'!$A:$F,2,0)</f>
        <v>96977</v>
      </c>
      <c r="C41" s="596" t="str">
        <f>VLOOKUP($A41,'09 - QT_AL'!$A:$F,3,0)</f>
        <v>SINAPI</v>
      </c>
      <c r="D41" s="597" t="str">
        <f>IFERROR(VLOOKUP($B41,'24.FEV N_DES'!$1:$1048456,2,0),IFERROR(VLOOKUP($B41,'03-CP'!$C$7:$H$1290,2,0),""))</f>
        <v>CORDOALHA DE COBRE NU 50 MM², ENTERRADA - FORNECIMENTO E INSTALAÇÃO. AF_08/2023</v>
      </c>
      <c r="E41" s="598" t="str">
        <f>IFERROR(VLOOKUP($B41,'24.FEV N_DES'!$1:$1048456,3,0),IFERROR(VLOOKUP($B41,'03-CP'!$C$7:$H$1290,3,0),""))</f>
        <v>M</v>
      </c>
      <c r="F41" s="599">
        <f>VLOOKUP($A41,'09 - QT_AL'!$A:$F,6,0)</f>
        <v>237</v>
      </c>
      <c r="G41" s="598">
        <f>IFERROR(VLOOKUP($B41,'24.FEV N_DES'!$1:$1048456,4,0),IFERROR(VLOOKUP($B41,'03-CP'!$C$7:$H$1290,6,0),""))</f>
        <v>51.59</v>
      </c>
      <c r="H41" s="674">
        <f t="shared" si="4"/>
        <v>15.580180256066965</v>
      </c>
      <c r="I41" s="600">
        <f t="shared" si="1"/>
        <v>36.009819743933036</v>
      </c>
      <c r="J41" s="600">
        <f t="shared" si="2"/>
        <v>45.01</v>
      </c>
      <c r="K41" s="601">
        <f>TRUNC(I41*(1+$G$2),2)</f>
        <v>36</v>
      </c>
      <c r="L41" s="601">
        <f>TRUNC((F41*I41),2)</f>
        <v>8534.32</v>
      </c>
      <c r="M41" s="601">
        <f>TRUNC((J41*F41),2)</f>
        <v>10667.37</v>
      </c>
      <c r="N41" s="602">
        <f t="shared" ref="N41:N45" si="21">M41/$M$2</f>
        <v>1.9500452872117733E-3</v>
      </c>
      <c r="O41" s="62"/>
    </row>
    <row r="42" spans="1:15" ht="25.5">
      <c r="A42" s="594" t="s">
        <v>25011</v>
      </c>
      <c r="B42" s="595" t="str">
        <f>VLOOKUP($A42,'09 - QT_AL'!$A:$F,2,0)</f>
        <v>96985</v>
      </c>
      <c r="C42" s="596" t="str">
        <f>VLOOKUP($A42,'09 - QT_AL'!$A:$F,3,0)</f>
        <v>SINAPI</v>
      </c>
      <c r="D42" s="597" t="str">
        <f>IFERROR(VLOOKUP($B42,'24.FEV N_DES'!$1:$1048456,2,0),IFERROR(VLOOKUP($B42,'03-CP'!$C$7:$H$1290,2,0),""))</f>
        <v>HASTE DE ATERRAMENTO, DIÂMETRO 5/8", COM 3 METROS - FORNECIMENTO E INSTALAÇÃO. AF_08/2023</v>
      </c>
      <c r="E42" s="598" t="str">
        <f>IFERROR(VLOOKUP($B42,'24.FEV N_DES'!$1:$1048456,3,0),IFERROR(VLOOKUP($B42,'03-CP'!$C$7:$H$1290,3,0),""))</f>
        <v>UN</v>
      </c>
      <c r="F42" s="599">
        <f>VLOOKUP($A42,'09 - QT_AL'!$A:$F,6,0)</f>
        <v>87</v>
      </c>
      <c r="G42" s="598">
        <f>IFERROR(VLOOKUP($B42,'24.FEV N_DES'!$1:$1048456,4,0),IFERROR(VLOOKUP($B42,'03-CP'!$C$7:$H$1290,6,0),""))</f>
        <v>75.739999999999995</v>
      </c>
      <c r="H42" s="674">
        <f t="shared" si="4"/>
        <v>22.873480375935486</v>
      </c>
      <c r="I42" s="600">
        <f t="shared" si="1"/>
        <v>52.866519624064509</v>
      </c>
      <c r="J42" s="600">
        <f t="shared" si="2"/>
        <v>66.08</v>
      </c>
      <c r="K42" s="601">
        <f>TRUNC(I42*(1+$G$2),2)</f>
        <v>52.86</v>
      </c>
      <c r="L42" s="601">
        <f>TRUNC((F42*I42),2)</f>
        <v>4599.38</v>
      </c>
      <c r="M42" s="601">
        <f>TRUNC((J42*F42),2)</f>
        <v>5748.96</v>
      </c>
      <c r="N42" s="602">
        <f t="shared" si="21"/>
        <v>1.0509368620727504E-3</v>
      </c>
      <c r="O42" s="15"/>
    </row>
    <row r="43" spans="1:15" ht="25.5">
      <c r="A43" s="594" t="s">
        <v>25012</v>
      </c>
      <c r="B43" s="595" t="str">
        <f>VLOOKUP($A43,'09 - QT_AL'!$A:$F,2,0)</f>
        <v>CP-SPDA-10</v>
      </c>
      <c r="C43" s="596" t="str">
        <f>VLOOKUP($A43,'09 - QT_AL'!$A:$F,3,0)</f>
        <v>PRÓPRIA</v>
      </c>
      <c r="D43" s="597" t="str">
        <f>IFERROR(VLOOKUP($B43,'24.FEV N_DES'!$1:$1048456,2,0),IFERROR(VLOOKUP($B43,'03-CP'!$C$7:$H$1290,2,0),""))</f>
        <v>CONECTOR DE ATERRAMENTO - GTDU -  ATÉ 70MM2 - 5/8 A 3/4 UN - FORNECIMENTO E INSTALAÇÃO</v>
      </c>
      <c r="E43" s="598" t="str">
        <f>IFERROR(VLOOKUP($B43,'24.FEV N_DES'!$1:$1048456,3,0),IFERROR(VLOOKUP($B43,'03-CP'!$C$7:$H$1290,3,0),""))</f>
        <v>UND</v>
      </c>
      <c r="F43" s="599">
        <f>VLOOKUP($A43,'09 - QT_AL'!$A:$F,6,0)</f>
        <v>158</v>
      </c>
      <c r="G43" s="598">
        <f>IFERROR(VLOOKUP($B43,'24.FEV N_DES'!$1:$1048456,4,0),IFERROR(VLOOKUP($B43,'03-CP'!$C$7:$H$1290,6,0),""))</f>
        <v>9.52</v>
      </c>
      <c r="H43" s="674">
        <f t="shared" si="4"/>
        <v>2.8750400472525199</v>
      </c>
      <c r="I43" s="600">
        <f t="shared" si="1"/>
        <v>6.6449599527474792</v>
      </c>
      <c r="J43" s="600">
        <f t="shared" si="2"/>
        <v>8.3000000000000007</v>
      </c>
      <c r="K43" s="601">
        <f>TRUNC(I43*(1+$G$2),2)</f>
        <v>6.64</v>
      </c>
      <c r="L43" s="601">
        <f>TRUNC((F43*I43),2)</f>
        <v>1049.9000000000001</v>
      </c>
      <c r="M43" s="601">
        <f>TRUNC((J43*F43),2)</f>
        <v>1311.4</v>
      </c>
      <c r="N43" s="602">
        <f t="shared" si="21"/>
        <v>2.3973007307794887E-4</v>
      </c>
      <c r="O43" s="15"/>
    </row>
    <row r="44" spans="1:15" ht="25.5">
      <c r="A44" s="594" t="s">
        <v>25013</v>
      </c>
      <c r="B44" s="595" t="str">
        <f>VLOOKUP($A44,'09 - QT_AL'!$A:$F,2,0)</f>
        <v>CP-SPDA-09</v>
      </c>
      <c r="C44" s="596" t="str">
        <f>VLOOKUP($A44,'09 - QT_AL'!$A:$F,3,0)</f>
        <v>PRÓPRIA</v>
      </c>
      <c r="D44" s="597" t="str">
        <f>IFERROR(VLOOKUP($B44,'24.FEV N_DES'!$1:$1048456,2,0),IFERROR(VLOOKUP($B44,'03-CP'!$C$7:$H$1290,2,0),""))</f>
        <v>TERMINAL A COMPRESSAO PARA CABO 50 MM2. FORNECIMENTO E INSTALAÇÃO</v>
      </c>
      <c r="E44" s="598" t="str">
        <f>IFERROR(VLOOKUP($B44,'24.FEV N_DES'!$1:$1048456,3,0),IFERROR(VLOOKUP($B44,'03-CP'!$C$7:$H$1290,3,0),""))</f>
        <v>UND</v>
      </c>
      <c r="F44" s="599">
        <f>VLOOKUP($A44,'09 - QT_AL'!$A:$F,6,0)</f>
        <v>158</v>
      </c>
      <c r="G44" s="598">
        <f>IFERROR(VLOOKUP($B44,'24.FEV N_DES'!$1:$1048456,4,0),IFERROR(VLOOKUP($B44,'03-CP'!$C$7:$H$1290,6,0),""))</f>
        <v>18.62</v>
      </c>
      <c r="H44" s="674">
        <f>G44*30.20000049635%</f>
        <v>5.62324009242037</v>
      </c>
      <c r="I44" s="600">
        <f t="shared" si="1"/>
        <v>12.99675990757963</v>
      </c>
      <c r="J44" s="600">
        <f t="shared" si="2"/>
        <v>16.239999999999998</v>
      </c>
      <c r="K44" s="601">
        <f>TRUNC(I44*(1+$G$2),2)</f>
        <v>12.99</v>
      </c>
      <c r="L44" s="601">
        <f>TRUNC((F44*I44),2)</f>
        <v>2053.48</v>
      </c>
      <c r="M44" s="601">
        <f>TRUNC((J44*F44),2)</f>
        <v>2565.92</v>
      </c>
      <c r="N44" s="602">
        <f t="shared" si="21"/>
        <v>4.6906221527540836E-4</v>
      </c>
      <c r="O44" s="15"/>
    </row>
    <row r="45" spans="1:15" ht="25.5">
      <c r="A45" s="594" t="s">
        <v>25014</v>
      </c>
      <c r="B45" s="595" t="str">
        <f>VLOOKUP($A45,'09 - QT_AL'!$A:$F,2,0)</f>
        <v>CP-FER-08</v>
      </c>
      <c r="C45" s="596" t="str">
        <f>VLOOKUP($A45,'09 - QT_AL'!$A:$F,3,0)</f>
        <v>PRÓPRIA</v>
      </c>
      <c r="D45" s="597" t="str">
        <f>IFERROR(VLOOKUP($B45,'24.FEV N_DES'!$1:$1048456,2,0),IFERROR(VLOOKUP($B45,'03-CP'!$C$7:$H$1290,2,0),""))</f>
        <v>PARAFUSO SEXTAVADO ROSCA PARCIAL M10 X 60 ZINCADO - FORNECIMENTO E INSTALAÇÃO</v>
      </c>
      <c r="E45" s="598" t="str">
        <f>IFERROR(VLOOKUP($B45,'24.FEV N_DES'!$1:$1048456,3,0),IFERROR(VLOOKUP($B45,'03-CP'!$C$7:$H$1290,3,0),""))</f>
        <v>UND</v>
      </c>
      <c r="F45" s="599">
        <f>VLOOKUP($A45,'09 - QT_AL'!$A:$F,6,0)</f>
        <v>158</v>
      </c>
      <c r="G45" s="598">
        <f>IFERROR(VLOOKUP($B45,'24.FEV N_DES'!$1:$1048456,4,0),IFERROR(VLOOKUP($B45,'03-CP'!$C$7:$H$1290,6,0),""))</f>
        <v>2.5499999999999998</v>
      </c>
      <c r="H45" s="674">
        <f>G45*30.20000049635%</f>
        <v>0.77010001265692496</v>
      </c>
      <c r="I45" s="600">
        <f>G45-H45</f>
        <v>1.7798999873430748</v>
      </c>
      <c r="J45" s="600">
        <f>TRUNC(I45*(1+$I$2),2)</f>
        <v>2.2200000000000002</v>
      </c>
      <c r="K45" s="601">
        <f>TRUNC(I45*(1+$G$2),2)</f>
        <v>1.77</v>
      </c>
      <c r="L45" s="601">
        <f>TRUNC((F45*I45),2)</f>
        <v>281.22000000000003</v>
      </c>
      <c r="M45" s="601">
        <f>TRUNC((J45*F45),2)-0.73</f>
        <v>350.03</v>
      </c>
      <c r="N45" s="602">
        <f t="shared" si="21"/>
        <v>6.3987126337863683E-5</v>
      </c>
      <c r="O45" s="15"/>
    </row>
    <row r="46" spans="1:15" ht="15.75">
      <c r="A46" s="604"/>
      <c r="B46" s="605"/>
      <c r="C46" s="605"/>
      <c r="D46" s="606" t="s">
        <v>25015</v>
      </c>
      <c r="E46" s="605"/>
      <c r="F46" s="607"/>
      <c r="G46" s="605"/>
      <c r="H46" s="675"/>
      <c r="I46" s="605"/>
      <c r="J46" s="605"/>
      <c r="K46" s="608"/>
      <c r="L46" s="608"/>
      <c r="M46" s="608">
        <f>L8+L14+L21+L33+L40</f>
        <v>4376344.37</v>
      </c>
      <c r="N46" s="609"/>
      <c r="O46" s="15"/>
    </row>
    <row r="47" spans="1:15" ht="16.5" thickBot="1">
      <c r="A47" s="610"/>
      <c r="B47" s="611"/>
      <c r="C47" s="611"/>
      <c r="D47" s="612" t="s">
        <v>25016</v>
      </c>
      <c r="E47" s="611"/>
      <c r="F47" s="613"/>
      <c r="G47" s="617"/>
      <c r="H47" s="676"/>
      <c r="I47" s="617"/>
      <c r="J47" s="617"/>
      <c r="K47" s="614"/>
      <c r="L47" s="614"/>
      <c r="M47" s="614">
        <f>M8+M14+M21+M33+M40</f>
        <v>5470319.1099999994</v>
      </c>
      <c r="N47" s="615">
        <f>SUBTOTAL(9,N8:N46)</f>
        <v>1</v>
      </c>
      <c r="O47" s="15"/>
    </row>
    <row r="48" spans="1:15">
      <c r="F48"/>
      <c r="G48"/>
      <c r="H48" s="677"/>
      <c r="I48"/>
      <c r="J48"/>
      <c r="K48"/>
      <c r="L48"/>
    </row>
    <row r="49" spans="6:14">
      <c r="F49"/>
      <c r="G49"/>
      <c r="H49" s="677"/>
      <c r="I49"/>
      <c r="J49"/>
      <c r="K49"/>
      <c r="L49"/>
      <c r="M49"/>
    </row>
    <row r="50" spans="6:14">
      <c r="F50"/>
      <c r="G50"/>
      <c r="H50" s="677"/>
      <c r="I50"/>
      <c r="J50"/>
      <c r="K50"/>
      <c r="L50"/>
      <c r="M50"/>
    </row>
    <row r="51" spans="6:14">
      <c r="F51"/>
      <c r="G51"/>
      <c r="H51" s="677"/>
      <c r="I51"/>
      <c r="J51"/>
      <c r="K51"/>
      <c r="L51"/>
      <c r="M51"/>
    </row>
    <row r="52" spans="6:14">
      <c r="F52"/>
      <c r="G52"/>
      <c r="H52" s="677"/>
      <c r="I52"/>
      <c r="J52"/>
      <c r="K52"/>
      <c r="L52"/>
      <c r="M52"/>
    </row>
    <row r="53" spans="6:14">
      <c r="F53"/>
      <c r="G53"/>
      <c r="H53" s="677"/>
      <c r="I53"/>
      <c r="J53"/>
      <c r="K53"/>
      <c r="L53"/>
      <c r="M53"/>
    </row>
    <row r="54" spans="6:14">
      <c r="F54"/>
      <c r="G54"/>
      <c r="H54" s="677"/>
      <c r="I54"/>
      <c r="J54"/>
      <c r="K54"/>
      <c r="L54"/>
      <c r="M54"/>
    </row>
    <row r="55" spans="6:14">
      <c r="F55"/>
      <c r="G55"/>
      <c r="H55" s="677"/>
      <c r="I55"/>
      <c r="J55"/>
      <c r="K55"/>
      <c r="L55"/>
      <c r="M55"/>
    </row>
    <row r="56" spans="6:14">
      <c r="F56"/>
      <c r="G56"/>
      <c r="H56" s="677"/>
      <c r="I56"/>
      <c r="J56"/>
      <c r="K56"/>
      <c r="L56"/>
      <c r="M56"/>
    </row>
    <row r="57" spans="6:14">
      <c r="F57"/>
      <c r="G57"/>
      <c r="H57" s="677"/>
      <c r="I57"/>
      <c r="J57"/>
      <c r="K57"/>
      <c r="L57"/>
      <c r="M57"/>
    </row>
    <row r="58" spans="6:14">
      <c r="F58"/>
      <c r="G58"/>
      <c r="H58" s="677"/>
      <c r="I58"/>
      <c r="J58"/>
      <c r="K58"/>
      <c r="L58"/>
      <c r="N58"/>
    </row>
    <row r="59" spans="6:14">
      <c r="F59"/>
      <c r="G59"/>
      <c r="H59" s="677"/>
      <c r="I59"/>
      <c r="J59"/>
      <c r="K59"/>
      <c r="L59"/>
    </row>
    <row r="60" spans="6:14">
      <c r="F60"/>
      <c r="G60"/>
      <c r="H60" s="677"/>
      <c r="I60"/>
      <c r="J60"/>
      <c r="K60"/>
      <c r="L60"/>
    </row>
    <row r="61" spans="6:14">
      <c r="F61"/>
      <c r="G61"/>
      <c r="H61" s="677"/>
      <c r="I61"/>
      <c r="J61"/>
      <c r="K61"/>
      <c r="L61"/>
    </row>
    <row r="62" spans="6:14">
      <c r="F62"/>
      <c r="G62"/>
      <c r="H62" s="677"/>
      <c r="I62"/>
      <c r="J62"/>
      <c r="K62"/>
      <c r="L62"/>
    </row>
    <row r="63" spans="6:14">
      <c r="F63"/>
      <c r="G63"/>
      <c r="H63" s="677"/>
      <c r="I63"/>
      <c r="J63"/>
      <c r="K63"/>
      <c r="L63"/>
    </row>
    <row r="64" spans="6:14">
      <c r="F64"/>
      <c r="G64"/>
      <c r="H64" s="677"/>
      <c r="I64"/>
      <c r="J64"/>
      <c r="K64"/>
      <c r="L64"/>
    </row>
    <row r="65" spans="6:12">
      <c r="F65"/>
      <c r="G65"/>
      <c r="H65" s="677"/>
      <c r="I65"/>
      <c r="J65"/>
      <c r="K65"/>
      <c r="L65"/>
    </row>
    <row r="66" spans="6:12">
      <c r="F66"/>
      <c r="G66"/>
      <c r="H66" s="677"/>
      <c r="I66"/>
      <c r="J66"/>
      <c r="K66"/>
      <c r="L66"/>
    </row>
    <row r="67" spans="6:12">
      <c r="F67"/>
      <c r="G67"/>
      <c r="H67" s="677"/>
      <c r="I67"/>
      <c r="J67"/>
      <c r="K67"/>
      <c r="L67"/>
    </row>
    <row r="68" spans="6:12">
      <c r="F68"/>
      <c r="G68"/>
      <c r="H68" s="677"/>
      <c r="I68"/>
      <c r="J68"/>
      <c r="K68"/>
      <c r="L68"/>
    </row>
    <row r="69" spans="6:12">
      <c r="F69"/>
      <c r="G69"/>
      <c r="H69" s="677"/>
      <c r="I69"/>
      <c r="J69"/>
      <c r="K69"/>
      <c r="L69"/>
    </row>
    <row r="70" spans="6:12">
      <c r="F70"/>
      <c r="G70"/>
      <c r="H70" s="677"/>
      <c r="I70"/>
      <c r="J70"/>
      <c r="K70"/>
      <c r="L70"/>
    </row>
    <row r="71" spans="6:12">
      <c r="F71"/>
      <c r="G71"/>
      <c r="H71" s="677"/>
      <c r="I71"/>
      <c r="J71"/>
      <c r="K71"/>
      <c r="L71"/>
    </row>
    <row r="72" spans="6:12">
      <c r="F72"/>
      <c r="G72"/>
      <c r="H72" s="677"/>
      <c r="I72"/>
      <c r="J72"/>
      <c r="K72"/>
      <c r="L72"/>
    </row>
    <row r="73" spans="6:12">
      <c r="F73"/>
      <c r="G73"/>
      <c r="H73" s="677"/>
      <c r="I73"/>
      <c r="J73"/>
      <c r="K73"/>
      <c r="L73"/>
    </row>
    <row r="74" spans="6:12">
      <c r="F74"/>
      <c r="G74"/>
      <c r="H74" s="677"/>
      <c r="I74"/>
      <c r="J74"/>
      <c r="K74"/>
      <c r="L74"/>
    </row>
    <row r="75" spans="6:12">
      <c r="F75"/>
      <c r="G75"/>
      <c r="H75" s="677"/>
      <c r="I75"/>
      <c r="J75"/>
      <c r="K75"/>
      <c r="L75"/>
    </row>
    <row r="76" spans="6:12">
      <c r="F76"/>
      <c r="G76"/>
      <c r="H76" s="677"/>
      <c r="I76"/>
      <c r="J76"/>
      <c r="K76"/>
      <c r="L76"/>
    </row>
    <row r="77" spans="6:12">
      <c r="F77"/>
      <c r="G77"/>
      <c r="H77" s="677"/>
      <c r="I77"/>
      <c r="J77"/>
      <c r="K77"/>
      <c r="L77"/>
    </row>
  </sheetData>
  <mergeCells count="14">
    <mergeCell ref="A6:N6"/>
    <mergeCell ref="B4:D4"/>
    <mergeCell ref="J4:L4"/>
    <mergeCell ref="M4:N4"/>
    <mergeCell ref="B5:E5"/>
    <mergeCell ref="J5:L5"/>
    <mergeCell ref="M5:N5"/>
    <mergeCell ref="B2:E2"/>
    <mergeCell ref="E1:N1"/>
    <mergeCell ref="J2:L2"/>
    <mergeCell ref="M2:N2"/>
    <mergeCell ref="B3:E3"/>
    <mergeCell ref="J3:L3"/>
    <mergeCell ref="M3:N3"/>
  </mergeCells>
  <pageMargins left="0.511811024" right="0.511811024" top="0.78740157499999996" bottom="0.78740157499999996" header="0.31496062000000002" footer="0.31496062000000002"/>
  <pageSetup paperSize="9" scale="46"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outlinePr summaryBelow="0" summaryRight="0"/>
  </sheetPr>
  <dimension ref="A1:D3269"/>
  <sheetViews>
    <sheetView workbookViewId="0"/>
  </sheetViews>
  <sheetFormatPr defaultColWidth="12.5703125" defaultRowHeight="15" customHeight="1"/>
  <cols>
    <col min="1" max="1" width="21" customWidth="1"/>
    <col min="2" max="2" width="53.28515625" customWidth="1"/>
  </cols>
  <sheetData>
    <row r="1" spans="1:4" ht="12.75">
      <c r="A1" s="1022" t="s">
        <v>25310</v>
      </c>
      <c r="B1" s="737"/>
      <c r="C1" s="737"/>
      <c r="D1" s="737"/>
    </row>
    <row r="2" spans="1:4" ht="15" customHeight="1">
      <c r="A2" s="1023" t="s">
        <v>25311</v>
      </c>
      <c r="B2" s="737"/>
      <c r="C2" s="737"/>
      <c r="D2" s="737"/>
    </row>
    <row r="3" spans="1:4" ht="12.75">
      <c r="A3" s="1024" t="s">
        <v>25312</v>
      </c>
      <c r="B3" s="737"/>
      <c r="C3" s="737"/>
      <c r="D3" s="737"/>
    </row>
    <row r="4" spans="1:4" ht="15" customHeight="1">
      <c r="A4" s="1025" t="s">
        <v>25313</v>
      </c>
      <c r="B4" s="737"/>
      <c r="C4" s="737"/>
      <c r="D4" s="737"/>
    </row>
    <row r="5" spans="1:4" ht="15" customHeight="1">
      <c r="A5" s="252"/>
      <c r="B5" s="253"/>
      <c r="C5" s="254"/>
      <c r="D5" s="255" t="s">
        <v>25314</v>
      </c>
    </row>
    <row r="6" spans="1:4" ht="15" customHeight="1">
      <c r="A6" s="252"/>
      <c r="B6" s="253"/>
      <c r="C6" s="256" t="s">
        <v>25315</v>
      </c>
      <c r="D6" s="257">
        <v>45231</v>
      </c>
    </row>
    <row r="7" spans="1:4" ht="14.25">
      <c r="A7" s="252"/>
      <c r="B7" s="253"/>
      <c r="C7" s="258"/>
      <c r="D7" s="259"/>
    </row>
    <row r="8" spans="1:4" ht="12.75">
      <c r="A8" s="260" t="s">
        <v>25316</v>
      </c>
      <c r="B8" s="261" t="s">
        <v>25317</v>
      </c>
      <c r="C8" s="261" t="s">
        <v>25168</v>
      </c>
      <c r="D8" s="262" t="s">
        <v>25318</v>
      </c>
    </row>
    <row r="9" spans="1:4" ht="14.25">
      <c r="A9" s="263" t="s">
        <v>25319</v>
      </c>
      <c r="B9" s="264" t="s">
        <v>25320</v>
      </c>
      <c r="C9" s="265" t="s">
        <v>2</v>
      </c>
      <c r="D9" s="266">
        <v>2.3199999999999998</v>
      </c>
    </row>
    <row r="10" spans="1:4" ht="14.25">
      <c r="A10" s="267" t="s">
        <v>25321</v>
      </c>
      <c r="B10" s="264" t="s">
        <v>25322</v>
      </c>
      <c r="C10" s="265" t="s">
        <v>2</v>
      </c>
      <c r="D10" s="266">
        <v>8.1300000000000008</v>
      </c>
    </row>
    <row r="11" spans="1:4" ht="14.25">
      <c r="A11" s="267" t="s">
        <v>25323</v>
      </c>
      <c r="B11" s="264" t="s">
        <v>25324</v>
      </c>
      <c r="C11" s="265" t="s">
        <v>25325</v>
      </c>
      <c r="D11" s="266">
        <v>22277.48</v>
      </c>
    </row>
    <row r="12" spans="1:4" ht="14.25">
      <c r="A12" s="267" t="s">
        <v>25326</v>
      </c>
      <c r="B12" s="264" t="s">
        <v>25327</v>
      </c>
      <c r="C12" s="265" t="s">
        <v>25325</v>
      </c>
      <c r="D12" s="266">
        <v>12855.68</v>
      </c>
    </row>
    <row r="13" spans="1:4" ht="14.25">
      <c r="A13" s="267" t="s">
        <v>25328</v>
      </c>
      <c r="B13" s="264" t="s">
        <v>25329</v>
      </c>
      <c r="C13" s="265" t="s">
        <v>25330</v>
      </c>
      <c r="D13" s="266">
        <v>732.36</v>
      </c>
    </row>
    <row r="14" spans="1:4" ht="14.25">
      <c r="A14" s="267" t="s">
        <v>25331</v>
      </c>
      <c r="B14" s="264" t="s">
        <v>25332</v>
      </c>
      <c r="C14" s="265" t="s">
        <v>2</v>
      </c>
      <c r="D14" s="266">
        <v>446.29</v>
      </c>
    </row>
    <row r="15" spans="1:4" ht="14.25">
      <c r="A15" s="267" t="s">
        <v>25333</v>
      </c>
      <c r="B15" s="264" t="s">
        <v>25334</v>
      </c>
      <c r="C15" s="265" t="s">
        <v>2102</v>
      </c>
      <c r="D15" s="266">
        <v>38.4</v>
      </c>
    </row>
    <row r="16" spans="1:4" ht="14.25">
      <c r="A16" s="267" t="s">
        <v>25335</v>
      </c>
      <c r="B16" s="264" t="s">
        <v>25336</v>
      </c>
      <c r="C16" s="265" t="s">
        <v>290</v>
      </c>
      <c r="D16" s="266">
        <v>29.4</v>
      </c>
    </row>
    <row r="17" spans="1:4" ht="14.25">
      <c r="A17" s="267" t="s">
        <v>25337</v>
      </c>
      <c r="B17" s="264" t="s">
        <v>25338</v>
      </c>
      <c r="C17" s="265" t="s">
        <v>2102</v>
      </c>
      <c r="D17" s="266">
        <v>751.33</v>
      </c>
    </row>
    <row r="18" spans="1:4" ht="14.25">
      <c r="A18" s="267" t="s">
        <v>25339</v>
      </c>
      <c r="B18" s="264" t="s">
        <v>25340</v>
      </c>
      <c r="C18" s="265" t="s">
        <v>290</v>
      </c>
      <c r="D18" s="266">
        <v>93.74</v>
      </c>
    </row>
    <row r="19" spans="1:4" ht="14.25">
      <c r="A19" s="267" t="s">
        <v>25341</v>
      </c>
      <c r="B19" s="264" t="s">
        <v>25342</v>
      </c>
      <c r="C19" s="265" t="s">
        <v>290</v>
      </c>
      <c r="D19" s="266">
        <v>106.8</v>
      </c>
    </row>
    <row r="20" spans="1:4" ht="14.25">
      <c r="A20" s="267" t="s">
        <v>25343</v>
      </c>
      <c r="B20" s="264" t="s">
        <v>25344</v>
      </c>
      <c r="C20" s="265" t="s">
        <v>2102</v>
      </c>
      <c r="D20" s="266">
        <v>197.37</v>
      </c>
    </row>
    <row r="21" spans="1:4" ht="14.25">
      <c r="A21" s="267" t="s">
        <v>25345</v>
      </c>
      <c r="B21" s="264" t="s">
        <v>25346</v>
      </c>
      <c r="C21" s="265" t="s">
        <v>290</v>
      </c>
      <c r="D21" s="266">
        <v>112.44</v>
      </c>
    </row>
    <row r="22" spans="1:4" ht="14.25">
      <c r="A22" s="267" t="s">
        <v>25347</v>
      </c>
      <c r="B22" s="264" t="s">
        <v>25348</v>
      </c>
      <c r="C22" s="265" t="s">
        <v>290</v>
      </c>
      <c r="D22" s="266">
        <v>105.61</v>
      </c>
    </row>
    <row r="23" spans="1:4" ht="14.25">
      <c r="A23" s="267" t="s">
        <v>25349</v>
      </c>
      <c r="B23" s="264" t="s">
        <v>25350</v>
      </c>
      <c r="C23" s="265" t="s">
        <v>5155</v>
      </c>
      <c r="D23" s="266">
        <v>100.24</v>
      </c>
    </row>
    <row r="24" spans="1:4" ht="14.25">
      <c r="A24" s="267" t="s">
        <v>25351</v>
      </c>
      <c r="B24" s="264" t="s">
        <v>25352</v>
      </c>
      <c r="C24" s="265" t="s">
        <v>25353</v>
      </c>
      <c r="D24" s="266">
        <v>19.670000000000002</v>
      </c>
    </row>
    <row r="25" spans="1:4" ht="14.25">
      <c r="A25" s="267" t="s">
        <v>25354</v>
      </c>
      <c r="B25" s="264" t="s">
        <v>25355</v>
      </c>
      <c r="C25" s="265" t="s">
        <v>2</v>
      </c>
      <c r="D25" s="266">
        <v>149411.25</v>
      </c>
    </row>
    <row r="26" spans="1:4" ht="14.25">
      <c r="A26" s="267" t="s">
        <v>25356</v>
      </c>
      <c r="B26" s="264" t="s">
        <v>25357</v>
      </c>
      <c r="C26" s="265" t="s">
        <v>293</v>
      </c>
      <c r="D26" s="266">
        <v>2.7</v>
      </c>
    </row>
    <row r="27" spans="1:4" ht="14.25">
      <c r="A27" s="267" t="s">
        <v>25358</v>
      </c>
      <c r="B27" s="264" t="s">
        <v>25359</v>
      </c>
      <c r="C27" s="265" t="s">
        <v>293</v>
      </c>
      <c r="D27" s="266">
        <v>1.5</v>
      </c>
    </row>
    <row r="28" spans="1:4" ht="14.25">
      <c r="A28" s="267" t="s">
        <v>25360</v>
      </c>
      <c r="B28" s="264" t="s">
        <v>25361</v>
      </c>
      <c r="C28" s="265" t="s">
        <v>25362</v>
      </c>
      <c r="D28" s="266">
        <v>2168.96</v>
      </c>
    </row>
    <row r="29" spans="1:4" ht="14.25">
      <c r="A29" s="267" t="s">
        <v>25363</v>
      </c>
      <c r="B29" s="264" t="s">
        <v>25364</v>
      </c>
      <c r="C29" s="265" t="s">
        <v>293</v>
      </c>
      <c r="D29" s="266">
        <v>72.33</v>
      </c>
    </row>
    <row r="30" spans="1:4" ht="14.25">
      <c r="A30" s="267" t="s">
        <v>25365</v>
      </c>
      <c r="B30" s="264" t="s">
        <v>25366</v>
      </c>
      <c r="C30" s="265" t="s">
        <v>25362</v>
      </c>
      <c r="D30" s="266">
        <v>10541.64</v>
      </c>
    </row>
    <row r="31" spans="1:4" ht="14.25">
      <c r="A31" s="267" t="s">
        <v>25367</v>
      </c>
      <c r="B31" s="264" t="s">
        <v>25368</v>
      </c>
      <c r="C31" s="265" t="s">
        <v>25362</v>
      </c>
      <c r="D31" s="266">
        <v>21605.52</v>
      </c>
    </row>
    <row r="32" spans="1:4" ht="14.25">
      <c r="A32" s="267" t="s">
        <v>25369</v>
      </c>
      <c r="B32" s="264" t="s">
        <v>25370</v>
      </c>
      <c r="C32" s="265" t="s">
        <v>290</v>
      </c>
      <c r="D32" s="266">
        <v>30.38</v>
      </c>
    </row>
    <row r="33" spans="1:4" ht="14.25">
      <c r="A33" s="267" t="s">
        <v>25371</v>
      </c>
      <c r="B33" s="264" t="s">
        <v>25372</v>
      </c>
      <c r="C33" s="265" t="s">
        <v>99</v>
      </c>
      <c r="D33" s="266">
        <v>19.559999999999999</v>
      </c>
    </row>
    <row r="34" spans="1:4" ht="14.25">
      <c r="A34" s="267" t="s">
        <v>25373</v>
      </c>
      <c r="B34" s="264" t="s">
        <v>25374</v>
      </c>
      <c r="C34" s="265" t="s">
        <v>2</v>
      </c>
      <c r="D34" s="266">
        <v>1023.75</v>
      </c>
    </row>
    <row r="35" spans="1:4" ht="14.25">
      <c r="A35" s="267" t="s">
        <v>25375</v>
      </c>
      <c r="B35" s="264" t="s">
        <v>25376</v>
      </c>
      <c r="C35" s="265" t="s">
        <v>2</v>
      </c>
      <c r="D35" s="266">
        <v>337.31</v>
      </c>
    </row>
    <row r="36" spans="1:4" ht="14.25">
      <c r="A36" s="267" t="s">
        <v>25377</v>
      </c>
      <c r="B36" s="264" t="s">
        <v>25378</v>
      </c>
      <c r="C36" s="265" t="s">
        <v>25325</v>
      </c>
      <c r="D36" s="266">
        <v>6455.09</v>
      </c>
    </row>
    <row r="37" spans="1:4" ht="14.25">
      <c r="A37" s="267" t="s">
        <v>25379</v>
      </c>
      <c r="B37" s="264" t="s">
        <v>25380</v>
      </c>
      <c r="C37" s="265" t="s">
        <v>25325</v>
      </c>
      <c r="D37" s="266">
        <v>1183.9100000000001</v>
      </c>
    </row>
    <row r="38" spans="1:4" ht="14.25">
      <c r="A38" s="267" t="s">
        <v>25381</v>
      </c>
      <c r="B38" s="264" t="s">
        <v>25382</v>
      </c>
      <c r="C38" s="265" t="s">
        <v>25325</v>
      </c>
      <c r="D38" s="266">
        <v>1238.33</v>
      </c>
    </row>
    <row r="39" spans="1:4" ht="14.25">
      <c r="A39" s="267" t="s">
        <v>25383</v>
      </c>
      <c r="B39" s="264" t="s">
        <v>25384</v>
      </c>
      <c r="C39" s="265" t="s">
        <v>89</v>
      </c>
      <c r="D39" s="266">
        <v>87.39</v>
      </c>
    </row>
    <row r="40" spans="1:4" ht="14.25">
      <c r="A40" s="267" t="s">
        <v>25385</v>
      </c>
      <c r="B40" s="264" t="s">
        <v>25386</v>
      </c>
      <c r="C40" s="265" t="s">
        <v>89</v>
      </c>
      <c r="D40" s="266">
        <v>375.11</v>
      </c>
    </row>
    <row r="41" spans="1:4" ht="14.25">
      <c r="A41" s="267" t="s">
        <v>25387</v>
      </c>
      <c r="B41" s="264" t="s">
        <v>25388</v>
      </c>
      <c r="C41" s="265" t="s">
        <v>89</v>
      </c>
      <c r="D41" s="266">
        <v>609.46</v>
      </c>
    </row>
    <row r="42" spans="1:4" ht="14.25">
      <c r="A42" s="267" t="s">
        <v>25389</v>
      </c>
      <c r="B42" s="264" t="s">
        <v>25390</v>
      </c>
      <c r="C42" s="265" t="s">
        <v>89</v>
      </c>
      <c r="D42" s="266">
        <v>92.89</v>
      </c>
    </row>
    <row r="43" spans="1:4" ht="14.25">
      <c r="A43" s="267" t="s">
        <v>25391</v>
      </c>
      <c r="B43" s="264" t="s">
        <v>25392</v>
      </c>
      <c r="C43" s="265" t="s">
        <v>89</v>
      </c>
      <c r="D43" s="266">
        <v>92.05</v>
      </c>
    </row>
    <row r="44" spans="1:4" ht="14.25">
      <c r="A44" s="267" t="s">
        <v>25393</v>
      </c>
      <c r="B44" s="264" t="s">
        <v>25394</v>
      </c>
      <c r="C44" s="265" t="s">
        <v>25325</v>
      </c>
      <c r="D44" s="266">
        <v>26339.84</v>
      </c>
    </row>
    <row r="45" spans="1:4" ht="14.25">
      <c r="A45" s="267" t="s">
        <v>25395</v>
      </c>
      <c r="B45" s="264" t="s">
        <v>25396</v>
      </c>
      <c r="C45" s="265" t="s">
        <v>89</v>
      </c>
      <c r="D45" s="266">
        <v>74.09</v>
      </c>
    </row>
    <row r="46" spans="1:4" ht="14.25">
      <c r="A46" s="267" t="s">
        <v>25397</v>
      </c>
      <c r="B46" s="264" t="s">
        <v>25398</v>
      </c>
      <c r="C46" s="265" t="s">
        <v>89</v>
      </c>
      <c r="D46" s="266">
        <v>96.55</v>
      </c>
    </row>
    <row r="47" spans="1:4" ht="14.25">
      <c r="A47" s="267" t="s">
        <v>25399</v>
      </c>
      <c r="B47" s="264" t="s">
        <v>25400</v>
      </c>
      <c r="C47" s="265" t="s">
        <v>89</v>
      </c>
      <c r="D47" s="266">
        <v>82.04</v>
      </c>
    </row>
    <row r="48" spans="1:4" ht="14.25">
      <c r="A48" s="267" t="s">
        <v>25401</v>
      </c>
      <c r="B48" s="264" t="s">
        <v>25402</v>
      </c>
      <c r="C48" s="265" t="s">
        <v>89</v>
      </c>
      <c r="D48" s="266">
        <v>100.51</v>
      </c>
    </row>
    <row r="49" spans="1:4" ht="14.25">
      <c r="A49" s="267" t="s">
        <v>25403</v>
      </c>
      <c r="B49" s="264" t="s">
        <v>25404</v>
      </c>
      <c r="C49" s="265" t="s">
        <v>89</v>
      </c>
      <c r="D49" s="266">
        <v>93.78</v>
      </c>
    </row>
    <row r="50" spans="1:4" ht="14.25">
      <c r="A50" s="267" t="s">
        <v>25405</v>
      </c>
      <c r="B50" s="264" t="s">
        <v>25406</v>
      </c>
      <c r="C50" s="265" t="s">
        <v>89</v>
      </c>
      <c r="D50" s="266">
        <v>100.51</v>
      </c>
    </row>
    <row r="51" spans="1:4" ht="14.25">
      <c r="A51" s="267" t="s">
        <v>25407</v>
      </c>
      <c r="B51" s="264" t="s">
        <v>25408</v>
      </c>
      <c r="C51" s="265" t="s">
        <v>89</v>
      </c>
      <c r="D51" s="266">
        <v>112.64</v>
      </c>
    </row>
    <row r="52" spans="1:4" ht="14.25">
      <c r="A52" s="267" t="s">
        <v>25409</v>
      </c>
      <c r="B52" s="264" t="s">
        <v>25410</v>
      </c>
      <c r="C52" s="265" t="s">
        <v>89</v>
      </c>
      <c r="D52" s="266">
        <v>100.51</v>
      </c>
    </row>
    <row r="53" spans="1:4" ht="14.25">
      <c r="A53" s="267" t="s">
        <v>25411</v>
      </c>
      <c r="B53" s="264" t="s">
        <v>25412</v>
      </c>
      <c r="C53" s="265" t="s">
        <v>89</v>
      </c>
      <c r="D53" s="266">
        <v>184.86</v>
      </c>
    </row>
    <row r="54" spans="1:4" ht="14.25">
      <c r="A54" s="267" t="s">
        <v>25413</v>
      </c>
      <c r="B54" s="264" t="s">
        <v>25414</v>
      </c>
      <c r="C54" s="265" t="s">
        <v>89</v>
      </c>
      <c r="D54" s="266">
        <v>104.1</v>
      </c>
    </row>
    <row r="55" spans="1:4" ht="14.25">
      <c r="A55" s="267" t="s">
        <v>25415</v>
      </c>
      <c r="B55" s="264" t="s">
        <v>25416</v>
      </c>
      <c r="C55" s="265" t="s">
        <v>25325</v>
      </c>
      <c r="D55" s="266">
        <v>2253.6</v>
      </c>
    </row>
    <row r="56" spans="1:4" ht="14.25">
      <c r="A56" s="267" t="s">
        <v>25417</v>
      </c>
      <c r="B56" s="264" t="s">
        <v>25418</v>
      </c>
      <c r="C56" s="265" t="s">
        <v>25325</v>
      </c>
      <c r="D56" s="266">
        <v>2501.04</v>
      </c>
    </row>
    <row r="57" spans="1:4" ht="14.25">
      <c r="A57" s="267" t="s">
        <v>25419</v>
      </c>
      <c r="B57" s="264" t="s">
        <v>25420</v>
      </c>
      <c r="C57" s="265" t="s">
        <v>25325</v>
      </c>
      <c r="D57" s="266">
        <v>21815.200000000001</v>
      </c>
    </row>
    <row r="58" spans="1:4" ht="14.25">
      <c r="A58" s="267" t="s">
        <v>25421</v>
      </c>
      <c r="B58" s="264" t="s">
        <v>25422</v>
      </c>
      <c r="C58" s="265" t="s">
        <v>25325</v>
      </c>
      <c r="D58" s="266">
        <v>1947.08</v>
      </c>
    </row>
    <row r="59" spans="1:4" ht="14.25">
      <c r="A59" s="267" t="s">
        <v>25423</v>
      </c>
      <c r="B59" s="264" t="s">
        <v>25424</v>
      </c>
      <c r="C59" s="265" t="s">
        <v>89</v>
      </c>
      <c r="D59" s="266">
        <v>40.380000000000003</v>
      </c>
    </row>
    <row r="60" spans="1:4" ht="14.25">
      <c r="A60" s="267" t="s">
        <v>25425</v>
      </c>
      <c r="B60" s="264" t="s">
        <v>25426</v>
      </c>
      <c r="C60" s="265" t="s">
        <v>89</v>
      </c>
      <c r="D60" s="266">
        <v>46.43</v>
      </c>
    </row>
    <row r="61" spans="1:4" ht="14.25">
      <c r="A61" s="267" t="s">
        <v>25427</v>
      </c>
      <c r="B61" s="264" t="s">
        <v>25428</v>
      </c>
      <c r="C61" s="265" t="s">
        <v>89</v>
      </c>
      <c r="D61" s="266">
        <v>54.14</v>
      </c>
    </row>
    <row r="62" spans="1:4" ht="14.25">
      <c r="A62" s="267" t="s">
        <v>25429</v>
      </c>
      <c r="B62" s="264" t="s">
        <v>25430</v>
      </c>
      <c r="C62" s="265" t="s">
        <v>96</v>
      </c>
      <c r="D62" s="266">
        <v>19.37</v>
      </c>
    </row>
    <row r="63" spans="1:4" ht="14.25">
      <c r="A63" s="267" t="s">
        <v>25431</v>
      </c>
      <c r="B63" s="264" t="s">
        <v>25432</v>
      </c>
      <c r="C63" s="265" t="s">
        <v>89</v>
      </c>
      <c r="D63" s="266">
        <v>33.409999999999997</v>
      </c>
    </row>
    <row r="64" spans="1:4" ht="14.25">
      <c r="A64" s="267" t="s">
        <v>25433</v>
      </c>
      <c r="B64" s="264" t="s">
        <v>25434</v>
      </c>
      <c r="C64" s="265" t="s">
        <v>89</v>
      </c>
      <c r="D64" s="266">
        <v>39.770000000000003</v>
      </c>
    </row>
    <row r="65" spans="1:4" ht="14.25">
      <c r="A65" s="267" t="s">
        <v>25435</v>
      </c>
      <c r="B65" s="264" t="s">
        <v>25436</v>
      </c>
      <c r="C65" s="265" t="s">
        <v>89</v>
      </c>
      <c r="D65" s="266">
        <v>58.58</v>
      </c>
    </row>
    <row r="66" spans="1:4" ht="14.25">
      <c r="A66" s="267" t="s">
        <v>25437</v>
      </c>
      <c r="B66" s="264" t="s">
        <v>25438</v>
      </c>
      <c r="C66" s="265" t="s">
        <v>25325</v>
      </c>
      <c r="D66" s="266">
        <v>34574.31</v>
      </c>
    </row>
    <row r="67" spans="1:4" ht="14.25">
      <c r="A67" s="267" t="s">
        <v>25439</v>
      </c>
      <c r="B67" s="264" t="s">
        <v>25440</v>
      </c>
      <c r="C67" s="265" t="s">
        <v>89</v>
      </c>
      <c r="D67" s="266">
        <v>52.91</v>
      </c>
    </row>
    <row r="68" spans="1:4" ht="14.25">
      <c r="A68" s="267" t="s">
        <v>25441</v>
      </c>
      <c r="B68" s="264" t="s">
        <v>25442</v>
      </c>
      <c r="C68" s="265" t="s">
        <v>89</v>
      </c>
      <c r="D68" s="266">
        <v>85.88</v>
      </c>
    </row>
    <row r="69" spans="1:4" ht="14.25">
      <c r="A69" s="267" t="s">
        <v>25443</v>
      </c>
      <c r="B69" s="264" t="s">
        <v>25444</v>
      </c>
      <c r="C69" s="265" t="s">
        <v>89</v>
      </c>
      <c r="D69" s="266">
        <v>45.3</v>
      </c>
    </row>
    <row r="70" spans="1:4" ht="14.25">
      <c r="A70" s="267" t="s">
        <v>25445</v>
      </c>
      <c r="B70" s="264" t="s">
        <v>25446</v>
      </c>
      <c r="C70" s="265" t="s">
        <v>89</v>
      </c>
      <c r="D70" s="266">
        <v>16.13</v>
      </c>
    </row>
    <row r="71" spans="1:4" ht="14.25">
      <c r="A71" s="267" t="s">
        <v>25447</v>
      </c>
      <c r="B71" s="264" t="s">
        <v>25448</v>
      </c>
      <c r="C71" s="265" t="s">
        <v>89</v>
      </c>
      <c r="D71" s="266">
        <v>17.97</v>
      </c>
    </row>
    <row r="72" spans="1:4" ht="14.25">
      <c r="A72" s="267" t="s">
        <v>25449</v>
      </c>
      <c r="B72" s="264" t="s">
        <v>25450</v>
      </c>
      <c r="C72" s="265" t="s">
        <v>89</v>
      </c>
      <c r="D72" s="266">
        <v>22.06</v>
      </c>
    </row>
    <row r="73" spans="1:4" ht="14.25">
      <c r="A73" s="267" t="s">
        <v>25451</v>
      </c>
      <c r="B73" s="264" t="s">
        <v>25452</v>
      </c>
      <c r="C73" s="265" t="s">
        <v>89</v>
      </c>
      <c r="D73" s="266">
        <v>25.19</v>
      </c>
    </row>
    <row r="74" spans="1:4" ht="14.25">
      <c r="A74" s="267" t="s">
        <v>25453</v>
      </c>
      <c r="B74" s="264" t="s">
        <v>25454</v>
      </c>
      <c r="C74" s="265" t="s">
        <v>89</v>
      </c>
      <c r="D74" s="266">
        <v>38.020000000000003</v>
      </c>
    </row>
    <row r="75" spans="1:4" ht="14.25">
      <c r="A75" s="267" t="s">
        <v>25455</v>
      </c>
      <c r="B75" s="264" t="s">
        <v>25456</v>
      </c>
      <c r="C75" s="265" t="s">
        <v>89</v>
      </c>
      <c r="D75" s="266">
        <v>59.98</v>
      </c>
    </row>
    <row r="76" spans="1:4" ht="14.25">
      <c r="A76" s="267" t="s">
        <v>25457</v>
      </c>
      <c r="B76" s="264" t="s">
        <v>25458</v>
      </c>
      <c r="C76" s="265" t="s">
        <v>89</v>
      </c>
      <c r="D76" s="266">
        <v>71.28</v>
      </c>
    </row>
    <row r="77" spans="1:4" ht="14.25">
      <c r="A77" s="267" t="s">
        <v>25459</v>
      </c>
      <c r="B77" s="264" t="s">
        <v>25460</v>
      </c>
      <c r="C77" s="265" t="s">
        <v>89</v>
      </c>
      <c r="D77" s="266">
        <v>124.44</v>
      </c>
    </row>
    <row r="78" spans="1:4" ht="14.25">
      <c r="A78" s="267" t="s">
        <v>25461</v>
      </c>
      <c r="B78" s="264" t="s">
        <v>25462</v>
      </c>
      <c r="C78" s="265" t="s">
        <v>89</v>
      </c>
      <c r="D78" s="266">
        <v>81.31</v>
      </c>
    </row>
    <row r="79" spans="1:4" ht="14.25">
      <c r="A79" s="267" t="s">
        <v>25463</v>
      </c>
      <c r="B79" s="264" t="s">
        <v>25464</v>
      </c>
      <c r="C79" s="265" t="s">
        <v>89</v>
      </c>
      <c r="D79" s="266">
        <v>104.47</v>
      </c>
    </row>
    <row r="80" spans="1:4" ht="14.25">
      <c r="A80" s="267" t="s">
        <v>25465</v>
      </c>
      <c r="B80" s="264" t="s">
        <v>25466</v>
      </c>
      <c r="C80" s="265" t="s">
        <v>25325</v>
      </c>
      <c r="D80" s="266">
        <v>21815.200000000001</v>
      </c>
    </row>
    <row r="81" spans="1:4" ht="14.25">
      <c r="A81" s="267" t="s">
        <v>25467</v>
      </c>
      <c r="B81" s="264" t="s">
        <v>25468</v>
      </c>
      <c r="C81" s="265" t="s">
        <v>89</v>
      </c>
      <c r="D81" s="266">
        <v>174.81</v>
      </c>
    </row>
    <row r="82" spans="1:4" ht="14.25">
      <c r="A82" s="267" t="s">
        <v>25469</v>
      </c>
      <c r="B82" s="264" t="s">
        <v>25470</v>
      </c>
      <c r="C82" s="265" t="s">
        <v>89</v>
      </c>
      <c r="D82" s="266">
        <v>301.77</v>
      </c>
    </row>
    <row r="83" spans="1:4" ht="14.25">
      <c r="A83" s="267" t="s">
        <v>25471</v>
      </c>
      <c r="B83" s="264" t="s">
        <v>25472</v>
      </c>
      <c r="C83" s="265" t="s">
        <v>89</v>
      </c>
      <c r="D83" s="266">
        <v>379.29</v>
      </c>
    </row>
    <row r="84" spans="1:4" ht="14.25">
      <c r="A84" s="267" t="s">
        <v>25473</v>
      </c>
      <c r="B84" s="264" t="s">
        <v>25474</v>
      </c>
      <c r="C84" s="265" t="s">
        <v>89</v>
      </c>
      <c r="D84" s="266">
        <v>207.21</v>
      </c>
    </row>
    <row r="85" spans="1:4" ht="14.25">
      <c r="A85" s="267" t="s">
        <v>25475</v>
      </c>
      <c r="B85" s="264" t="s">
        <v>25476</v>
      </c>
      <c r="C85" s="265" t="s">
        <v>89</v>
      </c>
      <c r="D85" s="266">
        <v>214.24</v>
      </c>
    </row>
    <row r="86" spans="1:4" ht="14.25">
      <c r="A86" s="267" t="s">
        <v>25477</v>
      </c>
      <c r="B86" s="264" t="s">
        <v>25478</v>
      </c>
      <c r="C86" s="265" t="s">
        <v>89</v>
      </c>
      <c r="D86" s="266">
        <v>221.58</v>
      </c>
    </row>
    <row r="87" spans="1:4" ht="14.25">
      <c r="A87" s="267" t="s">
        <v>25479</v>
      </c>
      <c r="B87" s="264" t="s">
        <v>25480</v>
      </c>
      <c r="C87" s="265" t="s">
        <v>89</v>
      </c>
      <c r="D87" s="266">
        <v>239.82</v>
      </c>
    </row>
    <row r="88" spans="1:4" ht="14.25">
      <c r="A88" s="267" t="s">
        <v>25481</v>
      </c>
      <c r="B88" s="264" t="s">
        <v>25482</v>
      </c>
      <c r="C88" s="265" t="s">
        <v>89</v>
      </c>
      <c r="D88" s="266">
        <v>263.23</v>
      </c>
    </row>
    <row r="89" spans="1:4" ht="14.25">
      <c r="A89" s="267" t="s">
        <v>25483</v>
      </c>
      <c r="B89" s="264" t="s">
        <v>25484</v>
      </c>
      <c r="C89" s="265" t="s">
        <v>89</v>
      </c>
      <c r="D89" s="266">
        <v>493.61</v>
      </c>
    </row>
    <row r="90" spans="1:4" ht="14.25">
      <c r="A90" s="267" t="s">
        <v>25485</v>
      </c>
      <c r="B90" s="264" t="s">
        <v>25486</v>
      </c>
      <c r="C90" s="265" t="s">
        <v>89</v>
      </c>
      <c r="D90" s="266">
        <v>992.97</v>
      </c>
    </row>
    <row r="91" spans="1:4" ht="14.25">
      <c r="A91" s="267" t="s">
        <v>25487</v>
      </c>
      <c r="B91" s="264" t="s">
        <v>25488</v>
      </c>
      <c r="C91" s="265" t="s">
        <v>89</v>
      </c>
      <c r="D91" s="266">
        <v>1265.54</v>
      </c>
    </row>
    <row r="92" spans="1:4" ht="14.25">
      <c r="A92" s="267" t="s">
        <v>25489</v>
      </c>
      <c r="B92" s="264" t="s">
        <v>25490</v>
      </c>
      <c r="C92" s="265" t="s">
        <v>89</v>
      </c>
      <c r="D92" s="266">
        <v>1332.36</v>
      </c>
    </row>
    <row r="93" spans="1:4" ht="14.25">
      <c r="A93" s="267" t="s">
        <v>25491</v>
      </c>
      <c r="B93" s="264" t="s">
        <v>25492</v>
      </c>
      <c r="C93" s="265" t="s">
        <v>290</v>
      </c>
      <c r="D93" s="266">
        <v>530.67999999999995</v>
      </c>
    </row>
    <row r="94" spans="1:4" ht="14.25">
      <c r="A94" s="267" t="s">
        <v>25493</v>
      </c>
      <c r="B94" s="264" t="s">
        <v>25494</v>
      </c>
      <c r="C94" s="265" t="s">
        <v>89</v>
      </c>
      <c r="D94" s="266">
        <v>249.89</v>
      </c>
    </row>
    <row r="95" spans="1:4" ht="14.25">
      <c r="A95" s="267" t="s">
        <v>25495</v>
      </c>
      <c r="B95" s="264" t="s">
        <v>25496</v>
      </c>
      <c r="C95" s="265" t="s">
        <v>89</v>
      </c>
      <c r="D95" s="266">
        <v>290.82</v>
      </c>
    </row>
    <row r="96" spans="1:4" ht="14.25">
      <c r="A96" s="267" t="s">
        <v>25497</v>
      </c>
      <c r="B96" s="264" t="s">
        <v>25498</v>
      </c>
      <c r="C96" s="265" t="s">
        <v>89</v>
      </c>
      <c r="D96" s="266">
        <v>335.25</v>
      </c>
    </row>
    <row r="97" spans="1:4" ht="14.25">
      <c r="A97" s="267" t="s">
        <v>25499</v>
      </c>
      <c r="B97" s="264" t="s">
        <v>25500</v>
      </c>
      <c r="C97" s="265" t="s">
        <v>89</v>
      </c>
      <c r="D97" s="266">
        <v>2209.54</v>
      </c>
    </row>
    <row r="98" spans="1:4" ht="14.25">
      <c r="A98" s="267" t="s">
        <v>25501</v>
      </c>
      <c r="B98" s="264" t="s">
        <v>25502</v>
      </c>
      <c r="C98" s="265" t="s">
        <v>89</v>
      </c>
      <c r="D98" s="266">
        <v>1235.9000000000001</v>
      </c>
    </row>
    <row r="99" spans="1:4" ht="14.25">
      <c r="A99" s="267" t="s">
        <v>25503</v>
      </c>
      <c r="B99" s="264" t="s">
        <v>25504</v>
      </c>
      <c r="C99" s="265" t="s">
        <v>2</v>
      </c>
      <c r="D99" s="266">
        <v>2645.87</v>
      </c>
    </row>
    <row r="100" spans="1:4" ht="14.25">
      <c r="A100" s="267" t="s">
        <v>25505</v>
      </c>
      <c r="B100" s="264" t="s">
        <v>25506</v>
      </c>
      <c r="C100" s="265" t="s">
        <v>290</v>
      </c>
      <c r="D100" s="266">
        <v>2946.09</v>
      </c>
    </row>
    <row r="101" spans="1:4" ht="14.25">
      <c r="A101" s="267" t="s">
        <v>25507</v>
      </c>
      <c r="B101" s="264" t="s">
        <v>25508</v>
      </c>
      <c r="C101" s="265" t="s">
        <v>293</v>
      </c>
      <c r="D101" s="266">
        <v>381.59</v>
      </c>
    </row>
    <row r="102" spans="1:4" ht="14.25">
      <c r="A102" s="267" t="s">
        <v>25509</v>
      </c>
      <c r="B102" s="264" t="s">
        <v>25510</v>
      </c>
      <c r="C102" s="265" t="s">
        <v>89</v>
      </c>
      <c r="D102" s="266">
        <v>1012.37</v>
      </c>
    </row>
    <row r="103" spans="1:4" ht="14.25">
      <c r="A103" s="267" t="s">
        <v>25511</v>
      </c>
      <c r="B103" s="264" t="s">
        <v>25512</v>
      </c>
      <c r="C103" s="265" t="s">
        <v>293</v>
      </c>
      <c r="D103" s="266">
        <v>492.66</v>
      </c>
    </row>
    <row r="104" spans="1:4" ht="14.25">
      <c r="A104" s="267" t="s">
        <v>25513</v>
      </c>
      <c r="B104" s="264" t="s">
        <v>25514</v>
      </c>
      <c r="C104" s="265" t="s">
        <v>89</v>
      </c>
      <c r="D104" s="266">
        <v>1240.33</v>
      </c>
    </row>
    <row r="105" spans="1:4" ht="14.25">
      <c r="A105" s="267" t="s">
        <v>25515</v>
      </c>
      <c r="B105" s="264" t="s">
        <v>25516</v>
      </c>
      <c r="C105" s="265" t="s">
        <v>89</v>
      </c>
      <c r="D105" s="266">
        <v>1543.56</v>
      </c>
    </row>
    <row r="106" spans="1:4" ht="14.25">
      <c r="A106" s="267" t="s">
        <v>25517</v>
      </c>
      <c r="B106" s="264" t="s">
        <v>25518</v>
      </c>
      <c r="C106" s="265" t="s">
        <v>89</v>
      </c>
      <c r="D106" s="266">
        <v>1959.12</v>
      </c>
    </row>
    <row r="107" spans="1:4" ht="14.25">
      <c r="A107" s="267" t="s">
        <v>25519</v>
      </c>
      <c r="B107" s="264" t="s">
        <v>25520</v>
      </c>
      <c r="C107" s="265" t="s">
        <v>89</v>
      </c>
      <c r="D107" s="266">
        <v>480.68</v>
      </c>
    </row>
    <row r="108" spans="1:4" ht="14.25">
      <c r="A108" s="267" t="s">
        <v>25521</v>
      </c>
      <c r="B108" s="264" t="s">
        <v>25522</v>
      </c>
      <c r="C108" s="265" t="s">
        <v>89</v>
      </c>
      <c r="D108" s="266">
        <v>1172.03</v>
      </c>
    </row>
    <row r="109" spans="1:4" ht="14.25">
      <c r="A109" s="267" t="s">
        <v>25523</v>
      </c>
      <c r="B109" s="264" t="s">
        <v>25524</v>
      </c>
      <c r="C109" s="265" t="s">
        <v>89</v>
      </c>
      <c r="D109" s="266">
        <v>360.41</v>
      </c>
    </row>
    <row r="110" spans="1:4" ht="14.25">
      <c r="A110" s="267" t="s">
        <v>25525</v>
      </c>
      <c r="B110" s="264" t="s">
        <v>25526</v>
      </c>
      <c r="C110" s="265" t="s">
        <v>89</v>
      </c>
      <c r="D110" s="266">
        <v>459.05</v>
      </c>
    </row>
    <row r="111" spans="1:4" ht="14.25">
      <c r="A111" s="267" t="s">
        <v>25527</v>
      </c>
      <c r="B111" s="264" t="s">
        <v>25528</v>
      </c>
      <c r="C111" s="265" t="s">
        <v>89</v>
      </c>
      <c r="D111" s="266">
        <v>563.9</v>
      </c>
    </row>
    <row r="112" spans="1:4" ht="14.25">
      <c r="A112" s="267" t="s">
        <v>25529</v>
      </c>
      <c r="B112" s="264" t="s">
        <v>25530</v>
      </c>
      <c r="C112" s="265" t="s">
        <v>89</v>
      </c>
      <c r="D112" s="266">
        <v>315.93</v>
      </c>
    </row>
    <row r="113" spans="1:4" ht="14.25">
      <c r="A113" s="267" t="s">
        <v>25531</v>
      </c>
      <c r="B113" s="264" t="s">
        <v>25532</v>
      </c>
      <c r="C113" s="265" t="s">
        <v>89</v>
      </c>
      <c r="D113" s="266">
        <v>513.80999999999995</v>
      </c>
    </row>
    <row r="114" spans="1:4" ht="14.25">
      <c r="A114" s="267" t="s">
        <v>25533</v>
      </c>
      <c r="B114" s="264" t="s">
        <v>25534</v>
      </c>
      <c r="C114" s="265" t="s">
        <v>89</v>
      </c>
      <c r="D114" s="266">
        <v>760.81</v>
      </c>
    </row>
    <row r="115" spans="1:4" ht="14.25">
      <c r="A115" s="267" t="s">
        <v>25535</v>
      </c>
      <c r="B115" s="264" t="s">
        <v>25536</v>
      </c>
      <c r="C115" s="265" t="s">
        <v>25325</v>
      </c>
      <c r="D115" s="266">
        <v>3977.13</v>
      </c>
    </row>
    <row r="116" spans="1:4" ht="14.25">
      <c r="A116" s="267" t="s">
        <v>25537</v>
      </c>
      <c r="B116" s="264" t="s">
        <v>25538</v>
      </c>
      <c r="C116" s="265" t="s">
        <v>25325</v>
      </c>
      <c r="D116" s="266">
        <v>8439.11</v>
      </c>
    </row>
    <row r="117" spans="1:4" ht="14.25">
      <c r="A117" s="267" t="s">
        <v>25539</v>
      </c>
      <c r="B117" s="264" t="s">
        <v>25540</v>
      </c>
      <c r="C117" s="265" t="s">
        <v>89</v>
      </c>
      <c r="D117" s="266">
        <v>1443.16</v>
      </c>
    </row>
    <row r="118" spans="1:4" ht="14.25">
      <c r="A118" s="267" t="s">
        <v>25541</v>
      </c>
      <c r="B118" s="264" t="s">
        <v>25542</v>
      </c>
      <c r="C118" s="265" t="s">
        <v>89</v>
      </c>
      <c r="D118" s="266">
        <v>1581.83</v>
      </c>
    </row>
    <row r="119" spans="1:4" ht="14.25">
      <c r="A119" s="267" t="s">
        <v>25543</v>
      </c>
      <c r="B119" s="264" t="s">
        <v>25544</v>
      </c>
      <c r="C119" s="265" t="s">
        <v>89</v>
      </c>
      <c r="D119" s="266">
        <v>2049.31</v>
      </c>
    </row>
    <row r="120" spans="1:4" ht="14.25">
      <c r="A120" s="267" t="s">
        <v>25545</v>
      </c>
      <c r="B120" s="264" t="s">
        <v>25546</v>
      </c>
      <c r="C120" s="265" t="s">
        <v>89</v>
      </c>
      <c r="D120" s="266">
        <v>584.44000000000005</v>
      </c>
    </row>
    <row r="121" spans="1:4" ht="14.25">
      <c r="A121" s="267" t="s">
        <v>25547</v>
      </c>
      <c r="B121" s="264" t="s">
        <v>25548</v>
      </c>
      <c r="C121" s="265" t="s">
        <v>89</v>
      </c>
      <c r="D121" s="266">
        <v>956.78</v>
      </c>
    </row>
    <row r="122" spans="1:4" ht="14.25">
      <c r="A122" s="267" t="s">
        <v>25549</v>
      </c>
      <c r="B122" s="264" t="s">
        <v>25550</v>
      </c>
      <c r="C122" s="265" t="s">
        <v>89</v>
      </c>
      <c r="D122" s="266">
        <v>2963.75</v>
      </c>
    </row>
    <row r="123" spans="1:4" ht="14.25">
      <c r="A123" s="267" t="s">
        <v>25551</v>
      </c>
      <c r="B123" s="264" t="s">
        <v>25552</v>
      </c>
      <c r="C123" s="265" t="s">
        <v>89</v>
      </c>
      <c r="D123" s="266">
        <v>1713.61</v>
      </c>
    </row>
    <row r="124" spans="1:4" ht="14.25">
      <c r="A124" s="267" t="s">
        <v>25553</v>
      </c>
      <c r="B124" s="264" t="s">
        <v>25554</v>
      </c>
      <c r="C124" s="265" t="s">
        <v>89</v>
      </c>
      <c r="D124" s="266">
        <v>2208.7399999999998</v>
      </c>
    </row>
    <row r="125" spans="1:4" ht="14.25">
      <c r="A125" s="267" t="s">
        <v>25555</v>
      </c>
      <c r="B125" s="264" t="s">
        <v>25556</v>
      </c>
      <c r="C125" s="265" t="s">
        <v>89</v>
      </c>
      <c r="D125" s="266">
        <v>2837.6</v>
      </c>
    </row>
    <row r="126" spans="1:4" ht="14.25">
      <c r="A126" s="267" t="s">
        <v>25557</v>
      </c>
      <c r="B126" s="264" t="s">
        <v>25558</v>
      </c>
      <c r="C126" s="265" t="s">
        <v>89</v>
      </c>
      <c r="D126" s="266">
        <v>495.76</v>
      </c>
    </row>
    <row r="127" spans="1:4" ht="14.25">
      <c r="A127" s="267" t="s">
        <v>25559</v>
      </c>
      <c r="B127" s="264" t="s">
        <v>25560</v>
      </c>
      <c r="C127" s="265" t="s">
        <v>290</v>
      </c>
      <c r="D127" s="266">
        <v>2157.5100000000002</v>
      </c>
    </row>
    <row r="128" spans="1:4" ht="14.25">
      <c r="A128" s="267" t="s">
        <v>25561</v>
      </c>
      <c r="B128" s="264" t="s">
        <v>25562</v>
      </c>
      <c r="C128" s="265" t="s">
        <v>89</v>
      </c>
      <c r="D128" s="266">
        <v>366.34</v>
      </c>
    </row>
    <row r="129" spans="1:4" ht="14.25">
      <c r="A129" s="267" t="s">
        <v>25563</v>
      </c>
      <c r="B129" s="264" t="s">
        <v>25564</v>
      </c>
      <c r="C129" s="265" t="s">
        <v>89</v>
      </c>
      <c r="D129" s="266">
        <v>822.7</v>
      </c>
    </row>
    <row r="130" spans="1:4" ht="14.25">
      <c r="A130" s="267" t="s">
        <v>25565</v>
      </c>
      <c r="B130" s="264" t="s">
        <v>25566</v>
      </c>
      <c r="C130" s="265" t="s">
        <v>89</v>
      </c>
      <c r="D130" s="266">
        <v>742.28</v>
      </c>
    </row>
    <row r="131" spans="1:4" ht="14.25">
      <c r="A131" s="267" t="s">
        <v>25567</v>
      </c>
      <c r="B131" s="264" t="s">
        <v>25568</v>
      </c>
      <c r="C131" s="265" t="s">
        <v>89</v>
      </c>
      <c r="D131" s="266">
        <v>6209.2</v>
      </c>
    </row>
    <row r="132" spans="1:4" ht="14.25">
      <c r="A132" s="267" t="s">
        <v>25569</v>
      </c>
      <c r="B132" s="264" t="s">
        <v>25570</v>
      </c>
      <c r="C132" s="265" t="s">
        <v>25325</v>
      </c>
      <c r="D132" s="266">
        <v>13000.31</v>
      </c>
    </row>
    <row r="133" spans="1:4" ht="14.25">
      <c r="A133" s="267" t="s">
        <v>25571</v>
      </c>
      <c r="B133" s="264" t="s">
        <v>25572</v>
      </c>
      <c r="C133" s="265" t="s">
        <v>25325</v>
      </c>
      <c r="D133" s="266">
        <v>12630</v>
      </c>
    </row>
    <row r="134" spans="1:4" ht="14.25">
      <c r="A134" s="267" t="s">
        <v>25573</v>
      </c>
      <c r="B134" s="264" t="s">
        <v>25574</v>
      </c>
      <c r="C134" s="265" t="s">
        <v>89</v>
      </c>
      <c r="D134" s="266">
        <v>2437.86</v>
      </c>
    </row>
    <row r="135" spans="1:4" ht="14.25">
      <c r="A135" s="267" t="s">
        <v>25575</v>
      </c>
      <c r="B135" s="264" t="s">
        <v>25576</v>
      </c>
      <c r="C135" s="265" t="s">
        <v>89</v>
      </c>
      <c r="D135" s="266">
        <v>2296.4699999999998</v>
      </c>
    </row>
    <row r="136" spans="1:4" ht="14.25">
      <c r="A136" s="267" t="s">
        <v>25577</v>
      </c>
      <c r="B136" s="264" t="s">
        <v>25578</v>
      </c>
      <c r="C136" s="265" t="s">
        <v>89</v>
      </c>
      <c r="D136" s="266">
        <v>2009.65</v>
      </c>
    </row>
    <row r="137" spans="1:4" ht="14.25">
      <c r="A137" s="267" t="s">
        <v>25579</v>
      </c>
      <c r="B137" s="264" t="s">
        <v>25580</v>
      </c>
      <c r="C137" s="265" t="s">
        <v>2</v>
      </c>
      <c r="D137" s="266">
        <v>4188.59</v>
      </c>
    </row>
    <row r="138" spans="1:4" ht="14.25">
      <c r="A138" s="267" t="s">
        <v>25581</v>
      </c>
      <c r="B138" s="264" t="s">
        <v>25582</v>
      </c>
      <c r="C138" s="265" t="s">
        <v>2</v>
      </c>
      <c r="D138" s="266">
        <v>4708.46</v>
      </c>
    </row>
    <row r="139" spans="1:4" ht="14.25">
      <c r="A139" s="267" t="s">
        <v>25583</v>
      </c>
      <c r="B139" s="264" t="s">
        <v>25584</v>
      </c>
      <c r="C139" s="265" t="s">
        <v>89</v>
      </c>
      <c r="D139" s="266">
        <v>583.79999999999995</v>
      </c>
    </row>
    <row r="140" spans="1:4" ht="14.25">
      <c r="A140" s="267" t="s">
        <v>25585</v>
      </c>
      <c r="B140" s="264" t="s">
        <v>25586</v>
      </c>
      <c r="C140" s="265" t="s">
        <v>89</v>
      </c>
      <c r="D140" s="266">
        <v>713.47</v>
      </c>
    </row>
    <row r="141" spans="1:4" ht="14.25">
      <c r="A141" s="267" t="s">
        <v>25587</v>
      </c>
      <c r="B141" s="264" t="s">
        <v>25588</v>
      </c>
      <c r="C141" s="265" t="s">
        <v>89</v>
      </c>
      <c r="D141" s="266">
        <v>1407.04</v>
      </c>
    </row>
    <row r="142" spans="1:4" ht="14.25">
      <c r="A142" s="267" t="s">
        <v>25589</v>
      </c>
      <c r="B142" s="264" t="s">
        <v>25590</v>
      </c>
      <c r="C142" s="265" t="s">
        <v>89</v>
      </c>
      <c r="D142" s="266">
        <v>362.8</v>
      </c>
    </row>
    <row r="143" spans="1:4" ht="14.25">
      <c r="A143" s="267" t="s">
        <v>25591</v>
      </c>
      <c r="B143" s="264" t="s">
        <v>25592</v>
      </c>
      <c r="C143" s="265" t="s">
        <v>89</v>
      </c>
      <c r="D143" s="266">
        <v>1656.51</v>
      </c>
    </row>
    <row r="144" spans="1:4" ht="14.25">
      <c r="A144" s="267" t="s">
        <v>25593</v>
      </c>
      <c r="B144" s="264" t="s">
        <v>25594</v>
      </c>
      <c r="C144" s="265" t="s">
        <v>89</v>
      </c>
      <c r="D144" s="266">
        <v>742.27</v>
      </c>
    </row>
    <row r="145" spans="1:4" ht="14.25">
      <c r="A145" s="267" t="s">
        <v>25595</v>
      </c>
      <c r="B145" s="264" t="s">
        <v>25596</v>
      </c>
      <c r="C145" s="265" t="s">
        <v>89</v>
      </c>
      <c r="D145" s="266">
        <v>2528.64</v>
      </c>
    </row>
    <row r="146" spans="1:4" ht="14.25">
      <c r="A146" s="267" t="s">
        <v>25597</v>
      </c>
      <c r="B146" s="264" t="s">
        <v>25598</v>
      </c>
      <c r="C146" s="265" t="s">
        <v>2</v>
      </c>
      <c r="D146" s="266">
        <v>286.33999999999997</v>
      </c>
    </row>
    <row r="147" spans="1:4" ht="14.25">
      <c r="A147" s="267" t="s">
        <v>25599</v>
      </c>
      <c r="B147" s="264" t="s">
        <v>25600</v>
      </c>
      <c r="C147" s="265" t="s">
        <v>293</v>
      </c>
      <c r="D147" s="266">
        <v>335.28</v>
      </c>
    </row>
    <row r="148" spans="1:4" ht="14.25">
      <c r="A148" s="267" t="s">
        <v>25601</v>
      </c>
      <c r="B148" s="264" t="s">
        <v>25602</v>
      </c>
      <c r="C148" s="265" t="s">
        <v>293</v>
      </c>
      <c r="D148" s="266">
        <v>315.56</v>
      </c>
    </row>
    <row r="149" spans="1:4" ht="14.25">
      <c r="A149" s="267" t="s">
        <v>25603</v>
      </c>
      <c r="B149" s="264" t="s">
        <v>25604</v>
      </c>
      <c r="C149" s="265" t="s">
        <v>2</v>
      </c>
      <c r="D149" s="266">
        <v>1142.93</v>
      </c>
    </row>
    <row r="150" spans="1:4" ht="14.25">
      <c r="A150" s="267" t="s">
        <v>25605</v>
      </c>
      <c r="B150" s="264" t="s">
        <v>25606</v>
      </c>
      <c r="C150" s="265" t="s">
        <v>2</v>
      </c>
      <c r="D150" s="266">
        <v>5545.48</v>
      </c>
    </row>
    <row r="151" spans="1:4" ht="14.25">
      <c r="A151" s="267" t="s">
        <v>25607</v>
      </c>
      <c r="B151" s="264" t="s">
        <v>25608</v>
      </c>
      <c r="C151" s="265" t="s">
        <v>290</v>
      </c>
      <c r="D151" s="266">
        <v>1696.89</v>
      </c>
    </row>
    <row r="152" spans="1:4" ht="14.25">
      <c r="A152" s="267" t="s">
        <v>25609</v>
      </c>
      <c r="B152" s="264" t="s">
        <v>25610</v>
      </c>
      <c r="C152" s="265" t="s">
        <v>89</v>
      </c>
      <c r="D152" s="266">
        <v>196.93</v>
      </c>
    </row>
    <row r="153" spans="1:4" ht="14.25">
      <c r="A153" s="267" t="s">
        <v>25611</v>
      </c>
      <c r="B153" s="264" t="s">
        <v>25612</v>
      </c>
      <c r="C153" s="265" t="s">
        <v>89</v>
      </c>
      <c r="D153" s="266">
        <v>85.01</v>
      </c>
    </row>
    <row r="154" spans="1:4" ht="14.25">
      <c r="A154" s="267" t="s">
        <v>25613</v>
      </c>
      <c r="B154" s="264" t="s">
        <v>25614</v>
      </c>
      <c r="C154" s="265" t="s">
        <v>2</v>
      </c>
      <c r="D154" s="266">
        <v>559.16999999999996</v>
      </c>
    </row>
    <row r="155" spans="1:4" ht="14.25">
      <c r="A155" s="267" t="s">
        <v>25615</v>
      </c>
      <c r="B155" s="264" t="s">
        <v>25616</v>
      </c>
      <c r="C155" s="265" t="s">
        <v>2</v>
      </c>
      <c r="D155" s="266">
        <v>256.83999999999997</v>
      </c>
    </row>
    <row r="156" spans="1:4" ht="14.25">
      <c r="A156" s="267" t="s">
        <v>25617</v>
      </c>
      <c r="B156" s="264" t="s">
        <v>25618</v>
      </c>
      <c r="C156" s="265" t="s">
        <v>2723</v>
      </c>
      <c r="D156" s="266">
        <v>22527.02</v>
      </c>
    </row>
    <row r="157" spans="1:4" ht="14.25">
      <c r="A157" s="267" t="s">
        <v>25619</v>
      </c>
      <c r="B157" s="264" t="s">
        <v>25620</v>
      </c>
      <c r="C157" s="265" t="s">
        <v>2723</v>
      </c>
      <c r="D157" s="266">
        <v>8492.14</v>
      </c>
    </row>
    <row r="158" spans="1:4" ht="14.25">
      <c r="A158" s="267" t="s">
        <v>25621</v>
      </c>
      <c r="B158" s="264" t="s">
        <v>25622</v>
      </c>
      <c r="C158" s="265" t="s">
        <v>2723</v>
      </c>
      <c r="D158" s="266">
        <v>6135.36</v>
      </c>
    </row>
    <row r="159" spans="1:4" ht="14.25">
      <c r="A159" s="267" t="s">
        <v>25623</v>
      </c>
      <c r="B159" s="264" t="s">
        <v>25624</v>
      </c>
      <c r="C159" s="265" t="s">
        <v>2</v>
      </c>
      <c r="D159" s="266">
        <v>2249.94</v>
      </c>
    </row>
    <row r="160" spans="1:4" ht="14.25">
      <c r="A160" s="267" t="s">
        <v>25625</v>
      </c>
      <c r="B160" s="264" t="s">
        <v>25626</v>
      </c>
      <c r="C160" s="265" t="s">
        <v>25627</v>
      </c>
      <c r="D160" s="266">
        <v>1.1100000000000001</v>
      </c>
    </row>
    <row r="161" spans="1:4" ht="14.25">
      <c r="A161" s="267" t="s">
        <v>25628</v>
      </c>
      <c r="B161" s="264" t="s">
        <v>25629</v>
      </c>
      <c r="C161" s="265" t="s">
        <v>25362</v>
      </c>
      <c r="D161" s="266">
        <v>36.47</v>
      </c>
    </row>
    <row r="162" spans="1:4" ht="14.25">
      <c r="A162" s="267" t="s">
        <v>25630</v>
      </c>
      <c r="B162" s="264" t="s">
        <v>25631</v>
      </c>
      <c r="C162" s="265" t="s">
        <v>25362</v>
      </c>
      <c r="D162" s="266">
        <v>833.39</v>
      </c>
    </row>
    <row r="163" spans="1:4" ht="14.25">
      <c r="A163" s="267" t="s">
        <v>25632</v>
      </c>
      <c r="B163" s="264" t="s">
        <v>25633</v>
      </c>
      <c r="C163" s="265" t="s">
        <v>25362</v>
      </c>
      <c r="D163" s="266">
        <v>798.44</v>
      </c>
    </row>
    <row r="164" spans="1:4" ht="14.25">
      <c r="A164" s="267" t="s">
        <v>25634</v>
      </c>
      <c r="B164" s="264" t="s">
        <v>25635</v>
      </c>
      <c r="C164" s="265" t="s">
        <v>25362</v>
      </c>
      <c r="D164" s="266">
        <v>1126.72</v>
      </c>
    </row>
    <row r="165" spans="1:4" ht="14.25">
      <c r="A165" s="267" t="s">
        <v>25636</v>
      </c>
      <c r="B165" s="264" t="s">
        <v>25637</v>
      </c>
      <c r="C165" s="265" t="s">
        <v>25362</v>
      </c>
      <c r="D165" s="266">
        <v>781.89</v>
      </c>
    </row>
    <row r="166" spans="1:4" ht="14.25">
      <c r="A166" s="267" t="s">
        <v>25638</v>
      </c>
      <c r="B166" s="264" t="s">
        <v>25639</v>
      </c>
      <c r="C166" s="265" t="s">
        <v>25362</v>
      </c>
      <c r="D166" s="266">
        <v>1285.97</v>
      </c>
    </row>
    <row r="167" spans="1:4" ht="14.25">
      <c r="A167" s="267" t="s">
        <v>25640</v>
      </c>
      <c r="B167" s="264" t="s">
        <v>25641</v>
      </c>
      <c r="C167" s="265" t="s">
        <v>2723</v>
      </c>
      <c r="D167" s="266">
        <v>3513.11</v>
      </c>
    </row>
    <row r="168" spans="1:4" ht="14.25">
      <c r="A168" s="267" t="s">
        <v>25642</v>
      </c>
      <c r="B168" s="264" t="s">
        <v>25643</v>
      </c>
      <c r="C168" s="265" t="s">
        <v>2</v>
      </c>
      <c r="D168" s="266">
        <v>69.599999999999994</v>
      </c>
    </row>
    <row r="169" spans="1:4" ht="14.25">
      <c r="A169" s="267" t="s">
        <v>25644</v>
      </c>
      <c r="B169" s="264" t="s">
        <v>25645</v>
      </c>
      <c r="C169" s="265" t="s">
        <v>2</v>
      </c>
      <c r="D169" s="266">
        <v>3.65</v>
      </c>
    </row>
    <row r="170" spans="1:4" ht="14.25">
      <c r="A170" s="267" t="s">
        <v>25646</v>
      </c>
      <c r="B170" s="264" t="s">
        <v>25647</v>
      </c>
      <c r="C170" s="265" t="s">
        <v>25362</v>
      </c>
      <c r="D170" s="266">
        <v>1092.8699999999999</v>
      </c>
    </row>
    <row r="171" spans="1:4" ht="14.25">
      <c r="A171" s="267" t="s">
        <v>25648</v>
      </c>
      <c r="B171" s="264" t="s">
        <v>25649</v>
      </c>
      <c r="C171" s="265" t="s">
        <v>293</v>
      </c>
      <c r="D171" s="266">
        <v>8.92</v>
      </c>
    </row>
    <row r="172" spans="1:4" ht="14.25">
      <c r="A172" s="267" t="s">
        <v>25650</v>
      </c>
      <c r="B172" s="264" t="s">
        <v>25651</v>
      </c>
      <c r="C172" s="265" t="s">
        <v>293</v>
      </c>
      <c r="D172" s="266">
        <v>10.86</v>
      </c>
    </row>
    <row r="173" spans="1:4" ht="14.25">
      <c r="A173" s="267" t="s">
        <v>25652</v>
      </c>
      <c r="B173" s="264" t="s">
        <v>25653</v>
      </c>
      <c r="C173" s="265" t="s">
        <v>293</v>
      </c>
      <c r="D173" s="266">
        <v>10.86</v>
      </c>
    </row>
    <row r="174" spans="1:4" ht="14.25">
      <c r="A174" s="267" t="s">
        <v>25654</v>
      </c>
      <c r="B174" s="264" t="s">
        <v>25655</v>
      </c>
      <c r="C174" s="265" t="s">
        <v>293</v>
      </c>
      <c r="D174" s="266">
        <v>10.86</v>
      </c>
    </row>
    <row r="175" spans="1:4" ht="14.25">
      <c r="A175" s="267" t="s">
        <v>25656</v>
      </c>
      <c r="B175" s="264" t="s">
        <v>25657</v>
      </c>
      <c r="C175" s="265" t="s">
        <v>293</v>
      </c>
      <c r="D175" s="266">
        <v>8.92</v>
      </c>
    </row>
    <row r="176" spans="1:4" ht="14.25">
      <c r="A176" s="267" t="s">
        <v>25658</v>
      </c>
      <c r="B176" s="264" t="s">
        <v>25659</v>
      </c>
      <c r="C176" s="265" t="s">
        <v>293</v>
      </c>
      <c r="D176" s="266">
        <v>13.01</v>
      </c>
    </row>
    <row r="177" spans="1:4" ht="14.25">
      <c r="A177" s="267" t="s">
        <v>25660</v>
      </c>
      <c r="B177" s="264" t="s">
        <v>25661</v>
      </c>
      <c r="C177" s="265" t="s">
        <v>293</v>
      </c>
      <c r="D177" s="266">
        <v>8.92</v>
      </c>
    </row>
    <row r="178" spans="1:4" ht="14.25">
      <c r="A178" s="267" t="s">
        <v>25662</v>
      </c>
      <c r="B178" s="264" t="s">
        <v>25663</v>
      </c>
      <c r="C178" s="265" t="s">
        <v>293</v>
      </c>
      <c r="D178" s="266">
        <v>28.58</v>
      </c>
    </row>
    <row r="179" spans="1:4" ht="14.25">
      <c r="A179" s="267" t="s">
        <v>25664</v>
      </c>
      <c r="B179" s="264" t="s">
        <v>25665</v>
      </c>
      <c r="C179" s="265" t="s">
        <v>293</v>
      </c>
      <c r="D179" s="266">
        <v>13.01</v>
      </c>
    </row>
    <row r="180" spans="1:4" ht="14.25">
      <c r="A180" s="267" t="s">
        <v>25666</v>
      </c>
      <c r="B180" s="264" t="s">
        <v>25667</v>
      </c>
      <c r="C180" s="265" t="s">
        <v>293</v>
      </c>
      <c r="D180" s="266">
        <v>8.92</v>
      </c>
    </row>
    <row r="181" spans="1:4" ht="14.25">
      <c r="A181" s="267" t="s">
        <v>25668</v>
      </c>
      <c r="B181" s="264" t="s">
        <v>25669</v>
      </c>
      <c r="C181" s="265" t="s">
        <v>293</v>
      </c>
      <c r="D181" s="266">
        <v>10.86</v>
      </c>
    </row>
    <row r="182" spans="1:4" ht="14.25">
      <c r="A182" s="267" t="s">
        <v>25670</v>
      </c>
      <c r="B182" s="264" t="s">
        <v>25671</v>
      </c>
      <c r="C182" s="265" t="s">
        <v>293</v>
      </c>
      <c r="D182" s="266">
        <v>8.92</v>
      </c>
    </row>
    <row r="183" spans="1:4" ht="14.25">
      <c r="A183" s="267" t="s">
        <v>25672</v>
      </c>
      <c r="B183" s="264" t="s">
        <v>25673</v>
      </c>
      <c r="C183" s="265" t="s">
        <v>293</v>
      </c>
      <c r="D183" s="266">
        <v>10.86</v>
      </c>
    </row>
    <row r="184" spans="1:4" ht="14.25">
      <c r="A184" s="267" t="s">
        <v>25674</v>
      </c>
      <c r="B184" s="264" t="s">
        <v>25675</v>
      </c>
      <c r="C184" s="265" t="s">
        <v>293</v>
      </c>
      <c r="D184" s="266">
        <v>13.01</v>
      </c>
    </row>
    <row r="185" spans="1:4" ht="14.25">
      <c r="A185" s="267" t="s">
        <v>25676</v>
      </c>
      <c r="B185" s="264" t="s">
        <v>25677</v>
      </c>
      <c r="C185" s="265" t="s">
        <v>293</v>
      </c>
      <c r="D185" s="266">
        <v>10.86</v>
      </c>
    </row>
    <row r="186" spans="1:4" ht="14.25">
      <c r="A186" s="267" t="s">
        <v>25678</v>
      </c>
      <c r="B186" s="264" t="s">
        <v>25679</v>
      </c>
      <c r="C186" s="265" t="s">
        <v>293</v>
      </c>
      <c r="D186" s="266">
        <v>16.68</v>
      </c>
    </row>
    <row r="187" spans="1:4" ht="14.25">
      <c r="A187" s="267" t="s">
        <v>25680</v>
      </c>
      <c r="B187" s="264" t="s">
        <v>25681</v>
      </c>
      <c r="C187" s="265" t="s">
        <v>293</v>
      </c>
      <c r="D187" s="266">
        <v>10.86</v>
      </c>
    </row>
    <row r="188" spans="1:4" ht="14.25">
      <c r="A188" s="267" t="s">
        <v>25682</v>
      </c>
      <c r="B188" s="264" t="s">
        <v>25683</v>
      </c>
      <c r="C188" s="265" t="s">
        <v>293</v>
      </c>
      <c r="D188" s="266">
        <v>13.01</v>
      </c>
    </row>
    <row r="189" spans="1:4" ht="14.25">
      <c r="A189" s="267" t="s">
        <v>25684</v>
      </c>
      <c r="B189" s="264" t="s">
        <v>25685</v>
      </c>
      <c r="C189" s="265" t="s">
        <v>293</v>
      </c>
      <c r="D189" s="266">
        <v>8.92</v>
      </c>
    </row>
    <row r="190" spans="1:4" ht="14.25">
      <c r="A190" s="267" t="s">
        <v>25686</v>
      </c>
      <c r="B190" s="264" t="s">
        <v>25687</v>
      </c>
      <c r="C190" s="265" t="s">
        <v>293</v>
      </c>
      <c r="D190" s="266">
        <v>13.01</v>
      </c>
    </row>
    <row r="191" spans="1:4" ht="14.25">
      <c r="A191" s="267" t="s">
        <v>25688</v>
      </c>
      <c r="B191" s="264" t="s">
        <v>25689</v>
      </c>
      <c r="C191" s="265" t="s">
        <v>293</v>
      </c>
      <c r="D191" s="266">
        <v>16.98</v>
      </c>
    </row>
    <row r="192" spans="1:4" ht="14.25">
      <c r="A192" s="267" t="s">
        <v>25690</v>
      </c>
      <c r="B192" s="264" t="s">
        <v>25691</v>
      </c>
      <c r="C192" s="265" t="s">
        <v>293</v>
      </c>
      <c r="D192" s="266">
        <v>14.27</v>
      </c>
    </row>
    <row r="193" spans="1:4" ht="14.25">
      <c r="A193" s="267" t="s">
        <v>25692</v>
      </c>
      <c r="B193" s="264" t="s">
        <v>25693</v>
      </c>
      <c r="C193" s="265" t="s">
        <v>293</v>
      </c>
      <c r="D193" s="266">
        <v>8.92</v>
      </c>
    </row>
    <row r="194" spans="1:4" ht="14.25">
      <c r="A194" s="267" t="s">
        <v>25694</v>
      </c>
      <c r="B194" s="264" t="s">
        <v>25695</v>
      </c>
      <c r="C194" s="265" t="s">
        <v>293</v>
      </c>
      <c r="D194" s="266">
        <v>8.92</v>
      </c>
    </row>
    <row r="195" spans="1:4" ht="14.25">
      <c r="A195" s="267" t="s">
        <v>25696</v>
      </c>
      <c r="B195" s="264" t="s">
        <v>25697</v>
      </c>
      <c r="C195" s="265" t="s">
        <v>293</v>
      </c>
      <c r="D195" s="266">
        <v>13.01</v>
      </c>
    </row>
    <row r="196" spans="1:4" ht="14.25">
      <c r="A196" s="267" t="s">
        <v>25698</v>
      </c>
      <c r="B196" s="264" t="s">
        <v>25699</v>
      </c>
      <c r="C196" s="265" t="s">
        <v>293</v>
      </c>
      <c r="D196" s="266">
        <v>8.92</v>
      </c>
    </row>
    <row r="197" spans="1:4" ht="14.25">
      <c r="A197" s="267" t="s">
        <v>25700</v>
      </c>
      <c r="B197" s="264" t="s">
        <v>25701</v>
      </c>
      <c r="C197" s="265" t="s">
        <v>293</v>
      </c>
      <c r="D197" s="266">
        <v>18.89</v>
      </c>
    </row>
    <row r="198" spans="1:4" ht="14.25">
      <c r="A198" s="267" t="s">
        <v>25702</v>
      </c>
      <c r="B198" s="264" t="s">
        <v>25703</v>
      </c>
      <c r="C198" s="265" t="s">
        <v>293</v>
      </c>
      <c r="D198" s="266">
        <v>13.01</v>
      </c>
    </row>
    <row r="199" spans="1:4" ht="14.25">
      <c r="A199" s="267" t="s">
        <v>25704</v>
      </c>
      <c r="B199" s="264" t="s">
        <v>25705</v>
      </c>
      <c r="C199" s="265" t="s">
        <v>293</v>
      </c>
      <c r="D199" s="266">
        <v>16.829999999999998</v>
      </c>
    </row>
    <row r="200" spans="1:4" ht="14.25">
      <c r="A200" s="267" t="s">
        <v>25706</v>
      </c>
      <c r="B200" s="264" t="s">
        <v>25707</v>
      </c>
      <c r="C200" s="265" t="s">
        <v>293</v>
      </c>
      <c r="D200" s="266">
        <v>8.92</v>
      </c>
    </row>
    <row r="201" spans="1:4" ht="14.25">
      <c r="A201" s="267" t="s">
        <v>25708</v>
      </c>
      <c r="B201" s="264" t="s">
        <v>25709</v>
      </c>
      <c r="C201" s="265" t="s">
        <v>293</v>
      </c>
      <c r="D201" s="266">
        <v>22.51</v>
      </c>
    </row>
    <row r="202" spans="1:4" ht="14.25">
      <c r="A202" s="267" t="s">
        <v>25710</v>
      </c>
      <c r="B202" s="264" t="s">
        <v>25711</v>
      </c>
      <c r="C202" s="265" t="s">
        <v>293</v>
      </c>
      <c r="D202" s="266">
        <v>16.22</v>
      </c>
    </row>
    <row r="203" spans="1:4" ht="14.25">
      <c r="A203" s="267" t="s">
        <v>25712</v>
      </c>
      <c r="B203" s="264" t="s">
        <v>25713</v>
      </c>
      <c r="C203" s="265" t="s">
        <v>293</v>
      </c>
      <c r="D203" s="266">
        <v>16.2</v>
      </c>
    </row>
    <row r="204" spans="1:4" ht="14.25">
      <c r="A204" s="267" t="s">
        <v>25714</v>
      </c>
      <c r="B204" s="264" t="s">
        <v>25715</v>
      </c>
      <c r="C204" s="265" t="s">
        <v>293</v>
      </c>
      <c r="D204" s="266">
        <v>31.25</v>
      </c>
    </row>
    <row r="205" spans="1:4" ht="14.25">
      <c r="A205" s="267" t="s">
        <v>25716</v>
      </c>
      <c r="B205" s="264" t="s">
        <v>25717</v>
      </c>
      <c r="C205" s="265" t="s">
        <v>293</v>
      </c>
      <c r="D205" s="266">
        <v>149.68</v>
      </c>
    </row>
    <row r="206" spans="1:4" ht="14.25">
      <c r="A206" s="267" t="s">
        <v>25718</v>
      </c>
      <c r="B206" s="264" t="s">
        <v>25719</v>
      </c>
      <c r="C206" s="265" t="s">
        <v>293</v>
      </c>
      <c r="D206" s="266">
        <v>49.98</v>
      </c>
    </row>
    <row r="207" spans="1:4" ht="14.25">
      <c r="A207" s="267" t="s">
        <v>25720</v>
      </c>
      <c r="B207" s="264" t="s">
        <v>25721</v>
      </c>
      <c r="C207" s="265" t="s">
        <v>293</v>
      </c>
      <c r="D207" s="266">
        <v>60.42</v>
      </c>
    </row>
    <row r="208" spans="1:4" ht="14.25">
      <c r="A208" s="267" t="s">
        <v>25722</v>
      </c>
      <c r="B208" s="264" t="s">
        <v>25723</v>
      </c>
      <c r="C208" s="265" t="s">
        <v>293</v>
      </c>
      <c r="D208" s="266">
        <v>52.63</v>
      </c>
    </row>
    <row r="209" spans="1:4" ht="14.25">
      <c r="A209" s="267" t="s">
        <v>25724</v>
      </c>
      <c r="B209" s="264" t="s">
        <v>25725</v>
      </c>
      <c r="C209" s="265" t="s">
        <v>293</v>
      </c>
      <c r="D209" s="266">
        <v>56.14</v>
      </c>
    </row>
    <row r="210" spans="1:4" ht="14.25">
      <c r="A210" s="267" t="s">
        <v>25726</v>
      </c>
      <c r="B210" s="264" t="s">
        <v>25727</v>
      </c>
      <c r="C210" s="265" t="s">
        <v>293</v>
      </c>
      <c r="D210" s="266">
        <v>47.39</v>
      </c>
    </row>
    <row r="211" spans="1:4" ht="14.25">
      <c r="A211" s="267" t="s">
        <v>25728</v>
      </c>
      <c r="B211" s="264" t="s">
        <v>25729</v>
      </c>
      <c r="C211" s="265" t="s">
        <v>293</v>
      </c>
      <c r="D211" s="266">
        <v>88.24</v>
      </c>
    </row>
    <row r="212" spans="1:4" ht="14.25">
      <c r="A212" s="267" t="s">
        <v>25730</v>
      </c>
      <c r="B212" s="264" t="s">
        <v>25731</v>
      </c>
      <c r="C212" s="265" t="s">
        <v>293</v>
      </c>
      <c r="D212" s="266">
        <v>88.59</v>
      </c>
    </row>
    <row r="213" spans="1:4" ht="14.25">
      <c r="A213" s="267" t="s">
        <v>25732</v>
      </c>
      <c r="B213" s="264" t="s">
        <v>25733</v>
      </c>
      <c r="C213" s="265" t="s">
        <v>293</v>
      </c>
      <c r="D213" s="266">
        <v>112.37</v>
      </c>
    </row>
    <row r="214" spans="1:4" ht="14.25">
      <c r="A214" s="267" t="s">
        <v>25734</v>
      </c>
      <c r="B214" s="264" t="s">
        <v>25735</v>
      </c>
      <c r="C214" s="265" t="s">
        <v>293</v>
      </c>
      <c r="D214" s="266">
        <v>48.69</v>
      </c>
    </row>
    <row r="215" spans="1:4" ht="14.25">
      <c r="A215" s="267" t="s">
        <v>25736</v>
      </c>
      <c r="B215" s="264" t="s">
        <v>25737</v>
      </c>
      <c r="C215" s="265" t="s">
        <v>293</v>
      </c>
      <c r="D215" s="266">
        <v>22.55</v>
      </c>
    </row>
    <row r="216" spans="1:4" ht="14.25">
      <c r="A216" s="267" t="s">
        <v>25738</v>
      </c>
      <c r="B216" s="264" t="s">
        <v>25739</v>
      </c>
      <c r="C216" s="265" t="s">
        <v>96</v>
      </c>
      <c r="D216" s="266">
        <v>0.57999999999999996</v>
      </c>
    </row>
    <row r="217" spans="1:4" ht="14.25">
      <c r="A217" s="267" t="s">
        <v>25740</v>
      </c>
      <c r="B217" s="264" t="s">
        <v>25741</v>
      </c>
      <c r="C217" s="265" t="s">
        <v>96</v>
      </c>
      <c r="D217" s="266">
        <v>2.82</v>
      </c>
    </row>
    <row r="218" spans="1:4" ht="14.25">
      <c r="A218" s="267" t="s">
        <v>25742</v>
      </c>
      <c r="B218" s="264" t="s">
        <v>25743</v>
      </c>
      <c r="C218" s="265" t="s">
        <v>96</v>
      </c>
      <c r="D218" s="266">
        <v>2.4</v>
      </c>
    </row>
    <row r="219" spans="1:4" ht="14.25">
      <c r="A219" s="267" t="s">
        <v>25744</v>
      </c>
      <c r="B219" s="264" t="s">
        <v>25745</v>
      </c>
      <c r="C219" s="265" t="s">
        <v>96</v>
      </c>
      <c r="D219" s="266">
        <v>57.62</v>
      </c>
    </row>
    <row r="220" spans="1:4" ht="14.25">
      <c r="A220" s="267" t="s">
        <v>25746</v>
      </c>
      <c r="B220" s="264" t="s">
        <v>25747</v>
      </c>
      <c r="C220" s="265" t="s">
        <v>96</v>
      </c>
      <c r="D220" s="266">
        <v>16.61</v>
      </c>
    </row>
    <row r="221" spans="1:4" ht="14.25">
      <c r="A221" s="267" t="s">
        <v>25748</v>
      </c>
      <c r="B221" s="264" t="s">
        <v>25749</v>
      </c>
      <c r="C221" s="265" t="s">
        <v>96</v>
      </c>
      <c r="D221" s="266">
        <v>21.36</v>
      </c>
    </row>
    <row r="222" spans="1:4" ht="14.25">
      <c r="A222" s="267" t="s">
        <v>25750</v>
      </c>
      <c r="B222" s="264" t="s">
        <v>25751</v>
      </c>
      <c r="C222" s="265" t="s">
        <v>96</v>
      </c>
      <c r="D222" s="266">
        <v>4.28</v>
      </c>
    </row>
    <row r="223" spans="1:4" ht="14.25">
      <c r="A223" s="267" t="s">
        <v>25752</v>
      </c>
      <c r="B223" s="264" t="s">
        <v>25753</v>
      </c>
      <c r="C223" s="265" t="s">
        <v>96</v>
      </c>
      <c r="D223" s="266">
        <v>40.450000000000003</v>
      </c>
    </row>
    <row r="224" spans="1:4" ht="14.25">
      <c r="A224" s="267" t="s">
        <v>25754</v>
      </c>
      <c r="B224" s="264" t="s">
        <v>25755</v>
      </c>
      <c r="C224" s="265" t="s">
        <v>96</v>
      </c>
      <c r="D224" s="266">
        <v>4.3499999999999996</v>
      </c>
    </row>
    <row r="225" spans="1:4" ht="14.25">
      <c r="A225" s="267" t="s">
        <v>25756</v>
      </c>
      <c r="B225" s="264" t="s">
        <v>25757</v>
      </c>
      <c r="C225" s="265" t="s">
        <v>96</v>
      </c>
      <c r="D225" s="266">
        <v>2.73</v>
      </c>
    </row>
    <row r="226" spans="1:4" ht="14.25">
      <c r="A226" s="267" t="s">
        <v>25758</v>
      </c>
      <c r="B226" s="264" t="s">
        <v>25759</v>
      </c>
      <c r="C226" s="265" t="s">
        <v>96</v>
      </c>
      <c r="D226" s="266">
        <v>10.55</v>
      </c>
    </row>
    <row r="227" spans="1:4" ht="14.25">
      <c r="A227" s="267" t="s">
        <v>25760</v>
      </c>
      <c r="B227" s="264" t="s">
        <v>25761</v>
      </c>
      <c r="C227" s="265" t="s">
        <v>96</v>
      </c>
      <c r="D227" s="266">
        <v>6.72</v>
      </c>
    </row>
    <row r="228" spans="1:4" ht="14.25">
      <c r="A228" s="267" t="s">
        <v>25762</v>
      </c>
      <c r="B228" s="264" t="s">
        <v>25763</v>
      </c>
      <c r="C228" s="265" t="s">
        <v>96</v>
      </c>
      <c r="D228" s="266">
        <v>27.34</v>
      </c>
    </row>
    <row r="229" spans="1:4" ht="14.25">
      <c r="A229" s="267" t="s">
        <v>25764</v>
      </c>
      <c r="B229" s="264" t="s">
        <v>25765</v>
      </c>
      <c r="C229" s="265" t="s">
        <v>96</v>
      </c>
      <c r="D229" s="266">
        <v>0.8</v>
      </c>
    </row>
    <row r="230" spans="1:4" ht="14.25">
      <c r="A230" s="267" t="s">
        <v>25766</v>
      </c>
      <c r="B230" s="264" t="s">
        <v>25767</v>
      </c>
      <c r="C230" s="265" t="s">
        <v>96</v>
      </c>
      <c r="D230" s="266">
        <v>1.61</v>
      </c>
    </row>
    <row r="231" spans="1:4" ht="14.25">
      <c r="A231" s="267" t="s">
        <v>25768</v>
      </c>
      <c r="B231" s="264" t="s">
        <v>25769</v>
      </c>
      <c r="C231" s="265" t="s">
        <v>96</v>
      </c>
      <c r="D231" s="266">
        <v>6.5</v>
      </c>
    </row>
    <row r="232" spans="1:4" ht="14.25">
      <c r="A232" s="267" t="s">
        <v>25770</v>
      </c>
      <c r="B232" s="264" t="s">
        <v>25771</v>
      </c>
      <c r="C232" s="265" t="s">
        <v>96</v>
      </c>
      <c r="D232" s="266">
        <v>26.19</v>
      </c>
    </row>
    <row r="233" spans="1:4" ht="14.25">
      <c r="A233" s="267" t="s">
        <v>25772</v>
      </c>
      <c r="B233" s="264" t="s">
        <v>25773</v>
      </c>
      <c r="C233" s="265" t="s">
        <v>96</v>
      </c>
      <c r="D233" s="266">
        <v>6.99</v>
      </c>
    </row>
    <row r="234" spans="1:4" ht="14.25">
      <c r="A234" s="267" t="s">
        <v>25774</v>
      </c>
      <c r="B234" s="264" t="s">
        <v>25775</v>
      </c>
      <c r="C234" s="265" t="s">
        <v>96</v>
      </c>
      <c r="D234" s="266">
        <v>26.05</v>
      </c>
    </row>
    <row r="235" spans="1:4" ht="14.25">
      <c r="A235" s="267" t="s">
        <v>25776</v>
      </c>
      <c r="B235" s="264" t="s">
        <v>25777</v>
      </c>
      <c r="C235" s="265" t="s">
        <v>96</v>
      </c>
      <c r="D235" s="266">
        <v>4.13</v>
      </c>
    </row>
    <row r="236" spans="1:4" ht="14.25">
      <c r="A236" s="267" t="s">
        <v>25778</v>
      </c>
      <c r="B236" s="264" t="s">
        <v>25779</v>
      </c>
      <c r="C236" s="265" t="s">
        <v>96</v>
      </c>
      <c r="D236" s="266">
        <v>1.01</v>
      </c>
    </row>
    <row r="237" spans="1:4" ht="14.25">
      <c r="A237" s="267" t="s">
        <v>25780</v>
      </c>
      <c r="B237" s="264" t="s">
        <v>25781</v>
      </c>
      <c r="C237" s="265" t="s">
        <v>96</v>
      </c>
      <c r="D237" s="266">
        <v>3.51</v>
      </c>
    </row>
    <row r="238" spans="1:4" ht="14.25">
      <c r="A238" s="267" t="s">
        <v>25782</v>
      </c>
      <c r="B238" s="264" t="s">
        <v>25783</v>
      </c>
      <c r="C238" s="265" t="s">
        <v>96</v>
      </c>
      <c r="D238" s="266">
        <v>72.319999999999993</v>
      </c>
    </row>
    <row r="239" spans="1:4" ht="14.25">
      <c r="A239" s="267" t="s">
        <v>25784</v>
      </c>
      <c r="B239" s="264" t="s">
        <v>25785</v>
      </c>
      <c r="C239" s="265" t="s">
        <v>96</v>
      </c>
      <c r="D239" s="266">
        <v>1.83</v>
      </c>
    </row>
    <row r="240" spans="1:4" ht="14.25">
      <c r="A240" s="267" t="s">
        <v>25786</v>
      </c>
      <c r="B240" s="264" t="s">
        <v>25787</v>
      </c>
      <c r="C240" s="265" t="s">
        <v>96</v>
      </c>
      <c r="D240" s="266">
        <v>6.71</v>
      </c>
    </row>
    <row r="241" spans="1:4" ht="14.25">
      <c r="A241" s="267" t="s">
        <v>25788</v>
      </c>
      <c r="B241" s="264" t="s">
        <v>25789</v>
      </c>
      <c r="C241" s="265" t="s">
        <v>96</v>
      </c>
      <c r="D241" s="266">
        <v>0.9</v>
      </c>
    </row>
    <row r="242" spans="1:4" ht="14.25">
      <c r="A242" s="267" t="s">
        <v>25790</v>
      </c>
      <c r="B242" s="264" t="s">
        <v>25791</v>
      </c>
      <c r="C242" s="265" t="s">
        <v>96</v>
      </c>
      <c r="D242" s="266">
        <v>0.96</v>
      </c>
    </row>
    <row r="243" spans="1:4" ht="14.25">
      <c r="A243" s="267" t="s">
        <v>25792</v>
      </c>
      <c r="B243" s="264" t="s">
        <v>25793</v>
      </c>
      <c r="C243" s="265" t="s">
        <v>96</v>
      </c>
      <c r="D243" s="266">
        <v>1.81</v>
      </c>
    </row>
    <row r="244" spans="1:4" ht="14.25">
      <c r="A244" s="267" t="s">
        <v>25794</v>
      </c>
      <c r="B244" s="264" t="s">
        <v>25795</v>
      </c>
      <c r="C244" s="265" t="s">
        <v>290</v>
      </c>
      <c r="D244" s="266">
        <v>155.38</v>
      </c>
    </row>
    <row r="245" spans="1:4" ht="14.25">
      <c r="A245" s="267" t="s">
        <v>25796</v>
      </c>
      <c r="B245" s="264" t="s">
        <v>25797</v>
      </c>
      <c r="C245" s="265" t="s">
        <v>290</v>
      </c>
      <c r="D245" s="266">
        <v>158.24</v>
      </c>
    </row>
    <row r="246" spans="1:4" ht="14.25">
      <c r="A246" s="267" t="s">
        <v>25798</v>
      </c>
      <c r="B246" s="264" t="s">
        <v>25799</v>
      </c>
      <c r="C246" s="265" t="s">
        <v>290</v>
      </c>
      <c r="D246" s="266">
        <v>134.28</v>
      </c>
    </row>
    <row r="247" spans="1:4" ht="14.25">
      <c r="A247" s="267" t="s">
        <v>25800</v>
      </c>
      <c r="B247" s="264" t="s">
        <v>25801</v>
      </c>
      <c r="C247" s="265" t="s">
        <v>290</v>
      </c>
      <c r="D247" s="266">
        <v>134.63</v>
      </c>
    </row>
    <row r="248" spans="1:4" ht="14.25">
      <c r="A248" s="267" t="s">
        <v>25802</v>
      </c>
      <c r="B248" s="264" t="s">
        <v>25803</v>
      </c>
      <c r="C248" s="265" t="s">
        <v>290</v>
      </c>
      <c r="D248" s="266">
        <v>140.65</v>
      </c>
    </row>
    <row r="249" spans="1:4" ht="14.25">
      <c r="A249" s="267" t="s">
        <v>25804</v>
      </c>
      <c r="B249" s="264" t="s">
        <v>25805</v>
      </c>
      <c r="C249" s="265" t="s">
        <v>290</v>
      </c>
      <c r="D249" s="266">
        <v>159.02000000000001</v>
      </c>
    </row>
    <row r="250" spans="1:4" ht="14.25">
      <c r="A250" s="267" t="s">
        <v>25806</v>
      </c>
      <c r="B250" s="264" t="s">
        <v>25807</v>
      </c>
      <c r="C250" s="265" t="s">
        <v>290</v>
      </c>
      <c r="D250" s="266">
        <v>136.04</v>
      </c>
    </row>
    <row r="251" spans="1:4" ht="14.25">
      <c r="A251" s="267" t="s">
        <v>25808</v>
      </c>
      <c r="B251" s="264" t="s">
        <v>25809</v>
      </c>
      <c r="C251" s="265" t="s">
        <v>290</v>
      </c>
      <c r="D251" s="266">
        <v>134.58000000000001</v>
      </c>
    </row>
    <row r="252" spans="1:4" ht="14.25">
      <c r="A252" s="267" t="s">
        <v>25810</v>
      </c>
      <c r="B252" s="264" t="s">
        <v>25811</v>
      </c>
      <c r="C252" s="265" t="s">
        <v>290</v>
      </c>
      <c r="D252" s="266">
        <v>152.38999999999999</v>
      </c>
    </row>
    <row r="253" spans="1:4" ht="14.25">
      <c r="A253" s="267" t="s">
        <v>25812</v>
      </c>
      <c r="B253" s="264" t="s">
        <v>25813</v>
      </c>
      <c r="C253" s="265" t="s">
        <v>290</v>
      </c>
      <c r="D253" s="266">
        <v>151.05000000000001</v>
      </c>
    </row>
    <row r="254" spans="1:4" ht="14.25">
      <c r="A254" s="267" t="s">
        <v>25814</v>
      </c>
      <c r="B254" s="264" t="s">
        <v>25815</v>
      </c>
      <c r="C254" s="265" t="s">
        <v>290</v>
      </c>
      <c r="D254" s="266">
        <v>151.07</v>
      </c>
    </row>
    <row r="255" spans="1:4" ht="14.25">
      <c r="A255" s="267" t="s">
        <v>25816</v>
      </c>
      <c r="B255" s="264" t="s">
        <v>25817</v>
      </c>
      <c r="C255" s="265" t="s">
        <v>290</v>
      </c>
      <c r="D255" s="266">
        <v>145.19</v>
      </c>
    </row>
    <row r="256" spans="1:4" ht="14.25">
      <c r="A256" s="267" t="s">
        <v>25818</v>
      </c>
      <c r="B256" s="264" t="s">
        <v>25819</v>
      </c>
      <c r="C256" s="265" t="s">
        <v>96</v>
      </c>
      <c r="D256" s="266">
        <v>8.83</v>
      </c>
    </row>
    <row r="257" spans="1:4" ht="14.25">
      <c r="A257" s="267" t="s">
        <v>25820</v>
      </c>
      <c r="B257" s="264" t="s">
        <v>25821</v>
      </c>
      <c r="C257" s="265" t="s">
        <v>96</v>
      </c>
      <c r="D257" s="266">
        <v>7.36</v>
      </c>
    </row>
    <row r="258" spans="1:4" ht="14.25">
      <c r="A258" s="267" t="s">
        <v>25822</v>
      </c>
      <c r="B258" s="264" t="s">
        <v>25823</v>
      </c>
      <c r="C258" s="265" t="s">
        <v>96</v>
      </c>
      <c r="D258" s="266">
        <v>7.7</v>
      </c>
    </row>
    <row r="259" spans="1:4" ht="14.25">
      <c r="A259" s="267" t="s">
        <v>25824</v>
      </c>
      <c r="B259" s="264" t="s">
        <v>25825</v>
      </c>
      <c r="C259" s="265" t="s">
        <v>96</v>
      </c>
      <c r="D259" s="266">
        <v>9.19</v>
      </c>
    </row>
    <row r="260" spans="1:4" ht="14.25">
      <c r="A260" s="267" t="s">
        <v>25826</v>
      </c>
      <c r="B260" s="264" t="s">
        <v>25827</v>
      </c>
      <c r="C260" s="265" t="s">
        <v>801</v>
      </c>
      <c r="D260" s="266">
        <v>10.23</v>
      </c>
    </row>
    <row r="261" spans="1:4" ht="14.25">
      <c r="A261" s="267" t="s">
        <v>25828</v>
      </c>
      <c r="B261" s="264" t="s">
        <v>25829</v>
      </c>
      <c r="C261" s="265" t="s">
        <v>2</v>
      </c>
      <c r="D261" s="266">
        <v>17.96</v>
      </c>
    </row>
    <row r="262" spans="1:4" ht="14.25">
      <c r="A262" s="267" t="s">
        <v>25830</v>
      </c>
      <c r="B262" s="264" t="s">
        <v>25831</v>
      </c>
      <c r="C262" s="265" t="s">
        <v>89</v>
      </c>
      <c r="D262" s="266">
        <v>14.62</v>
      </c>
    </row>
    <row r="263" spans="1:4" ht="14.25">
      <c r="A263" s="267" t="s">
        <v>25832</v>
      </c>
      <c r="B263" s="264" t="s">
        <v>25833</v>
      </c>
      <c r="C263" s="265" t="s">
        <v>2</v>
      </c>
      <c r="D263" s="266">
        <v>3.45</v>
      </c>
    </row>
    <row r="264" spans="1:4" ht="14.25">
      <c r="A264" s="267" t="s">
        <v>25834</v>
      </c>
      <c r="B264" s="264" t="s">
        <v>25835</v>
      </c>
      <c r="C264" s="265" t="s">
        <v>290</v>
      </c>
      <c r="D264" s="266">
        <v>543.33000000000004</v>
      </c>
    </row>
    <row r="265" spans="1:4" ht="14.25">
      <c r="A265" s="267" t="s">
        <v>25836</v>
      </c>
      <c r="B265" s="264" t="s">
        <v>25837</v>
      </c>
      <c r="C265" s="265" t="s">
        <v>96</v>
      </c>
      <c r="D265" s="266">
        <v>153.19999999999999</v>
      </c>
    </row>
    <row r="266" spans="1:4" ht="14.25">
      <c r="A266" s="267" t="s">
        <v>25838</v>
      </c>
      <c r="B266" s="264" t="s">
        <v>25839</v>
      </c>
      <c r="C266" s="265" t="s">
        <v>2</v>
      </c>
      <c r="D266" s="266">
        <v>22.71</v>
      </c>
    </row>
    <row r="267" spans="1:4" ht="14.25">
      <c r="A267" s="267" t="s">
        <v>25840</v>
      </c>
      <c r="B267" s="264" t="s">
        <v>25841</v>
      </c>
      <c r="C267" s="265" t="s">
        <v>801</v>
      </c>
      <c r="D267" s="266">
        <v>3.82</v>
      </c>
    </row>
    <row r="268" spans="1:4" ht="14.25">
      <c r="A268" s="267" t="s">
        <v>25842</v>
      </c>
      <c r="B268" s="264" t="s">
        <v>25843</v>
      </c>
      <c r="C268" s="265" t="s">
        <v>2</v>
      </c>
      <c r="D268" s="266">
        <v>27.62</v>
      </c>
    </row>
    <row r="269" spans="1:4" ht="14.25">
      <c r="A269" s="267" t="s">
        <v>25844</v>
      </c>
      <c r="B269" s="264" t="s">
        <v>25845</v>
      </c>
      <c r="C269" s="265" t="s">
        <v>828</v>
      </c>
      <c r="D269" s="266">
        <v>427.3</v>
      </c>
    </row>
    <row r="270" spans="1:4" ht="14.25">
      <c r="A270" s="267" t="s">
        <v>25846</v>
      </c>
      <c r="B270" s="264" t="s">
        <v>25847</v>
      </c>
      <c r="C270" s="265" t="s">
        <v>828</v>
      </c>
      <c r="D270" s="266">
        <v>34.770000000000003</v>
      </c>
    </row>
    <row r="271" spans="1:4" ht="14.25">
      <c r="A271" s="267" t="s">
        <v>25848</v>
      </c>
      <c r="B271" s="264" t="s">
        <v>25849</v>
      </c>
      <c r="C271" s="265" t="s">
        <v>2</v>
      </c>
      <c r="D271" s="266">
        <v>57.82</v>
      </c>
    </row>
    <row r="272" spans="1:4" ht="14.25">
      <c r="A272" s="267" t="s">
        <v>25850</v>
      </c>
      <c r="B272" s="264" t="s">
        <v>25851</v>
      </c>
      <c r="C272" s="265" t="s">
        <v>828</v>
      </c>
      <c r="D272" s="266">
        <v>610.52</v>
      </c>
    </row>
    <row r="273" spans="1:4" ht="14.25">
      <c r="A273" s="267" t="s">
        <v>25852</v>
      </c>
      <c r="B273" s="264" t="s">
        <v>25853</v>
      </c>
      <c r="C273" s="265" t="s">
        <v>89</v>
      </c>
      <c r="D273" s="266">
        <v>7.12</v>
      </c>
    </row>
    <row r="274" spans="1:4" ht="14.25">
      <c r="A274" s="267" t="s">
        <v>25854</v>
      </c>
      <c r="B274" s="264" t="s">
        <v>25855</v>
      </c>
      <c r="C274" s="265" t="s">
        <v>89</v>
      </c>
      <c r="D274" s="266">
        <v>0.19</v>
      </c>
    </row>
    <row r="275" spans="1:4" ht="14.25">
      <c r="A275" s="267" t="s">
        <v>25856</v>
      </c>
      <c r="B275" s="264" t="s">
        <v>25857</v>
      </c>
      <c r="C275" s="265" t="s">
        <v>89</v>
      </c>
      <c r="D275" s="266">
        <v>15.28</v>
      </c>
    </row>
    <row r="276" spans="1:4" ht="14.25">
      <c r="A276" s="267" t="s">
        <v>25858</v>
      </c>
      <c r="B276" s="264" t="s">
        <v>25859</v>
      </c>
      <c r="C276" s="265" t="s">
        <v>2</v>
      </c>
      <c r="D276" s="266">
        <v>14.33</v>
      </c>
    </row>
    <row r="277" spans="1:4" ht="14.25">
      <c r="A277" s="267" t="s">
        <v>25860</v>
      </c>
      <c r="B277" s="264" t="s">
        <v>25861</v>
      </c>
      <c r="C277" s="265" t="s">
        <v>96</v>
      </c>
      <c r="D277" s="266">
        <v>8.6199999999999992</v>
      </c>
    </row>
    <row r="278" spans="1:4" ht="14.25">
      <c r="A278" s="267" t="s">
        <v>25862</v>
      </c>
      <c r="B278" s="264" t="s">
        <v>25863</v>
      </c>
      <c r="C278" s="265" t="s">
        <v>99</v>
      </c>
      <c r="D278" s="266">
        <v>6.44</v>
      </c>
    </row>
    <row r="279" spans="1:4" ht="14.25">
      <c r="A279" s="267" t="s">
        <v>25864</v>
      </c>
      <c r="B279" s="264" t="s">
        <v>25865</v>
      </c>
      <c r="C279" s="265" t="s">
        <v>25866</v>
      </c>
      <c r="D279" s="266">
        <v>29.37</v>
      </c>
    </row>
    <row r="280" spans="1:4" ht="14.25">
      <c r="A280" s="267" t="s">
        <v>25867</v>
      </c>
      <c r="B280" s="264" t="s">
        <v>25868</v>
      </c>
      <c r="C280" s="265" t="s">
        <v>96</v>
      </c>
      <c r="D280" s="266">
        <v>16.52</v>
      </c>
    </row>
    <row r="281" spans="1:4" ht="14.25">
      <c r="A281" s="267" t="s">
        <v>25869</v>
      </c>
      <c r="B281" s="264" t="s">
        <v>25870</v>
      </c>
      <c r="C281" s="265" t="s">
        <v>2</v>
      </c>
      <c r="D281" s="266">
        <v>29.17</v>
      </c>
    </row>
    <row r="282" spans="1:4" ht="14.25">
      <c r="A282" s="267" t="s">
        <v>25871</v>
      </c>
      <c r="B282" s="264" t="s">
        <v>25872</v>
      </c>
      <c r="C282" s="265" t="s">
        <v>96</v>
      </c>
      <c r="D282" s="266">
        <v>24.86</v>
      </c>
    </row>
    <row r="283" spans="1:4" ht="14.25">
      <c r="A283" s="267" t="s">
        <v>25873</v>
      </c>
      <c r="B283" s="264" t="s">
        <v>25874</v>
      </c>
      <c r="C283" s="265" t="s">
        <v>96</v>
      </c>
      <c r="D283" s="266">
        <v>57.31</v>
      </c>
    </row>
    <row r="284" spans="1:4" ht="14.25">
      <c r="A284" s="267" t="s">
        <v>25875</v>
      </c>
      <c r="B284" s="264" t="s">
        <v>25876</v>
      </c>
      <c r="C284" s="265" t="s">
        <v>96</v>
      </c>
      <c r="D284" s="266">
        <v>32.770000000000003</v>
      </c>
    </row>
    <row r="285" spans="1:4" ht="14.25">
      <c r="A285" s="267" t="s">
        <v>25877</v>
      </c>
      <c r="B285" s="264" t="s">
        <v>25878</v>
      </c>
      <c r="C285" s="265" t="s">
        <v>96</v>
      </c>
      <c r="D285" s="266">
        <v>90.3</v>
      </c>
    </row>
    <row r="286" spans="1:4" ht="14.25">
      <c r="A286" s="267" t="s">
        <v>25879</v>
      </c>
      <c r="B286" s="264" t="s">
        <v>25880</v>
      </c>
      <c r="C286" s="265" t="s">
        <v>89</v>
      </c>
      <c r="D286" s="266">
        <v>207.07</v>
      </c>
    </row>
    <row r="287" spans="1:4" ht="14.25">
      <c r="A287" s="267" t="s">
        <v>25881</v>
      </c>
      <c r="B287" s="264" t="s">
        <v>25882</v>
      </c>
      <c r="C287" s="265" t="s">
        <v>89</v>
      </c>
      <c r="D287" s="266">
        <v>247.2</v>
      </c>
    </row>
    <row r="288" spans="1:4" ht="14.25">
      <c r="A288" s="267" t="s">
        <v>25883</v>
      </c>
      <c r="B288" s="264" t="s">
        <v>25884</v>
      </c>
      <c r="C288" s="265" t="s">
        <v>89</v>
      </c>
      <c r="D288" s="266">
        <v>323.24</v>
      </c>
    </row>
    <row r="289" spans="1:4" ht="14.25">
      <c r="A289" s="267" t="s">
        <v>25885</v>
      </c>
      <c r="B289" s="264" t="s">
        <v>25886</v>
      </c>
      <c r="C289" s="265" t="s">
        <v>2</v>
      </c>
      <c r="D289" s="266">
        <v>13.11</v>
      </c>
    </row>
    <row r="290" spans="1:4" ht="14.25">
      <c r="A290" s="267" t="s">
        <v>25887</v>
      </c>
      <c r="B290" s="264" t="s">
        <v>25888</v>
      </c>
      <c r="C290" s="265" t="s">
        <v>2</v>
      </c>
      <c r="D290" s="266">
        <v>23.72</v>
      </c>
    </row>
    <row r="291" spans="1:4" ht="14.25">
      <c r="A291" s="267" t="s">
        <v>25889</v>
      </c>
      <c r="B291" s="264" t="s">
        <v>25890</v>
      </c>
      <c r="C291" s="265" t="s">
        <v>2</v>
      </c>
      <c r="D291" s="266">
        <v>25.35</v>
      </c>
    </row>
    <row r="292" spans="1:4" ht="14.25">
      <c r="A292" s="267" t="s">
        <v>25891</v>
      </c>
      <c r="B292" s="264" t="s">
        <v>25892</v>
      </c>
      <c r="C292" s="265" t="s">
        <v>2</v>
      </c>
      <c r="D292" s="266">
        <v>27.75</v>
      </c>
    </row>
    <row r="293" spans="1:4" ht="14.25">
      <c r="A293" s="267" t="s">
        <v>25893</v>
      </c>
      <c r="B293" s="264" t="s">
        <v>25894</v>
      </c>
      <c r="C293" s="265" t="s">
        <v>2</v>
      </c>
      <c r="D293" s="266">
        <v>14.12</v>
      </c>
    </row>
    <row r="294" spans="1:4" ht="14.25">
      <c r="A294" s="267" t="s">
        <v>25895</v>
      </c>
      <c r="B294" s="264" t="s">
        <v>25896</v>
      </c>
      <c r="C294" s="265" t="s">
        <v>2</v>
      </c>
      <c r="D294" s="266">
        <v>16.079999999999998</v>
      </c>
    </row>
    <row r="295" spans="1:4" ht="14.25">
      <c r="A295" s="267" t="s">
        <v>25897</v>
      </c>
      <c r="B295" s="264" t="s">
        <v>25898</v>
      </c>
      <c r="C295" s="265" t="s">
        <v>2</v>
      </c>
      <c r="D295" s="266">
        <v>19.670000000000002</v>
      </c>
    </row>
    <row r="296" spans="1:4" ht="14.25">
      <c r="A296" s="267" t="s">
        <v>25899</v>
      </c>
      <c r="B296" s="264" t="s">
        <v>25900</v>
      </c>
      <c r="C296" s="265" t="s">
        <v>2</v>
      </c>
      <c r="D296" s="266">
        <v>20.81</v>
      </c>
    </row>
    <row r="297" spans="1:4" ht="14.25">
      <c r="A297" s="267" t="s">
        <v>25901</v>
      </c>
      <c r="B297" s="264" t="s">
        <v>25902</v>
      </c>
      <c r="C297" s="265" t="s">
        <v>2</v>
      </c>
      <c r="D297" s="266">
        <v>26.23</v>
      </c>
    </row>
    <row r="298" spans="1:4" ht="14.25">
      <c r="A298" s="267" t="s">
        <v>25903</v>
      </c>
      <c r="B298" s="264" t="s">
        <v>25904</v>
      </c>
      <c r="C298" s="265" t="s">
        <v>2</v>
      </c>
      <c r="D298" s="266">
        <v>31.62</v>
      </c>
    </row>
    <row r="299" spans="1:4" ht="14.25">
      <c r="A299" s="267" t="s">
        <v>25905</v>
      </c>
      <c r="B299" s="264" t="s">
        <v>25906</v>
      </c>
      <c r="C299" s="265" t="s">
        <v>2</v>
      </c>
      <c r="D299" s="266">
        <v>33.799999999999997</v>
      </c>
    </row>
    <row r="300" spans="1:4" ht="14.25">
      <c r="A300" s="267" t="s">
        <v>25907</v>
      </c>
      <c r="B300" s="264" t="s">
        <v>25908</v>
      </c>
      <c r="C300" s="265" t="s">
        <v>89</v>
      </c>
      <c r="D300" s="266">
        <v>12089.94</v>
      </c>
    </row>
    <row r="301" spans="1:4" ht="14.25">
      <c r="A301" s="267" t="s">
        <v>25909</v>
      </c>
      <c r="B301" s="264" t="s">
        <v>25910</v>
      </c>
      <c r="C301" s="265" t="s">
        <v>89</v>
      </c>
      <c r="D301" s="266">
        <v>7315.54</v>
      </c>
    </row>
    <row r="302" spans="1:4" ht="14.25">
      <c r="A302" s="267" t="s">
        <v>25911</v>
      </c>
      <c r="B302" s="264" t="s">
        <v>25912</v>
      </c>
      <c r="C302" s="265" t="s">
        <v>89</v>
      </c>
      <c r="D302" s="266">
        <v>330.76</v>
      </c>
    </row>
    <row r="303" spans="1:4" ht="14.25">
      <c r="A303" s="267" t="s">
        <v>25913</v>
      </c>
      <c r="B303" s="264" t="s">
        <v>25914</v>
      </c>
      <c r="C303" s="265" t="s">
        <v>89</v>
      </c>
      <c r="D303" s="266">
        <v>240.72</v>
      </c>
    </row>
    <row r="304" spans="1:4" ht="14.25">
      <c r="A304" s="267" t="s">
        <v>25915</v>
      </c>
      <c r="B304" s="264" t="s">
        <v>25916</v>
      </c>
      <c r="C304" s="265" t="s">
        <v>89</v>
      </c>
      <c r="D304" s="266">
        <v>387.79</v>
      </c>
    </row>
    <row r="305" spans="1:4" ht="14.25">
      <c r="A305" s="267" t="s">
        <v>25917</v>
      </c>
      <c r="B305" s="264" t="s">
        <v>25918</v>
      </c>
      <c r="C305" s="265" t="s">
        <v>89</v>
      </c>
      <c r="D305" s="266">
        <v>432.19</v>
      </c>
    </row>
    <row r="306" spans="1:4" ht="14.25">
      <c r="A306" s="267" t="s">
        <v>25919</v>
      </c>
      <c r="B306" s="264" t="s">
        <v>25920</v>
      </c>
      <c r="C306" s="265" t="s">
        <v>25325</v>
      </c>
      <c r="D306" s="266">
        <v>334.37</v>
      </c>
    </row>
    <row r="307" spans="1:4" ht="14.25">
      <c r="A307" s="267" t="s">
        <v>25921</v>
      </c>
      <c r="B307" s="264" t="s">
        <v>25922</v>
      </c>
      <c r="C307" s="265" t="s">
        <v>801</v>
      </c>
      <c r="D307" s="266">
        <v>226.42</v>
      </c>
    </row>
    <row r="308" spans="1:4" ht="14.25">
      <c r="A308" s="267" t="s">
        <v>25923</v>
      </c>
      <c r="B308" s="264" t="s">
        <v>25924</v>
      </c>
      <c r="C308" s="265" t="s">
        <v>89</v>
      </c>
      <c r="D308" s="266">
        <v>196.59</v>
      </c>
    </row>
    <row r="309" spans="1:4" ht="14.25">
      <c r="A309" s="267" t="s">
        <v>25925</v>
      </c>
      <c r="B309" s="264" t="s">
        <v>25926</v>
      </c>
      <c r="C309" s="265" t="s">
        <v>25325</v>
      </c>
      <c r="D309" s="266">
        <v>249.02</v>
      </c>
    </row>
    <row r="310" spans="1:4" ht="14.25">
      <c r="A310" s="267" t="s">
        <v>25927</v>
      </c>
      <c r="B310" s="264" t="s">
        <v>25928</v>
      </c>
      <c r="C310" s="265" t="s">
        <v>89</v>
      </c>
      <c r="D310" s="266">
        <v>352.21</v>
      </c>
    </row>
    <row r="311" spans="1:4" ht="14.25">
      <c r="A311" s="267" t="s">
        <v>25929</v>
      </c>
      <c r="B311" s="264" t="s">
        <v>25930</v>
      </c>
      <c r="C311" s="265" t="s">
        <v>89</v>
      </c>
      <c r="D311" s="266">
        <v>400.12</v>
      </c>
    </row>
    <row r="312" spans="1:4" ht="14.25">
      <c r="A312" s="267" t="s">
        <v>25931</v>
      </c>
      <c r="B312" s="264" t="s">
        <v>25932</v>
      </c>
      <c r="C312" s="265" t="s">
        <v>89</v>
      </c>
      <c r="D312" s="266">
        <v>481.98</v>
      </c>
    </row>
    <row r="313" spans="1:4" ht="14.25">
      <c r="A313" s="267" t="s">
        <v>25933</v>
      </c>
      <c r="B313" s="264" t="s">
        <v>25934</v>
      </c>
      <c r="C313" s="265" t="s">
        <v>89</v>
      </c>
      <c r="D313" s="266">
        <v>19.7</v>
      </c>
    </row>
    <row r="314" spans="1:4" ht="14.25">
      <c r="A314" s="267" t="s">
        <v>25935</v>
      </c>
      <c r="B314" s="264" t="s">
        <v>25936</v>
      </c>
      <c r="C314" s="265" t="s">
        <v>801</v>
      </c>
      <c r="D314" s="266">
        <v>15.98</v>
      </c>
    </row>
    <row r="315" spans="1:4" ht="14.25">
      <c r="A315" s="267" t="s">
        <v>25937</v>
      </c>
      <c r="B315" s="264" t="s">
        <v>25938</v>
      </c>
      <c r="C315" s="265" t="s">
        <v>801</v>
      </c>
      <c r="D315" s="266">
        <v>90.3</v>
      </c>
    </row>
    <row r="316" spans="1:4" ht="14.25">
      <c r="A316" s="267" t="s">
        <v>25939</v>
      </c>
      <c r="B316" s="264" t="s">
        <v>25940</v>
      </c>
      <c r="C316" s="265" t="s">
        <v>801</v>
      </c>
      <c r="D316" s="266">
        <v>103.86</v>
      </c>
    </row>
    <row r="317" spans="1:4" ht="14.25">
      <c r="A317" s="267" t="s">
        <v>25941</v>
      </c>
      <c r="B317" s="264" t="s">
        <v>25942</v>
      </c>
      <c r="C317" s="265" t="s">
        <v>290</v>
      </c>
      <c r="D317" s="266">
        <v>411.46</v>
      </c>
    </row>
    <row r="318" spans="1:4" ht="14.25">
      <c r="A318" s="267" t="s">
        <v>25943</v>
      </c>
      <c r="B318" s="264" t="s">
        <v>25944</v>
      </c>
      <c r="C318" s="265" t="s">
        <v>290</v>
      </c>
      <c r="D318" s="266">
        <v>476.65</v>
      </c>
    </row>
    <row r="319" spans="1:4" ht="14.25">
      <c r="A319" s="267" t="s">
        <v>25945</v>
      </c>
      <c r="B319" s="264" t="s">
        <v>25946</v>
      </c>
      <c r="C319" s="265" t="s">
        <v>290</v>
      </c>
      <c r="D319" s="266">
        <v>431.1</v>
      </c>
    </row>
    <row r="320" spans="1:4" ht="14.25">
      <c r="A320" s="267" t="s">
        <v>25947</v>
      </c>
      <c r="B320" s="264" t="s">
        <v>25948</v>
      </c>
      <c r="C320" s="265" t="s">
        <v>290</v>
      </c>
      <c r="D320" s="266">
        <v>451.69</v>
      </c>
    </row>
    <row r="321" spans="1:4" ht="14.25">
      <c r="A321" s="267" t="s">
        <v>25949</v>
      </c>
      <c r="B321" s="264" t="s">
        <v>25950</v>
      </c>
      <c r="C321" s="265" t="s">
        <v>290</v>
      </c>
      <c r="D321" s="266">
        <v>495.85</v>
      </c>
    </row>
    <row r="322" spans="1:4" ht="14.25">
      <c r="A322" s="267" t="s">
        <v>25951</v>
      </c>
      <c r="B322" s="264" t="s">
        <v>25952</v>
      </c>
      <c r="C322" s="265" t="s">
        <v>290</v>
      </c>
      <c r="D322" s="266">
        <v>473.25</v>
      </c>
    </row>
    <row r="323" spans="1:4" ht="14.25">
      <c r="A323" s="267" t="s">
        <v>25953</v>
      </c>
      <c r="B323" s="264" t="s">
        <v>25954</v>
      </c>
      <c r="C323" s="265" t="s">
        <v>290</v>
      </c>
      <c r="D323" s="266">
        <v>588.29</v>
      </c>
    </row>
    <row r="324" spans="1:4" ht="14.25">
      <c r="A324" s="267" t="s">
        <v>25955</v>
      </c>
      <c r="B324" s="264" t="s">
        <v>25956</v>
      </c>
      <c r="C324" s="265" t="s">
        <v>290</v>
      </c>
      <c r="D324" s="266">
        <v>519.52</v>
      </c>
    </row>
    <row r="325" spans="1:4" ht="14.25">
      <c r="A325" s="267" t="s">
        <v>25957</v>
      </c>
      <c r="B325" s="264" t="s">
        <v>25958</v>
      </c>
      <c r="C325" s="265" t="s">
        <v>290</v>
      </c>
      <c r="D325" s="266">
        <v>498.29</v>
      </c>
    </row>
    <row r="326" spans="1:4" ht="14.25">
      <c r="A326" s="267" t="s">
        <v>25959</v>
      </c>
      <c r="B326" s="264" t="s">
        <v>25960</v>
      </c>
      <c r="C326" s="265" t="s">
        <v>290</v>
      </c>
      <c r="D326" s="266">
        <v>518.58000000000004</v>
      </c>
    </row>
    <row r="327" spans="1:4" ht="14.25">
      <c r="A327" s="267" t="s">
        <v>25961</v>
      </c>
      <c r="B327" s="264" t="s">
        <v>25962</v>
      </c>
      <c r="C327" s="265" t="s">
        <v>290</v>
      </c>
      <c r="D327" s="266">
        <v>563.46</v>
      </c>
    </row>
    <row r="328" spans="1:4" ht="14.25">
      <c r="A328" s="267" t="s">
        <v>25963</v>
      </c>
      <c r="B328" s="264" t="s">
        <v>25964</v>
      </c>
      <c r="C328" s="265" t="s">
        <v>290</v>
      </c>
      <c r="D328" s="266">
        <v>540.5</v>
      </c>
    </row>
    <row r="329" spans="1:4" ht="14.25">
      <c r="A329" s="267" t="s">
        <v>25965</v>
      </c>
      <c r="B329" s="264" t="s">
        <v>25966</v>
      </c>
      <c r="C329" s="265" t="s">
        <v>290</v>
      </c>
      <c r="D329" s="266">
        <v>513.74</v>
      </c>
    </row>
    <row r="330" spans="1:4" ht="14.25">
      <c r="A330" s="267" t="s">
        <v>25967</v>
      </c>
      <c r="B330" s="264" t="s">
        <v>25968</v>
      </c>
      <c r="C330" s="265" t="s">
        <v>290</v>
      </c>
      <c r="D330" s="266">
        <v>542.78</v>
      </c>
    </row>
    <row r="331" spans="1:4" ht="14.25">
      <c r="A331" s="267" t="s">
        <v>25969</v>
      </c>
      <c r="B331" s="264" t="s">
        <v>25970</v>
      </c>
      <c r="C331" s="265" t="s">
        <v>290</v>
      </c>
      <c r="D331" s="266">
        <v>473</v>
      </c>
    </row>
    <row r="332" spans="1:4" ht="14.25">
      <c r="A332" s="267" t="s">
        <v>25971</v>
      </c>
      <c r="B332" s="264" t="s">
        <v>25972</v>
      </c>
      <c r="C332" s="265" t="s">
        <v>290</v>
      </c>
      <c r="D332" s="266">
        <v>495</v>
      </c>
    </row>
    <row r="333" spans="1:4" ht="14.25">
      <c r="A333" s="267" t="s">
        <v>25973</v>
      </c>
      <c r="B333" s="264" t="s">
        <v>25974</v>
      </c>
      <c r="C333" s="265" t="s">
        <v>290</v>
      </c>
      <c r="D333" s="266">
        <v>500.85</v>
      </c>
    </row>
    <row r="334" spans="1:4" ht="14.25">
      <c r="A334" s="267" t="s">
        <v>25975</v>
      </c>
      <c r="B334" s="264" t="s">
        <v>25976</v>
      </c>
      <c r="C334" s="265" t="s">
        <v>290</v>
      </c>
      <c r="D334" s="266">
        <v>59.47</v>
      </c>
    </row>
    <row r="335" spans="1:4" ht="14.25">
      <c r="A335" s="267" t="s">
        <v>25977</v>
      </c>
      <c r="B335" s="264" t="s">
        <v>25978</v>
      </c>
      <c r="C335" s="265" t="s">
        <v>290</v>
      </c>
      <c r="D335" s="266">
        <v>890.08</v>
      </c>
    </row>
    <row r="336" spans="1:4" ht="14.25">
      <c r="A336" s="267" t="s">
        <v>25979</v>
      </c>
      <c r="B336" s="264" t="s">
        <v>25980</v>
      </c>
      <c r="C336" s="265" t="s">
        <v>801</v>
      </c>
      <c r="D336" s="266">
        <v>66.89</v>
      </c>
    </row>
    <row r="337" spans="1:4" ht="14.25">
      <c r="A337" s="267" t="s">
        <v>25981</v>
      </c>
      <c r="B337" s="264" t="s">
        <v>25982</v>
      </c>
      <c r="C337" s="265" t="s">
        <v>801</v>
      </c>
      <c r="D337" s="266">
        <v>86.76</v>
      </c>
    </row>
    <row r="338" spans="1:4" ht="14.25">
      <c r="A338" s="267" t="s">
        <v>25983</v>
      </c>
      <c r="B338" s="264" t="s">
        <v>25984</v>
      </c>
      <c r="C338" s="265" t="s">
        <v>801</v>
      </c>
      <c r="D338" s="266">
        <v>124.84</v>
      </c>
    </row>
    <row r="339" spans="1:4" ht="14.25">
      <c r="A339" s="267" t="s">
        <v>25985</v>
      </c>
      <c r="B339" s="264" t="s">
        <v>25986</v>
      </c>
      <c r="C339" s="265" t="s">
        <v>801</v>
      </c>
      <c r="D339" s="266">
        <v>129.4</v>
      </c>
    </row>
    <row r="340" spans="1:4" ht="14.25">
      <c r="A340" s="267" t="s">
        <v>25987</v>
      </c>
      <c r="B340" s="264" t="s">
        <v>25988</v>
      </c>
      <c r="C340" s="265" t="s">
        <v>801</v>
      </c>
      <c r="D340" s="266">
        <v>180.8</v>
      </c>
    </row>
    <row r="341" spans="1:4" ht="14.25">
      <c r="A341" s="267" t="s">
        <v>25989</v>
      </c>
      <c r="B341" s="264" t="s">
        <v>25990</v>
      </c>
      <c r="C341" s="265" t="s">
        <v>801</v>
      </c>
      <c r="D341" s="266">
        <v>106.92</v>
      </c>
    </row>
    <row r="342" spans="1:4" ht="14.25">
      <c r="A342" s="267" t="s">
        <v>25991</v>
      </c>
      <c r="B342" s="264" t="s">
        <v>25992</v>
      </c>
      <c r="C342" s="265" t="s">
        <v>801</v>
      </c>
      <c r="D342" s="266">
        <v>126.87</v>
      </c>
    </row>
    <row r="343" spans="1:4" ht="14.25">
      <c r="A343" s="267" t="s">
        <v>25993</v>
      </c>
      <c r="B343" s="264" t="s">
        <v>25994</v>
      </c>
      <c r="C343" s="265" t="s">
        <v>801</v>
      </c>
      <c r="D343" s="266">
        <v>106.37</v>
      </c>
    </row>
    <row r="344" spans="1:4" ht="14.25">
      <c r="A344" s="267" t="s">
        <v>25995</v>
      </c>
      <c r="B344" s="264" t="s">
        <v>25996</v>
      </c>
      <c r="C344" s="265" t="s">
        <v>801</v>
      </c>
      <c r="D344" s="266">
        <v>201.32</v>
      </c>
    </row>
    <row r="345" spans="1:4" ht="14.25">
      <c r="A345" s="267" t="s">
        <v>25997</v>
      </c>
      <c r="B345" s="264" t="s">
        <v>25998</v>
      </c>
      <c r="C345" s="265" t="s">
        <v>801</v>
      </c>
      <c r="D345" s="266">
        <v>131.1</v>
      </c>
    </row>
    <row r="346" spans="1:4" ht="14.25">
      <c r="A346" s="267" t="s">
        <v>25999</v>
      </c>
      <c r="B346" s="264" t="s">
        <v>26000</v>
      </c>
      <c r="C346" s="265" t="s">
        <v>801</v>
      </c>
      <c r="D346" s="266">
        <v>115.27</v>
      </c>
    </row>
    <row r="347" spans="1:4" ht="14.25">
      <c r="A347" s="267" t="s">
        <v>26001</v>
      </c>
      <c r="B347" s="264" t="s">
        <v>26002</v>
      </c>
      <c r="C347" s="265" t="s">
        <v>801</v>
      </c>
      <c r="D347" s="266">
        <v>122.63</v>
      </c>
    </row>
    <row r="348" spans="1:4" ht="14.25">
      <c r="A348" s="267" t="s">
        <v>26003</v>
      </c>
      <c r="B348" s="264" t="s">
        <v>26004</v>
      </c>
      <c r="C348" s="265" t="s">
        <v>801</v>
      </c>
      <c r="D348" s="266">
        <v>59.37</v>
      </c>
    </row>
    <row r="349" spans="1:4" ht="14.25">
      <c r="A349" s="267" t="s">
        <v>26005</v>
      </c>
      <c r="B349" s="264" t="s">
        <v>26006</v>
      </c>
      <c r="C349" s="265" t="s">
        <v>801</v>
      </c>
      <c r="D349" s="266">
        <v>55</v>
      </c>
    </row>
    <row r="350" spans="1:4" ht="14.25">
      <c r="A350" s="267" t="s">
        <v>26007</v>
      </c>
      <c r="B350" s="264" t="s">
        <v>26008</v>
      </c>
      <c r="C350" s="265" t="s">
        <v>801</v>
      </c>
      <c r="D350" s="266">
        <v>81.03</v>
      </c>
    </row>
    <row r="351" spans="1:4" ht="14.25">
      <c r="A351" s="267" t="s">
        <v>26009</v>
      </c>
      <c r="B351" s="264" t="s">
        <v>26010</v>
      </c>
      <c r="C351" s="265" t="s">
        <v>801</v>
      </c>
      <c r="D351" s="266">
        <v>93.55</v>
      </c>
    </row>
    <row r="352" spans="1:4" ht="14.25">
      <c r="A352" s="267" t="s">
        <v>26011</v>
      </c>
      <c r="B352" s="264" t="s">
        <v>26012</v>
      </c>
      <c r="C352" s="265" t="s">
        <v>801</v>
      </c>
      <c r="D352" s="266">
        <v>105.72</v>
      </c>
    </row>
    <row r="353" spans="1:4" ht="14.25">
      <c r="A353" s="267" t="s">
        <v>26013</v>
      </c>
      <c r="B353" s="264" t="s">
        <v>26014</v>
      </c>
      <c r="C353" s="265" t="s">
        <v>801</v>
      </c>
      <c r="D353" s="266">
        <v>118.44</v>
      </c>
    </row>
    <row r="354" spans="1:4" ht="14.25">
      <c r="A354" s="267" t="s">
        <v>26015</v>
      </c>
      <c r="B354" s="264" t="s">
        <v>26016</v>
      </c>
      <c r="C354" s="265" t="s">
        <v>801</v>
      </c>
      <c r="D354" s="266">
        <v>87.03</v>
      </c>
    </row>
    <row r="355" spans="1:4" ht="14.25">
      <c r="A355" s="267" t="s">
        <v>26017</v>
      </c>
      <c r="B355" s="264" t="s">
        <v>26018</v>
      </c>
      <c r="C355" s="265" t="s">
        <v>801</v>
      </c>
      <c r="D355" s="266">
        <v>113.01</v>
      </c>
    </row>
    <row r="356" spans="1:4" ht="14.25">
      <c r="A356" s="267" t="s">
        <v>26019</v>
      </c>
      <c r="B356" s="264" t="s">
        <v>26020</v>
      </c>
      <c r="C356" s="265" t="s">
        <v>2</v>
      </c>
      <c r="D356" s="266">
        <v>13.63</v>
      </c>
    </row>
    <row r="357" spans="1:4" ht="14.25">
      <c r="A357" s="267" t="s">
        <v>26021</v>
      </c>
      <c r="B357" s="264" t="s">
        <v>26022</v>
      </c>
      <c r="C357" s="265" t="s">
        <v>2</v>
      </c>
      <c r="D357" s="266">
        <v>15.56</v>
      </c>
    </row>
    <row r="358" spans="1:4" ht="14.25">
      <c r="A358" s="267" t="s">
        <v>26023</v>
      </c>
      <c r="B358" s="264" t="s">
        <v>26024</v>
      </c>
      <c r="C358" s="265" t="s">
        <v>2</v>
      </c>
      <c r="D358" s="266">
        <v>15.91</v>
      </c>
    </row>
    <row r="359" spans="1:4" ht="14.25">
      <c r="A359" s="267" t="s">
        <v>26025</v>
      </c>
      <c r="B359" s="264" t="s">
        <v>26026</v>
      </c>
      <c r="C359" s="265" t="s">
        <v>2</v>
      </c>
      <c r="D359" s="266">
        <v>2.99</v>
      </c>
    </row>
    <row r="360" spans="1:4" ht="14.25">
      <c r="A360" s="267" t="s">
        <v>26027</v>
      </c>
      <c r="B360" s="264" t="s">
        <v>26028</v>
      </c>
      <c r="C360" s="265" t="s">
        <v>2</v>
      </c>
      <c r="D360" s="266">
        <v>3.75</v>
      </c>
    </row>
    <row r="361" spans="1:4" ht="14.25">
      <c r="A361" s="267" t="s">
        <v>26029</v>
      </c>
      <c r="B361" s="264" t="s">
        <v>26030</v>
      </c>
      <c r="C361" s="265" t="s">
        <v>2</v>
      </c>
      <c r="D361" s="266">
        <v>4.7699999999999996</v>
      </c>
    </row>
    <row r="362" spans="1:4" ht="14.25">
      <c r="A362" s="267" t="s">
        <v>26031</v>
      </c>
      <c r="B362" s="264" t="s">
        <v>26032</v>
      </c>
      <c r="C362" s="265" t="s">
        <v>2</v>
      </c>
      <c r="D362" s="266">
        <v>4.2</v>
      </c>
    </row>
    <row r="363" spans="1:4" ht="14.25">
      <c r="A363" s="267" t="s">
        <v>26033</v>
      </c>
      <c r="B363" s="264" t="s">
        <v>26034</v>
      </c>
      <c r="C363" s="265" t="s">
        <v>2</v>
      </c>
      <c r="D363" s="266">
        <v>5.14</v>
      </c>
    </row>
    <row r="364" spans="1:4" ht="14.25">
      <c r="A364" s="267" t="s">
        <v>26035</v>
      </c>
      <c r="B364" s="264" t="s">
        <v>26036</v>
      </c>
      <c r="C364" s="265" t="s">
        <v>2</v>
      </c>
      <c r="D364" s="266">
        <v>4.38</v>
      </c>
    </row>
    <row r="365" spans="1:4" ht="14.25">
      <c r="A365" s="267" t="s">
        <v>26037</v>
      </c>
      <c r="B365" s="264" t="s">
        <v>26038</v>
      </c>
      <c r="C365" s="265" t="s">
        <v>2</v>
      </c>
      <c r="D365" s="266">
        <v>6.13</v>
      </c>
    </row>
    <row r="366" spans="1:4" ht="14.25">
      <c r="A366" s="267" t="s">
        <v>26039</v>
      </c>
      <c r="B366" s="264" t="s">
        <v>26040</v>
      </c>
      <c r="C366" s="265" t="s">
        <v>2</v>
      </c>
      <c r="D366" s="266">
        <v>26.88</v>
      </c>
    </row>
    <row r="367" spans="1:4" ht="14.25">
      <c r="A367" s="267" t="s">
        <v>26041</v>
      </c>
      <c r="B367" s="264" t="s">
        <v>26042</v>
      </c>
      <c r="C367" s="265" t="s">
        <v>2</v>
      </c>
      <c r="D367" s="266">
        <v>19.809999999999999</v>
      </c>
    </row>
    <row r="368" spans="1:4" ht="14.25">
      <c r="A368" s="267" t="s">
        <v>26043</v>
      </c>
      <c r="B368" s="264" t="s">
        <v>26044</v>
      </c>
      <c r="C368" s="265" t="s">
        <v>2</v>
      </c>
      <c r="D368" s="266">
        <v>81.99</v>
      </c>
    </row>
    <row r="369" spans="1:4" ht="14.25">
      <c r="A369" s="267" t="s">
        <v>26045</v>
      </c>
      <c r="B369" s="264" t="s">
        <v>26046</v>
      </c>
      <c r="C369" s="265" t="s">
        <v>2</v>
      </c>
      <c r="D369" s="266">
        <v>18.95</v>
      </c>
    </row>
    <row r="370" spans="1:4" ht="14.25">
      <c r="A370" s="267" t="s">
        <v>26047</v>
      </c>
      <c r="B370" s="264" t="s">
        <v>26048</v>
      </c>
      <c r="C370" s="265" t="s">
        <v>2</v>
      </c>
      <c r="D370" s="266">
        <v>504.08</v>
      </c>
    </row>
    <row r="371" spans="1:4" ht="14.25">
      <c r="A371" s="267" t="s">
        <v>26049</v>
      </c>
      <c r="B371" s="264" t="s">
        <v>26050</v>
      </c>
      <c r="C371" s="265" t="s">
        <v>2</v>
      </c>
      <c r="D371" s="266">
        <v>569.44000000000005</v>
      </c>
    </row>
    <row r="372" spans="1:4" ht="14.25">
      <c r="A372" s="267" t="s">
        <v>26051</v>
      </c>
      <c r="B372" s="264" t="s">
        <v>26052</v>
      </c>
      <c r="C372" s="265" t="s">
        <v>2</v>
      </c>
      <c r="D372" s="266">
        <v>712.5</v>
      </c>
    </row>
    <row r="373" spans="1:4" ht="14.25">
      <c r="A373" s="267" t="s">
        <v>26053</v>
      </c>
      <c r="B373" s="264" t="s">
        <v>26054</v>
      </c>
      <c r="C373" s="265" t="s">
        <v>2</v>
      </c>
      <c r="D373" s="266">
        <v>78.94</v>
      </c>
    </row>
    <row r="374" spans="1:4" ht="14.25">
      <c r="A374" s="267" t="s">
        <v>26055</v>
      </c>
      <c r="B374" s="264" t="s">
        <v>26056</v>
      </c>
      <c r="C374" s="265" t="s">
        <v>2</v>
      </c>
      <c r="D374" s="266">
        <v>57.07</v>
      </c>
    </row>
    <row r="375" spans="1:4" ht="14.25">
      <c r="A375" s="267" t="s">
        <v>26057</v>
      </c>
      <c r="B375" s="264" t="s">
        <v>26058</v>
      </c>
      <c r="C375" s="265" t="s">
        <v>2</v>
      </c>
      <c r="D375" s="266">
        <v>83.19</v>
      </c>
    </row>
    <row r="376" spans="1:4" ht="14.25">
      <c r="A376" s="267" t="s">
        <v>26059</v>
      </c>
      <c r="B376" s="264" t="s">
        <v>26060</v>
      </c>
      <c r="C376" s="265" t="s">
        <v>801</v>
      </c>
      <c r="D376" s="266">
        <v>70.260000000000005</v>
      </c>
    </row>
    <row r="377" spans="1:4" ht="14.25">
      <c r="A377" s="267" t="s">
        <v>26061</v>
      </c>
      <c r="B377" s="264" t="s">
        <v>26062</v>
      </c>
      <c r="C377" s="265" t="s">
        <v>801</v>
      </c>
      <c r="D377" s="266">
        <v>74.69</v>
      </c>
    </row>
    <row r="378" spans="1:4" ht="14.25">
      <c r="A378" s="267" t="s">
        <v>26063</v>
      </c>
      <c r="B378" s="264" t="s">
        <v>26064</v>
      </c>
      <c r="C378" s="265" t="s">
        <v>801</v>
      </c>
      <c r="D378" s="266">
        <v>67.53</v>
      </c>
    </row>
    <row r="379" spans="1:4" ht="14.25">
      <c r="A379" s="267" t="s">
        <v>26065</v>
      </c>
      <c r="B379" s="264" t="s">
        <v>26066</v>
      </c>
      <c r="C379" s="265" t="s">
        <v>801</v>
      </c>
      <c r="D379" s="266">
        <v>123.4</v>
      </c>
    </row>
    <row r="380" spans="1:4" ht="14.25">
      <c r="A380" s="267" t="s">
        <v>26067</v>
      </c>
      <c r="B380" s="264" t="s">
        <v>26068</v>
      </c>
      <c r="C380" s="265" t="s">
        <v>801</v>
      </c>
      <c r="D380" s="266">
        <v>88.11</v>
      </c>
    </row>
    <row r="381" spans="1:4" ht="14.25">
      <c r="A381" s="267" t="s">
        <v>26069</v>
      </c>
      <c r="B381" s="264" t="s">
        <v>26070</v>
      </c>
      <c r="C381" s="265" t="s">
        <v>801</v>
      </c>
      <c r="D381" s="266">
        <v>103.52</v>
      </c>
    </row>
    <row r="382" spans="1:4" ht="14.25">
      <c r="A382" s="267" t="s">
        <v>26071</v>
      </c>
      <c r="B382" s="264" t="s">
        <v>26072</v>
      </c>
      <c r="C382" s="265" t="s">
        <v>801</v>
      </c>
      <c r="D382" s="266">
        <v>129.19</v>
      </c>
    </row>
    <row r="383" spans="1:4" ht="14.25">
      <c r="A383" s="267" t="s">
        <v>26073</v>
      </c>
      <c r="B383" s="264" t="s">
        <v>26074</v>
      </c>
      <c r="C383" s="265" t="s">
        <v>801</v>
      </c>
      <c r="D383" s="266">
        <v>168.46</v>
      </c>
    </row>
    <row r="384" spans="1:4" ht="14.25">
      <c r="A384" s="267" t="s">
        <v>26075</v>
      </c>
      <c r="B384" s="264" t="s">
        <v>26076</v>
      </c>
      <c r="C384" s="265" t="s">
        <v>2</v>
      </c>
      <c r="D384" s="266">
        <v>49.2</v>
      </c>
    </row>
    <row r="385" spans="1:4" ht="14.25">
      <c r="A385" s="267" t="s">
        <v>26077</v>
      </c>
      <c r="B385" s="264" t="s">
        <v>26078</v>
      </c>
      <c r="C385" s="265" t="s">
        <v>2</v>
      </c>
      <c r="D385" s="266">
        <v>152.22999999999999</v>
      </c>
    </row>
    <row r="386" spans="1:4" ht="14.25">
      <c r="A386" s="267" t="s">
        <v>26079</v>
      </c>
      <c r="B386" s="264" t="s">
        <v>26080</v>
      </c>
      <c r="C386" s="265" t="s">
        <v>89</v>
      </c>
      <c r="D386" s="266">
        <v>63.31</v>
      </c>
    </row>
    <row r="387" spans="1:4" ht="14.25">
      <c r="A387" s="267" t="s">
        <v>26081</v>
      </c>
      <c r="B387" s="264" t="s">
        <v>26082</v>
      </c>
      <c r="C387" s="265" t="s">
        <v>801</v>
      </c>
      <c r="D387" s="266">
        <v>71.22</v>
      </c>
    </row>
    <row r="388" spans="1:4" ht="14.25">
      <c r="A388" s="267" t="s">
        <v>26083</v>
      </c>
      <c r="B388" s="264" t="s">
        <v>26084</v>
      </c>
      <c r="C388" s="265" t="s">
        <v>89</v>
      </c>
      <c r="D388" s="266">
        <v>31.6</v>
      </c>
    </row>
    <row r="389" spans="1:4" ht="14.25">
      <c r="A389" s="267" t="s">
        <v>26085</v>
      </c>
      <c r="B389" s="264" t="s">
        <v>26086</v>
      </c>
      <c r="C389" s="265" t="s">
        <v>89</v>
      </c>
      <c r="D389" s="266">
        <v>32.99</v>
      </c>
    </row>
    <row r="390" spans="1:4" ht="14.25">
      <c r="A390" s="267" t="s">
        <v>26087</v>
      </c>
      <c r="B390" s="264" t="s">
        <v>26088</v>
      </c>
      <c r="C390" s="265" t="s">
        <v>801</v>
      </c>
      <c r="D390" s="266">
        <v>68.31</v>
      </c>
    </row>
    <row r="391" spans="1:4" ht="14.25">
      <c r="A391" s="267" t="s">
        <v>26089</v>
      </c>
      <c r="B391" s="264" t="s">
        <v>26090</v>
      </c>
      <c r="C391" s="265" t="s">
        <v>801</v>
      </c>
      <c r="D391" s="266">
        <v>132.69</v>
      </c>
    </row>
    <row r="392" spans="1:4" ht="14.25">
      <c r="A392" s="267" t="s">
        <v>26091</v>
      </c>
      <c r="B392" s="264" t="s">
        <v>26092</v>
      </c>
      <c r="C392" s="265" t="s">
        <v>801</v>
      </c>
      <c r="D392" s="266">
        <v>106.54</v>
      </c>
    </row>
    <row r="393" spans="1:4" ht="14.25">
      <c r="A393" s="267" t="s">
        <v>26093</v>
      </c>
      <c r="B393" s="264" t="s">
        <v>26094</v>
      </c>
      <c r="C393" s="265" t="s">
        <v>89</v>
      </c>
      <c r="D393" s="266">
        <v>20.83</v>
      </c>
    </row>
    <row r="394" spans="1:4" ht="14.25">
      <c r="A394" s="267" t="s">
        <v>26095</v>
      </c>
      <c r="B394" s="264" t="s">
        <v>26096</v>
      </c>
      <c r="C394" s="265" t="s">
        <v>89</v>
      </c>
      <c r="D394" s="266">
        <v>53.55</v>
      </c>
    </row>
    <row r="395" spans="1:4" ht="14.25">
      <c r="A395" s="267" t="s">
        <v>26097</v>
      </c>
      <c r="B395" s="264" t="s">
        <v>26098</v>
      </c>
      <c r="C395" s="265" t="s">
        <v>89</v>
      </c>
      <c r="D395" s="266">
        <v>11.75</v>
      </c>
    </row>
    <row r="396" spans="1:4" ht="14.25">
      <c r="A396" s="267" t="s">
        <v>26099</v>
      </c>
      <c r="B396" s="264" t="s">
        <v>26100</v>
      </c>
      <c r="C396" s="265" t="s">
        <v>290</v>
      </c>
      <c r="D396" s="266">
        <v>4065.02</v>
      </c>
    </row>
    <row r="397" spans="1:4" ht="14.25">
      <c r="A397" s="267" t="s">
        <v>26101</v>
      </c>
      <c r="B397" s="264" t="s">
        <v>26102</v>
      </c>
      <c r="C397" s="265" t="s">
        <v>89</v>
      </c>
      <c r="D397" s="266">
        <v>23.7</v>
      </c>
    </row>
    <row r="398" spans="1:4" ht="14.25">
      <c r="A398" s="267" t="s">
        <v>26103</v>
      </c>
      <c r="B398" s="264" t="s">
        <v>26104</v>
      </c>
      <c r="C398" s="265" t="s">
        <v>89</v>
      </c>
      <c r="D398" s="266">
        <v>4.32</v>
      </c>
    </row>
    <row r="399" spans="1:4" ht="14.25">
      <c r="A399" s="267" t="s">
        <v>26105</v>
      </c>
      <c r="B399" s="264" t="s">
        <v>26106</v>
      </c>
      <c r="C399" s="265" t="s">
        <v>89</v>
      </c>
      <c r="D399" s="266">
        <v>7.38</v>
      </c>
    </row>
    <row r="400" spans="1:4" ht="14.25">
      <c r="A400" s="267" t="s">
        <v>26107</v>
      </c>
      <c r="B400" s="264" t="s">
        <v>26108</v>
      </c>
      <c r="C400" s="265" t="s">
        <v>89</v>
      </c>
      <c r="D400" s="266">
        <v>5.66</v>
      </c>
    </row>
    <row r="401" spans="1:4" ht="14.25">
      <c r="A401" s="267" t="s">
        <v>26109</v>
      </c>
      <c r="B401" s="264" t="s">
        <v>26110</v>
      </c>
      <c r="C401" s="265" t="s">
        <v>801</v>
      </c>
      <c r="D401" s="266">
        <v>101.41</v>
      </c>
    </row>
    <row r="402" spans="1:4" ht="14.25">
      <c r="A402" s="267" t="s">
        <v>26111</v>
      </c>
      <c r="B402" s="264" t="s">
        <v>26112</v>
      </c>
      <c r="C402" s="265" t="s">
        <v>290</v>
      </c>
      <c r="D402" s="266">
        <v>4516.04</v>
      </c>
    </row>
    <row r="403" spans="1:4" ht="14.25">
      <c r="A403" s="267" t="s">
        <v>26113</v>
      </c>
      <c r="B403" s="264" t="s">
        <v>26114</v>
      </c>
      <c r="C403" s="265" t="s">
        <v>89</v>
      </c>
      <c r="D403" s="266">
        <v>36.03</v>
      </c>
    </row>
    <row r="404" spans="1:4" ht="14.25">
      <c r="A404" s="267" t="s">
        <v>26115</v>
      </c>
      <c r="B404" s="264" t="s">
        <v>26116</v>
      </c>
      <c r="C404" s="265" t="s">
        <v>89</v>
      </c>
      <c r="D404" s="266">
        <v>2.64</v>
      </c>
    </row>
    <row r="405" spans="1:4" ht="14.25">
      <c r="A405" s="267" t="s">
        <v>26117</v>
      </c>
      <c r="B405" s="264" t="s">
        <v>26118</v>
      </c>
      <c r="C405" s="265" t="s">
        <v>89</v>
      </c>
      <c r="D405" s="266">
        <v>3.25</v>
      </c>
    </row>
    <row r="406" spans="1:4" ht="14.25">
      <c r="A406" s="267" t="s">
        <v>26119</v>
      </c>
      <c r="B406" s="264" t="s">
        <v>26120</v>
      </c>
      <c r="C406" s="265" t="s">
        <v>2</v>
      </c>
      <c r="D406" s="266">
        <v>115.22</v>
      </c>
    </row>
    <row r="407" spans="1:4" ht="14.25">
      <c r="A407" s="267" t="s">
        <v>26121</v>
      </c>
      <c r="B407" s="264" t="s">
        <v>26122</v>
      </c>
      <c r="C407" s="265" t="s">
        <v>2</v>
      </c>
      <c r="D407" s="266">
        <v>153</v>
      </c>
    </row>
    <row r="408" spans="1:4" ht="14.25">
      <c r="A408" s="267" t="s">
        <v>26123</v>
      </c>
      <c r="B408" s="264" t="s">
        <v>26124</v>
      </c>
      <c r="C408" s="265" t="s">
        <v>89</v>
      </c>
      <c r="D408" s="266">
        <v>18.95</v>
      </c>
    </row>
    <row r="409" spans="1:4" ht="14.25">
      <c r="A409" s="267" t="s">
        <v>26125</v>
      </c>
      <c r="B409" s="264" t="s">
        <v>26126</v>
      </c>
      <c r="C409" s="265" t="s">
        <v>89</v>
      </c>
      <c r="D409" s="266">
        <v>42.61</v>
      </c>
    </row>
    <row r="410" spans="1:4" ht="14.25">
      <c r="A410" s="267" t="s">
        <v>26127</v>
      </c>
      <c r="B410" s="264" t="s">
        <v>26128</v>
      </c>
      <c r="C410" s="265" t="s">
        <v>801</v>
      </c>
      <c r="D410" s="266">
        <v>16.29</v>
      </c>
    </row>
    <row r="411" spans="1:4" ht="14.25">
      <c r="A411" s="267" t="s">
        <v>26129</v>
      </c>
      <c r="B411" s="264" t="s">
        <v>26130</v>
      </c>
      <c r="C411" s="265" t="s">
        <v>801</v>
      </c>
      <c r="D411" s="266">
        <v>24.6</v>
      </c>
    </row>
    <row r="412" spans="1:4" ht="14.25">
      <c r="A412" s="267" t="s">
        <v>26131</v>
      </c>
      <c r="B412" s="264" t="s">
        <v>26132</v>
      </c>
      <c r="C412" s="265" t="s">
        <v>801</v>
      </c>
      <c r="D412" s="266">
        <v>30</v>
      </c>
    </row>
    <row r="413" spans="1:4" ht="14.25">
      <c r="A413" s="267" t="s">
        <v>26133</v>
      </c>
      <c r="B413" s="264" t="s">
        <v>26134</v>
      </c>
      <c r="C413" s="265" t="s">
        <v>801</v>
      </c>
      <c r="D413" s="266">
        <v>42.41</v>
      </c>
    </row>
    <row r="414" spans="1:4" ht="14.25">
      <c r="A414" s="267" t="s">
        <v>26135</v>
      </c>
      <c r="B414" s="264" t="s">
        <v>26136</v>
      </c>
      <c r="C414" s="265" t="s">
        <v>801</v>
      </c>
      <c r="D414" s="266">
        <v>83.28</v>
      </c>
    </row>
    <row r="415" spans="1:4" ht="14.25">
      <c r="A415" s="267" t="s">
        <v>26137</v>
      </c>
      <c r="B415" s="264" t="s">
        <v>26138</v>
      </c>
      <c r="C415" s="265" t="s">
        <v>801</v>
      </c>
      <c r="D415" s="266">
        <v>127.68</v>
      </c>
    </row>
    <row r="416" spans="1:4" ht="14.25">
      <c r="A416" s="267" t="s">
        <v>26139</v>
      </c>
      <c r="B416" s="264" t="s">
        <v>26140</v>
      </c>
      <c r="C416" s="265" t="s">
        <v>801</v>
      </c>
      <c r="D416" s="266">
        <v>43.42</v>
      </c>
    </row>
    <row r="417" spans="1:4" ht="14.25">
      <c r="A417" s="267" t="s">
        <v>26141</v>
      </c>
      <c r="B417" s="264" t="s">
        <v>26142</v>
      </c>
      <c r="C417" s="265" t="s">
        <v>26143</v>
      </c>
      <c r="D417" s="266">
        <v>321.48</v>
      </c>
    </row>
    <row r="418" spans="1:4" ht="14.25">
      <c r="A418" s="267" t="s">
        <v>26144</v>
      </c>
      <c r="B418" s="264" t="s">
        <v>26145</v>
      </c>
      <c r="C418" s="265" t="s">
        <v>89</v>
      </c>
      <c r="D418" s="266">
        <v>7.99</v>
      </c>
    </row>
    <row r="419" spans="1:4" ht="14.25">
      <c r="A419" s="267" t="s">
        <v>26146</v>
      </c>
      <c r="B419" s="264" t="s">
        <v>26147</v>
      </c>
      <c r="C419" s="265" t="s">
        <v>801</v>
      </c>
      <c r="D419" s="266">
        <v>485.43</v>
      </c>
    </row>
    <row r="420" spans="1:4" ht="14.25">
      <c r="A420" s="267" t="s">
        <v>26148</v>
      </c>
      <c r="B420" s="264" t="s">
        <v>26149</v>
      </c>
      <c r="C420" s="265" t="s">
        <v>801</v>
      </c>
      <c r="D420" s="266">
        <v>774.37</v>
      </c>
    </row>
    <row r="421" spans="1:4" ht="14.25">
      <c r="A421" s="267" t="s">
        <v>26150</v>
      </c>
      <c r="B421" s="264" t="s">
        <v>26151</v>
      </c>
      <c r="C421" s="265" t="s">
        <v>2</v>
      </c>
      <c r="D421" s="266">
        <v>594.07000000000005</v>
      </c>
    </row>
    <row r="422" spans="1:4" ht="14.25">
      <c r="A422" s="267" t="s">
        <v>26152</v>
      </c>
      <c r="B422" s="264" t="s">
        <v>26153</v>
      </c>
      <c r="C422" s="265" t="s">
        <v>2</v>
      </c>
      <c r="D422" s="266">
        <v>594.07000000000005</v>
      </c>
    </row>
    <row r="423" spans="1:4" ht="14.25">
      <c r="A423" s="267" t="s">
        <v>26154</v>
      </c>
      <c r="B423" s="264" t="s">
        <v>26155</v>
      </c>
      <c r="C423" s="265" t="s">
        <v>2</v>
      </c>
      <c r="D423" s="266">
        <v>610.76</v>
      </c>
    </row>
    <row r="424" spans="1:4" ht="14.25">
      <c r="A424" s="267" t="s">
        <v>26156</v>
      </c>
      <c r="B424" s="264" t="s">
        <v>26157</v>
      </c>
      <c r="C424" s="265" t="s">
        <v>2</v>
      </c>
      <c r="D424" s="266">
        <v>594.07000000000005</v>
      </c>
    </row>
    <row r="425" spans="1:4" ht="14.25">
      <c r="A425" s="267" t="s">
        <v>26158</v>
      </c>
      <c r="B425" s="264" t="s">
        <v>26159</v>
      </c>
      <c r="C425" s="265" t="s">
        <v>2</v>
      </c>
      <c r="D425" s="266">
        <v>737.98</v>
      </c>
    </row>
    <row r="426" spans="1:4" ht="14.25">
      <c r="A426" s="267" t="s">
        <v>26160</v>
      </c>
      <c r="B426" s="264" t="s">
        <v>26161</v>
      </c>
      <c r="C426" s="265" t="s">
        <v>2</v>
      </c>
      <c r="D426" s="266">
        <v>773.41</v>
      </c>
    </row>
    <row r="427" spans="1:4" ht="14.25">
      <c r="A427" s="267" t="s">
        <v>26162</v>
      </c>
      <c r="B427" s="264" t="s">
        <v>26163</v>
      </c>
      <c r="C427" s="265" t="s">
        <v>2</v>
      </c>
      <c r="D427" s="266">
        <v>864.49</v>
      </c>
    </row>
    <row r="428" spans="1:4" ht="14.25">
      <c r="A428" s="267" t="s">
        <v>26164</v>
      </c>
      <c r="B428" s="264" t="s">
        <v>26165</v>
      </c>
      <c r="C428" s="265" t="s">
        <v>801</v>
      </c>
      <c r="D428" s="266">
        <v>122.55</v>
      </c>
    </row>
    <row r="429" spans="1:4" ht="14.25">
      <c r="A429" s="267" t="s">
        <v>26166</v>
      </c>
      <c r="B429" s="264" t="s">
        <v>26167</v>
      </c>
      <c r="C429" s="265" t="s">
        <v>2</v>
      </c>
      <c r="D429" s="266">
        <v>215.26</v>
      </c>
    </row>
    <row r="430" spans="1:4" ht="14.25">
      <c r="A430" s="267" t="s">
        <v>26168</v>
      </c>
      <c r="B430" s="264" t="s">
        <v>26169</v>
      </c>
      <c r="C430" s="265" t="s">
        <v>2</v>
      </c>
      <c r="D430" s="266">
        <v>221.81</v>
      </c>
    </row>
    <row r="431" spans="1:4" ht="14.25">
      <c r="A431" s="267" t="s">
        <v>26170</v>
      </c>
      <c r="B431" s="264" t="s">
        <v>26171</v>
      </c>
      <c r="C431" s="265" t="s">
        <v>2</v>
      </c>
      <c r="D431" s="266">
        <v>250.42</v>
      </c>
    </row>
    <row r="432" spans="1:4" ht="14.25">
      <c r="A432" s="267" t="s">
        <v>26172</v>
      </c>
      <c r="B432" s="264" t="s">
        <v>26173</v>
      </c>
      <c r="C432" s="265" t="s">
        <v>2</v>
      </c>
      <c r="D432" s="266">
        <v>197.18</v>
      </c>
    </row>
    <row r="433" spans="1:4" ht="14.25">
      <c r="A433" s="267" t="s">
        <v>26174</v>
      </c>
      <c r="B433" s="264" t="s">
        <v>26175</v>
      </c>
      <c r="C433" s="265" t="s">
        <v>2</v>
      </c>
      <c r="D433" s="266">
        <v>284.02999999999997</v>
      </c>
    </row>
    <row r="434" spans="1:4" ht="14.25">
      <c r="A434" s="267" t="s">
        <v>26176</v>
      </c>
      <c r="B434" s="264" t="s">
        <v>26177</v>
      </c>
      <c r="C434" s="265" t="s">
        <v>2</v>
      </c>
      <c r="D434" s="266">
        <v>33.6</v>
      </c>
    </row>
    <row r="435" spans="1:4" ht="14.25">
      <c r="A435" s="267" t="s">
        <v>26178</v>
      </c>
      <c r="B435" s="264" t="s">
        <v>26179</v>
      </c>
      <c r="C435" s="265" t="s">
        <v>2</v>
      </c>
      <c r="D435" s="266">
        <v>917.44</v>
      </c>
    </row>
    <row r="436" spans="1:4" ht="14.25">
      <c r="A436" s="267" t="s">
        <v>26180</v>
      </c>
      <c r="B436" s="264" t="s">
        <v>26181</v>
      </c>
      <c r="C436" s="265" t="s">
        <v>2</v>
      </c>
      <c r="D436" s="266">
        <v>983.92</v>
      </c>
    </row>
    <row r="437" spans="1:4" ht="14.25">
      <c r="A437" s="267" t="s">
        <v>26182</v>
      </c>
      <c r="B437" s="264" t="s">
        <v>26183</v>
      </c>
      <c r="C437" s="265" t="s">
        <v>2</v>
      </c>
      <c r="D437" s="266">
        <v>1085.26</v>
      </c>
    </row>
    <row r="438" spans="1:4" ht="14.25">
      <c r="A438" s="267" t="s">
        <v>26184</v>
      </c>
      <c r="B438" s="264" t="s">
        <v>26185</v>
      </c>
      <c r="C438" s="265" t="s">
        <v>2</v>
      </c>
      <c r="D438" s="266">
        <v>1100.56</v>
      </c>
    </row>
    <row r="439" spans="1:4" ht="14.25">
      <c r="A439" s="267" t="s">
        <v>26186</v>
      </c>
      <c r="B439" s="264" t="s">
        <v>26187</v>
      </c>
      <c r="C439" s="265" t="s">
        <v>2</v>
      </c>
      <c r="D439" s="266">
        <v>214.18</v>
      </c>
    </row>
    <row r="440" spans="1:4" ht="14.25">
      <c r="A440" s="267" t="s">
        <v>26188</v>
      </c>
      <c r="B440" s="264" t="s">
        <v>26189</v>
      </c>
      <c r="C440" s="265" t="s">
        <v>2</v>
      </c>
      <c r="D440" s="266">
        <v>216.54</v>
      </c>
    </row>
    <row r="441" spans="1:4" ht="14.25">
      <c r="A441" s="267" t="s">
        <v>26190</v>
      </c>
      <c r="B441" s="264" t="s">
        <v>26191</v>
      </c>
      <c r="C441" s="265" t="s">
        <v>2</v>
      </c>
      <c r="D441" s="266">
        <v>220.87</v>
      </c>
    </row>
    <row r="442" spans="1:4" ht="14.25">
      <c r="A442" s="267" t="s">
        <v>26192</v>
      </c>
      <c r="B442" s="264" t="s">
        <v>26193</v>
      </c>
      <c r="C442" s="265" t="s">
        <v>2</v>
      </c>
      <c r="D442" s="266">
        <v>240.98</v>
      </c>
    </row>
    <row r="443" spans="1:4" ht="14.25">
      <c r="A443" s="267" t="s">
        <v>26194</v>
      </c>
      <c r="B443" s="264" t="s">
        <v>26195</v>
      </c>
      <c r="C443" s="265" t="s">
        <v>2</v>
      </c>
      <c r="D443" s="266">
        <v>883.06</v>
      </c>
    </row>
    <row r="444" spans="1:4" ht="14.25">
      <c r="A444" s="267" t="s">
        <v>26196</v>
      </c>
      <c r="B444" s="264" t="s">
        <v>26197</v>
      </c>
      <c r="C444" s="265" t="s">
        <v>2</v>
      </c>
      <c r="D444" s="266">
        <v>967.07</v>
      </c>
    </row>
    <row r="445" spans="1:4" ht="14.25">
      <c r="A445" s="267" t="s">
        <v>26198</v>
      </c>
      <c r="B445" s="264" t="s">
        <v>26199</v>
      </c>
      <c r="C445" s="265" t="s">
        <v>2</v>
      </c>
      <c r="D445" s="266">
        <v>1040.21</v>
      </c>
    </row>
    <row r="446" spans="1:4" ht="14.25">
      <c r="A446" s="267" t="s">
        <v>26200</v>
      </c>
      <c r="B446" s="264" t="s">
        <v>26201</v>
      </c>
      <c r="C446" s="265" t="s">
        <v>2</v>
      </c>
      <c r="D446" s="266">
        <v>816.88</v>
      </c>
    </row>
    <row r="447" spans="1:4" ht="14.25">
      <c r="A447" s="267" t="s">
        <v>26202</v>
      </c>
      <c r="B447" s="264" t="s">
        <v>26203</v>
      </c>
      <c r="C447" s="265" t="s">
        <v>2</v>
      </c>
      <c r="D447" s="266">
        <v>328.05</v>
      </c>
    </row>
    <row r="448" spans="1:4" ht="14.25">
      <c r="A448" s="267" t="s">
        <v>26204</v>
      </c>
      <c r="B448" s="264" t="s">
        <v>26205</v>
      </c>
      <c r="C448" s="265" t="s">
        <v>801</v>
      </c>
      <c r="D448" s="266">
        <v>88.49</v>
      </c>
    </row>
    <row r="449" spans="1:4" ht="14.25">
      <c r="A449" s="267" t="s">
        <v>26206</v>
      </c>
      <c r="B449" s="264" t="s">
        <v>26207</v>
      </c>
      <c r="C449" s="265" t="s">
        <v>89</v>
      </c>
      <c r="D449" s="266">
        <v>8.85</v>
      </c>
    </row>
    <row r="450" spans="1:4" ht="14.25">
      <c r="A450" s="267" t="s">
        <v>26208</v>
      </c>
      <c r="B450" s="264" t="s">
        <v>26209</v>
      </c>
      <c r="C450" s="265" t="s">
        <v>89</v>
      </c>
      <c r="D450" s="266">
        <v>224.72</v>
      </c>
    </row>
    <row r="451" spans="1:4" ht="14.25">
      <c r="A451" s="267" t="s">
        <v>26210</v>
      </c>
      <c r="B451" s="264" t="s">
        <v>26211</v>
      </c>
      <c r="C451" s="265" t="s">
        <v>801</v>
      </c>
      <c r="D451" s="266">
        <v>38.409999999999997</v>
      </c>
    </row>
    <row r="452" spans="1:4" ht="14.25">
      <c r="A452" s="267" t="s">
        <v>26212</v>
      </c>
      <c r="B452" s="264" t="s">
        <v>26213</v>
      </c>
      <c r="C452" s="265" t="s">
        <v>801</v>
      </c>
      <c r="D452" s="266">
        <v>76.05</v>
      </c>
    </row>
    <row r="453" spans="1:4" ht="14.25">
      <c r="A453" s="267" t="s">
        <v>26214</v>
      </c>
      <c r="B453" s="264" t="s">
        <v>26215</v>
      </c>
      <c r="C453" s="265" t="s">
        <v>801</v>
      </c>
      <c r="D453" s="266">
        <v>271.60000000000002</v>
      </c>
    </row>
    <row r="454" spans="1:4" ht="14.25">
      <c r="A454" s="267" t="s">
        <v>26216</v>
      </c>
      <c r="B454" s="264" t="s">
        <v>26217</v>
      </c>
      <c r="C454" s="265" t="s">
        <v>801</v>
      </c>
      <c r="D454" s="266">
        <v>542.65</v>
      </c>
    </row>
    <row r="455" spans="1:4" ht="14.25">
      <c r="A455" s="267" t="s">
        <v>26218</v>
      </c>
      <c r="B455" s="264" t="s">
        <v>26219</v>
      </c>
      <c r="C455" s="265" t="s">
        <v>89</v>
      </c>
      <c r="D455" s="266">
        <v>3.48</v>
      </c>
    </row>
    <row r="456" spans="1:4" ht="14.25">
      <c r="A456" s="267" t="s">
        <v>26220</v>
      </c>
      <c r="B456" s="264" t="s">
        <v>26221</v>
      </c>
      <c r="C456" s="265" t="s">
        <v>801</v>
      </c>
      <c r="D456" s="266">
        <v>249.94</v>
      </c>
    </row>
    <row r="457" spans="1:4" ht="14.25">
      <c r="A457" s="267" t="s">
        <v>26222</v>
      </c>
      <c r="B457" s="264" t="s">
        <v>26223</v>
      </c>
      <c r="C457" s="265" t="s">
        <v>801</v>
      </c>
      <c r="D457" s="266">
        <v>179.56</v>
      </c>
    </row>
    <row r="458" spans="1:4" ht="14.25">
      <c r="A458" s="267" t="s">
        <v>26224</v>
      </c>
      <c r="B458" s="264" t="s">
        <v>26225</v>
      </c>
      <c r="C458" s="265" t="s">
        <v>801</v>
      </c>
      <c r="D458" s="266">
        <v>747.01</v>
      </c>
    </row>
    <row r="459" spans="1:4" ht="14.25">
      <c r="A459" s="267" t="s">
        <v>26226</v>
      </c>
      <c r="B459" s="264" t="s">
        <v>26227</v>
      </c>
      <c r="C459" s="265" t="s">
        <v>801</v>
      </c>
      <c r="D459" s="266">
        <v>197.91</v>
      </c>
    </row>
    <row r="460" spans="1:4" ht="14.25">
      <c r="A460" s="267" t="s">
        <v>26228</v>
      </c>
      <c r="B460" s="264" t="s">
        <v>26229</v>
      </c>
      <c r="C460" s="265" t="s">
        <v>801</v>
      </c>
      <c r="D460" s="266">
        <v>166.71</v>
      </c>
    </row>
    <row r="461" spans="1:4" ht="14.25">
      <c r="A461" s="267" t="s">
        <v>26230</v>
      </c>
      <c r="B461" s="264" t="s">
        <v>26231</v>
      </c>
      <c r="C461" s="265" t="s">
        <v>801</v>
      </c>
      <c r="D461" s="266">
        <v>1145.96</v>
      </c>
    </row>
    <row r="462" spans="1:4" ht="14.25">
      <c r="A462" s="267" t="s">
        <v>26232</v>
      </c>
      <c r="B462" s="264" t="s">
        <v>26233</v>
      </c>
      <c r="C462" s="265" t="s">
        <v>801</v>
      </c>
      <c r="D462" s="266">
        <v>877.95</v>
      </c>
    </row>
    <row r="463" spans="1:4" ht="14.25">
      <c r="A463" s="267" t="s">
        <v>26234</v>
      </c>
      <c r="B463" s="264" t="s">
        <v>26235</v>
      </c>
      <c r="C463" s="265" t="s">
        <v>801</v>
      </c>
      <c r="D463" s="266">
        <v>1505.72</v>
      </c>
    </row>
    <row r="464" spans="1:4" ht="14.25">
      <c r="A464" s="267" t="s">
        <v>26236</v>
      </c>
      <c r="B464" s="264" t="s">
        <v>26237</v>
      </c>
      <c r="C464" s="265" t="s">
        <v>96</v>
      </c>
      <c r="D464" s="266">
        <v>4.0199999999999996</v>
      </c>
    </row>
    <row r="465" spans="1:4" ht="14.25">
      <c r="A465" s="267" t="s">
        <v>26238</v>
      </c>
      <c r="B465" s="264" t="s">
        <v>26239</v>
      </c>
      <c r="C465" s="265" t="s">
        <v>96</v>
      </c>
      <c r="D465" s="266">
        <v>4.38</v>
      </c>
    </row>
    <row r="466" spans="1:4" ht="14.25">
      <c r="A466" s="267" t="s">
        <v>26240</v>
      </c>
      <c r="B466" s="264" t="s">
        <v>26241</v>
      </c>
      <c r="C466" s="265" t="s">
        <v>99</v>
      </c>
      <c r="D466" s="266">
        <v>88.04</v>
      </c>
    </row>
    <row r="467" spans="1:4" ht="14.25">
      <c r="A467" s="267" t="s">
        <v>26242</v>
      </c>
      <c r="B467" s="264" t="s">
        <v>26243</v>
      </c>
      <c r="C467" s="265" t="s">
        <v>99</v>
      </c>
      <c r="D467" s="266">
        <v>88.26</v>
      </c>
    </row>
    <row r="468" spans="1:4" ht="14.25">
      <c r="A468" s="267" t="s">
        <v>26244</v>
      </c>
      <c r="B468" s="264" t="s">
        <v>26245</v>
      </c>
      <c r="C468" s="265" t="s">
        <v>96</v>
      </c>
      <c r="D468" s="266">
        <v>13.4</v>
      </c>
    </row>
    <row r="469" spans="1:4" ht="14.25">
      <c r="A469" s="267" t="s">
        <v>26246</v>
      </c>
      <c r="B469" s="264" t="s">
        <v>26247</v>
      </c>
      <c r="C469" s="265" t="s">
        <v>96</v>
      </c>
      <c r="D469" s="266">
        <v>15.61</v>
      </c>
    </row>
    <row r="470" spans="1:4" ht="14.25">
      <c r="A470" s="267" t="s">
        <v>26248</v>
      </c>
      <c r="B470" s="264" t="s">
        <v>26249</v>
      </c>
      <c r="C470" s="265" t="s">
        <v>96</v>
      </c>
      <c r="D470" s="266">
        <v>25.08</v>
      </c>
    </row>
    <row r="471" spans="1:4" ht="14.25">
      <c r="A471" s="267" t="s">
        <v>26250</v>
      </c>
      <c r="B471" s="264" t="s">
        <v>26251</v>
      </c>
      <c r="C471" s="265" t="s">
        <v>89</v>
      </c>
      <c r="D471" s="266">
        <v>0.86</v>
      </c>
    </row>
    <row r="472" spans="1:4" ht="14.25">
      <c r="A472" s="267" t="s">
        <v>26252</v>
      </c>
      <c r="B472" s="264" t="s">
        <v>26253</v>
      </c>
      <c r="C472" s="265" t="s">
        <v>96</v>
      </c>
      <c r="D472" s="266">
        <v>16.5</v>
      </c>
    </row>
    <row r="473" spans="1:4" ht="14.25">
      <c r="A473" s="267" t="s">
        <v>26254</v>
      </c>
      <c r="B473" s="264" t="s">
        <v>26255</v>
      </c>
      <c r="C473" s="265" t="s">
        <v>96</v>
      </c>
      <c r="D473" s="266">
        <v>14.66</v>
      </c>
    </row>
    <row r="474" spans="1:4" ht="14.25">
      <c r="A474" s="267" t="s">
        <v>26256</v>
      </c>
      <c r="B474" s="264" t="s">
        <v>26257</v>
      </c>
      <c r="C474" s="265" t="s">
        <v>2</v>
      </c>
      <c r="D474" s="266">
        <v>3.47</v>
      </c>
    </row>
    <row r="475" spans="1:4" ht="14.25">
      <c r="A475" s="267" t="s">
        <v>26258</v>
      </c>
      <c r="B475" s="264" t="s">
        <v>26259</v>
      </c>
      <c r="C475" s="265" t="s">
        <v>2</v>
      </c>
      <c r="D475" s="266">
        <v>4.29</v>
      </c>
    </row>
    <row r="476" spans="1:4" ht="14.25">
      <c r="A476" s="267" t="s">
        <v>26260</v>
      </c>
      <c r="B476" s="264" t="s">
        <v>26261</v>
      </c>
      <c r="C476" s="265" t="s">
        <v>2</v>
      </c>
      <c r="D476" s="266">
        <v>7.57</v>
      </c>
    </row>
    <row r="477" spans="1:4" ht="14.25">
      <c r="A477" s="267" t="s">
        <v>26262</v>
      </c>
      <c r="B477" s="264" t="s">
        <v>26263</v>
      </c>
      <c r="C477" s="265" t="s">
        <v>2</v>
      </c>
      <c r="D477" s="266">
        <v>0.49</v>
      </c>
    </row>
    <row r="478" spans="1:4" ht="14.25">
      <c r="A478" s="267" t="s">
        <v>26264</v>
      </c>
      <c r="B478" s="264" t="s">
        <v>26265</v>
      </c>
      <c r="C478" s="265" t="s">
        <v>2</v>
      </c>
      <c r="D478" s="266">
        <v>1.51</v>
      </c>
    </row>
    <row r="479" spans="1:4" ht="14.25">
      <c r="A479" s="267" t="s">
        <v>26266</v>
      </c>
      <c r="B479" s="264" t="s">
        <v>26267</v>
      </c>
      <c r="C479" s="265" t="s">
        <v>89</v>
      </c>
      <c r="D479" s="266">
        <v>6.21</v>
      </c>
    </row>
    <row r="480" spans="1:4" ht="14.25">
      <c r="A480" s="267" t="s">
        <v>26268</v>
      </c>
      <c r="B480" s="264" t="s">
        <v>26269</v>
      </c>
      <c r="C480" s="265" t="s">
        <v>89</v>
      </c>
      <c r="D480" s="266">
        <v>2.2599999999999998</v>
      </c>
    </row>
    <row r="481" spans="1:4" ht="14.25">
      <c r="A481" s="267" t="s">
        <v>26270</v>
      </c>
      <c r="B481" s="264" t="s">
        <v>26271</v>
      </c>
      <c r="C481" s="265" t="s">
        <v>2</v>
      </c>
      <c r="D481" s="266">
        <v>0.39</v>
      </c>
    </row>
    <row r="482" spans="1:4" ht="14.25">
      <c r="A482" s="267" t="s">
        <v>26272</v>
      </c>
      <c r="B482" s="264" t="s">
        <v>26273</v>
      </c>
      <c r="C482" s="265" t="s">
        <v>2</v>
      </c>
      <c r="D482" s="266">
        <v>5.44</v>
      </c>
    </row>
    <row r="483" spans="1:4" ht="14.25">
      <c r="A483" s="267" t="s">
        <v>26274</v>
      </c>
      <c r="B483" s="264" t="s">
        <v>26275</v>
      </c>
      <c r="C483" s="265" t="s">
        <v>2</v>
      </c>
      <c r="D483" s="266">
        <v>0.78</v>
      </c>
    </row>
    <row r="484" spans="1:4" ht="14.25">
      <c r="A484" s="267" t="s">
        <v>26276</v>
      </c>
      <c r="B484" s="264" t="s">
        <v>26277</v>
      </c>
      <c r="C484" s="265" t="s">
        <v>2</v>
      </c>
      <c r="D484" s="266">
        <v>6.98</v>
      </c>
    </row>
    <row r="485" spans="1:4" ht="14.25">
      <c r="A485" s="267" t="s">
        <v>26278</v>
      </c>
      <c r="B485" s="264" t="s">
        <v>26279</v>
      </c>
      <c r="C485" s="265" t="s">
        <v>2723</v>
      </c>
      <c r="D485" s="266">
        <v>16.38</v>
      </c>
    </row>
    <row r="486" spans="1:4" ht="14.25">
      <c r="A486" s="267" t="s">
        <v>26280</v>
      </c>
      <c r="B486" s="264" t="s">
        <v>26281</v>
      </c>
      <c r="C486" s="265" t="s">
        <v>96</v>
      </c>
      <c r="D486" s="266">
        <v>44.23</v>
      </c>
    </row>
    <row r="487" spans="1:4" ht="14.25">
      <c r="A487" s="267" t="s">
        <v>26282</v>
      </c>
      <c r="B487" s="264" t="s">
        <v>26283</v>
      </c>
      <c r="C487" s="265" t="s">
        <v>2</v>
      </c>
      <c r="D487" s="266">
        <v>1.61</v>
      </c>
    </row>
    <row r="488" spans="1:4" ht="14.25">
      <c r="A488" s="267" t="s">
        <v>26284</v>
      </c>
      <c r="B488" s="264" t="s">
        <v>26285</v>
      </c>
      <c r="C488" s="265" t="s">
        <v>2</v>
      </c>
      <c r="D488" s="266">
        <v>5.63</v>
      </c>
    </row>
    <row r="489" spans="1:4" ht="14.25">
      <c r="A489" s="267" t="s">
        <v>26286</v>
      </c>
      <c r="B489" s="264" t="s">
        <v>26287</v>
      </c>
      <c r="C489" s="265" t="s">
        <v>2</v>
      </c>
      <c r="D489" s="266">
        <v>2.0099999999999998</v>
      </c>
    </row>
    <row r="490" spans="1:4" ht="14.25">
      <c r="A490" s="267" t="s">
        <v>26288</v>
      </c>
      <c r="B490" s="264" t="s">
        <v>26289</v>
      </c>
      <c r="C490" s="265" t="s">
        <v>2</v>
      </c>
      <c r="D490" s="266">
        <v>7.41</v>
      </c>
    </row>
    <row r="491" spans="1:4" ht="14.25">
      <c r="A491" s="267" t="s">
        <v>26290</v>
      </c>
      <c r="B491" s="264" t="s">
        <v>26291</v>
      </c>
      <c r="C491" s="265" t="s">
        <v>2</v>
      </c>
      <c r="D491" s="266">
        <v>7.39</v>
      </c>
    </row>
    <row r="492" spans="1:4" ht="14.25">
      <c r="A492" s="267" t="s">
        <v>26292</v>
      </c>
      <c r="B492" s="264" t="s">
        <v>26293</v>
      </c>
      <c r="C492" s="265" t="s">
        <v>2</v>
      </c>
      <c r="D492" s="266">
        <v>9.8800000000000008</v>
      </c>
    </row>
    <row r="493" spans="1:4" ht="14.25">
      <c r="A493" s="267" t="s">
        <v>26294</v>
      </c>
      <c r="B493" s="264" t="s">
        <v>26295</v>
      </c>
      <c r="C493" s="265" t="s">
        <v>2</v>
      </c>
      <c r="D493" s="266">
        <v>14.99</v>
      </c>
    </row>
    <row r="494" spans="1:4" ht="14.25">
      <c r="A494" s="267" t="s">
        <v>26296</v>
      </c>
      <c r="B494" s="264" t="s">
        <v>26297</v>
      </c>
      <c r="C494" s="265" t="s">
        <v>2</v>
      </c>
      <c r="D494" s="266">
        <v>24.99</v>
      </c>
    </row>
    <row r="495" spans="1:4" ht="14.25">
      <c r="A495" s="267" t="s">
        <v>26298</v>
      </c>
      <c r="B495" s="264" t="s">
        <v>26299</v>
      </c>
      <c r="C495" s="265" t="s">
        <v>2</v>
      </c>
      <c r="D495" s="266">
        <v>58.97</v>
      </c>
    </row>
    <row r="496" spans="1:4" ht="14.25">
      <c r="A496" s="267" t="s">
        <v>26300</v>
      </c>
      <c r="B496" s="264" t="s">
        <v>26301</v>
      </c>
      <c r="C496" s="265" t="s">
        <v>828</v>
      </c>
      <c r="D496" s="266">
        <v>13.9</v>
      </c>
    </row>
    <row r="497" spans="1:4" ht="14.25">
      <c r="A497" s="267" t="s">
        <v>26302</v>
      </c>
      <c r="B497" s="264" t="s">
        <v>26303</v>
      </c>
      <c r="C497" s="265" t="s">
        <v>2</v>
      </c>
      <c r="D497" s="266">
        <v>1.64</v>
      </c>
    </row>
    <row r="498" spans="1:4" ht="14.25">
      <c r="A498" s="267" t="s">
        <v>26304</v>
      </c>
      <c r="B498" s="264" t="s">
        <v>26305</v>
      </c>
      <c r="C498" s="265" t="s">
        <v>2</v>
      </c>
      <c r="D498" s="266">
        <v>0.51</v>
      </c>
    </row>
    <row r="499" spans="1:4" ht="14.25">
      <c r="A499" s="267" t="s">
        <v>26306</v>
      </c>
      <c r="B499" s="264" t="s">
        <v>26307</v>
      </c>
      <c r="C499" s="265" t="s">
        <v>2</v>
      </c>
      <c r="D499" s="266">
        <v>0.65</v>
      </c>
    </row>
    <row r="500" spans="1:4" ht="14.25">
      <c r="A500" s="267" t="s">
        <v>26308</v>
      </c>
      <c r="B500" s="264" t="s">
        <v>26309</v>
      </c>
      <c r="C500" s="265" t="s">
        <v>96</v>
      </c>
      <c r="D500" s="266">
        <v>25.58</v>
      </c>
    </row>
    <row r="501" spans="1:4" ht="14.25">
      <c r="A501" s="267" t="s">
        <v>26310</v>
      </c>
      <c r="B501" s="264" t="s">
        <v>26311</v>
      </c>
      <c r="C501" s="265" t="s">
        <v>96</v>
      </c>
      <c r="D501" s="266">
        <v>22.55</v>
      </c>
    </row>
    <row r="502" spans="1:4" ht="14.25">
      <c r="A502" s="267" t="s">
        <v>26312</v>
      </c>
      <c r="B502" s="264" t="s">
        <v>26313</v>
      </c>
      <c r="C502" s="265" t="s">
        <v>96</v>
      </c>
      <c r="D502" s="266">
        <v>24.06</v>
      </c>
    </row>
    <row r="503" spans="1:4" ht="14.25">
      <c r="A503" s="267" t="s">
        <v>26314</v>
      </c>
      <c r="B503" s="264" t="s">
        <v>26315</v>
      </c>
      <c r="C503" s="265" t="s">
        <v>89</v>
      </c>
      <c r="D503" s="266">
        <v>92.17</v>
      </c>
    </row>
    <row r="504" spans="1:4" ht="14.25">
      <c r="A504" s="267" t="s">
        <v>26316</v>
      </c>
      <c r="B504" s="264" t="s">
        <v>26317</v>
      </c>
      <c r="C504" s="265" t="s">
        <v>96</v>
      </c>
      <c r="D504" s="266">
        <v>23.82</v>
      </c>
    </row>
    <row r="505" spans="1:4" ht="14.25">
      <c r="A505" s="267" t="s">
        <v>26318</v>
      </c>
      <c r="B505" s="264" t="s">
        <v>26319</v>
      </c>
      <c r="C505" s="265" t="s">
        <v>801</v>
      </c>
      <c r="D505" s="266">
        <v>504.16</v>
      </c>
    </row>
    <row r="506" spans="1:4" ht="14.25">
      <c r="A506" s="267" t="s">
        <v>26320</v>
      </c>
      <c r="B506" s="264" t="s">
        <v>26321</v>
      </c>
      <c r="C506" s="265" t="s">
        <v>89</v>
      </c>
      <c r="D506" s="266">
        <v>11.1</v>
      </c>
    </row>
    <row r="507" spans="1:4" ht="14.25">
      <c r="A507" s="267" t="s">
        <v>26322</v>
      </c>
      <c r="B507" s="264" t="s">
        <v>26323</v>
      </c>
      <c r="C507" s="265" t="s">
        <v>96</v>
      </c>
      <c r="D507" s="266">
        <v>10.67</v>
      </c>
    </row>
    <row r="508" spans="1:4" ht="14.25">
      <c r="A508" s="267" t="s">
        <v>26324</v>
      </c>
      <c r="B508" s="264" t="s">
        <v>26325</v>
      </c>
      <c r="C508" s="265" t="s">
        <v>96</v>
      </c>
      <c r="D508" s="266">
        <v>9.33</v>
      </c>
    </row>
    <row r="509" spans="1:4" ht="14.25">
      <c r="A509" s="267" t="s">
        <v>26326</v>
      </c>
      <c r="B509" s="264" t="s">
        <v>26327</v>
      </c>
      <c r="C509" s="265" t="s">
        <v>96</v>
      </c>
      <c r="D509" s="266">
        <v>13.05</v>
      </c>
    </row>
    <row r="510" spans="1:4" ht="14.25">
      <c r="A510" s="267" t="s">
        <v>26328</v>
      </c>
      <c r="B510" s="264" t="s">
        <v>26329</v>
      </c>
      <c r="C510" s="265" t="s">
        <v>2</v>
      </c>
      <c r="D510" s="266">
        <v>31.32</v>
      </c>
    </row>
    <row r="511" spans="1:4" ht="14.25">
      <c r="A511" s="267" t="s">
        <v>26330</v>
      </c>
      <c r="B511" s="264" t="s">
        <v>26331</v>
      </c>
      <c r="C511" s="265" t="s">
        <v>2</v>
      </c>
      <c r="D511" s="266">
        <v>1068.8399999999999</v>
      </c>
    </row>
    <row r="512" spans="1:4" ht="14.25">
      <c r="A512" s="267" t="s">
        <v>26332</v>
      </c>
      <c r="B512" s="264" t="s">
        <v>26333</v>
      </c>
      <c r="C512" s="265" t="s">
        <v>96</v>
      </c>
      <c r="D512" s="266">
        <v>10.83</v>
      </c>
    </row>
    <row r="513" spans="1:4" ht="14.25">
      <c r="A513" s="267" t="s">
        <v>26334</v>
      </c>
      <c r="B513" s="264" t="s">
        <v>26335</v>
      </c>
      <c r="C513" s="265" t="s">
        <v>2</v>
      </c>
      <c r="D513" s="266">
        <v>60.19</v>
      </c>
    </row>
    <row r="514" spans="1:4" ht="14.25">
      <c r="A514" s="267" t="s">
        <v>26336</v>
      </c>
      <c r="B514" s="264" t="s">
        <v>26337</v>
      </c>
      <c r="C514" s="265" t="s">
        <v>2</v>
      </c>
      <c r="D514" s="266">
        <v>1.18</v>
      </c>
    </row>
    <row r="515" spans="1:4" ht="14.25">
      <c r="A515" s="267" t="s">
        <v>26338</v>
      </c>
      <c r="B515" s="264" t="s">
        <v>26339</v>
      </c>
      <c r="C515" s="265" t="s">
        <v>2</v>
      </c>
      <c r="D515" s="266">
        <v>1.73</v>
      </c>
    </row>
    <row r="516" spans="1:4" ht="14.25">
      <c r="A516" s="267" t="s">
        <v>26340</v>
      </c>
      <c r="B516" s="264" t="s">
        <v>26341</v>
      </c>
      <c r="C516" s="265" t="s">
        <v>2</v>
      </c>
      <c r="D516" s="266">
        <v>2.11</v>
      </c>
    </row>
    <row r="517" spans="1:4" ht="14.25">
      <c r="A517" s="267" t="s">
        <v>26342</v>
      </c>
      <c r="B517" s="264" t="s">
        <v>26343</v>
      </c>
      <c r="C517" s="265" t="s">
        <v>2</v>
      </c>
      <c r="D517" s="266">
        <v>2.33</v>
      </c>
    </row>
    <row r="518" spans="1:4" ht="14.25">
      <c r="A518" s="267" t="s">
        <v>26344</v>
      </c>
      <c r="B518" s="264" t="s">
        <v>26345</v>
      </c>
      <c r="C518" s="265" t="s">
        <v>2</v>
      </c>
      <c r="D518" s="266">
        <v>3.78</v>
      </c>
    </row>
    <row r="519" spans="1:4" ht="14.25">
      <c r="A519" s="267" t="s">
        <v>26346</v>
      </c>
      <c r="B519" s="264" t="s">
        <v>26347</v>
      </c>
      <c r="C519" s="265" t="s">
        <v>2</v>
      </c>
      <c r="D519" s="266">
        <v>0.51</v>
      </c>
    </row>
    <row r="520" spans="1:4" ht="14.25">
      <c r="A520" s="267" t="s">
        <v>26348</v>
      </c>
      <c r="B520" s="264" t="s">
        <v>26349</v>
      </c>
      <c r="C520" s="265" t="s">
        <v>2</v>
      </c>
      <c r="D520" s="266">
        <v>3.03</v>
      </c>
    </row>
    <row r="521" spans="1:4" ht="14.25">
      <c r="A521" s="267" t="s">
        <v>26350</v>
      </c>
      <c r="B521" s="264" t="s">
        <v>26351</v>
      </c>
      <c r="C521" s="265" t="s">
        <v>2723</v>
      </c>
      <c r="D521" s="266">
        <v>19935.16</v>
      </c>
    </row>
    <row r="522" spans="1:4" ht="14.25">
      <c r="A522" s="267" t="s">
        <v>26352</v>
      </c>
      <c r="B522" s="264" t="s">
        <v>26353</v>
      </c>
      <c r="C522" s="265" t="s">
        <v>2723</v>
      </c>
      <c r="D522" s="266">
        <v>10815.53</v>
      </c>
    </row>
    <row r="523" spans="1:4" ht="14.25">
      <c r="A523" s="267" t="s">
        <v>26354</v>
      </c>
      <c r="B523" s="264" t="s">
        <v>26355</v>
      </c>
      <c r="C523" s="265" t="s">
        <v>2723</v>
      </c>
      <c r="D523" s="266">
        <v>6051.71</v>
      </c>
    </row>
    <row r="524" spans="1:4" ht="14.25">
      <c r="A524" s="267" t="s">
        <v>26356</v>
      </c>
      <c r="B524" s="264" t="s">
        <v>26357</v>
      </c>
      <c r="C524" s="265" t="s">
        <v>89</v>
      </c>
      <c r="D524" s="266">
        <v>7.32</v>
      </c>
    </row>
    <row r="525" spans="1:4" ht="14.25">
      <c r="A525" s="267" t="s">
        <v>26358</v>
      </c>
      <c r="B525" s="264" t="s">
        <v>26359</v>
      </c>
      <c r="C525" s="265" t="s">
        <v>89</v>
      </c>
      <c r="D525" s="266">
        <v>34.58</v>
      </c>
    </row>
    <row r="526" spans="1:4" ht="14.25">
      <c r="A526" s="267" t="s">
        <v>26360</v>
      </c>
      <c r="B526" s="264" t="s">
        <v>26361</v>
      </c>
      <c r="C526" s="265" t="s">
        <v>96</v>
      </c>
      <c r="D526" s="266">
        <v>40.98</v>
      </c>
    </row>
    <row r="527" spans="1:4" ht="14.25">
      <c r="A527" s="267" t="s">
        <v>26362</v>
      </c>
      <c r="B527" s="264" t="s">
        <v>26363</v>
      </c>
      <c r="C527" s="265" t="s">
        <v>89</v>
      </c>
      <c r="D527" s="266">
        <v>41.78</v>
      </c>
    </row>
    <row r="528" spans="1:4" ht="14.25">
      <c r="A528" s="267" t="s">
        <v>26364</v>
      </c>
      <c r="B528" s="264" t="s">
        <v>26365</v>
      </c>
      <c r="C528" s="265" t="s">
        <v>96</v>
      </c>
      <c r="D528" s="266">
        <v>42.05</v>
      </c>
    </row>
    <row r="529" spans="1:4" ht="14.25">
      <c r="A529" s="267" t="s">
        <v>26366</v>
      </c>
      <c r="B529" s="264" t="s">
        <v>26367</v>
      </c>
      <c r="C529" s="265" t="s">
        <v>89</v>
      </c>
      <c r="D529" s="266">
        <v>5.57</v>
      </c>
    </row>
    <row r="530" spans="1:4" ht="14.25">
      <c r="A530" s="267" t="s">
        <v>26368</v>
      </c>
      <c r="B530" s="264" t="s">
        <v>26369</v>
      </c>
      <c r="C530" s="265" t="s">
        <v>801</v>
      </c>
      <c r="D530" s="266">
        <v>661.97</v>
      </c>
    </row>
    <row r="531" spans="1:4" ht="14.25">
      <c r="A531" s="267" t="s">
        <v>26370</v>
      </c>
      <c r="B531" s="264" t="s">
        <v>26371</v>
      </c>
      <c r="C531" s="265" t="s">
        <v>89</v>
      </c>
      <c r="D531" s="266">
        <v>7.01</v>
      </c>
    </row>
    <row r="532" spans="1:4" ht="14.25">
      <c r="A532" s="267" t="s">
        <v>26372</v>
      </c>
      <c r="B532" s="264" t="s">
        <v>26373</v>
      </c>
      <c r="C532" s="265" t="s">
        <v>89</v>
      </c>
      <c r="D532" s="266">
        <v>0.94</v>
      </c>
    </row>
    <row r="533" spans="1:4" ht="14.25">
      <c r="A533" s="267" t="s">
        <v>26374</v>
      </c>
      <c r="B533" s="264" t="s">
        <v>26375</v>
      </c>
      <c r="C533" s="265" t="s">
        <v>2</v>
      </c>
      <c r="D533" s="266">
        <v>27.62</v>
      </c>
    </row>
    <row r="534" spans="1:4" ht="14.25">
      <c r="A534" s="267" t="s">
        <v>26376</v>
      </c>
      <c r="B534" s="264" t="s">
        <v>26377</v>
      </c>
      <c r="C534" s="265" t="s">
        <v>89</v>
      </c>
      <c r="D534" s="266">
        <v>5.0999999999999996</v>
      </c>
    </row>
    <row r="535" spans="1:4" ht="14.25">
      <c r="A535" s="267" t="s">
        <v>26378</v>
      </c>
      <c r="B535" s="264" t="s">
        <v>26379</v>
      </c>
      <c r="C535" s="265" t="s">
        <v>801</v>
      </c>
      <c r="D535" s="266">
        <v>389.28</v>
      </c>
    </row>
    <row r="536" spans="1:4" ht="14.25">
      <c r="A536" s="267" t="s">
        <v>26380</v>
      </c>
      <c r="B536" s="264" t="s">
        <v>26381</v>
      </c>
      <c r="C536" s="265" t="s">
        <v>801</v>
      </c>
      <c r="D536" s="266">
        <v>948.18</v>
      </c>
    </row>
    <row r="537" spans="1:4" ht="14.25">
      <c r="A537" s="267" t="s">
        <v>26382</v>
      </c>
      <c r="B537" s="264" t="s">
        <v>26383</v>
      </c>
      <c r="C537" s="265" t="s">
        <v>801</v>
      </c>
      <c r="D537" s="266">
        <v>663.38</v>
      </c>
    </row>
    <row r="538" spans="1:4" ht="14.25">
      <c r="A538" s="267" t="s">
        <v>26384</v>
      </c>
      <c r="B538" s="264" t="s">
        <v>26385</v>
      </c>
      <c r="C538" s="265" t="s">
        <v>801</v>
      </c>
      <c r="D538" s="266">
        <v>164.14</v>
      </c>
    </row>
    <row r="539" spans="1:4" ht="14.25">
      <c r="A539" s="267" t="s">
        <v>26386</v>
      </c>
      <c r="B539" s="264" t="s">
        <v>26387</v>
      </c>
      <c r="C539" s="265" t="s">
        <v>801</v>
      </c>
      <c r="D539" s="266">
        <v>84.2</v>
      </c>
    </row>
    <row r="540" spans="1:4" ht="14.25">
      <c r="A540" s="267" t="s">
        <v>26388</v>
      </c>
      <c r="B540" s="264" t="s">
        <v>26389</v>
      </c>
      <c r="C540" s="265" t="s">
        <v>2</v>
      </c>
      <c r="D540" s="266">
        <v>378.78</v>
      </c>
    </row>
    <row r="541" spans="1:4" ht="14.25">
      <c r="A541" s="267" t="s">
        <v>26390</v>
      </c>
      <c r="B541" s="264" t="s">
        <v>26391</v>
      </c>
      <c r="C541" s="265" t="s">
        <v>89</v>
      </c>
      <c r="D541" s="266">
        <v>24.23</v>
      </c>
    </row>
    <row r="542" spans="1:4" ht="14.25">
      <c r="A542" s="267" t="s">
        <v>26392</v>
      </c>
      <c r="B542" s="264" t="s">
        <v>26393</v>
      </c>
      <c r="C542" s="265" t="s">
        <v>2</v>
      </c>
      <c r="D542" s="266">
        <v>43.32</v>
      </c>
    </row>
    <row r="543" spans="1:4" ht="14.25">
      <c r="A543" s="267" t="s">
        <v>26394</v>
      </c>
      <c r="B543" s="264" t="s">
        <v>26395</v>
      </c>
      <c r="C543" s="265" t="s">
        <v>2</v>
      </c>
      <c r="D543" s="266">
        <v>6.8</v>
      </c>
    </row>
    <row r="544" spans="1:4" ht="14.25">
      <c r="A544" s="267" t="s">
        <v>26396</v>
      </c>
      <c r="B544" s="264" t="s">
        <v>26397</v>
      </c>
      <c r="C544" s="265" t="s">
        <v>2</v>
      </c>
      <c r="D544" s="266">
        <v>15.43</v>
      </c>
    </row>
    <row r="545" spans="1:4" ht="14.25">
      <c r="A545" s="267" t="s">
        <v>26398</v>
      </c>
      <c r="B545" s="264" t="s">
        <v>26399</v>
      </c>
      <c r="C545" s="265" t="s">
        <v>801</v>
      </c>
      <c r="D545" s="266">
        <v>11.13</v>
      </c>
    </row>
    <row r="546" spans="1:4" ht="14.25">
      <c r="A546" s="267" t="s">
        <v>26400</v>
      </c>
      <c r="B546" s="264" t="s">
        <v>26401</v>
      </c>
      <c r="C546" s="265" t="s">
        <v>290</v>
      </c>
      <c r="D546" s="266">
        <v>514.42999999999995</v>
      </c>
    </row>
    <row r="547" spans="1:4" ht="14.25">
      <c r="A547" s="267" t="s">
        <v>26402</v>
      </c>
      <c r="B547" s="264" t="s">
        <v>26403</v>
      </c>
      <c r="C547" s="265" t="s">
        <v>290</v>
      </c>
      <c r="D547" s="266">
        <v>389.44</v>
      </c>
    </row>
    <row r="548" spans="1:4" ht="14.25">
      <c r="A548" s="267" t="s">
        <v>26404</v>
      </c>
      <c r="B548" s="264" t="s">
        <v>26405</v>
      </c>
      <c r="C548" s="265" t="s">
        <v>801</v>
      </c>
      <c r="D548" s="266">
        <v>61.82</v>
      </c>
    </row>
    <row r="549" spans="1:4" ht="14.25">
      <c r="A549" s="267" t="s">
        <v>26406</v>
      </c>
      <c r="B549" s="264" t="s">
        <v>26407</v>
      </c>
      <c r="C549" s="265" t="s">
        <v>801</v>
      </c>
      <c r="D549" s="266">
        <v>44.13</v>
      </c>
    </row>
    <row r="550" spans="1:4" ht="14.25">
      <c r="A550" s="267" t="s">
        <v>26408</v>
      </c>
      <c r="B550" s="264" t="s">
        <v>26409</v>
      </c>
      <c r="C550" s="265" t="s">
        <v>801</v>
      </c>
      <c r="D550" s="266">
        <v>7.26</v>
      </c>
    </row>
    <row r="551" spans="1:4" ht="14.25">
      <c r="A551" s="267" t="s">
        <v>26410</v>
      </c>
      <c r="B551" s="264" t="s">
        <v>26411</v>
      </c>
      <c r="C551" s="265" t="s">
        <v>801</v>
      </c>
      <c r="D551" s="266">
        <v>97.24</v>
      </c>
    </row>
    <row r="552" spans="1:4" ht="14.25">
      <c r="A552" s="267" t="s">
        <v>26412</v>
      </c>
      <c r="B552" s="264" t="s">
        <v>26413</v>
      </c>
      <c r="C552" s="265" t="s">
        <v>801</v>
      </c>
      <c r="D552" s="266">
        <v>38.770000000000003</v>
      </c>
    </row>
    <row r="553" spans="1:4" ht="14.25">
      <c r="A553" s="267" t="s">
        <v>26414</v>
      </c>
      <c r="B553" s="264" t="s">
        <v>26415</v>
      </c>
      <c r="C553" s="265" t="s">
        <v>89</v>
      </c>
      <c r="D553" s="266">
        <v>11.19</v>
      </c>
    </row>
    <row r="554" spans="1:4" ht="14.25">
      <c r="A554" s="267" t="s">
        <v>26416</v>
      </c>
      <c r="B554" s="264" t="s">
        <v>26417</v>
      </c>
      <c r="C554" s="265" t="s">
        <v>2</v>
      </c>
      <c r="D554" s="266">
        <v>21.57</v>
      </c>
    </row>
    <row r="555" spans="1:4" ht="14.25">
      <c r="A555" s="267" t="s">
        <v>26418</v>
      </c>
      <c r="B555" s="264" t="s">
        <v>26419</v>
      </c>
      <c r="C555" s="265" t="s">
        <v>89</v>
      </c>
      <c r="D555" s="266">
        <v>10.36</v>
      </c>
    </row>
    <row r="556" spans="1:4" ht="14.25">
      <c r="A556" s="267" t="s">
        <v>26420</v>
      </c>
      <c r="B556" s="264" t="s">
        <v>26421</v>
      </c>
      <c r="C556" s="265" t="s">
        <v>89</v>
      </c>
      <c r="D556" s="266">
        <v>5.37</v>
      </c>
    </row>
    <row r="557" spans="1:4" ht="14.25">
      <c r="A557" s="267" t="s">
        <v>26422</v>
      </c>
      <c r="B557" s="264" t="s">
        <v>26423</v>
      </c>
      <c r="C557" s="265" t="s">
        <v>89</v>
      </c>
      <c r="D557" s="266">
        <v>6.37</v>
      </c>
    </row>
    <row r="558" spans="1:4" ht="14.25">
      <c r="A558" s="267" t="s">
        <v>26424</v>
      </c>
      <c r="B558" s="264" t="s">
        <v>26425</v>
      </c>
      <c r="C558" s="265" t="s">
        <v>89</v>
      </c>
      <c r="D558" s="266">
        <v>15.34</v>
      </c>
    </row>
    <row r="559" spans="1:4" ht="14.25">
      <c r="A559" s="267" t="s">
        <v>26426</v>
      </c>
      <c r="B559" s="264" t="s">
        <v>26427</v>
      </c>
      <c r="C559" s="265" t="s">
        <v>2</v>
      </c>
      <c r="D559" s="266">
        <v>159.63999999999999</v>
      </c>
    </row>
    <row r="560" spans="1:4" ht="14.25">
      <c r="A560" s="267" t="s">
        <v>26428</v>
      </c>
      <c r="B560" s="264" t="s">
        <v>26429</v>
      </c>
      <c r="C560" s="265" t="s">
        <v>89</v>
      </c>
      <c r="D560" s="266">
        <v>38.729999999999997</v>
      </c>
    </row>
    <row r="561" spans="1:4" ht="14.25">
      <c r="A561" s="267" t="s">
        <v>26430</v>
      </c>
      <c r="B561" s="264" t="s">
        <v>26431</v>
      </c>
      <c r="C561" s="265" t="s">
        <v>89</v>
      </c>
      <c r="D561" s="266">
        <v>9.6</v>
      </c>
    </row>
    <row r="562" spans="1:4" ht="14.25">
      <c r="A562" s="267" t="s">
        <v>26432</v>
      </c>
      <c r="B562" s="264" t="s">
        <v>26433</v>
      </c>
      <c r="C562" s="265" t="s">
        <v>2</v>
      </c>
      <c r="D562" s="266">
        <v>138.69999999999999</v>
      </c>
    </row>
    <row r="563" spans="1:4" ht="14.25">
      <c r="A563" s="267" t="s">
        <v>26434</v>
      </c>
      <c r="B563" s="264" t="s">
        <v>26435</v>
      </c>
      <c r="C563" s="265" t="s">
        <v>2</v>
      </c>
      <c r="D563" s="266">
        <v>114.1</v>
      </c>
    </row>
    <row r="564" spans="1:4" ht="14.25">
      <c r="A564" s="267" t="s">
        <v>26436</v>
      </c>
      <c r="B564" s="264" t="s">
        <v>26437</v>
      </c>
      <c r="C564" s="265" t="s">
        <v>2</v>
      </c>
      <c r="D564" s="266">
        <v>151.6</v>
      </c>
    </row>
    <row r="565" spans="1:4" ht="14.25">
      <c r="A565" s="267" t="s">
        <v>26438</v>
      </c>
      <c r="B565" s="264" t="s">
        <v>26439</v>
      </c>
      <c r="C565" s="265" t="s">
        <v>2</v>
      </c>
      <c r="D565" s="266">
        <v>364.64</v>
      </c>
    </row>
    <row r="566" spans="1:4" ht="14.25">
      <c r="A566" s="267" t="s">
        <v>26440</v>
      </c>
      <c r="B566" s="264" t="s">
        <v>26441</v>
      </c>
      <c r="C566" s="265" t="s">
        <v>89</v>
      </c>
      <c r="D566" s="266">
        <v>523.33000000000004</v>
      </c>
    </row>
    <row r="567" spans="1:4" ht="14.25">
      <c r="A567" s="267" t="s">
        <v>26442</v>
      </c>
      <c r="B567" s="264" t="s">
        <v>26443</v>
      </c>
      <c r="C567" s="265" t="s">
        <v>89</v>
      </c>
      <c r="D567" s="266">
        <v>746.07</v>
      </c>
    </row>
    <row r="568" spans="1:4" ht="14.25">
      <c r="A568" s="267" t="s">
        <v>26444</v>
      </c>
      <c r="B568" s="264" t="s">
        <v>26445</v>
      </c>
      <c r="C568" s="265" t="s">
        <v>89</v>
      </c>
      <c r="D568" s="266">
        <v>643.37</v>
      </c>
    </row>
    <row r="569" spans="1:4" ht="14.25">
      <c r="A569" s="267" t="s">
        <v>26446</v>
      </c>
      <c r="B569" s="264" t="s">
        <v>26447</v>
      </c>
      <c r="C569" s="265" t="s">
        <v>801</v>
      </c>
      <c r="D569" s="266">
        <v>1103.81</v>
      </c>
    </row>
    <row r="570" spans="1:4" ht="14.25">
      <c r="A570" s="267" t="s">
        <v>26448</v>
      </c>
      <c r="B570" s="264" t="s">
        <v>26449</v>
      </c>
      <c r="C570" s="265" t="s">
        <v>2</v>
      </c>
      <c r="D570" s="266">
        <v>2346.34</v>
      </c>
    </row>
    <row r="571" spans="1:4" ht="14.25">
      <c r="A571" s="267" t="s">
        <v>26450</v>
      </c>
      <c r="B571" s="264" t="s">
        <v>26451</v>
      </c>
      <c r="C571" s="265" t="s">
        <v>89</v>
      </c>
      <c r="D571" s="266">
        <v>2446.02</v>
      </c>
    </row>
    <row r="572" spans="1:4" ht="14.25">
      <c r="A572" s="267" t="s">
        <v>26452</v>
      </c>
      <c r="B572" s="264" t="s">
        <v>26453</v>
      </c>
      <c r="C572" s="265" t="s">
        <v>2</v>
      </c>
      <c r="D572" s="266">
        <v>1872.49</v>
      </c>
    </row>
    <row r="573" spans="1:4" ht="14.25">
      <c r="A573" s="267" t="s">
        <v>26454</v>
      </c>
      <c r="B573" s="264" t="s">
        <v>26455</v>
      </c>
      <c r="C573" s="265" t="s">
        <v>2</v>
      </c>
      <c r="D573" s="266">
        <v>3639.27</v>
      </c>
    </row>
    <row r="574" spans="1:4" ht="14.25">
      <c r="A574" s="267" t="s">
        <v>26456</v>
      </c>
      <c r="B574" s="264" t="s">
        <v>26457</v>
      </c>
      <c r="C574" s="265" t="s">
        <v>2</v>
      </c>
      <c r="D574" s="266">
        <v>4331.83</v>
      </c>
    </row>
    <row r="575" spans="1:4" ht="14.25">
      <c r="A575" s="267" t="s">
        <v>26458</v>
      </c>
      <c r="B575" s="264" t="s">
        <v>26459</v>
      </c>
      <c r="C575" s="265" t="s">
        <v>2</v>
      </c>
      <c r="D575" s="266">
        <v>147.08000000000001</v>
      </c>
    </row>
    <row r="576" spans="1:4" ht="14.25">
      <c r="A576" s="267" t="s">
        <v>26460</v>
      </c>
      <c r="B576" s="264" t="s">
        <v>26461</v>
      </c>
      <c r="C576" s="265" t="s">
        <v>801</v>
      </c>
      <c r="D576" s="266">
        <v>1070.03</v>
      </c>
    </row>
    <row r="577" spans="1:4" ht="14.25">
      <c r="A577" s="267" t="s">
        <v>26462</v>
      </c>
      <c r="B577" s="264" t="s">
        <v>26463</v>
      </c>
      <c r="C577" s="265" t="s">
        <v>2102</v>
      </c>
      <c r="D577" s="266">
        <v>590.21</v>
      </c>
    </row>
    <row r="578" spans="1:4" ht="14.25">
      <c r="A578" s="267" t="s">
        <v>26464</v>
      </c>
      <c r="B578" s="264" t="s">
        <v>26465</v>
      </c>
      <c r="C578" s="265" t="s">
        <v>2102</v>
      </c>
      <c r="D578" s="266">
        <v>529.52</v>
      </c>
    </row>
    <row r="579" spans="1:4" ht="14.25">
      <c r="A579" s="267" t="s">
        <v>26466</v>
      </c>
      <c r="B579" s="264" t="s">
        <v>26467</v>
      </c>
      <c r="C579" s="265" t="s">
        <v>801</v>
      </c>
      <c r="D579" s="266">
        <v>55.54</v>
      </c>
    </row>
    <row r="580" spans="1:4" ht="14.25">
      <c r="A580" s="267" t="s">
        <v>26468</v>
      </c>
      <c r="B580" s="264" t="s">
        <v>26469</v>
      </c>
      <c r="C580" s="265" t="s">
        <v>801</v>
      </c>
      <c r="D580" s="266">
        <v>4.92</v>
      </c>
    </row>
    <row r="581" spans="1:4" ht="14.25">
      <c r="A581" s="267" t="s">
        <v>26470</v>
      </c>
      <c r="B581" s="264" t="s">
        <v>26471</v>
      </c>
      <c r="C581" s="265" t="s">
        <v>96</v>
      </c>
      <c r="D581" s="266">
        <v>13.19</v>
      </c>
    </row>
    <row r="582" spans="1:4" ht="14.25">
      <c r="A582" s="267" t="s">
        <v>26472</v>
      </c>
      <c r="B582" s="264" t="s">
        <v>26473</v>
      </c>
      <c r="C582" s="265" t="s">
        <v>96</v>
      </c>
      <c r="D582" s="266">
        <v>18.5</v>
      </c>
    </row>
    <row r="583" spans="1:4" ht="14.25">
      <c r="A583" s="267" t="s">
        <v>26474</v>
      </c>
      <c r="B583" s="264" t="s">
        <v>26475</v>
      </c>
      <c r="C583" s="265" t="s">
        <v>96</v>
      </c>
      <c r="D583" s="266">
        <v>21.91</v>
      </c>
    </row>
    <row r="584" spans="1:4" ht="14.25">
      <c r="A584" s="267" t="s">
        <v>26476</v>
      </c>
      <c r="B584" s="264" t="s">
        <v>26477</v>
      </c>
      <c r="C584" s="265" t="s">
        <v>801</v>
      </c>
      <c r="D584" s="266">
        <v>47.08</v>
      </c>
    </row>
    <row r="585" spans="1:4" ht="14.25">
      <c r="A585" s="267" t="s">
        <v>26478</v>
      </c>
      <c r="B585" s="264" t="s">
        <v>26479</v>
      </c>
      <c r="C585" s="265" t="s">
        <v>801</v>
      </c>
      <c r="D585" s="266">
        <v>52.4</v>
      </c>
    </row>
    <row r="586" spans="1:4" ht="14.25">
      <c r="A586" s="267" t="s">
        <v>26480</v>
      </c>
      <c r="B586" s="264" t="s">
        <v>26481</v>
      </c>
      <c r="C586" s="265" t="s">
        <v>801</v>
      </c>
      <c r="D586" s="266">
        <v>49.24</v>
      </c>
    </row>
    <row r="587" spans="1:4" ht="14.25">
      <c r="A587" s="267" t="s">
        <v>26482</v>
      </c>
      <c r="B587" s="264" t="s">
        <v>26483</v>
      </c>
      <c r="C587" s="265" t="s">
        <v>89</v>
      </c>
      <c r="D587" s="266">
        <v>4.3499999999999996</v>
      </c>
    </row>
    <row r="588" spans="1:4" ht="14.25">
      <c r="A588" s="267" t="s">
        <v>26484</v>
      </c>
      <c r="B588" s="264" t="s">
        <v>26485</v>
      </c>
      <c r="C588" s="265" t="s">
        <v>89</v>
      </c>
      <c r="D588" s="266">
        <v>5.46</v>
      </c>
    </row>
    <row r="589" spans="1:4" ht="14.25">
      <c r="A589" s="267" t="s">
        <v>26486</v>
      </c>
      <c r="B589" s="264" t="s">
        <v>26487</v>
      </c>
      <c r="C589" s="265" t="s">
        <v>801</v>
      </c>
      <c r="D589" s="266">
        <v>183.48</v>
      </c>
    </row>
    <row r="590" spans="1:4" ht="14.25">
      <c r="A590" s="267" t="s">
        <v>26488</v>
      </c>
      <c r="B590" s="264" t="s">
        <v>26489</v>
      </c>
      <c r="C590" s="265" t="s">
        <v>89</v>
      </c>
      <c r="D590" s="266">
        <v>14.22</v>
      </c>
    </row>
    <row r="591" spans="1:4" ht="14.25">
      <c r="A591" s="267" t="s">
        <v>26490</v>
      </c>
      <c r="B591" s="264" t="s">
        <v>26491</v>
      </c>
      <c r="C591" s="265" t="s">
        <v>89</v>
      </c>
      <c r="D591" s="266">
        <v>15.9</v>
      </c>
    </row>
    <row r="592" spans="1:4" ht="14.25">
      <c r="A592" s="267" t="s">
        <v>26492</v>
      </c>
      <c r="B592" s="264" t="s">
        <v>26493</v>
      </c>
      <c r="C592" s="265" t="s">
        <v>96</v>
      </c>
      <c r="D592" s="266">
        <v>5.96</v>
      </c>
    </row>
    <row r="593" spans="1:4" ht="14.25">
      <c r="A593" s="267" t="s">
        <v>26494</v>
      </c>
      <c r="B593" s="264" t="s">
        <v>26495</v>
      </c>
      <c r="C593" s="265" t="s">
        <v>96</v>
      </c>
      <c r="D593" s="266">
        <v>5.08</v>
      </c>
    </row>
    <row r="594" spans="1:4" ht="14.25">
      <c r="A594" s="267" t="s">
        <v>26496</v>
      </c>
      <c r="B594" s="264" t="s">
        <v>26497</v>
      </c>
      <c r="C594" s="265" t="s">
        <v>96</v>
      </c>
      <c r="D594" s="266">
        <v>8.73</v>
      </c>
    </row>
    <row r="595" spans="1:4" ht="14.25">
      <c r="A595" s="267" t="s">
        <v>26498</v>
      </c>
      <c r="B595" s="264" t="s">
        <v>26499</v>
      </c>
      <c r="C595" s="265" t="s">
        <v>99</v>
      </c>
      <c r="D595" s="266">
        <v>23.28</v>
      </c>
    </row>
    <row r="596" spans="1:4" ht="14.25">
      <c r="A596" s="267" t="s">
        <v>26500</v>
      </c>
      <c r="B596" s="264" t="s">
        <v>26501</v>
      </c>
      <c r="C596" s="265" t="s">
        <v>89</v>
      </c>
      <c r="D596" s="266">
        <v>131.76</v>
      </c>
    </row>
    <row r="597" spans="1:4" ht="14.25">
      <c r="A597" s="267" t="s">
        <v>26502</v>
      </c>
      <c r="B597" s="264" t="s">
        <v>26503</v>
      </c>
      <c r="C597" s="265" t="s">
        <v>2</v>
      </c>
      <c r="D597" s="266">
        <v>822.56</v>
      </c>
    </row>
    <row r="598" spans="1:4" ht="14.25">
      <c r="A598" s="267" t="s">
        <v>26504</v>
      </c>
      <c r="B598" s="264" t="s">
        <v>26505</v>
      </c>
      <c r="C598" s="265" t="s">
        <v>2</v>
      </c>
      <c r="D598" s="266">
        <v>410.56</v>
      </c>
    </row>
    <row r="599" spans="1:4" ht="14.25">
      <c r="A599" s="267" t="s">
        <v>26506</v>
      </c>
      <c r="B599" s="264" t="s">
        <v>26507</v>
      </c>
      <c r="C599" s="265" t="s">
        <v>801</v>
      </c>
      <c r="D599" s="266">
        <v>459.03</v>
      </c>
    </row>
    <row r="600" spans="1:4" ht="14.25">
      <c r="A600" s="267" t="s">
        <v>26508</v>
      </c>
      <c r="B600" s="264" t="s">
        <v>26509</v>
      </c>
      <c r="C600" s="265" t="s">
        <v>801</v>
      </c>
      <c r="D600" s="266">
        <v>433.77</v>
      </c>
    </row>
    <row r="601" spans="1:4" ht="14.25">
      <c r="A601" s="267" t="s">
        <v>26510</v>
      </c>
      <c r="B601" s="264" t="s">
        <v>26511</v>
      </c>
      <c r="C601" s="265" t="s">
        <v>801</v>
      </c>
      <c r="D601" s="266">
        <v>637.66</v>
      </c>
    </row>
    <row r="602" spans="1:4" ht="14.25">
      <c r="A602" s="267" t="s">
        <v>26512</v>
      </c>
      <c r="B602" s="264" t="s">
        <v>26513</v>
      </c>
      <c r="C602" s="265" t="s">
        <v>801</v>
      </c>
      <c r="D602" s="266">
        <v>91.12</v>
      </c>
    </row>
    <row r="603" spans="1:4" ht="14.25">
      <c r="A603" s="267" t="s">
        <v>26514</v>
      </c>
      <c r="B603" s="264" t="s">
        <v>26515</v>
      </c>
      <c r="C603" s="265" t="s">
        <v>2</v>
      </c>
      <c r="D603" s="266">
        <v>1427.77</v>
      </c>
    </row>
    <row r="604" spans="1:4" ht="14.25">
      <c r="A604" s="267" t="s">
        <v>26516</v>
      </c>
      <c r="B604" s="264" t="s">
        <v>26517</v>
      </c>
      <c r="C604" s="265" t="s">
        <v>2</v>
      </c>
      <c r="D604" s="266">
        <v>1362.95</v>
      </c>
    </row>
    <row r="605" spans="1:4" ht="14.25">
      <c r="A605" s="267" t="s">
        <v>26518</v>
      </c>
      <c r="B605" s="264" t="s">
        <v>26519</v>
      </c>
      <c r="C605" s="265" t="s">
        <v>2</v>
      </c>
      <c r="D605" s="266">
        <v>1.63</v>
      </c>
    </row>
    <row r="606" spans="1:4" ht="14.25">
      <c r="A606" s="267" t="s">
        <v>26520</v>
      </c>
      <c r="B606" s="264" t="s">
        <v>26521</v>
      </c>
      <c r="C606" s="265" t="s">
        <v>2</v>
      </c>
      <c r="D606" s="266">
        <v>1.52</v>
      </c>
    </row>
    <row r="607" spans="1:4" ht="14.25">
      <c r="A607" s="267" t="s">
        <v>26522</v>
      </c>
      <c r="B607" s="264" t="s">
        <v>26523</v>
      </c>
      <c r="C607" s="265" t="s">
        <v>801</v>
      </c>
      <c r="D607" s="266">
        <v>57.19</v>
      </c>
    </row>
    <row r="608" spans="1:4" ht="14.25">
      <c r="A608" s="267" t="s">
        <v>26524</v>
      </c>
      <c r="B608" s="264" t="s">
        <v>26525</v>
      </c>
      <c r="C608" s="265" t="s">
        <v>290</v>
      </c>
      <c r="D608" s="266">
        <v>331.73</v>
      </c>
    </row>
    <row r="609" spans="1:4" ht="14.25">
      <c r="A609" s="267" t="s">
        <v>26526</v>
      </c>
      <c r="B609" s="264" t="s">
        <v>26527</v>
      </c>
      <c r="C609" s="265" t="s">
        <v>290</v>
      </c>
      <c r="D609" s="266">
        <v>1356.21</v>
      </c>
    </row>
    <row r="610" spans="1:4" ht="14.25">
      <c r="A610" s="267" t="s">
        <v>26528</v>
      </c>
      <c r="B610" s="264" t="s">
        <v>26529</v>
      </c>
      <c r="C610" s="265" t="s">
        <v>801</v>
      </c>
      <c r="D610" s="266">
        <v>27.62</v>
      </c>
    </row>
    <row r="611" spans="1:4" ht="14.25">
      <c r="A611" s="267" t="s">
        <v>26530</v>
      </c>
      <c r="B611" s="264" t="s">
        <v>26531</v>
      </c>
      <c r="C611" s="265" t="s">
        <v>801</v>
      </c>
      <c r="D611" s="266">
        <v>10.17</v>
      </c>
    </row>
    <row r="612" spans="1:4" ht="14.25">
      <c r="A612" s="267" t="s">
        <v>26532</v>
      </c>
      <c r="B612" s="264" t="s">
        <v>26533</v>
      </c>
      <c r="C612" s="265" t="s">
        <v>801</v>
      </c>
      <c r="D612" s="266">
        <v>23</v>
      </c>
    </row>
    <row r="613" spans="1:4" ht="14.25">
      <c r="A613" s="267" t="s">
        <v>26534</v>
      </c>
      <c r="B613" s="264" t="s">
        <v>26535</v>
      </c>
      <c r="C613" s="265" t="s">
        <v>89</v>
      </c>
      <c r="D613" s="266">
        <v>4.26</v>
      </c>
    </row>
    <row r="614" spans="1:4" ht="14.25">
      <c r="A614" s="267" t="s">
        <v>26536</v>
      </c>
      <c r="B614" s="264" t="s">
        <v>26537</v>
      </c>
      <c r="C614" s="265" t="s">
        <v>89</v>
      </c>
      <c r="D614" s="266">
        <v>6.43</v>
      </c>
    </row>
    <row r="615" spans="1:4" ht="14.25">
      <c r="A615" s="267" t="s">
        <v>26538</v>
      </c>
      <c r="B615" s="264" t="s">
        <v>26539</v>
      </c>
      <c r="C615" s="265" t="s">
        <v>89</v>
      </c>
      <c r="D615" s="266">
        <v>19.010000000000002</v>
      </c>
    </row>
    <row r="616" spans="1:4" ht="14.25">
      <c r="A616" s="267" t="s">
        <v>26540</v>
      </c>
      <c r="B616" s="264" t="s">
        <v>26541</v>
      </c>
      <c r="C616" s="265" t="s">
        <v>89</v>
      </c>
      <c r="D616" s="266">
        <v>22.14</v>
      </c>
    </row>
    <row r="617" spans="1:4" ht="14.25">
      <c r="A617" s="267" t="s">
        <v>26542</v>
      </c>
      <c r="B617" s="264" t="s">
        <v>26543</v>
      </c>
      <c r="C617" s="265" t="s">
        <v>89</v>
      </c>
      <c r="D617" s="266">
        <v>26.12</v>
      </c>
    </row>
    <row r="618" spans="1:4" ht="14.25">
      <c r="A618" s="267" t="s">
        <v>26544</v>
      </c>
      <c r="B618" s="264" t="s">
        <v>26545</v>
      </c>
      <c r="C618" s="265" t="s">
        <v>89</v>
      </c>
      <c r="D618" s="266">
        <v>29.94</v>
      </c>
    </row>
    <row r="619" spans="1:4" ht="14.25">
      <c r="A619" s="267" t="s">
        <v>26546</v>
      </c>
      <c r="B619" s="264" t="s">
        <v>26547</v>
      </c>
      <c r="C619" s="265" t="s">
        <v>89</v>
      </c>
      <c r="D619" s="266">
        <v>37.090000000000003</v>
      </c>
    </row>
    <row r="620" spans="1:4" ht="14.25">
      <c r="A620" s="267" t="s">
        <v>26548</v>
      </c>
      <c r="B620" s="264" t="s">
        <v>26549</v>
      </c>
      <c r="C620" s="265" t="s">
        <v>89</v>
      </c>
      <c r="D620" s="266">
        <v>44.6</v>
      </c>
    </row>
    <row r="621" spans="1:4" ht="14.25">
      <c r="A621" s="267" t="s">
        <v>26550</v>
      </c>
      <c r="B621" s="264" t="s">
        <v>26551</v>
      </c>
      <c r="C621" s="265" t="s">
        <v>89</v>
      </c>
      <c r="D621" s="266">
        <v>51.2</v>
      </c>
    </row>
    <row r="622" spans="1:4" ht="14.25">
      <c r="A622" s="267" t="s">
        <v>26552</v>
      </c>
      <c r="B622" s="264" t="s">
        <v>26553</v>
      </c>
      <c r="C622" s="265" t="s">
        <v>89</v>
      </c>
      <c r="D622" s="266">
        <v>58.88</v>
      </c>
    </row>
    <row r="623" spans="1:4" ht="14.25">
      <c r="A623" s="267" t="s">
        <v>26554</v>
      </c>
      <c r="B623" s="264" t="s">
        <v>26555</v>
      </c>
      <c r="C623" s="265" t="s">
        <v>89</v>
      </c>
      <c r="D623" s="266">
        <v>82.94</v>
      </c>
    </row>
    <row r="624" spans="1:4" ht="14.25">
      <c r="A624" s="267" t="s">
        <v>26556</v>
      </c>
      <c r="B624" s="264" t="s">
        <v>26557</v>
      </c>
      <c r="C624" s="265" t="s">
        <v>89</v>
      </c>
      <c r="D624" s="266">
        <v>99.45</v>
      </c>
    </row>
    <row r="625" spans="1:4" ht="14.25">
      <c r="A625" s="267" t="s">
        <v>26558</v>
      </c>
      <c r="B625" s="264" t="s">
        <v>26559</v>
      </c>
      <c r="C625" s="265" t="s">
        <v>89</v>
      </c>
      <c r="D625" s="266">
        <v>130.49</v>
      </c>
    </row>
    <row r="626" spans="1:4" ht="14.25">
      <c r="A626" s="267" t="s">
        <v>26560</v>
      </c>
      <c r="B626" s="264" t="s">
        <v>26561</v>
      </c>
      <c r="C626" s="265" t="s">
        <v>801</v>
      </c>
      <c r="D626" s="266">
        <v>74.52</v>
      </c>
    </row>
    <row r="627" spans="1:4" ht="14.25">
      <c r="A627" s="267" t="s">
        <v>26562</v>
      </c>
      <c r="B627" s="264" t="s">
        <v>26563</v>
      </c>
      <c r="C627" s="265" t="s">
        <v>801</v>
      </c>
      <c r="D627" s="266">
        <v>17.38</v>
      </c>
    </row>
    <row r="628" spans="1:4" ht="14.25">
      <c r="A628" s="267" t="s">
        <v>26564</v>
      </c>
      <c r="B628" s="264" t="s">
        <v>26565</v>
      </c>
      <c r="C628" s="265" t="s">
        <v>26566</v>
      </c>
      <c r="D628" s="266">
        <v>146.96</v>
      </c>
    </row>
    <row r="629" spans="1:4" ht="14.25">
      <c r="A629" s="267" t="s">
        <v>26567</v>
      </c>
      <c r="B629" s="264" t="s">
        <v>26568</v>
      </c>
      <c r="C629" s="265" t="s">
        <v>25866</v>
      </c>
      <c r="D629" s="266">
        <v>27.17</v>
      </c>
    </row>
    <row r="630" spans="1:4" ht="14.25">
      <c r="A630" s="267" t="s">
        <v>26569</v>
      </c>
      <c r="B630" s="264" t="s">
        <v>26570</v>
      </c>
      <c r="C630" s="265" t="s">
        <v>801</v>
      </c>
      <c r="D630" s="266">
        <v>37.83</v>
      </c>
    </row>
    <row r="631" spans="1:4" ht="14.25">
      <c r="A631" s="267" t="s">
        <v>26571</v>
      </c>
      <c r="B631" s="264" t="s">
        <v>26572</v>
      </c>
      <c r="C631" s="265" t="s">
        <v>89</v>
      </c>
      <c r="D631" s="266">
        <v>204.93</v>
      </c>
    </row>
    <row r="632" spans="1:4" ht="14.25">
      <c r="A632" s="267" t="s">
        <v>26573</v>
      </c>
      <c r="B632" s="264" t="s">
        <v>26574</v>
      </c>
      <c r="C632" s="265" t="s">
        <v>89</v>
      </c>
      <c r="D632" s="266">
        <v>272.33999999999997</v>
      </c>
    </row>
    <row r="633" spans="1:4" ht="14.25">
      <c r="A633" s="267" t="s">
        <v>26575</v>
      </c>
      <c r="B633" s="264" t="s">
        <v>26576</v>
      </c>
      <c r="C633" s="265" t="s">
        <v>89</v>
      </c>
      <c r="D633" s="266">
        <v>99.72</v>
      </c>
    </row>
    <row r="634" spans="1:4" ht="14.25">
      <c r="A634" s="267" t="s">
        <v>26577</v>
      </c>
      <c r="B634" s="264" t="s">
        <v>26578</v>
      </c>
      <c r="C634" s="265" t="s">
        <v>89</v>
      </c>
      <c r="D634" s="266">
        <v>98.27</v>
      </c>
    </row>
    <row r="635" spans="1:4" ht="14.25">
      <c r="A635" s="267" t="s">
        <v>26579</v>
      </c>
      <c r="B635" s="264" t="s">
        <v>26580</v>
      </c>
      <c r="C635" s="265" t="s">
        <v>25866</v>
      </c>
      <c r="D635" s="266">
        <v>57.87</v>
      </c>
    </row>
    <row r="636" spans="1:4" ht="14.25">
      <c r="A636" s="267" t="s">
        <v>26581</v>
      </c>
      <c r="B636" s="264" t="s">
        <v>26582</v>
      </c>
      <c r="C636" s="265" t="s">
        <v>89</v>
      </c>
      <c r="D636" s="266">
        <v>11.39</v>
      </c>
    </row>
    <row r="637" spans="1:4" ht="14.25">
      <c r="A637" s="267" t="s">
        <v>26583</v>
      </c>
      <c r="B637" s="264" t="s">
        <v>26584</v>
      </c>
      <c r="C637" s="265" t="s">
        <v>89</v>
      </c>
      <c r="D637" s="266">
        <v>190.71</v>
      </c>
    </row>
    <row r="638" spans="1:4" ht="14.25">
      <c r="A638" s="267" t="s">
        <v>26585</v>
      </c>
      <c r="B638" s="264" t="s">
        <v>26586</v>
      </c>
      <c r="C638" s="265" t="s">
        <v>89</v>
      </c>
      <c r="D638" s="266">
        <v>399.7</v>
      </c>
    </row>
    <row r="639" spans="1:4" ht="14.25">
      <c r="A639" s="267" t="s">
        <v>26587</v>
      </c>
      <c r="B639" s="264" t="s">
        <v>26588</v>
      </c>
      <c r="C639" s="265" t="s">
        <v>89</v>
      </c>
      <c r="D639" s="266">
        <v>851.65</v>
      </c>
    </row>
    <row r="640" spans="1:4" ht="14.25">
      <c r="A640" s="267" t="s">
        <v>26589</v>
      </c>
      <c r="B640" s="264" t="s">
        <v>26590</v>
      </c>
      <c r="C640" s="265" t="s">
        <v>89</v>
      </c>
      <c r="D640" s="266">
        <v>1215.8399999999999</v>
      </c>
    </row>
    <row r="641" spans="1:4" ht="14.25">
      <c r="A641" s="267" t="s">
        <v>26591</v>
      </c>
      <c r="B641" s="264" t="s">
        <v>26592</v>
      </c>
      <c r="C641" s="265" t="s">
        <v>89</v>
      </c>
      <c r="D641" s="266">
        <v>51.55</v>
      </c>
    </row>
    <row r="642" spans="1:4" ht="14.25">
      <c r="A642" s="267" t="s">
        <v>26593</v>
      </c>
      <c r="B642" s="264" t="s">
        <v>26594</v>
      </c>
      <c r="C642" s="265" t="s">
        <v>89</v>
      </c>
      <c r="D642" s="266">
        <v>107.29</v>
      </c>
    </row>
    <row r="643" spans="1:4" ht="14.25">
      <c r="A643" s="267" t="s">
        <v>26595</v>
      </c>
      <c r="B643" s="264" t="s">
        <v>26596</v>
      </c>
      <c r="C643" s="265" t="s">
        <v>89</v>
      </c>
      <c r="D643" s="266">
        <v>66.069999999999993</v>
      </c>
    </row>
    <row r="644" spans="1:4" ht="14.25">
      <c r="A644" s="267" t="s">
        <v>26597</v>
      </c>
      <c r="B644" s="264" t="s">
        <v>26598</v>
      </c>
      <c r="C644" s="265" t="s">
        <v>89</v>
      </c>
      <c r="D644" s="266">
        <v>0.86</v>
      </c>
    </row>
    <row r="645" spans="1:4" ht="14.25">
      <c r="A645" s="267" t="s">
        <v>26599</v>
      </c>
      <c r="B645" s="264" t="s">
        <v>26600</v>
      </c>
      <c r="C645" s="265" t="s">
        <v>89</v>
      </c>
      <c r="D645" s="266">
        <v>0.54</v>
      </c>
    </row>
    <row r="646" spans="1:4" ht="14.25">
      <c r="A646" s="267" t="s">
        <v>26601</v>
      </c>
      <c r="B646" s="264" t="s">
        <v>26602</v>
      </c>
      <c r="C646" s="265" t="s">
        <v>801</v>
      </c>
      <c r="D646" s="266">
        <v>16.53</v>
      </c>
    </row>
    <row r="647" spans="1:4" ht="14.25">
      <c r="A647" s="267" t="s">
        <v>26603</v>
      </c>
      <c r="B647" s="264" t="s">
        <v>26604</v>
      </c>
      <c r="C647" s="265" t="s">
        <v>801</v>
      </c>
      <c r="D647" s="266">
        <v>8.3800000000000008</v>
      </c>
    </row>
    <row r="648" spans="1:4" ht="14.25">
      <c r="A648" s="267" t="s">
        <v>26605</v>
      </c>
      <c r="B648" s="264" t="s">
        <v>26606</v>
      </c>
      <c r="C648" s="265" t="s">
        <v>801</v>
      </c>
      <c r="D648" s="266">
        <v>5.82</v>
      </c>
    </row>
    <row r="649" spans="1:4" ht="14.25">
      <c r="A649" s="267" t="s">
        <v>26607</v>
      </c>
      <c r="B649" s="264" t="s">
        <v>26608</v>
      </c>
      <c r="C649" s="265" t="s">
        <v>801</v>
      </c>
      <c r="D649" s="266">
        <v>7.23</v>
      </c>
    </row>
    <row r="650" spans="1:4" ht="14.25">
      <c r="A650" s="267" t="s">
        <v>26609</v>
      </c>
      <c r="B650" s="264" t="s">
        <v>26610</v>
      </c>
      <c r="C650" s="265" t="s">
        <v>801</v>
      </c>
      <c r="D650" s="266">
        <v>82.31</v>
      </c>
    </row>
    <row r="651" spans="1:4" ht="14.25">
      <c r="A651" s="267" t="s">
        <v>26611</v>
      </c>
      <c r="B651" s="264" t="s">
        <v>26612</v>
      </c>
      <c r="C651" s="265" t="s">
        <v>801</v>
      </c>
      <c r="D651" s="266">
        <v>9.9600000000000009</v>
      </c>
    </row>
    <row r="652" spans="1:4" ht="14.25">
      <c r="A652" s="267" t="s">
        <v>26613</v>
      </c>
      <c r="B652" s="264" t="s">
        <v>26614</v>
      </c>
      <c r="C652" s="265" t="s">
        <v>801</v>
      </c>
      <c r="D652" s="266">
        <v>136.5</v>
      </c>
    </row>
    <row r="653" spans="1:4" ht="14.25">
      <c r="A653" s="267" t="s">
        <v>26615</v>
      </c>
      <c r="B653" s="264" t="s">
        <v>26616</v>
      </c>
      <c r="C653" s="265" t="s">
        <v>801</v>
      </c>
      <c r="D653" s="266">
        <v>46.15</v>
      </c>
    </row>
    <row r="654" spans="1:4" ht="14.25">
      <c r="A654" s="267" t="s">
        <v>26617</v>
      </c>
      <c r="B654" s="264" t="s">
        <v>26618</v>
      </c>
      <c r="C654" s="265" t="s">
        <v>2</v>
      </c>
      <c r="D654" s="266">
        <v>80.63</v>
      </c>
    </row>
    <row r="655" spans="1:4" ht="14.25">
      <c r="A655" s="267" t="s">
        <v>26619</v>
      </c>
      <c r="B655" s="264" t="s">
        <v>26620</v>
      </c>
      <c r="C655" s="265" t="s">
        <v>89</v>
      </c>
      <c r="D655" s="266">
        <v>3.9</v>
      </c>
    </row>
    <row r="656" spans="1:4" ht="14.25">
      <c r="A656" s="267" t="s">
        <v>26621</v>
      </c>
      <c r="B656" s="264" t="s">
        <v>26622</v>
      </c>
      <c r="C656" s="265" t="s">
        <v>99</v>
      </c>
      <c r="D656" s="266">
        <v>12.91</v>
      </c>
    </row>
    <row r="657" spans="1:4" ht="14.25">
      <c r="A657" s="267" t="s">
        <v>26623</v>
      </c>
      <c r="B657" s="264" t="s">
        <v>26624</v>
      </c>
      <c r="C657" s="265" t="s">
        <v>801</v>
      </c>
      <c r="D657" s="266">
        <v>24.94</v>
      </c>
    </row>
    <row r="658" spans="1:4" ht="14.25">
      <c r="A658" s="267" t="s">
        <v>26625</v>
      </c>
      <c r="B658" s="264" t="s">
        <v>26626</v>
      </c>
      <c r="C658" s="265" t="s">
        <v>99</v>
      </c>
      <c r="D658" s="266">
        <v>11.76</v>
      </c>
    </row>
    <row r="659" spans="1:4" ht="14.25">
      <c r="A659" s="267" t="s">
        <v>26627</v>
      </c>
      <c r="B659" s="264" t="s">
        <v>26628</v>
      </c>
      <c r="C659" s="265" t="s">
        <v>25866</v>
      </c>
      <c r="D659" s="266">
        <v>31.34</v>
      </c>
    </row>
    <row r="660" spans="1:4" ht="14.25">
      <c r="A660" s="267" t="s">
        <v>26629</v>
      </c>
      <c r="B660" s="264" t="s">
        <v>26630</v>
      </c>
      <c r="C660" s="265" t="s">
        <v>99</v>
      </c>
      <c r="D660" s="266">
        <v>118.29</v>
      </c>
    </row>
    <row r="661" spans="1:4" ht="14.25">
      <c r="A661" s="267" t="s">
        <v>26631</v>
      </c>
      <c r="B661" s="264" t="s">
        <v>26632</v>
      </c>
      <c r="C661" s="265" t="s">
        <v>801</v>
      </c>
      <c r="D661" s="266">
        <v>2.14</v>
      </c>
    </row>
    <row r="662" spans="1:4" ht="14.25">
      <c r="A662" s="267" t="s">
        <v>26633</v>
      </c>
      <c r="B662" s="264" t="s">
        <v>26634</v>
      </c>
      <c r="C662" s="265" t="s">
        <v>801</v>
      </c>
      <c r="D662" s="266">
        <v>53.85</v>
      </c>
    </row>
    <row r="663" spans="1:4" ht="14.25">
      <c r="A663" s="267" t="s">
        <v>26635</v>
      </c>
      <c r="B663" s="264" t="s">
        <v>26636</v>
      </c>
      <c r="C663" s="265" t="s">
        <v>2</v>
      </c>
      <c r="D663" s="266">
        <v>57.8</v>
      </c>
    </row>
    <row r="664" spans="1:4" ht="14.25">
      <c r="A664" s="267" t="s">
        <v>26637</v>
      </c>
      <c r="B664" s="264" t="s">
        <v>26638</v>
      </c>
      <c r="C664" s="265" t="s">
        <v>801</v>
      </c>
      <c r="D664" s="266">
        <v>129.31</v>
      </c>
    </row>
    <row r="665" spans="1:4" ht="14.25">
      <c r="A665" s="267" t="s">
        <v>26639</v>
      </c>
      <c r="B665" s="264" t="s">
        <v>26640</v>
      </c>
      <c r="C665" s="265" t="s">
        <v>89</v>
      </c>
      <c r="D665" s="266">
        <v>53.05</v>
      </c>
    </row>
    <row r="666" spans="1:4" ht="14.25">
      <c r="A666" s="267" t="s">
        <v>26641</v>
      </c>
      <c r="B666" s="264" t="s">
        <v>26642</v>
      </c>
      <c r="C666" s="265" t="s">
        <v>2</v>
      </c>
      <c r="D666" s="266">
        <v>65.540000000000006</v>
      </c>
    </row>
    <row r="667" spans="1:4" ht="14.25">
      <c r="A667" s="267" t="s">
        <v>26643</v>
      </c>
      <c r="B667" s="264" t="s">
        <v>26644</v>
      </c>
      <c r="C667" s="265" t="s">
        <v>801</v>
      </c>
      <c r="D667" s="266">
        <v>32.92</v>
      </c>
    </row>
    <row r="668" spans="1:4" ht="14.25">
      <c r="A668" s="267" t="s">
        <v>26645</v>
      </c>
      <c r="B668" s="264" t="s">
        <v>26646</v>
      </c>
      <c r="C668" s="265" t="s">
        <v>2</v>
      </c>
      <c r="D668" s="266">
        <v>39.9</v>
      </c>
    </row>
    <row r="669" spans="1:4" ht="14.25">
      <c r="A669" s="267" t="s">
        <v>26647</v>
      </c>
      <c r="B669" s="264" t="s">
        <v>26648</v>
      </c>
      <c r="C669" s="265" t="s">
        <v>801</v>
      </c>
      <c r="D669" s="266">
        <v>139.93</v>
      </c>
    </row>
    <row r="670" spans="1:4" ht="14.25">
      <c r="A670" s="267" t="s">
        <v>26649</v>
      </c>
      <c r="B670" s="264" t="s">
        <v>26650</v>
      </c>
      <c r="C670" s="265" t="s">
        <v>2</v>
      </c>
      <c r="D670" s="266">
        <v>63.66</v>
      </c>
    </row>
    <row r="671" spans="1:4" ht="14.25">
      <c r="A671" s="267" t="s">
        <v>26651</v>
      </c>
      <c r="B671" s="264" t="s">
        <v>26652</v>
      </c>
      <c r="C671" s="265" t="s">
        <v>2</v>
      </c>
      <c r="D671" s="266">
        <v>93.44</v>
      </c>
    </row>
    <row r="672" spans="1:4" ht="14.25">
      <c r="A672" s="267" t="s">
        <v>26653</v>
      </c>
      <c r="B672" s="264" t="s">
        <v>26654</v>
      </c>
      <c r="C672" s="265" t="s">
        <v>2</v>
      </c>
      <c r="D672" s="266">
        <v>58.54</v>
      </c>
    </row>
    <row r="673" spans="1:4" ht="14.25">
      <c r="A673" s="267" t="s">
        <v>26655</v>
      </c>
      <c r="B673" s="264" t="s">
        <v>26656</v>
      </c>
      <c r="C673" s="265" t="s">
        <v>801</v>
      </c>
      <c r="D673" s="266">
        <v>81.06</v>
      </c>
    </row>
    <row r="674" spans="1:4" ht="14.25">
      <c r="A674" s="267" t="s">
        <v>26657</v>
      </c>
      <c r="B674" s="264" t="s">
        <v>26658</v>
      </c>
      <c r="C674" s="265" t="s">
        <v>89</v>
      </c>
      <c r="D674" s="266">
        <v>72.87</v>
      </c>
    </row>
    <row r="675" spans="1:4" ht="14.25">
      <c r="A675" s="267" t="s">
        <v>26659</v>
      </c>
      <c r="B675" s="264" t="s">
        <v>26660</v>
      </c>
      <c r="C675" s="265" t="s">
        <v>89</v>
      </c>
      <c r="D675" s="266">
        <v>88.56</v>
      </c>
    </row>
    <row r="676" spans="1:4" ht="14.25">
      <c r="A676" s="267" t="s">
        <v>26661</v>
      </c>
      <c r="B676" s="264" t="s">
        <v>26662</v>
      </c>
      <c r="C676" s="265" t="s">
        <v>801</v>
      </c>
      <c r="D676" s="266">
        <v>98.85</v>
      </c>
    </row>
    <row r="677" spans="1:4" ht="14.25">
      <c r="A677" s="267" t="s">
        <v>26663</v>
      </c>
      <c r="B677" s="264" t="s">
        <v>26664</v>
      </c>
      <c r="C677" s="265" t="s">
        <v>801</v>
      </c>
      <c r="D677" s="266">
        <v>133.33000000000001</v>
      </c>
    </row>
    <row r="678" spans="1:4" ht="14.25">
      <c r="A678" s="267" t="s">
        <v>26665</v>
      </c>
      <c r="B678" s="264" t="s">
        <v>26666</v>
      </c>
      <c r="C678" s="265" t="s">
        <v>801</v>
      </c>
      <c r="D678" s="266">
        <v>142.99</v>
      </c>
    </row>
    <row r="679" spans="1:4" ht="14.25">
      <c r="A679" s="267" t="s">
        <v>26667</v>
      </c>
      <c r="B679" s="264" t="s">
        <v>26668</v>
      </c>
      <c r="C679" s="265" t="s">
        <v>801</v>
      </c>
      <c r="D679" s="266">
        <v>89.07</v>
      </c>
    </row>
    <row r="680" spans="1:4" ht="14.25">
      <c r="A680" s="267" t="s">
        <v>26669</v>
      </c>
      <c r="B680" s="264" t="s">
        <v>26670</v>
      </c>
      <c r="C680" s="265" t="s">
        <v>801</v>
      </c>
      <c r="D680" s="266">
        <v>154.97</v>
      </c>
    </row>
    <row r="681" spans="1:4" ht="14.25">
      <c r="A681" s="267" t="s">
        <v>26671</v>
      </c>
      <c r="B681" s="264" t="s">
        <v>26672</v>
      </c>
      <c r="C681" s="265" t="s">
        <v>89</v>
      </c>
      <c r="D681" s="266">
        <v>32.729999999999997</v>
      </c>
    </row>
    <row r="682" spans="1:4" ht="14.25">
      <c r="A682" s="267" t="s">
        <v>26673</v>
      </c>
      <c r="B682" s="264" t="s">
        <v>26674</v>
      </c>
      <c r="C682" s="265" t="s">
        <v>89</v>
      </c>
      <c r="D682" s="266">
        <v>46.67</v>
      </c>
    </row>
    <row r="683" spans="1:4" ht="14.25">
      <c r="A683" s="267" t="s">
        <v>26675</v>
      </c>
      <c r="B683" s="264" t="s">
        <v>26676</v>
      </c>
      <c r="C683" s="265" t="s">
        <v>89</v>
      </c>
      <c r="D683" s="266">
        <v>44.01</v>
      </c>
    </row>
    <row r="684" spans="1:4" ht="14.25">
      <c r="A684" s="267" t="s">
        <v>26677</v>
      </c>
      <c r="B684" s="264" t="s">
        <v>26678</v>
      </c>
      <c r="C684" s="265" t="s">
        <v>89</v>
      </c>
      <c r="D684" s="266">
        <v>69.52</v>
      </c>
    </row>
    <row r="685" spans="1:4" ht="14.25">
      <c r="A685" s="267" t="s">
        <v>26679</v>
      </c>
      <c r="B685" s="264" t="s">
        <v>26680</v>
      </c>
      <c r="C685" s="265" t="s">
        <v>89</v>
      </c>
      <c r="D685" s="266">
        <v>122.22</v>
      </c>
    </row>
    <row r="686" spans="1:4" ht="14.25">
      <c r="A686" s="267" t="s">
        <v>26681</v>
      </c>
      <c r="B686" s="264" t="s">
        <v>26682</v>
      </c>
      <c r="C686" s="265" t="s">
        <v>801</v>
      </c>
      <c r="D686" s="266">
        <v>172.87</v>
      </c>
    </row>
    <row r="687" spans="1:4" ht="14.25">
      <c r="A687" s="267" t="s">
        <v>26683</v>
      </c>
      <c r="B687" s="264" t="s">
        <v>26684</v>
      </c>
      <c r="C687" s="265" t="s">
        <v>801</v>
      </c>
      <c r="D687" s="266">
        <v>148.07</v>
      </c>
    </row>
    <row r="688" spans="1:4" ht="14.25">
      <c r="A688" s="267" t="s">
        <v>26685</v>
      </c>
      <c r="B688" s="264" t="s">
        <v>26686</v>
      </c>
      <c r="C688" s="265" t="s">
        <v>2</v>
      </c>
      <c r="D688" s="266">
        <v>4.37</v>
      </c>
    </row>
    <row r="689" spans="1:4" ht="14.25">
      <c r="A689" s="267" t="s">
        <v>26687</v>
      </c>
      <c r="B689" s="264" t="s">
        <v>26688</v>
      </c>
      <c r="C689" s="265" t="s">
        <v>2</v>
      </c>
      <c r="D689" s="266">
        <v>1.96</v>
      </c>
    </row>
    <row r="690" spans="1:4" ht="14.25">
      <c r="A690" s="267" t="s">
        <v>26689</v>
      </c>
      <c r="B690" s="264" t="s">
        <v>26690</v>
      </c>
      <c r="C690" s="265" t="s">
        <v>2</v>
      </c>
      <c r="D690" s="266">
        <v>0.51</v>
      </c>
    </row>
    <row r="691" spans="1:4" ht="14.25">
      <c r="A691" s="267" t="s">
        <v>26691</v>
      </c>
      <c r="B691" s="264" t="s">
        <v>26692</v>
      </c>
      <c r="C691" s="265" t="s">
        <v>2</v>
      </c>
      <c r="D691" s="266">
        <v>1.27</v>
      </c>
    </row>
    <row r="692" spans="1:4" ht="14.25">
      <c r="A692" s="267" t="s">
        <v>26693</v>
      </c>
      <c r="B692" s="264" t="s">
        <v>26694</v>
      </c>
      <c r="C692" s="265" t="s">
        <v>2</v>
      </c>
      <c r="D692" s="266">
        <v>3.42</v>
      </c>
    </row>
    <row r="693" spans="1:4" ht="14.25">
      <c r="A693" s="267" t="s">
        <v>26695</v>
      </c>
      <c r="B693" s="264" t="s">
        <v>26696</v>
      </c>
      <c r="C693" s="265" t="s">
        <v>2</v>
      </c>
      <c r="D693" s="266">
        <v>2.79</v>
      </c>
    </row>
    <row r="694" spans="1:4" ht="14.25">
      <c r="A694" s="267" t="s">
        <v>26697</v>
      </c>
      <c r="B694" s="264" t="s">
        <v>26698</v>
      </c>
      <c r="C694" s="265" t="s">
        <v>2</v>
      </c>
      <c r="D694" s="266">
        <v>3.34</v>
      </c>
    </row>
    <row r="695" spans="1:4" ht="14.25">
      <c r="A695" s="267" t="s">
        <v>26699</v>
      </c>
      <c r="B695" s="264" t="s">
        <v>26700</v>
      </c>
      <c r="C695" s="265" t="s">
        <v>2</v>
      </c>
      <c r="D695" s="266">
        <v>4.01</v>
      </c>
    </row>
    <row r="696" spans="1:4" ht="14.25">
      <c r="A696" s="267" t="s">
        <v>26701</v>
      </c>
      <c r="B696" s="264" t="s">
        <v>26702</v>
      </c>
      <c r="C696" s="265" t="s">
        <v>2</v>
      </c>
      <c r="D696" s="266">
        <v>3.38</v>
      </c>
    </row>
    <row r="697" spans="1:4" ht="14.25">
      <c r="A697" s="267" t="s">
        <v>26703</v>
      </c>
      <c r="B697" s="264" t="s">
        <v>26704</v>
      </c>
      <c r="C697" s="265" t="s">
        <v>2</v>
      </c>
      <c r="D697" s="266">
        <v>4.17</v>
      </c>
    </row>
    <row r="698" spans="1:4" ht="14.25">
      <c r="A698" s="267" t="s">
        <v>26705</v>
      </c>
      <c r="B698" s="264" t="s">
        <v>26706</v>
      </c>
      <c r="C698" s="265" t="s">
        <v>2</v>
      </c>
      <c r="D698" s="266">
        <v>3.78</v>
      </c>
    </row>
    <row r="699" spans="1:4" ht="14.25">
      <c r="A699" s="267" t="s">
        <v>26707</v>
      </c>
      <c r="B699" s="264" t="s">
        <v>26708</v>
      </c>
      <c r="C699" s="265" t="s">
        <v>2</v>
      </c>
      <c r="D699" s="266">
        <v>3.83</v>
      </c>
    </row>
    <row r="700" spans="1:4" ht="14.25">
      <c r="A700" s="267" t="s">
        <v>26709</v>
      </c>
      <c r="B700" s="264" t="s">
        <v>26710</v>
      </c>
      <c r="C700" s="265" t="s">
        <v>2</v>
      </c>
      <c r="D700" s="266">
        <v>2.76</v>
      </c>
    </row>
    <row r="701" spans="1:4" ht="14.25">
      <c r="A701" s="267" t="s">
        <v>26711</v>
      </c>
      <c r="B701" s="264" t="s">
        <v>26712</v>
      </c>
      <c r="C701" s="265" t="s">
        <v>2</v>
      </c>
      <c r="D701" s="266">
        <v>2.3199999999999998</v>
      </c>
    </row>
    <row r="702" spans="1:4" ht="14.25">
      <c r="A702" s="267" t="s">
        <v>26713</v>
      </c>
      <c r="B702" s="264" t="s">
        <v>26714</v>
      </c>
      <c r="C702" s="265" t="s">
        <v>2</v>
      </c>
      <c r="D702" s="266">
        <v>3.65</v>
      </c>
    </row>
    <row r="703" spans="1:4" ht="14.25">
      <c r="A703" s="267" t="s">
        <v>26715</v>
      </c>
      <c r="B703" s="264" t="s">
        <v>26716</v>
      </c>
      <c r="C703" s="265" t="s">
        <v>2</v>
      </c>
      <c r="D703" s="266">
        <v>38.85</v>
      </c>
    </row>
    <row r="704" spans="1:4" ht="14.25">
      <c r="A704" s="267" t="s">
        <v>26717</v>
      </c>
      <c r="B704" s="264" t="s">
        <v>26718</v>
      </c>
      <c r="C704" s="265" t="s">
        <v>2</v>
      </c>
      <c r="D704" s="266">
        <v>3.24</v>
      </c>
    </row>
    <row r="705" spans="1:4" ht="14.25">
      <c r="A705" s="267" t="s">
        <v>26719</v>
      </c>
      <c r="B705" s="264" t="s">
        <v>26720</v>
      </c>
      <c r="C705" s="265" t="s">
        <v>801</v>
      </c>
      <c r="D705" s="266">
        <v>351.59</v>
      </c>
    </row>
    <row r="706" spans="1:4" ht="14.25">
      <c r="A706" s="267" t="s">
        <v>26721</v>
      </c>
      <c r="B706" s="264" t="s">
        <v>26722</v>
      </c>
      <c r="C706" s="265" t="s">
        <v>801</v>
      </c>
      <c r="D706" s="266">
        <v>103.72</v>
      </c>
    </row>
    <row r="707" spans="1:4" ht="14.25">
      <c r="A707" s="267" t="s">
        <v>26723</v>
      </c>
      <c r="B707" s="264" t="s">
        <v>26724</v>
      </c>
      <c r="C707" s="265" t="s">
        <v>801</v>
      </c>
      <c r="D707" s="266">
        <v>64.52</v>
      </c>
    </row>
    <row r="708" spans="1:4" ht="14.25">
      <c r="A708" s="267" t="s">
        <v>26725</v>
      </c>
      <c r="B708" s="264" t="s">
        <v>26726</v>
      </c>
      <c r="C708" s="265" t="s">
        <v>801</v>
      </c>
      <c r="D708" s="266">
        <v>84.07</v>
      </c>
    </row>
    <row r="709" spans="1:4" ht="14.25">
      <c r="A709" s="267" t="s">
        <v>26727</v>
      </c>
      <c r="B709" s="264" t="s">
        <v>26728</v>
      </c>
      <c r="C709" s="265" t="s">
        <v>801</v>
      </c>
      <c r="D709" s="266">
        <v>165.57</v>
      </c>
    </row>
    <row r="710" spans="1:4" ht="14.25">
      <c r="A710" s="267" t="s">
        <v>26729</v>
      </c>
      <c r="B710" s="264" t="s">
        <v>26730</v>
      </c>
      <c r="C710" s="265" t="s">
        <v>801</v>
      </c>
      <c r="D710" s="266">
        <v>105.18</v>
      </c>
    </row>
    <row r="711" spans="1:4" ht="14.25">
      <c r="A711" s="267" t="s">
        <v>26731</v>
      </c>
      <c r="B711" s="264" t="s">
        <v>26732</v>
      </c>
      <c r="C711" s="265" t="s">
        <v>801</v>
      </c>
      <c r="D711" s="266">
        <v>81.510000000000005</v>
      </c>
    </row>
    <row r="712" spans="1:4" ht="14.25">
      <c r="A712" s="267" t="s">
        <v>26733</v>
      </c>
      <c r="B712" s="264" t="s">
        <v>26734</v>
      </c>
      <c r="C712" s="265" t="s">
        <v>801</v>
      </c>
      <c r="D712" s="266">
        <v>53.15</v>
      </c>
    </row>
    <row r="713" spans="1:4" ht="14.25">
      <c r="A713" s="267" t="s">
        <v>26735</v>
      </c>
      <c r="B713" s="264" t="s">
        <v>26736</v>
      </c>
      <c r="C713" s="265" t="s">
        <v>801</v>
      </c>
      <c r="D713" s="266">
        <v>61.42</v>
      </c>
    </row>
    <row r="714" spans="1:4" ht="14.25">
      <c r="A714" s="267" t="s">
        <v>26737</v>
      </c>
      <c r="B714" s="264" t="s">
        <v>26738</v>
      </c>
      <c r="C714" s="265" t="s">
        <v>801</v>
      </c>
      <c r="D714" s="266">
        <v>64.319999999999993</v>
      </c>
    </row>
    <row r="715" spans="1:4" ht="14.25">
      <c r="A715" s="267" t="s">
        <v>26739</v>
      </c>
      <c r="B715" s="264" t="s">
        <v>26740</v>
      </c>
      <c r="C715" s="265" t="s">
        <v>801</v>
      </c>
      <c r="D715" s="266">
        <v>112.84</v>
      </c>
    </row>
    <row r="716" spans="1:4" ht="14.25">
      <c r="A716" s="267" t="s">
        <v>26741</v>
      </c>
      <c r="B716" s="264" t="s">
        <v>26742</v>
      </c>
      <c r="C716" s="265" t="s">
        <v>89</v>
      </c>
      <c r="D716" s="266">
        <v>38.57</v>
      </c>
    </row>
    <row r="717" spans="1:4" ht="14.25">
      <c r="A717" s="267" t="s">
        <v>26743</v>
      </c>
      <c r="B717" s="264" t="s">
        <v>26744</v>
      </c>
      <c r="C717" s="265" t="s">
        <v>801</v>
      </c>
      <c r="D717" s="266">
        <v>115.39</v>
      </c>
    </row>
    <row r="718" spans="1:4" ht="14.25">
      <c r="A718" s="267" t="s">
        <v>26745</v>
      </c>
      <c r="B718" s="264" t="s">
        <v>26746</v>
      </c>
      <c r="C718" s="265" t="s">
        <v>801</v>
      </c>
      <c r="D718" s="266">
        <v>82.64</v>
      </c>
    </row>
    <row r="719" spans="1:4" ht="14.25">
      <c r="A719" s="267" t="s">
        <v>26747</v>
      </c>
      <c r="B719" s="264" t="s">
        <v>26748</v>
      </c>
      <c r="C719" s="265" t="s">
        <v>801</v>
      </c>
      <c r="D719" s="266">
        <v>148.4</v>
      </c>
    </row>
    <row r="720" spans="1:4" ht="14.25">
      <c r="A720" s="267" t="s">
        <v>26749</v>
      </c>
      <c r="B720" s="264" t="s">
        <v>26750</v>
      </c>
      <c r="C720" s="265" t="s">
        <v>801</v>
      </c>
      <c r="D720" s="266">
        <v>123.72</v>
      </c>
    </row>
    <row r="721" spans="1:4" ht="14.25">
      <c r="A721" s="267" t="s">
        <v>26751</v>
      </c>
      <c r="B721" s="264" t="s">
        <v>26752</v>
      </c>
      <c r="C721" s="265" t="s">
        <v>801</v>
      </c>
      <c r="D721" s="266">
        <v>25.88</v>
      </c>
    </row>
    <row r="722" spans="1:4" ht="14.25">
      <c r="A722" s="267" t="s">
        <v>26753</v>
      </c>
      <c r="B722" s="264" t="s">
        <v>26754</v>
      </c>
      <c r="C722" s="265" t="s">
        <v>801</v>
      </c>
      <c r="D722" s="266">
        <v>32.909999999999997</v>
      </c>
    </row>
    <row r="723" spans="1:4" ht="14.25">
      <c r="A723" s="267" t="s">
        <v>26755</v>
      </c>
      <c r="B723" s="264" t="s">
        <v>26756</v>
      </c>
      <c r="C723" s="265" t="s">
        <v>801</v>
      </c>
      <c r="D723" s="266">
        <v>147.47999999999999</v>
      </c>
    </row>
    <row r="724" spans="1:4" ht="14.25">
      <c r="A724" s="267" t="s">
        <v>26757</v>
      </c>
      <c r="B724" s="264" t="s">
        <v>26758</v>
      </c>
      <c r="C724" s="265" t="s">
        <v>801</v>
      </c>
      <c r="D724" s="266">
        <v>329.08</v>
      </c>
    </row>
    <row r="725" spans="1:4" ht="14.25">
      <c r="A725" s="267" t="s">
        <v>26759</v>
      </c>
      <c r="B725" s="264" t="s">
        <v>26760</v>
      </c>
      <c r="C725" s="265" t="s">
        <v>801</v>
      </c>
      <c r="D725" s="266">
        <v>100.26</v>
      </c>
    </row>
    <row r="726" spans="1:4" ht="14.25">
      <c r="A726" s="267" t="s">
        <v>26761</v>
      </c>
      <c r="B726" s="264" t="s">
        <v>26762</v>
      </c>
      <c r="C726" s="265" t="s">
        <v>801</v>
      </c>
      <c r="D726" s="266">
        <v>112.84</v>
      </c>
    </row>
    <row r="727" spans="1:4" ht="14.25">
      <c r="A727" s="267" t="s">
        <v>26763</v>
      </c>
      <c r="B727" s="264" t="s">
        <v>26764</v>
      </c>
      <c r="C727" s="265" t="s">
        <v>89</v>
      </c>
      <c r="D727" s="266">
        <v>37.81</v>
      </c>
    </row>
    <row r="728" spans="1:4" ht="14.25">
      <c r="A728" s="267" t="s">
        <v>26765</v>
      </c>
      <c r="B728" s="264" t="s">
        <v>26766</v>
      </c>
      <c r="C728" s="265" t="s">
        <v>801</v>
      </c>
      <c r="D728" s="266">
        <v>40.17</v>
      </c>
    </row>
    <row r="729" spans="1:4" ht="14.25">
      <c r="A729" s="267" t="s">
        <v>26767</v>
      </c>
      <c r="B729" s="264" t="s">
        <v>26768</v>
      </c>
      <c r="C729" s="265" t="s">
        <v>801</v>
      </c>
      <c r="D729" s="266">
        <v>123.21</v>
      </c>
    </row>
    <row r="730" spans="1:4" ht="14.25">
      <c r="A730" s="267" t="s">
        <v>26769</v>
      </c>
      <c r="B730" s="264" t="s">
        <v>26770</v>
      </c>
      <c r="C730" s="265" t="s">
        <v>801</v>
      </c>
      <c r="D730" s="266">
        <v>83.71</v>
      </c>
    </row>
    <row r="731" spans="1:4" ht="14.25">
      <c r="A731" s="267" t="s">
        <v>26771</v>
      </c>
      <c r="B731" s="264" t="s">
        <v>26772</v>
      </c>
      <c r="C731" s="265" t="s">
        <v>801</v>
      </c>
      <c r="D731" s="266">
        <v>122.34</v>
      </c>
    </row>
    <row r="732" spans="1:4" ht="14.25">
      <c r="A732" s="267" t="s">
        <v>26773</v>
      </c>
      <c r="B732" s="264" t="s">
        <v>26774</v>
      </c>
      <c r="C732" s="265" t="s">
        <v>801</v>
      </c>
      <c r="D732" s="266">
        <v>169.41</v>
      </c>
    </row>
    <row r="733" spans="1:4" ht="14.25">
      <c r="A733" s="267" t="s">
        <v>26775</v>
      </c>
      <c r="B733" s="264" t="s">
        <v>26776</v>
      </c>
      <c r="C733" s="265" t="s">
        <v>2723</v>
      </c>
      <c r="D733" s="266">
        <v>1180.3399999999999</v>
      </c>
    </row>
    <row r="734" spans="1:4" ht="14.25">
      <c r="A734" s="267" t="s">
        <v>26777</v>
      </c>
      <c r="B734" s="264" t="s">
        <v>26778</v>
      </c>
      <c r="C734" s="265" t="s">
        <v>2723</v>
      </c>
      <c r="D734" s="266">
        <v>1239.58</v>
      </c>
    </row>
    <row r="735" spans="1:4" ht="14.25">
      <c r="A735" s="267" t="s">
        <v>26779</v>
      </c>
      <c r="B735" s="264" t="s">
        <v>26780</v>
      </c>
      <c r="C735" s="265" t="s">
        <v>2</v>
      </c>
      <c r="D735" s="266">
        <v>2206.29</v>
      </c>
    </row>
    <row r="736" spans="1:4" ht="14.25">
      <c r="A736" s="267" t="s">
        <v>26781</v>
      </c>
      <c r="B736" s="264" t="s">
        <v>26782</v>
      </c>
      <c r="C736" s="265" t="s">
        <v>801</v>
      </c>
      <c r="D736" s="266">
        <v>1029.1400000000001</v>
      </c>
    </row>
    <row r="737" spans="1:4" ht="14.25">
      <c r="A737" s="267" t="s">
        <v>26783</v>
      </c>
      <c r="B737" s="264" t="s">
        <v>26784</v>
      </c>
      <c r="C737" s="265" t="s">
        <v>2</v>
      </c>
      <c r="D737" s="266">
        <v>2281.84</v>
      </c>
    </row>
    <row r="738" spans="1:4" ht="14.25">
      <c r="A738" s="267" t="s">
        <v>26785</v>
      </c>
      <c r="B738" s="264" t="s">
        <v>26786</v>
      </c>
      <c r="C738" s="265" t="s">
        <v>2</v>
      </c>
      <c r="D738" s="266">
        <v>1507.22</v>
      </c>
    </row>
    <row r="739" spans="1:4" ht="14.25">
      <c r="A739" s="267" t="s">
        <v>26787</v>
      </c>
      <c r="B739" s="264" t="s">
        <v>26788</v>
      </c>
      <c r="C739" s="265" t="s">
        <v>2</v>
      </c>
      <c r="D739" s="266">
        <v>1383.59</v>
      </c>
    </row>
    <row r="740" spans="1:4" ht="14.25">
      <c r="A740" s="267" t="s">
        <v>26789</v>
      </c>
      <c r="B740" s="264" t="s">
        <v>26790</v>
      </c>
      <c r="C740" s="265" t="s">
        <v>2723</v>
      </c>
      <c r="D740" s="266">
        <v>515.79</v>
      </c>
    </row>
    <row r="741" spans="1:4" ht="14.25">
      <c r="A741" s="267" t="s">
        <v>26791</v>
      </c>
      <c r="B741" s="264" t="s">
        <v>26792</v>
      </c>
      <c r="C741" s="265" t="s">
        <v>2723</v>
      </c>
      <c r="D741" s="266">
        <v>1230.57</v>
      </c>
    </row>
    <row r="742" spans="1:4" ht="14.25">
      <c r="A742" s="267" t="s">
        <v>26793</v>
      </c>
      <c r="B742" s="264" t="s">
        <v>26794</v>
      </c>
      <c r="C742" s="265" t="s">
        <v>801</v>
      </c>
      <c r="D742" s="266">
        <v>1068.9000000000001</v>
      </c>
    </row>
    <row r="743" spans="1:4" ht="14.25">
      <c r="A743" s="267" t="s">
        <v>26795</v>
      </c>
      <c r="B743" s="264" t="s">
        <v>26796</v>
      </c>
      <c r="C743" s="265" t="s">
        <v>801</v>
      </c>
      <c r="D743" s="266">
        <v>2126.9299999999998</v>
      </c>
    </row>
    <row r="744" spans="1:4" ht="14.25">
      <c r="A744" s="267" t="s">
        <v>26797</v>
      </c>
      <c r="B744" s="264" t="s">
        <v>26798</v>
      </c>
      <c r="C744" s="265" t="s">
        <v>801</v>
      </c>
      <c r="D744" s="266">
        <v>1762.35</v>
      </c>
    </row>
    <row r="745" spans="1:4" ht="14.25">
      <c r="A745" s="267" t="s">
        <v>26799</v>
      </c>
      <c r="B745" s="264" t="s">
        <v>26800</v>
      </c>
      <c r="C745" s="265" t="s">
        <v>801</v>
      </c>
      <c r="D745" s="266">
        <v>450.03</v>
      </c>
    </row>
    <row r="746" spans="1:4" ht="14.25">
      <c r="A746" s="267" t="s">
        <v>26801</v>
      </c>
      <c r="B746" s="264" t="s">
        <v>26802</v>
      </c>
      <c r="C746" s="265" t="s">
        <v>801</v>
      </c>
      <c r="D746" s="266">
        <v>958.43</v>
      </c>
    </row>
    <row r="747" spans="1:4" ht="14.25">
      <c r="A747" s="267" t="s">
        <v>26803</v>
      </c>
      <c r="B747" s="264" t="s">
        <v>26804</v>
      </c>
      <c r="C747" s="265" t="s">
        <v>2</v>
      </c>
      <c r="D747" s="266">
        <v>274.55</v>
      </c>
    </row>
    <row r="748" spans="1:4" ht="14.25">
      <c r="A748" s="267" t="s">
        <v>26805</v>
      </c>
      <c r="B748" s="264" t="s">
        <v>26806</v>
      </c>
      <c r="C748" s="265" t="s">
        <v>801</v>
      </c>
      <c r="D748" s="266">
        <v>610.63</v>
      </c>
    </row>
    <row r="749" spans="1:4" ht="14.25">
      <c r="A749" s="267" t="s">
        <v>26807</v>
      </c>
      <c r="B749" s="264" t="s">
        <v>26808</v>
      </c>
      <c r="C749" s="265" t="s">
        <v>801</v>
      </c>
      <c r="D749" s="266">
        <v>1861.09</v>
      </c>
    </row>
    <row r="750" spans="1:4" ht="14.25">
      <c r="A750" s="267" t="s">
        <v>26809</v>
      </c>
      <c r="B750" s="264" t="s">
        <v>26810</v>
      </c>
      <c r="C750" s="265" t="s">
        <v>89</v>
      </c>
      <c r="D750" s="266">
        <v>487.03</v>
      </c>
    </row>
    <row r="751" spans="1:4" ht="14.25">
      <c r="A751" s="267" t="s">
        <v>26811</v>
      </c>
      <c r="B751" s="264" t="s">
        <v>26812</v>
      </c>
      <c r="C751" s="265" t="s">
        <v>801</v>
      </c>
      <c r="D751" s="266">
        <v>2234.75</v>
      </c>
    </row>
    <row r="752" spans="1:4" ht="14.25">
      <c r="A752" s="267" t="s">
        <v>26813</v>
      </c>
      <c r="B752" s="264" t="s">
        <v>26814</v>
      </c>
      <c r="C752" s="265" t="s">
        <v>801</v>
      </c>
      <c r="D752" s="266">
        <v>862.88</v>
      </c>
    </row>
    <row r="753" spans="1:4" ht="14.25">
      <c r="A753" s="267" t="s">
        <v>26815</v>
      </c>
      <c r="B753" s="264" t="s">
        <v>26816</v>
      </c>
      <c r="C753" s="265" t="s">
        <v>801</v>
      </c>
      <c r="D753" s="266">
        <v>936.02</v>
      </c>
    </row>
    <row r="754" spans="1:4" ht="14.25">
      <c r="A754" s="267" t="s">
        <v>26817</v>
      </c>
      <c r="B754" s="264" t="s">
        <v>26818</v>
      </c>
      <c r="C754" s="265" t="s">
        <v>801</v>
      </c>
      <c r="D754" s="266">
        <v>6426.17</v>
      </c>
    </row>
    <row r="755" spans="1:4" ht="14.25">
      <c r="A755" s="267" t="s">
        <v>26819</v>
      </c>
      <c r="B755" s="264" t="s">
        <v>26820</v>
      </c>
      <c r="C755" s="265" t="s">
        <v>801</v>
      </c>
      <c r="D755" s="266">
        <v>1548.45</v>
      </c>
    </row>
    <row r="756" spans="1:4" ht="14.25">
      <c r="A756" s="267" t="s">
        <v>26821</v>
      </c>
      <c r="B756" s="264" t="s">
        <v>26822</v>
      </c>
      <c r="C756" s="265" t="s">
        <v>801</v>
      </c>
      <c r="D756" s="266">
        <v>974.9</v>
      </c>
    </row>
    <row r="757" spans="1:4" ht="14.25">
      <c r="A757" s="267" t="s">
        <v>26823</v>
      </c>
      <c r="B757" s="264" t="s">
        <v>26824</v>
      </c>
      <c r="C757" s="265" t="s">
        <v>801</v>
      </c>
      <c r="D757" s="266">
        <v>1502.07</v>
      </c>
    </row>
    <row r="758" spans="1:4" ht="14.25">
      <c r="A758" s="267" t="s">
        <v>26825</v>
      </c>
      <c r="B758" s="264" t="s">
        <v>26826</v>
      </c>
      <c r="C758" s="265" t="s">
        <v>801</v>
      </c>
      <c r="D758" s="266">
        <v>493.57</v>
      </c>
    </row>
    <row r="759" spans="1:4" ht="14.25">
      <c r="A759" s="267" t="s">
        <v>26827</v>
      </c>
      <c r="B759" s="264" t="s">
        <v>26828</v>
      </c>
      <c r="C759" s="265" t="s">
        <v>801</v>
      </c>
      <c r="D759" s="266">
        <v>547.19000000000005</v>
      </c>
    </row>
    <row r="760" spans="1:4" ht="14.25">
      <c r="A760" s="267" t="s">
        <v>26829</v>
      </c>
      <c r="B760" s="264" t="s">
        <v>26830</v>
      </c>
      <c r="C760" s="265" t="s">
        <v>801</v>
      </c>
      <c r="D760" s="266">
        <v>898.71</v>
      </c>
    </row>
    <row r="761" spans="1:4" ht="14.25">
      <c r="A761" s="267" t="s">
        <v>26831</v>
      </c>
      <c r="B761" s="264" t="s">
        <v>26832</v>
      </c>
      <c r="C761" s="265" t="s">
        <v>801</v>
      </c>
      <c r="D761" s="266">
        <v>1296.4000000000001</v>
      </c>
    </row>
    <row r="762" spans="1:4" ht="14.25">
      <c r="A762" s="267" t="s">
        <v>26833</v>
      </c>
      <c r="B762" s="264" t="s">
        <v>26834</v>
      </c>
      <c r="C762" s="265" t="s">
        <v>801</v>
      </c>
      <c r="D762" s="266">
        <v>855.53</v>
      </c>
    </row>
    <row r="763" spans="1:4" ht="14.25">
      <c r="A763" s="267" t="s">
        <v>26835</v>
      </c>
      <c r="B763" s="264" t="s">
        <v>26836</v>
      </c>
      <c r="C763" s="265" t="s">
        <v>801</v>
      </c>
      <c r="D763" s="266">
        <v>1219.6199999999999</v>
      </c>
    </row>
    <row r="764" spans="1:4" ht="14.25">
      <c r="A764" s="267" t="s">
        <v>26837</v>
      </c>
      <c r="B764" s="264" t="s">
        <v>26838</v>
      </c>
      <c r="C764" s="265" t="s">
        <v>801</v>
      </c>
      <c r="D764" s="266">
        <v>448.98</v>
      </c>
    </row>
    <row r="765" spans="1:4" ht="14.25">
      <c r="A765" s="267" t="s">
        <v>26839</v>
      </c>
      <c r="B765" s="264" t="s">
        <v>26840</v>
      </c>
      <c r="C765" s="265" t="s">
        <v>801</v>
      </c>
      <c r="D765" s="266">
        <v>1496.91</v>
      </c>
    </row>
    <row r="766" spans="1:4" ht="14.25">
      <c r="A766" s="267" t="s">
        <v>26841</v>
      </c>
      <c r="B766" s="264" t="s">
        <v>26842</v>
      </c>
      <c r="C766" s="265" t="s">
        <v>801</v>
      </c>
      <c r="D766" s="266">
        <v>940.74</v>
      </c>
    </row>
    <row r="767" spans="1:4" ht="14.25">
      <c r="A767" s="267" t="s">
        <v>26843</v>
      </c>
      <c r="B767" s="264" t="s">
        <v>26844</v>
      </c>
      <c r="C767" s="265" t="s">
        <v>801</v>
      </c>
      <c r="D767" s="266">
        <v>696.15</v>
      </c>
    </row>
    <row r="768" spans="1:4" ht="14.25">
      <c r="A768" s="267" t="s">
        <v>26845</v>
      </c>
      <c r="B768" s="264" t="s">
        <v>26846</v>
      </c>
      <c r="C768" s="265" t="s">
        <v>801</v>
      </c>
      <c r="D768" s="266">
        <v>1599.54</v>
      </c>
    </row>
    <row r="769" spans="1:4" ht="14.25">
      <c r="A769" s="267" t="s">
        <v>26847</v>
      </c>
      <c r="B769" s="264" t="s">
        <v>26848</v>
      </c>
      <c r="C769" s="265" t="s">
        <v>801</v>
      </c>
      <c r="D769" s="266">
        <v>2005.82</v>
      </c>
    </row>
    <row r="770" spans="1:4" ht="14.25">
      <c r="A770" s="267" t="s">
        <v>26849</v>
      </c>
      <c r="B770" s="264" t="s">
        <v>26850</v>
      </c>
      <c r="C770" s="265" t="s">
        <v>801</v>
      </c>
      <c r="D770" s="266">
        <v>1416.91</v>
      </c>
    </row>
    <row r="771" spans="1:4" ht="14.25">
      <c r="A771" s="267" t="s">
        <v>26851</v>
      </c>
      <c r="B771" s="264" t="s">
        <v>26852</v>
      </c>
      <c r="C771" s="265" t="s">
        <v>801</v>
      </c>
      <c r="D771" s="266">
        <v>3023.4</v>
      </c>
    </row>
    <row r="772" spans="1:4" ht="14.25">
      <c r="A772" s="267" t="s">
        <v>26853</v>
      </c>
      <c r="B772" s="264" t="s">
        <v>26854</v>
      </c>
      <c r="C772" s="265" t="s">
        <v>801</v>
      </c>
      <c r="D772" s="266">
        <v>847.41</v>
      </c>
    </row>
    <row r="773" spans="1:4" ht="14.25">
      <c r="A773" s="267" t="s">
        <v>26855</v>
      </c>
      <c r="B773" s="264" t="s">
        <v>26856</v>
      </c>
      <c r="C773" s="265" t="s">
        <v>801</v>
      </c>
      <c r="D773" s="266">
        <v>1571.75</v>
      </c>
    </row>
    <row r="774" spans="1:4" ht="14.25">
      <c r="A774" s="267" t="s">
        <v>26857</v>
      </c>
      <c r="B774" s="264" t="s">
        <v>26858</v>
      </c>
      <c r="C774" s="265" t="s">
        <v>801</v>
      </c>
      <c r="D774" s="266">
        <v>847.93</v>
      </c>
    </row>
    <row r="775" spans="1:4" ht="14.25">
      <c r="A775" s="267" t="s">
        <v>26859</v>
      </c>
      <c r="B775" s="264" t="s">
        <v>26860</v>
      </c>
      <c r="C775" s="265" t="s">
        <v>801</v>
      </c>
      <c r="D775" s="266">
        <v>1106.45</v>
      </c>
    </row>
    <row r="776" spans="1:4" ht="14.25">
      <c r="A776" s="267" t="s">
        <v>26861</v>
      </c>
      <c r="B776" s="264" t="s">
        <v>26862</v>
      </c>
      <c r="C776" s="265" t="s">
        <v>801</v>
      </c>
      <c r="D776" s="266">
        <v>831.81</v>
      </c>
    </row>
    <row r="777" spans="1:4" ht="14.25">
      <c r="A777" s="267" t="s">
        <v>26863</v>
      </c>
      <c r="B777" s="264" t="s">
        <v>26864</v>
      </c>
      <c r="C777" s="265" t="s">
        <v>801</v>
      </c>
      <c r="D777" s="266">
        <v>914.93</v>
      </c>
    </row>
    <row r="778" spans="1:4" ht="14.25">
      <c r="A778" s="267" t="s">
        <v>26865</v>
      </c>
      <c r="B778" s="264" t="s">
        <v>26866</v>
      </c>
      <c r="C778" s="265" t="s">
        <v>801</v>
      </c>
      <c r="D778" s="266">
        <v>1468.41</v>
      </c>
    </row>
    <row r="779" spans="1:4" ht="14.25">
      <c r="A779" s="267" t="s">
        <v>26867</v>
      </c>
      <c r="B779" s="264" t="s">
        <v>26868</v>
      </c>
      <c r="C779" s="265" t="s">
        <v>801</v>
      </c>
      <c r="D779" s="266">
        <v>1306.01</v>
      </c>
    </row>
    <row r="780" spans="1:4" ht="14.25">
      <c r="A780" s="267" t="s">
        <v>26869</v>
      </c>
      <c r="B780" s="264" t="s">
        <v>26870</v>
      </c>
      <c r="C780" s="265" t="s">
        <v>801</v>
      </c>
      <c r="D780" s="266">
        <v>689.48</v>
      </c>
    </row>
    <row r="781" spans="1:4" ht="14.25">
      <c r="A781" s="267" t="s">
        <v>26871</v>
      </c>
      <c r="B781" s="264" t="s">
        <v>26872</v>
      </c>
      <c r="C781" s="265" t="s">
        <v>89</v>
      </c>
      <c r="D781" s="266">
        <v>683.56</v>
      </c>
    </row>
    <row r="782" spans="1:4" ht="14.25">
      <c r="A782" s="267" t="s">
        <v>26873</v>
      </c>
      <c r="B782" s="264" t="s">
        <v>26874</v>
      </c>
      <c r="C782" s="265" t="s">
        <v>801</v>
      </c>
      <c r="D782" s="266">
        <v>1281.17</v>
      </c>
    </row>
    <row r="783" spans="1:4" ht="14.25">
      <c r="A783" s="267" t="s">
        <v>26875</v>
      </c>
      <c r="B783" s="264" t="s">
        <v>26876</v>
      </c>
      <c r="C783" s="265" t="s">
        <v>801</v>
      </c>
      <c r="D783" s="266">
        <v>238.03</v>
      </c>
    </row>
    <row r="784" spans="1:4" ht="14.25">
      <c r="A784" s="267" t="s">
        <v>26877</v>
      </c>
      <c r="B784" s="264" t="s">
        <v>26878</v>
      </c>
      <c r="C784" s="265" t="s">
        <v>801</v>
      </c>
      <c r="D784" s="266">
        <v>220.89</v>
      </c>
    </row>
    <row r="785" spans="1:4" ht="14.25">
      <c r="A785" s="267" t="s">
        <v>26879</v>
      </c>
      <c r="B785" s="264" t="s">
        <v>26880</v>
      </c>
      <c r="C785" s="265" t="s">
        <v>801</v>
      </c>
      <c r="D785" s="266">
        <v>1074.96</v>
      </c>
    </row>
    <row r="786" spans="1:4" ht="14.25">
      <c r="A786" s="267" t="s">
        <v>26881</v>
      </c>
      <c r="B786" s="264" t="s">
        <v>26882</v>
      </c>
      <c r="C786" s="265" t="s">
        <v>801</v>
      </c>
      <c r="D786" s="266">
        <v>330.25</v>
      </c>
    </row>
    <row r="787" spans="1:4" ht="14.25">
      <c r="A787" s="267" t="s">
        <v>26883</v>
      </c>
      <c r="B787" s="264" t="s">
        <v>26884</v>
      </c>
      <c r="C787" s="265" t="s">
        <v>89</v>
      </c>
      <c r="D787" s="266">
        <v>195.57</v>
      </c>
    </row>
    <row r="788" spans="1:4" ht="14.25">
      <c r="A788" s="267" t="s">
        <v>26885</v>
      </c>
      <c r="B788" s="264" t="s">
        <v>26886</v>
      </c>
      <c r="C788" s="265" t="s">
        <v>89</v>
      </c>
      <c r="D788" s="266">
        <v>228.65</v>
      </c>
    </row>
    <row r="789" spans="1:4" ht="14.25">
      <c r="A789" s="267" t="s">
        <v>26887</v>
      </c>
      <c r="B789" s="264" t="s">
        <v>26888</v>
      </c>
      <c r="C789" s="265" t="s">
        <v>801</v>
      </c>
      <c r="D789" s="266">
        <v>352.68</v>
      </c>
    </row>
    <row r="790" spans="1:4" ht="14.25">
      <c r="A790" s="267" t="s">
        <v>26889</v>
      </c>
      <c r="B790" s="264" t="s">
        <v>26890</v>
      </c>
      <c r="C790" s="265" t="s">
        <v>801</v>
      </c>
      <c r="D790" s="266">
        <v>46.31</v>
      </c>
    </row>
    <row r="791" spans="1:4" ht="14.25">
      <c r="A791" s="267" t="s">
        <v>26891</v>
      </c>
      <c r="B791" s="264" t="s">
        <v>26892</v>
      </c>
      <c r="C791" s="265" t="s">
        <v>2</v>
      </c>
      <c r="D791" s="266">
        <v>836.87</v>
      </c>
    </row>
    <row r="792" spans="1:4" ht="14.25">
      <c r="A792" s="267" t="s">
        <v>26893</v>
      </c>
      <c r="B792" s="264" t="s">
        <v>26894</v>
      </c>
      <c r="C792" s="265" t="s">
        <v>801</v>
      </c>
      <c r="D792" s="266">
        <v>625.20000000000005</v>
      </c>
    </row>
    <row r="793" spans="1:4" ht="14.25">
      <c r="A793" s="267" t="s">
        <v>26895</v>
      </c>
      <c r="B793" s="264" t="s">
        <v>26896</v>
      </c>
      <c r="C793" s="265" t="s">
        <v>801</v>
      </c>
      <c r="D793" s="266">
        <v>1942.68</v>
      </c>
    </row>
    <row r="794" spans="1:4" ht="14.25">
      <c r="A794" s="267" t="s">
        <v>26897</v>
      </c>
      <c r="B794" s="264" t="s">
        <v>26898</v>
      </c>
      <c r="C794" s="265" t="s">
        <v>801</v>
      </c>
      <c r="D794" s="266">
        <v>732.57</v>
      </c>
    </row>
    <row r="795" spans="1:4" ht="14.25">
      <c r="A795" s="267" t="s">
        <v>26899</v>
      </c>
      <c r="B795" s="264" t="s">
        <v>26900</v>
      </c>
      <c r="C795" s="265" t="s">
        <v>801</v>
      </c>
      <c r="D795" s="266">
        <v>768.04</v>
      </c>
    </row>
    <row r="796" spans="1:4" ht="14.25">
      <c r="A796" s="267" t="s">
        <v>26901</v>
      </c>
      <c r="B796" s="264" t="s">
        <v>26902</v>
      </c>
      <c r="C796" s="265" t="s">
        <v>801</v>
      </c>
      <c r="D796" s="266">
        <v>904.79</v>
      </c>
    </row>
    <row r="797" spans="1:4" ht="14.25">
      <c r="A797" s="267" t="s">
        <v>26903</v>
      </c>
      <c r="B797" s="264" t="s">
        <v>26904</v>
      </c>
      <c r="C797" s="265" t="s">
        <v>801</v>
      </c>
      <c r="D797" s="266">
        <v>1687.09</v>
      </c>
    </row>
    <row r="798" spans="1:4" ht="14.25">
      <c r="A798" s="267" t="s">
        <v>26905</v>
      </c>
      <c r="B798" s="264" t="s">
        <v>26906</v>
      </c>
      <c r="C798" s="265" t="s">
        <v>89</v>
      </c>
      <c r="D798" s="266">
        <v>263.74</v>
      </c>
    </row>
    <row r="799" spans="1:4" ht="14.25">
      <c r="A799" s="267" t="s">
        <v>26907</v>
      </c>
      <c r="B799" s="264" t="s">
        <v>26908</v>
      </c>
      <c r="C799" s="265" t="s">
        <v>89</v>
      </c>
      <c r="D799" s="266">
        <v>863.85</v>
      </c>
    </row>
    <row r="800" spans="1:4" ht="14.25">
      <c r="A800" s="267" t="s">
        <v>26909</v>
      </c>
      <c r="B800" s="264" t="s">
        <v>26910</v>
      </c>
      <c r="C800" s="265" t="s">
        <v>89</v>
      </c>
      <c r="D800" s="266">
        <v>1287.99</v>
      </c>
    </row>
    <row r="801" spans="1:4" ht="14.25">
      <c r="A801" s="267" t="s">
        <v>26911</v>
      </c>
      <c r="B801" s="264" t="s">
        <v>26912</v>
      </c>
      <c r="C801" s="265" t="s">
        <v>89</v>
      </c>
      <c r="D801" s="266">
        <v>787.4</v>
      </c>
    </row>
    <row r="802" spans="1:4" ht="14.25">
      <c r="A802" s="267" t="s">
        <v>26913</v>
      </c>
      <c r="B802" s="264" t="s">
        <v>26914</v>
      </c>
      <c r="C802" s="265" t="s">
        <v>2</v>
      </c>
      <c r="D802" s="266">
        <v>725.16</v>
      </c>
    </row>
    <row r="803" spans="1:4" ht="14.25">
      <c r="A803" s="267" t="s">
        <v>26915</v>
      </c>
      <c r="B803" s="264" t="s">
        <v>26916</v>
      </c>
      <c r="C803" s="265" t="s">
        <v>801</v>
      </c>
      <c r="D803" s="266">
        <v>801.24</v>
      </c>
    </row>
    <row r="804" spans="1:4" ht="14.25">
      <c r="A804" s="267" t="s">
        <v>26917</v>
      </c>
      <c r="B804" s="264" t="s">
        <v>26918</v>
      </c>
      <c r="C804" s="265" t="s">
        <v>2</v>
      </c>
      <c r="D804" s="266">
        <v>2404.34</v>
      </c>
    </row>
    <row r="805" spans="1:4" ht="14.25">
      <c r="A805" s="267" t="s">
        <v>26919</v>
      </c>
      <c r="B805" s="264" t="s">
        <v>26920</v>
      </c>
      <c r="C805" s="265" t="s">
        <v>2</v>
      </c>
      <c r="D805" s="266">
        <v>7521.51</v>
      </c>
    </row>
    <row r="806" spans="1:4" ht="14.25">
      <c r="A806" s="267" t="s">
        <v>26921</v>
      </c>
      <c r="B806" s="264" t="s">
        <v>26922</v>
      </c>
      <c r="C806" s="265" t="s">
        <v>2</v>
      </c>
      <c r="D806" s="266">
        <v>629.76</v>
      </c>
    </row>
    <row r="807" spans="1:4" ht="14.25">
      <c r="A807" s="267" t="s">
        <v>26923</v>
      </c>
      <c r="B807" s="264" t="s">
        <v>26924</v>
      </c>
      <c r="C807" s="265" t="s">
        <v>2</v>
      </c>
      <c r="D807" s="266">
        <v>260.95999999999998</v>
      </c>
    </row>
    <row r="808" spans="1:4" ht="14.25">
      <c r="A808" s="267" t="s">
        <v>26925</v>
      </c>
      <c r="B808" s="264" t="s">
        <v>26926</v>
      </c>
      <c r="C808" s="265" t="s">
        <v>2</v>
      </c>
      <c r="D808" s="266">
        <v>4371.7700000000004</v>
      </c>
    </row>
    <row r="809" spans="1:4" ht="14.25">
      <c r="A809" s="267" t="s">
        <v>26927</v>
      </c>
      <c r="B809" s="264" t="s">
        <v>26928</v>
      </c>
      <c r="C809" s="265" t="s">
        <v>801</v>
      </c>
      <c r="D809" s="266">
        <v>575.80999999999995</v>
      </c>
    </row>
    <row r="810" spans="1:4" ht="14.25">
      <c r="A810" s="267" t="s">
        <v>26929</v>
      </c>
      <c r="B810" s="264" t="s">
        <v>26930</v>
      </c>
      <c r="C810" s="265" t="s">
        <v>801</v>
      </c>
      <c r="D810" s="266">
        <v>868.52</v>
      </c>
    </row>
    <row r="811" spans="1:4" ht="14.25">
      <c r="A811" s="267" t="s">
        <v>26931</v>
      </c>
      <c r="B811" s="264" t="s">
        <v>26932</v>
      </c>
      <c r="C811" s="265" t="s">
        <v>801</v>
      </c>
      <c r="D811" s="266">
        <v>239.38</v>
      </c>
    </row>
    <row r="812" spans="1:4" ht="14.25">
      <c r="A812" s="267" t="s">
        <v>26933</v>
      </c>
      <c r="B812" s="264" t="s">
        <v>26934</v>
      </c>
      <c r="C812" s="265" t="s">
        <v>801</v>
      </c>
      <c r="D812" s="266">
        <v>810.1</v>
      </c>
    </row>
    <row r="813" spans="1:4" ht="14.25">
      <c r="A813" s="267" t="s">
        <v>26935</v>
      </c>
      <c r="B813" s="264" t="s">
        <v>26936</v>
      </c>
      <c r="C813" s="265" t="s">
        <v>801</v>
      </c>
      <c r="D813" s="266">
        <v>248.96</v>
      </c>
    </row>
    <row r="814" spans="1:4" ht="14.25">
      <c r="A814" s="267" t="s">
        <v>26937</v>
      </c>
      <c r="B814" s="264" t="s">
        <v>26938</v>
      </c>
      <c r="C814" s="265" t="s">
        <v>801</v>
      </c>
      <c r="D814" s="266">
        <v>661.34</v>
      </c>
    </row>
    <row r="815" spans="1:4" ht="14.25">
      <c r="A815" s="267" t="s">
        <v>26939</v>
      </c>
      <c r="B815" s="264" t="s">
        <v>26940</v>
      </c>
      <c r="C815" s="265" t="s">
        <v>801</v>
      </c>
      <c r="D815" s="266">
        <v>1109.1600000000001</v>
      </c>
    </row>
    <row r="816" spans="1:4" ht="14.25">
      <c r="A816" s="267" t="s">
        <v>26941</v>
      </c>
      <c r="B816" s="264" t="s">
        <v>26942</v>
      </c>
      <c r="C816" s="265" t="s">
        <v>801</v>
      </c>
      <c r="D816" s="266">
        <v>939.33</v>
      </c>
    </row>
    <row r="817" spans="1:4" ht="14.25">
      <c r="A817" s="267" t="s">
        <v>26943</v>
      </c>
      <c r="B817" s="264" t="s">
        <v>26944</v>
      </c>
      <c r="C817" s="265" t="s">
        <v>801</v>
      </c>
      <c r="D817" s="266">
        <v>921.97</v>
      </c>
    </row>
    <row r="818" spans="1:4" ht="14.25">
      <c r="A818" s="267" t="s">
        <v>26945</v>
      </c>
      <c r="B818" s="264" t="s">
        <v>26946</v>
      </c>
      <c r="C818" s="265" t="s">
        <v>801</v>
      </c>
      <c r="D818" s="266">
        <v>1223.1099999999999</v>
      </c>
    </row>
    <row r="819" spans="1:4" ht="14.25">
      <c r="A819" s="267" t="s">
        <v>26947</v>
      </c>
      <c r="B819" s="264" t="s">
        <v>26948</v>
      </c>
      <c r="C819" s="265" t="s">
        <v>801</v>
      </c>
      <c r="D819" s="266">
        <v>964.75</v>
      </c>
    </row>
    <row r="820" spans="1:4" ht="14.25">
      <c r="A820" s="267" t="s">
        <v>26949</v>
      </c>
      <c r="B820" s="264" t="s">
        <v>26950</v>
      </c>
      <c r="C820" s="265" t="s">
        <v>801</v>
      </c>
      <c r="D820" s="266">
        <v>1093.67</v>
      </c>
    </row>
    <row r="821" spans="1:4" ht="14.25">
      <c r="A821" s="267" t="s">
        <v>26951</v>
      </c>
      <c r="B821" s="264" t="s">
        <v>26952</v>
      </c>
      <c r="C821" s="265" t="s">
        <v>801</v>
      </c>
      <c r="D821" s="266">
        <v>1073.45</v>
      </c>
    </row>
    <row r="822" spans="1:4" ht="14.25">
      <c r="A822" s="267" t="s">
        <v>26953</v>
      </c>
      <c r="B822" s="264" t="s">
        <v>26954</v>
      </c>
      <c r="C822" s="265" t="s">
        <v>801</v>
      </c>
      <c r="D822" s="266">
        <v>1041.8599999999999</v>
      </c>
    </row>
    <row r="823" spans="1:4" ht="14.25">
      <c r="A823" s="267" t="s">
        <v>26955</v>
      </c>
      <c r="B823" s="264" t="s">
        <v>26956</v>
      </c>
      <c r="C823" s="265" t="s">
        <v>801</v>
      </c>
      <c r="D823" s="266">
        <v>1015.05</v>
      </c>
    </row>
    <row r="824" spans="1:4" ht="14.25">
      <c r="A824" s="267" t="s">
        <v>26957</v>
      </c>
      <c r="B824" s="264" t="s">
        <v>26958</v>
      </c>
      <c r="C824" s="265" t="s">
        <v>801</v>
      </c>
      <c r="D824" s="266">
        <v>938.56</v>
      </c>
    </row>
    <row r="825" spans="1:4" ht="14.25">
      <c r="A825" s="267" t="s">
        <v>26959</v>
      </c>
      <c r="B825" s="264" t="s">
        <v>26960</v>
      </c>
      <c r="C825" s="265" t="s">
        <v>801</v>
      </c>
      <c r="D825" s="266">
        <v>899.29</v>
      </c>
    </row>
    <row r="826" spans="1:4" ht="14.25">
      <c r="A826" s="267" t="s">
        <v>26961</v>
      </c>
      <c r="B826" s="264" t="s">
        <v>26962</v>
      </c>
      <c r="C826" s="265" t="s">
        <v>801</v>
      </c>
      <c r="D826" s="266">
        <v>1238.22</v>
      </c>
    </row>
    <row r="827" spans="1:4" ht="14.25">
      <c r="A827" s="267" t="s">
        <v>26963</v>
      </c>
      <c r="B827" s="264" t="s">
        <v>26964</v>
      </c>
      <c r="C827" s="265" t="s">
        <v>801</v>
      </c>
      <c r="D827" s="266">
        <v>1166.1300000000001</v>
      </c>
    </row>
    <row r="828" spans="1:4" ht="14.25">
      <c r="A828" s="267" t="s">
        <v>26965</v>
      </c>
      <c r="B828" s="264" t="s">
        <v>26966</v>
      </c>
      <c r="C828" s="265" t="s">
        <v>801</v>
      </c>
      <c r="D828" s="266">
        <v>1283.0999999999999</v>
      </c>
    </row>
    <row r="829" spans="1:4" ht="14.25">
      <c r="A829" s="267" t="s">
        <v>26967</v>
      </c>
      <c r="B829" s="264" t="s">
        <v>26968</v>
      </c>
      <c r="C829" s="265" t="s">
        <v>801</v>
      </c>
      <c r="D829" s="266">
        <v>699.13</v>
      </c>
    </row>
    <row r="830" spans="1:4" ht="14.25">
      <c r="A830" s="267" t="s">
        <v>26969</v>
      </c>
      <c r="B830" s="264" t="s">
        <v>26970</v>
      </c>
      <c r="C830" s="265" t="s">
        <v>801</v>
      </c>
      <c r="D830" s="266">
        <v>1113.51</v>
      </c>
    </row>
    <row r="831" spans="1:4" ht="14.25">
      <c r="A831" s="267" t="s">
        <v>26971</v>
      </c>
      <c r="B831" s="264" t="s">
        <v>26972</v>
      </c>
      <c r="C831" s="265" t="s">
        <v>801</v>
      </c>
      <c r="D831" s="266">
        <v>1491.8</v>
      </c>
    </row>
    <row r="832" spans="1:4" ht="14.25">
      <c r="A832" s="267" t="s">
        <v>26973</v>
      </c>
      <c r="B832" s="264" t="s">
        <v>26974</v>
      </c>
      <c r="C832" s="265" t="s">
        <v>801</v>
      </c>
      <c r="D832" s="266">
        <v>843.86</v>
      </c>
    </row>
    <row r="833" spans="1:4" ht="14.25">
      <c r="A833" s="267" t="s">
        <v>26975</v>
      </c>
      <c r="B833" s="264" t="s">
        <v>26976</v>
      </c>
      <c r="C833" s="265" t="s">
        <v>2</v>
      </c>
      <c r="D833" s="266">
        <v>258.14999999999998</v>
      </c>
    </row>
    <row r="834" spans="1:4" ht="14.25">
      <c r="A834" s="267" t="s">
        <v>26977</v>
      </c>
      <c r="B834" s="264" t="s">
        <v>26978</v>
      </c>
      <c r="C834" s="265" t="s">
        <v>801</v>
      </c>
      <c r="D834" s="266">
        <v>363.51</v>
      </c>
    </row>
    <row r="835" spans="1:4" ht="14.25">
      <c r="A835" s="267" t="s">
        <v>26979</v>
      </c>
      <c r="B835" s="264" t="s">
        <v>26980</v>
      </c>
      <c r="C835" s="265" t="s">
        <v>801</v>
      </c>
      <c r="D835" s="266">
        <v>537.03</v>
      </c>
    </row>
    <row r="836" spans="1:4" ht="14.25">
      <c r="A836" s="267" t="s">
        <v>26981</v>
      </c>
      <c r="B836" s="264" t="s">
        <v>26982</v>
      </c>
      <c r="C836" s="265" t="s">
        <v>801</v>
      </c>
      <c r="D836" s="266">
        <v>235.86</v>
      </c>
    </row>
    <row r="837" spans="1:4" ht="14.25">
      <c r="A837" s="267" t="s">
        <v>26983</v>
      </c>
      <c r="B837" s="264" t="s">
        <v>26984</v>
      </c>
      <c r="C837" s="265" t="s">
        <v>801</v>
      </c>
      <c r="D837" s="266">
        <v>332.27</v>
      </c>
    </row>
    <row r="838" spans="1:4" ht="14.25">
      <c r="A838" s="267" t="s">
        <v>26985</v>
      </c>
      <c r="B838" s="264" t="s">
        <v>26986</v>
      </c>
      <c r="C838" s="265" t="s">
        <v>801</v>
      </c>
      <c r="D838" s="266">
        <v>391.48</v>
      </c>
    </row>
    <row r="839" spans="1:4" ht="14.25">
      <c r="A839" s="267" t="s">
        <v>26987</v>
      </c>
      <c r="B839" s="264" t="s">
        <v>26988</v>
      </c>
      <c r="C839" s="265" t="s">
        <v>801</v>
      </c>
      <c r="D839" s="266">
        <v>388.05</v>
      </c>
    </row>
    <row r="840" spans="1:4" ht="14.25">
      <c r="A840" s="267" t="s">
        <v>26989</v>
      </c>
      <c r="B840" s="264" t="s">
        <v>26990</v>
      </c>
      <c r="C840" s="265" t="s">
        <v>801</v>
      </c>
      <c r="D840" s="266">
        <v>553.24</v>
      </c>
    </row>
    <row r="841" spans="1:4" ht="14.25">
      <c r="A841" s="267" t="s">
        <v>26991</v>
      </c>
      <c r="B841" s="264" t="s">
        <v>26992</v>
      </c>
      <c r="C841" s="265" t="s">
        <v>801</v>
      </c>
      <c r="D841" s="266">
        <v>445.38</v>
      </c>
    </row>
    <row r="842" spans="1:4" ht="14.25">
      <c r="A842" s="267" t="s">
        <v>26993</v>
      </c>
      <c r="B842" s="264" t="s">
        <v>26994</v>
      </c>
      <c r="C842" s="265" t="s">
        <v>801</v>
      </c>
      <c r="D842" s="266">
        <v>891.9</v>
      </c>
    </row>
    <row r="843" spans="1:4" ht="14.25">
      <c r="A843" s="267" t="s">
        <v>26995</v>
      </c>
      <c r="B843" s="264" t="s">
        <v>26996</v>
      </c>
      <c r="C843" s="265" t="s">
        <v>801</v>
      </c>
      <c r="D843" s="266">
        <v>1012.75</v>
      </c>
    </row>
    <row r="844" spans="1:4" ht="14.25">
      <c r="A844" s="267" t="s">
        <v>26997</v>
      </c>
      <c r="B844" s="264" t="s">
        <v>26998</v>
      </c>
      <c r="C844" s="265" t="s">
        <v>801</v>
      </c>
      <c r="D844" s="266">
        <v>881.17</v>
      </c>
    </row>
    <row r="845" spans="1:4" ht="14.25">
      <c r="A845" s="267" t="s">
        <v>26999</v>
      </c>
      <c r="B845" s="264" t="s">
        <v>27000</v>
      </c>
      <c r="C845" s="265" t="s">
        <v>801</v>
      </c>
      <c r="D845" s="266">
        <v>1154.1199999999999</v>
      </c>
    </row>
    <row r="846" spans="1:4" ht="14.25">
      <c r="A846" s="267" t="s">
        <v>27001</v>
      </c>
      <c r="B846" s="264" t="s">
        <v>27002</v>
      </c>
      <c r="C846" s="265" t="s">
        <v>801</v>
      </c>
      <c r="D846" s="266">
        <v>1078.1199999999999</v>
      </c>
    </row>
    <row r="847" spans="1:4" ht="14.25">
      <c r="A847" s="267" t="s">
        <v>27003</v>
      </c>
      <c r="B847" s="264" t="s">
        <v>27004</v>
      </c>
      <c r="C847" s="265" t="s">
        <v>801</v>
      </c>
      <c r="D847" s="266">
        <v>787.23</v>
      </c>
    </row>
    <row r="848" spans="1:4" ht="14.25">
      <c r="A848" s="267" t="s">
        <v>27005</v>
      </c>
      <c r="B848" s="264" t="s">
        <v>27006</v>
      </c>
      <c r="C848" s="265" t="s">
        <v>801</v>
      </c>
      <c r="D848" s="266">
        <v>857.56</v>
      </c>
    </row>
    <row r="849" spans="1:4" ht="14.25">
      <c r="A849" s="267" t="s">
        <v>27007</v>
      </c>
      <c r="B849" s="264" t="s">
        <v>27008</v>
      </c>
      <c r="C849" s="265" t="s">
        <v>801</v>
      </c>
      <c r="D849" s="266">
        <v>644.62</v>
      </c>
    </row>
    <row r="850" spans="1:4" ht="14.25">
      <c r="A850" s="267" t="s">
        <v>27009</v>
      </c>
      <c r="B850" s="264" t="s">
        <v>27010</v>
      </c>
      <c r="C850" s="265" t="s">
        <v>801</v>
      </c>
      <c r="D850" s="266">
        <v>586.51</v>
      </c>
    </row>
    <row r="851" spans="1:4" ht="14.25">
      <c r="A851" s="267" t="s">
        <v>27011</v>
      </c>
      <c r="B851" s="264" t="s">
        <v>27012</v>
      </c>
      <c r="C851" s="265" t="s">
        <v>801</v>
      </c>
      <c r="D851" s="266">
        <v>1613.17</v>
      </c>
    </row>
    <row r="852" spans="1:4" ht="14.25">
      <c r="A852" s="267" t="s">
        <v>27013</v>
      </c>
      <c r="B852" s="264" t="s">
        <v>27014</v>
      </c>
      <c r="C852" s="265" t="s">
        <v>801</v>
      </c>
      <c r="D852" s="266">
        <v>1391.19</v>
      </c>
    </row>
    <row r="853" spans="1:4" ht="14.25">
      <c r="A853" s="267" t="s">
        <v>27015</v>
      </c>
      <c r="B853" s="264" t="s">
        <v>27016</v>
      </c>
      <c r="C853" s="265" t="s">
        <v>801</v>
      </c>
      <c r="D853" s="266">
        <v>781.02</v>
      </c>
    </row>
    <row r="854" spans="1:4" ht="14.25">
      <c r="A854" s="267" t="s">
        <v>27017</v>
      </c>
      <c r="B854" s="264" t="s">
        <v>27018</v>
      </c>
      <c r="C854" s="265" t="s">
        <v>801</v>
      </c>
      <c r="D854" s="266">
        <v>932.83</v>
      </c>
    </row>
    <row r="855" spans="1:4" ht="14.25">
      <c r="A855" s="267" t="s">
        <v>27019</v>
      </c>
      <c r="B855" s="264" t="s">
        <v>27020</v>
      </c>
      <c r="C855" s="265" t="s">
        <v>801</v>
      </c>
      <c r="D855" s="266">
        <v>924.53</v>
      </c>
    </row>
    <row r="856" spans="1:4" ht="14.25">
      <c r="A856" s="267" t="s">
        <v>27021</v>
      </c>
      <c r="B856" s="264" t="s">
        <v>27022</v>
      </c>
      <c r="C856" s="265" t="s">
        <v>801</v>
      </c>
      <c r="D856" s="266">
        <v>1318.3</v>
      </c>
    </row>
    <row r="857" spans="1:4" ht="14.25">
      <c r="A857" s="267" t="s">
        <v>27023</v>
      </c>
      <c r="B857" s="264" t="s">
        <v>27024</v>
      </c>
      <c r="C857" s="265" t="s">
        <v>89</v>
      </c>
      <c r="D857" s="266">
        <v>315.41000000000003</v>
      </c>
    </row>
    <row r="858" spans="1:4" ht="14.25">
      <c r="A858" s="267" t="s">
        <v>27025</v>
      </c>
      <c r="B858" s="264" t="s">
        <v>27026</v>
      </c>
      <c r="C858" s="265" t="s">
        <v>89</v>
      </c>
      <c r="D858" s="266">
        <v>241.37</v>
      </c>
    </row>
    <row r="859" spans="1:4" ht="14.25">
      <c r="A859" s="267" t="s">
        <v>27027</v>
      </c>
      <c r="B859" s="264" t="s">
        <v>27028</v>
      </c>
      <c r="C859" s="265" t="s">
        <v>89</v>
      </c>
      <c r="D859" s="266">
        <v>313.98</v>
      </c>
    </row>
    <row r="860" spans="1:4" ht="14.25">
      <c r="A860" s="267" t="s">
        <v>27029</v>
      </c>
      <c r="B860" s="264" t="s">
        <v>27030</v>
      </c>
      <c r="C860" s="265" t="s">
        <v>801</v>
      </c>
      <c r="D860" s="266">
        <v>1194.25</v>
      </c>
    </row>
    <row r="861" spans="1:4" ht="14.25">
      <c r="A861" s="267" t="s">
        <v>27031</v>
      </c>
      <c r="B861" s="264" t="s">
        <v>27032</v>
      </c>
      <c r="C861" s="265" t="s">
        <v>801</v>
      </c>
      <c r="D861" s="266">
        <v>793.57</v>
      </c>
    </row>
    <row r="862" spans="1:4" ht="14.25">
      <c r="A862" s="267" t="s">
        <v>27033</v>
      </c>
      <c r="B862" s="264" t="s">
        <v>27034</v>
      </c>
      <c r="C862" s="265" t="s">
        <v>2</v>
      </c>
      <c r="D862" s="266">
        <v>136.84</v>
      </c>
    </row>
    <row r="863" spans="1:4" ht="14.25">
      <c r="A863" s="267" t="s">
        <v>27035</v>
      </c>
      <c r="B863" s="264" t="s">
        <v>27036</v>
      </c>
      <c r="C863" s="265" t="s">
        <v>2</v>
      </c>
      <c r="D863" s="266">
        <v>298.62</v>
      </c>
    </row>
    <row r="864" spans="1:4" ht="14.25">
      <c r="A864" s="267" t="s">
        <v>27037</v>
      </c>
      <c r="B864" s="264" t="s">
        <v>27038</v>
      </c>
      <c r="C864" s="265" t="s">
        <v>801</v>
      </c>
      <c r="D864" s="266">
        <v>217.47</v>
      </c>
    </row>
    <row r="865" spans="1:4" ht="14.25">
      <c r="A865" s="267" t="s">
        <v>27039</v>
      </c>
      <c r="B865" s="264" t="s">
        <v>27040</v>
      </c>
      <c r="C865" s="265" t="s">
        <v>801</v>
      </c>
      <c r="D865" s="266">
        <v>2641.17</v>
      </c>
    </row>
    <row r="866" spans="1:4" ht="14.25">
      <c r="A866" s="267" t="s">
        <v>27041</v>
      </c>
      <c r="B866" s="264" t="s">
        <v>27042</v>
      </c>
      <c r="C866" s="265" t="s">
        <v>801</v>
      </c>
      <c r="D866" s="266">
        <v>173.64</v>
      </c>
    </row>
    <row r="867" spans="1:4" ht="14.25">
      <c r="A867" s="267" t="s">
        <v>27043</v>
      </c>
      <c r="B867" s="264" t="s">
        <v>27044</v>
      </c>
      <c r="C867" s="265" t="s">
        <v>801</v>
      </c>
      <c r="D867" s="266">
        <v>571.25</v>
      </c>
    </row>
    <row r="868" spans="1:4" ht="14.25">
      <c r="A868" s="267" t="s">
        <v>27045</v>
      </c>
      <c r="B868" s="264" t="s">
        <v>27046</v>
      </c>
      <c r="C868" s="265" t="s">
        <v>801</v>
      </c>
      <c r="D868" s="266">
        <v>321.92</v>
      </c>
    </row>
    <row r="869" spans="1:4" ht="14.25">
      <c r="A869" s="267" t="s">
        <v>27047</v>
      </c>
      <c r="B869" s="264" t="s">
        <v>27048</v>
      </c>
      <c r="C869" s="265" t="s">
        <v>801</v>
      </c>
      <c r="D869" s="266">
        <v>695.43</v>
      </c>
    </row>
    <row r="870" spans="1:4" ht="14.25">
      <c r="A870" s="267" t="s">
        <v>27049</v>
      </c>
      <c r="B870" s="264" t="s">
        <v>27050</v>
      </c>
      <c r="C870" s="265" t="s">
        <v>801</v>
      </c>
      <c r="D870" s="266">
        <v>423.2</v>
      </c>
    </row>
    <row r="871" spans="1:4" ht="14.25">
      <c r="A871" s="267" t="s">
        <v>27051</v>
      </c>
      <c r="B871" s="264" t="s">
        <v>27052</v>
      </c>
      <c r="C871" s="265" t="s">
        <v>801</v>
      </c>
      <c r="D871" s="266">
        <v>521.13</v>
      </c>
    </row>
    <row r="872" spans="1:4" ht="14.25">
      <c r="A872" s="267" t="s">
        <v>27053</v>
      </c>
      <c r="B872" s="264" t="s">
        <v>27054</v>
      </c>
      <c r="C872" s="265" t="s">
        <v>801</v>
      </c>
      <c r="D872" s="266">
        <v>308.74</v>
      </c>
    </row>
    <row r="873" spans="1:4" ht="14.25">
      <c r="A873" s="267" t="s">
        <v>27055</v>
      </c>
      <c r="B873" s="264" t="s">
        <v>27056</v>
      </c>
      <c r="C873" s="265" t="s">
        <v>801</v>
      </c>
      <c r="D873" s="266">
        <v>5765.86</v>
      </c>
    </row>
    <row r="874" spans="1:4" ht="14.25">
      <c r="A874" s="267" t="s">
        <v>27057</v>
      </c>
      <c r="B874" s="264" t="s">
        <v>27058</v>
      </c>
      <c r="C874" s="265" t="s">
        <v>801</v>
      </c>
      <c r="D874" s="266">
        <v>252.06</v>
      </c>
    </row>
    <row r="875" spans="1:4" ht="14.25">
      <c r="A875" s="267" t="s">
        <v>27059</v>
      </c>
      <c r="B875" s="264" t="s">
        <v>27060</v>
      </c>
      <c r="C875" s="265" t="s">
        <v>801</v>
      </c>
      <c r="D875" s="266">
        <v>109.76</v>
      </c>
    </row>
    <row r="876" spans="1:4" ht="14.25">
      <c r="A876" s="267" t="s">
        <v>27061</v>
      </c>
      <c r="B876" s="264" t="s">
        <v>27062</v>
      </c>
      <c r="C876" s="265" t="s">
        <v>801</v>
      </c>
      <c r="D876" s="266">
        <v>891.94</v>
      </c>
    </row>
    <row r="877" spans="1:4" ht="14.25">
      <c r="A877" s="267" t="s">
        <v>27063</v>
      </c>
      <c r="B877" s="264" t="s">
        <v>27064</v>
      </c>
      <c r="C877" s="265" t="s">
        <v>801</v>
      </c>
      <c r="D877" s="266">
        <v>404.58</v>
      </c>
    </row>
    <row r="878" spans="1:4" ht="14.25">
      <c r="A878" s="267" t="s">
        <v>27065</v>
      </c>
      <c r="B878" s="264" t="s">
        <v>27066</v>
      </c>
      <c r="C878" s="265" t="s">
        <v>801</v>
      </c>
      <c r="D878" s="266">
        <v>148.4</v>
      </c>
    </row>
    <row r="879" spans="1:4" ht="14.25">
      <c r="A879" s="267" t="s">
        <v>27067</v>
      </c>
      <c r="B879" s="264" t="s">
        <v>27068</v>
      </c>
      <c r="C879" s="265" t="s">
        <v>801</v>
      </c>
      <c r="D879" s="266">
        <v>201.87</v>
      </c>
    </row>
    <row r="880" spans="1:4" ht="14.25">
      <c r="A880" s="267" t="s">
        <v>27069</v>
      </c>
      <c r="B880" s="264" t="s">
        <v>27070</v>
      </c>
      <c r="C880" s="265" t="s">
        <v>801</v>
      </c>
      <c r="D880" s="266">
        <v>344.22</v>
      </c>
    </row>
    <row r="881" spans="1:4" ht="14.25">
      <c r="A881" s="267" t="s">
        <v>27071</v>
      </c>
      <c r="B881" s="264" t="s">
        <v>27072</v>
      </c>
      <c r="C881" s="265" t="s">
        <v>801</v>
      </c>
      <c r="D881" s="266">
        <v>357.36</v>
      </c>
    </row>
    <row r="882" spans="1:4" ht="14.25">
      <c r="A882" s="267" t="s">
        <v>27073</v>
      </c>
      <c r="B882" s="264" t="s">
        <v>27074</v>
      </c>
      <c r="C882" s="265" t="s">
        <v>801</v>
      </c>
      <c r="D882" s="266">
        <v>54.81</v>
      </c>
    </row>
    <row r="883" spans="1:4" ht="14.25">
      <c r="A883" s="267" t="s">
        <v>27075</v>
      </c>
      <c r="B883" s="264" t="s">
        <v>27076</v>
      </c>
      <c r="C883" s="265" t="s">
        <v>801</v>
      </c>
      <c r="D883" s="266">
        <v>93.32</v>
      </c>
    </row>
    <row r="884" spans="1:4" ht="14.25">
      <c r="A884" s="267" t="s">
        <v>27077</v>
      </c>
      <c r="B884" s="264" t="s">
        <v>27078</v>
      </c>
      <c r="C884" s="265" t="s">
        <v>801</v>
      </c>
      <c r="D884" s="266">
        <v>106.69</v>
      </c>
    </row>
    <row r="885" spans="1:4" ht="14.25">
      <c r="A885" s="267" t="s">
        <v>27079</v>
      </c>
      <c r="B885" s="264" t="s">
        <v>27080</v>
      </c>
      <c r="C885" s="265" t="s">
        <v>801</v>
      </c>
      <c r="D885" s="266">
        <v>103.73</v>
      </c>
    </row>
    <row r="886" spans="1:4" ht="14.25">
      <c r="A886" s="267" t="s">
        <v>27081</v>
      </c>
      <c r="B886" s="264" t="s">
        <v>27082</v>
      </c>
      <c r="C886" s="265" t="s">
        <v>801</v>
      </c>
      <c r="D886" s="266">
        <v>207.68</v>
      </c>
    </row>
    <row r="887" spans="1:4" ht="14.25">
      <c r="A887" s="267" t="s">
        <v>27083</v>
      </c>
      <c r="B887" s="264" t="s">
        <v>27084</v>
      </c>
      <c r="C887" s="265" t="s">
        <v>801</v>
      </c>
      <c r="D887" s="266">
        <v>275.25</v>
      </c>
    </row>
    <row r="888" spans="1:4" ht="14.25">
      <c r="A888" s="267" t="s">
        <v>27085</v>
      </c>
      <c r="B888" s="264" t="s">
        <v>27086</v>
      </c>
      <c r="C888" s="265" t="s">
        <v>801</v>
      </c>
      <c r="D888" s="266">
        <v>225.87</v>
      </c>
    </row>
    <row r="889" spans="1:4" ht="14.25">
      <c r="A889" s="267" t="s">
        <v>27087</v>
      </c>
      <c r="B889" s="264" t="s">
        <v>27088</v>
      </c>
      <c r="C889" s="265" t="s">
        <v>801</v>
      </c>
      <c r="D889" s="266">
        <v>160.16</v>
      </c>
    </row>
    <row r="890" spans="1:4" ht="14.25">
      <c r="A890" s="267" t="s">
        <v>27089</v>
      </c>
      <c r="B890" s="264" t="s">
        <v>27090</v>
      </c>
      <c r="C890" s="265" t="s">
        <v>801</v>
      </c>
      <c r="D890" s="266">
        <v>184.73</v>
      </c>
    </row>
    <row r="891" spans="1:4" ht="14.25">
      <c r="A891" s="267" t="s">
        <v>27091</v>
      </c>
      <c r="B891" s="264" t="s">
        <v>27092</v>
      </c>
      <c r="C891" s="265" t="s">
        <v>801</v>
      </c>
      <c r="D891" s="266">
        <v>371.92</v>
      </c>
    </row>
    <row r="892" spans="1:4" ht="14.25">
      <c r="A892" s="267" t="s">
        <v>27093</v>
      </c>
      <c r="B892" s="264" t="s">
        <v>27094</v>
      </c>
      <c r="C892" s="265" t="s">
        <v>801</v>
      </c>
      <c r="D892" s="266">
        <v>362.45</v>
      </c>
    </row>
    <row r="893" spans="1:4" ht="14.25">
      <c r="A893" s="267" t="s">
        <v>27095</v>
      </c>
      <c r="B893" s="264" t="s">
        <v>27096</v>
      </c>
      <c r="C893" s="265" t="s">
        <v>801</v>
      </c>
      <c r="D893" s="266">
        <v>3834.76</v>
      </c>
    </row>
    <row r="894" spans="1:4" ht="14.25">
      <c r="A894" s="267" t="s">
        <v>27097</v>
      </c>
      <c r="B894" s="264" t="s">
        <v>27098</v>
      </c>
      <c r="C894" s="265" t="s">
        <v>89</v>
      </c>
      <c r="D894" s="266">
        <v>51.26</v>
      </c>
    </row>
    <row r="895" spans="1:4" ht="14.25">
      <c r="A895" s="267" t="s">
        <v>27099</v>
      </c>
      <c r="B895" s="264" t="s">
        <v>27100</v>
      </c>
      <c r="C895" s="265" t="s">
        <v>2</v>
      </c>
      <c r="D895" s="266">
        <v>557.54</v>
      </c>
    </row>
    <row r="896" spans="1:4" ht="14.25">
      <c r="A896" s="267" t="s">
        <v>27101</v>
      </c>
      <c r="B896" s="264" t="s">
        <v>27102</v>
      </c>
      <c r="C896" s="265" t="s">
        <v>2</v>
      </c>
      <c r="D896" s="266">
        <v>1153.99</v>
      </c>
    </row>
    <row r="897" spans="1:4" ht="14.25">
      <c r="A897" s="267" t="s">
        <v>27103</v>
      </c>
      <c r="B897" s="264" t="s">
        <v>27104</v>
      </c>
      <c r="C897" s="265" t="s">
        <v>2723</v>
      </c>
      <c r="D897" s="266">
        <v>1341.56</v>
      </c>
    </row>
    <row r="898" spans="1:4" ht="14.25">
      <c r="A898" s="267" t="s">
        <v>27105</v>
      </c>
      <c r="B898" s="264" t="s">
        <v>27106</v>
      </c>
      <c r="C898" s="265" t="s">
        <v>2723</v>
      </c>
      <c r="D898" s="266">
        <v>7.96</v>
      </c>
    </row>
    <row r="899" spans="1:4" ht="14.25">
      <c r="A899" s="267" t="s">
        <v>27107</v>
      </c>
      <c r="B899" s="264" t="s">
        <v>27108</v>
      </c>
      <c r="C899" s="265" t="s">
        <v>2</v>
      </c>
      <c r="D899" s="266">
        <v>167.25</v>
      </c>
    </row>
    <row r="900" spans="1:4" ht="14.25">
      <c r="A900" s="267" t="s">
        <v>27109</v>
      </c>
      <c r="B900" s="264" t="s">
        <v>27110</v>
      </c>
      <c r="C900" s="265" t="s">
        <v>2</v>
      </c>
      <c r="D900" s="266">
        <v>72.98</v>
      </c>
    </row>
    <row r="901" spans="1:4" ht="14.25">
      <c r="A901" s="267" t="s">
        <v>27111</v>
      </c>
      <c r="B901" s="264" t="s">
        <v>27112</v>
      </c>
      <c r="C901" s="265" t="s">
        <v>2</v>
      </c>
      <c r="D901" s="266">
        <v>89.78</v>
      </c>
    </row>
    <row r="902" spans="1:4" ht="14.25">
      <c r="A902" s="267" t="s">
        <v>27113</v>
      </c>
      <c r="B902" s="264" t="s">
        <v>27114</v>
      </c>
      <c r="C902" s="265" t="s">
        <v>2723</v>
      </c>
      <c r="D902" s="266">
        <v>235.63</v>
      </c>
    </row>
    <row r="903" spans="1:4" ht="14.25">
      <c r="A903" s="267" t="s">
        <v>27115</v>
      </c>
      <c r="B903" s="264" t="s">
        <v>27116</v>
      </c>
      <c r="C903" s="265" t="s">
        <v>2</v>
      </c>
      <c r="D903" s="266">
        <v>69.28</v>
      </c>
    </row>
    <row r="904" spans="1:4" ht="14.25">
      <c r="A904" s="267" t="s">
        <v>27117</v>
      </c>
      <c r="B904" s="264" t="s">
        <v>27118</v>
      </c>
      <c r="C904" s="265" t="s">
        <v>2</v>
      </c>
      <c r="D904" s="266">
        <v>105.51</v>
      </c>
    </row>
    <row r="905" spans="1:4" ht="14.25">
      <c r="A905" s="267" t="s">
        <v>27119</v>
      </c>
      <c r="B905" s="264" t="s">
        <v>27120</v>
      </c>
      <c r="C905" s="265" t="s">
        <v>2</v>
      </c>
      <c r="D905" s="266">
        <v>71.13</v>
      </c>
    </row>
    <row r="906" spans="1:4" ht="14.25">
      <c r="A906" s="267" t="s">
        <v>27121</v>
      </c>
      <c r="B906" s="264" t="s">
        <v>27122</v>
      </c>
      <c r="C906" s="265" t="s">
        <v>2</v>
      </c>
      <c r="D906" s="266">
        <v>217.92</v>
      </c>
    </row>
    <row r="907" spans="1:4" ht="14.25">
      <c r="A907" s="267" t="s">
        <v>27123</v>
      </c>
      <c r="B907" s="264" t="s">
        <v>27124</v>
      </c>
      <c r="C907" s="265" t="s">
        <v>2</v>
      </c>
      <c r="D907" s="266">
        <v>175.23</v>
      </c>
    </row>
    <row r="908" spans="1:4" ht="14.25">
      <c r="A908" s="267" t="s">
        <v>27125</v>
      </c>
      <c r="B908" s="264" t="s">
        <v>27126</v>
      </c>
      <c r="C908" s="265" t="s">
        <v>2</v>
      </c>
      <c r="D908" s="266">
        <v>191.64</v>
      </c>
    </row>
    <row r="909" spans="1:4" ht="14.25">
      <c r="A909" s="267" t="s">
        <v>27127</v>
      </c>
      <c r="B909" s="264" t="s">
        <v>27128</v>
      </c>
      <c r="C909" s="265" t="s">
        <v>2</v>
      </c>
      <c r="D909" s="266">
        <v>404.39</v>
      </c>
    </row>
    <row r="910" spans="1:4" ht="14.25">
      <c r="A910" s="267" t="s">
        <v>27129</v>
      </c>
      <c r="B910" s="264" t="s">
        <v>27130</v>
      </c>
      <c r="C910" s="265" t="s">
        <v>2</v>
      </c>
      <c r="D910" s="266">
        <v>178.71</v>
      </c>
    </row>
    <row r="911" spans="1:4" ht="14.25">
      <c r="A911" s="267" t="s">
        <v>27131</v>
      </c>
      <c r="B911" s="264" t="s">
        <v>27132</v>
      </c>
      <c r="C911" s="265" t="s">
        <v>2</v>
      </c>
      <c r="D911" s="266">
        <v>40.880000000000003</v>
      </c>
    </row>
    <row r="912" spans="1:4" ht="14.25">
      <c r="A912" s="267" t="s">
        <v>27133</v>
      </c>
      <c r="B912" s="264" t="s">
        <v>27134</v>
      </c>
      <c r="C912" s="265" t="s">
        <v>2</v>
      </c>
      <c r="D912" s="266">
        <v>42.82</v>
      </c>
    </row>
    <row r="913" spans="1:4" ht="14.25">
      <c r="A913" s="267" t="s">
        <v>27135</v>
      </c>
      <c r="B913" s="264" t="s">
        <v>27136</v>
      </c>
      <c r="C913" s="265" t="s">
        <v>2</v>
      </c>
      <c r="D913" s="266">
        <v>36.86</v>
      </c>
    </row>
    <row r="914" spans="1:4" ht="14.25">
      <c r="A914" s="267" t="s">
        <v>27137</v>
      </c>
      <c r="B914" s="264" t="s">
        <v>27138</v>
      </c>
      <c r="C914" s="265" t="s">
        <v>2</v>
      </c>
      <c r="D914" s="266">
        <v>28.87</v>
      </c>
    </row>
    <row r="915" spans="1:4" ht="14.25">
      <c r="A915" s="267" t="s">
        <v>27139</v>
      </c>
      <c r="B915" s="264" t="s">
        <v>27140</v>
      </c>
      <c r="C915" s="265" t="s">
        <v>2</v>
      </c>
      <c r="D915" s="266">
        <v>261.56</v>
      </c>
    </row>
    <row r="916" spans="1:4" ht="14.25">
      <c r="A916" s="267" t="s">
        <v>27141</v>
      </c>
      <c r="B916" s="264" t="s">
        <v>27142</v>
      </c>
      <c r="C916" s="265" t="s">
        <v>2</v>
      </c>
      <c r="D916" s="266">
        <v>380.37</v>
      </c>
    </row>
    <row r="917" spans="1:4" ht="14.25">
      <c r="A917" s="267" t="s">
        <v>27143</v>
      </c>
      <c r="B917" s="264" t="s">
        <v>27144</v>
      </c>
      <c r="C917" s="265" t="s">
        <v>2723</v>
      </c>
      <c r="D917" s="266">
        <v>28.62</v>
      </c>
    </row>
    <row r="918" spans="1:4" ht="14.25">
      <c r="A918" s="267" t="s">
        <v>27145</v>
      </c>
      <c r="B918" s="264" t="s">
        <v>27146</v>
      </c>
      <c r="C918" s="265" t="s">
        <v>2</v>
      </c>
      <c r="D918" s="266">
        <v>121.94</v>
      </c>
    </row>
    <row r="919" spans="1:4" ht="14.25">
      <c r="A919" s="267" t="s">
        <v>27147</v>
      </c>
      <c r="B919" s="264" t="s">
        <v>27148</v>
      </c>
      <c r="C919" s="265" t="s">
        <v>2</v>
      </c>
      <c r="D919" s="266">
        <v>164.56</v>
      </c>
    </row>
    <row r="920" spans="1:4" ht="14.25">
      <c r="A920" s="267" t="s">
        <v>27149</v>
      </c>
      <c r="B920" s="264" t="s">
        <v>27150</v>
      </c>
      <c r="C920" s="265" t="s">
        <v>2</v>
      </c>
      <c r="D920" s="266">
        <v>211.18</v>
      </c>
    </row>
    <row r="921" spans="1:4" ht="14.25">
      <c r="A921" s="267" t="s">
        <v>27151</v>
      </c>
      <c r="B921" s="264" t="s">
        <v>27152</v>
      </c>
      <c r="C921" s="265" t="s">
        <v>2</v>
      </c>
      <c r="D921" s="266">
        <v>29.19</v>
      </c>
    </row>
    <row r="922" spans="1:4" ht="14.25">
      <c r="A922" s="267" t="s">
        <v>27153</v>
      </c>
      <c r="B922" s="264" t="s">
        <v>27154</v>
      </c>
      <c r="C922" s="265" t="s">
        <v>2</v>
      </c>
      <c r="D922" s="266">
        <v>80.680000000000007</v>
      </c>
    </row>
    <row r="923" spans="1:4" ht="14.25">
      <c r="A923" s="267" t="s">
        <v>27155</v>
      </c>
      <c r="B923" s="264" t="s">
        <v>27156</v>
      </c>
      <c r="C923" s="265" t="s">
        <v>2</v>
      </c>
      <c r="D923" s="266">
        <v>20.81</v>
      </c>
    </row>
    <row r="924" spans="1:4" ht="14.25">
      <c r="A924" s="267" t="s">
        <v>27157</v>
      </c>
      <c r="B924" s="264" t="s">
        <v>27158</v>
      </c>
      <c r="C924" s="265" t="s">
        <v>2</v>
      </c>
      <c r="D924" s="266">
        <v>981.89</v>
      </c>
    </row>
    <row r="925" spans="1:4" ht="14.25">
      <c r="A925" s="267" t="s">
        <v>27159</v>
      </c>
      <c r="B925" s="264" t="s">
        <v>27160</v>
      </c>
      <c r="C925" s="265" t="s">
        <v>2</v>
      </c>
      <c r="D925" s="266">
        <v>52.74</v>
      </c>
    </row>
    <row r="926" spans="1:4" ht="14.25">
      <c r="A926" s="267" t="s">
        <v>27161</v>
      </c>
      <c r="B926" s="264" t="s">
        <v>27162</v>
      </c>
      <c r="C926" s="265" t="s">
        <v>2</v>
      </c>
      <c r="D926" s="266">
        <v>83.67</v>
      </c>
    </row>
    <row r="927" spans="1:4" ht="14.25">
      <c r="A927" s="267" t="s">
        <v>27163</v>
      </c>
      <c r="B927" s="264" t="s">
        <v>27164</v>
      </c>
      <c r="C927" s="265" t="s">
        <v>2</v>
      </c>
      <c r="D927" s="266">
        <v>44.85</v>
      </c>
    </row>
    <row r="928" spans="1:4" ht="14.25">
      <c r="A928" s="267" t="s">
        <v>27165</v>
      </c>
      <c r="B928" s="264" t="s">
        <v>27166</v>
      </c>
      <c r="C928" s="265" t="s">
        <v>2</v>
      </c>
      <c r="D928" s="266">
        <v>12579.53</v>
      </c>
    </row>
    <row r="929" spans="1:4" ht="14.25">
      <c r="A929" s="267" t="s">
        <v>27167</v>
      </c>
      <c r="B929" s="264" t="s">
        <v>27168</v>
      </c>
      <c r="C929" s="265" t="s">
        <v>2</v>
      </c>
      <c r="D929" s="266">
        <v>14912.41</v>
      </c>
    </row>
    <row r="930" spans="1:4" ht="14.25">
      <c r="A930" s="267" t="s">
        <v>27169</v>
      </c>
      <c r="B930" s="264" t="s">
        <v>27170</v>
      </c>
      <c r="C930" s="265" t="s">
        <v>2723</v>
      </c>
      <c r="D930" s="266">
        <v>161.86000000000001</v>
      </c>
    </row>
    <row r="931" spans="1:4" ht="14.25">
      <c r="A931" s="267" t="s">
        <v>27171</v>
      </c>
      <c r="B931" s="264" t="s">
        <v>27172</v>
      </c>
      <c r="C931" s="265" t="s">
        <v>2723</v>
      </c>
      <c r="D931" s="266">
        <v>113.65</v>
      </c>
    </row>
    <row r="932" spans="1:4" ht="14.25">
      <c r="A932" s="267" t="s">
        <v>27173</v>
      </c>
      <c r="B932" s="264" t="s">
        <v>27174</v>
      </c>
      <c r="C932" s="265" t="s">
        <v>2</v>
      </c>
      <c r="D932" s="266">
        <v>294.36</v>
      </c>
    </row>
    <row r="933" spans="1:4" ht="14.25">
      <c r="A933" s="267" t="s">
        <v>27175</v>
      </c>
      <c r="B933" s="264" t="s">
        <v>27176</v>
      </c>
      <c r="C933" s="265" t="s">
        <v>2723</v>
      </c>
      <c r="D933" s="266">
        <v>503.29</v>
      </c>
    </row>
    <row r="934" spans="1:4" ht="14.25">
      <c r="A934" s="267" t="s">
        <v>27177</v>
      </c>
      <c r="B934" s="264" t="s">
        <v>27178</v>
      </c>
      <c r="C934" s="265" t="s">
        <v>2</v>
      </c>
      <c r="D934" s="266">
        <v>284.81</v>
      </c>
    </row>
    <row r="935" spans="1:4" ht="14.25">
      <c r="A935" s="267" t="s">
        <v>27179</v>
      </c>
      <c r="B935" s="264" t="s">
        <v>27180</v>
      </c>
      <c r="C935" s="265" t="s">
        <v>2</v>
      </c>
      <c r="D935" s="266">
        <v>304.77</v>
      </c>
    </row>
    <row r="936" spans="1:4" ht="14.25">
      <c r="A936" s="267" t="s">
        <v>27181</v>
      </c>
      <c r="B936" s="264" t="s">
        <v>27182</v>
      </c>
      <c r="C936" s="265" t="s">
        <v>2</v>
      </c>
      <c r="D936" s="266">
        <v>2692.88</v>
      </c>
    </row>
    <row r="937" spans="1:4" ht="14.25">
      <c r="A937" s="267" t="s">
        <v>27183</v>
      </c>
      <c r="B937" s="264" t="s">
        <v>27184</v>
      </c>
      <c r="C937" s="265" t="s">
        <v>2</v>
      </c>
      <c r="D937" s="266">
        <v>263.24</v>
      </c>
    </row>
    <row r="938" spans="1:4" ht="14.25">
      <c r="A938" s="267" t="s">
        <v>27185</v>
      </c>
      <c r="B938" s="264" t="s">
        <v>27186</v>
      </c>
      <c r="C938" s="265" t="s">
        <v>801</v>
      </c>
      <c r="D938" s="266">
        <v>3058.01</v>
      </c>
    </row>
    <row r="939" spans="1:4" ht="14.25">
      <c r="A939" s="267" t="s">
        <v>27187</v>
      </c>
      <c r="B939" s="264" t="s">
        <v>27188</v>
      </c>
      <c r="C939" s="265" t="s">
        <v>2723</v>
      </c>
      <c r="D939" s="266">
        <v>3787.54</v>
      </c>
    </row>
    <row r="940" spans="1:4" ht="14.25">
      <c r="A940" s="267" t="s">
        <v>27189</v>
      </c>
      <c r="B940" s="264" t="s">
        <v>27190</v>
      </c>
      <c r="C940" s="265" t="s">
        <v>801</v>
      </c>
      <c r="D940" s="266">
        <v>2335.52</v>
      </c>
    </row>
    <row r="941" spans="1:4" ht="14.25">
      <c r="A941" s="267" t="s">
        <v>27191</v>
      </c>
      <c r="B941" s="264" t="s">
        <v>27192</v>
      </c>
      <c r="C941" s="265" t="s">
        <v>801</v>
      </c>
      <c r="D941" s="266">
        <v>2357.04</v>
      </c>
    </row>
    <row r="942" spans="1:4" ht="14.25">
      <c r="A942" s="267" t="s">
        <v>27193</v>
      </c>
      <c r="B942" s="264" t="s">
        <v>27194</v>
      </c>
      <c r="C942" s="265" t="s">
        <v>801</v>
      </c>
      <c r="D942" s="266">
        <v>2909.21</v>
      </c>
    </row>
    <row r="943" spans="1:4" ht="14.25">
      <c r="A943" s="267" t="s">
        <v>27195</v>
      </c>
      <c r="B943" s="264" t="s">
        <v>27196</v>
      </c>
      <c r="C943" s="265" t="s">
        <v>801</v>
      </c>
      <c r="D943" s="266">
        <v>4117.59</v>
      </c>
    </row>
    <row r="944" spans="1:4" ht="14.25">
      <c r="A944" s="267" t="s">
        <v>27197</v>
      </c>
      <c r="B944" s="264" t="s">
        <v>27198</v>
      </c>
      <c r="C944" s="265" t="s">
        <v>801</v>
      </c>
      <c r="D944" s="266">
        <v>3151.68</v>
      </c>
    </row>
    <row r="945" spans="1:4" ht="14.25">
      <c r="A945" s="267" t="s">
        <v>27199</v>
      </c>
      <c r="B945" s="264" t="s">
        <v>27200</v>
      </c>
      <c r="C945" s="265" t="s">
        <v>801</v>
      </c>
      <c r="D945" s="266">
        <v>4213.91</v>
      </c>
    </row>
    <row r="946" spans="1:4" ht="14.25">
      <c r="A946" s="267" t="s">
        <v>27201</v>
      </c>
      <c r="B946" s="264" t="s">
        <v>27202</v>
      </c>
      <c r="C946" s="265" t="s">
        <v>801</v>
      </c>
      <c r="D946" s="266">
        <v>3497.6</v>
      </c>
    </row>
    <row r="947" spans="1:4" ht="14.25">
      <c r="A947" s="267" t="s">
        <v>27203</v>
      </c>
      <c r="B947" s="264" t="s">
        <v>27204</v>
      </c>
      <c r="C947" s="265" t="s">
        <v>89</v>
      </c>
      <c r="D947" s="266">
        <v>308.39999999999998</v>
      </c>
    </row>
    <row r="948" spans="1:4" ht="14.25">
      <c r="A948" s="267" t="s">
        <v>27205</v>
      </c>
      <c r="B948" s="264" t="s">
        <v>27206</v>
      </c>
      <c r="C948" s="265" t="s">
        <v>2</v>
      </c>
      <c r="D948" s="266">
        <v>1004.95</v>
      </c>
    </row>
    <row r="949" spans="1:4" ht="14.25">
      <c r="A949" s="267" t="s">
        <v>27207</v>
      </c>
      <c r="B949" s="264" t="s">
        <v>27208</v>
      </c>
      <c r="C949" s="265" t="s">
        <v>801</v>
      </c>
      <c r="D949" s="266">
        <v>1800.34</v>
      </c>
    </row>
    <row r="950" spans="1:4" ht="14.25">
      <c r="A950" s="267" t="s">
        <v>27209</v>
      </c>
      <c r="B950" s="264" t="s">
        <v>27210</v>
      </c>
      <c r="C950" s="265" t="s">
        <v>801</v>
      </c>
      <c r="D950" s="266">
        <v>1930.97</v>
      </c>
    </row>
    <row r="951" spans="1:4" ht="14.25">
      <c r="A951" s="267" t="s">
        <v>27211</v>
      </c>
      <c r="B951" s="264" t="s">
        <v>27212</v>
      </c>
      <c r="C951" s="265" t="s">
        <v>801</v>
      </c>
      <c r="D951" s="266">
        <v>2357.9299999999998</v>
      </c>
    </row>
    <row r="952" spans="1:4" ht="14.25">
      <c r="A952" s="267" t="s">
        <v>27213</v>
      </c>
      <c r="B952" s="264" t="s">
        <v>27214</v>
      </c>
      <c r="C952" s="265" t="s">
        <v>801</v>
      </c>
      <c r="D952" s="266">
        <v>3552.7</v>
      </c>
    </row>
    <row r="953" spans="1:4" ht="14.25">
      <c r="A953" s="267" t="s">
        <v>27215</v>
      </c>
      <c r="B953" s="264" t="s">
        <v>27216</v>
      </c>
      <c r="C953" s="265" t="s">
        <v>801</v>
      </c>
      <c r="D953" s="266">
        <v>2841.51</v>
      </c>
    </row>
    <row r="954" spans="1:4" ht="14.25">
      <c r="A954" s="267" t="s">
        <v>27217</v>
      </c>
      <c r="B954" s="264" t="s">
        <v>27218</v>
      </c>
      <c r="C954" s="265" t="s">
        <v>801</v>
      </c>
      <c r="D954" s="266">
        <v>3596.38</v>
      </c>
    </row>
    <row r="955" spans="1:4" ht="14.25">
      <c r="A955" s="267" t="s">
        <v>27219</v>
      </c>
      <c r="B955" s="264" t="s">
        <v>27220</v>
      </c>
      <c r="C955" s="265" t="s">
        <v>801</v>
      </c>
      <c r="D955" s="266">
        <v>2925.02</v>
      </c>
    </row>
    <row r="956" spans="1:4" ht="14.25">
      <c r="A956" s="267" t="s">
        <v>27221</v>
      </c>
      <c r="B956" s="264" t="s">
        <v>27222</v>
      </c>
      <c r="C956" s="265" t="s">
        <v>2</v>
      </c>
      <c r="D956" s="266">
        <v>405</v>
      </c>
    </row>
    <row r="957" spans="1:4" ht="14.25">
      <c r="A957" s="267" t="s">
        <v>27223</v>
      </c>
      <c r="B957" s="264" t="s">
        <v>27224</v>
      </c>
      <c r="C957" s="265" t="s">
        <v>801</v>
      </c>
      <c r="D957" s="266">
        <v>1651.05</v>
      </c>
    </row>
    <row r="958" spans="1:4" ht="14.25">
      <c r="A958" s="267" t="s">
        <v>27225</v>
      </c>
      <c r="B958" s="264" t="s">
        <v>27226</v>
      </c>
      <c r="C958" s="265" t="s">
        <v>801</v>
      </c>
      <c r="D958" s="266">
        <v>2679.11</v>
      </c>
    </row>
    <row r="959" spans="1:4" ht="14.25">
      <c r="A959" s="267" t="s">
        <v>27227</v>
      </c>
      <c r="B959" s="264" t="s">
        <v>27228</v>
      </c>
      <c r="C959" s="265" t="s">
        <v>801</v>
      </c>
      <c r="D959" s="266">
        <v>2194.92</v>
      </c>
    </row>
    <row r="960" spans="1:4" ht="14.25">
      <c r="A960" s="267" t="s">
        <v>27229</v>
      </c>
      <c r="B960" s="264" t="s">
        <v>27230</v>
      </c>
      <c r="C960" s="265" t="s">
        <v>2723</v>
      </c>
      <c r="D960" s="266">
        <v>4143.6099999999997</v>
      </c>
    </row>
    <row r="961" spans="1:4" ht="14.25">
      <c r="A961" s="267" t="s">
        <v>27231</v>
      </c>
      <c r="B961" s="264" t="s">
        <v>27232</v>
      </c>
      <c r="C961" s="265" t="s">
        <v>801</v>
      </c>
      <c r="D961" s="266">
        <v>2560.75</v>
      </c>
    </row>
    <row r="962" spans="1:4" ht="14.25">
      <c r="A962" s="267" t="s">
        <v>27233</v>
      </c>
      <c r="B962" s="264" t="s">
        <v>27234</v>
      </c>
      <c r="C962" s="265" t="s">
        <v>801</v>
      </c>
      <c r="D962" s="266">
        <v>4343.07</v>
      </c>
    </row>
    <row r="963" spans="1:4" ht="14.25">
      <c r="A963" s="267" t="s">
        <v>27235</v>
      </c>
      <c r="B963" s="264" t="s">
        <v>27236</v>
      </c>
      <c r="C963" s="265" t="s">
        <v>801</v>
      </c>
      <c r="D963" s="266">
        <v>3365.75</v>
      </c>
    </row>
    <row r="964" spans="1:4" ht="14.25">
      <c r="A964" s="267" t="s">
        <v>27237</v>
      </c>
      <c r="B964" s="264" t="s">
        <v>27238</v>
      </c>
      <c r="C964" s="265" t="s">
        <v>801</v>
      </c>
      <c r="D964" s="266">
        <v>4044.01</v>
      </c>
    </row>
    <row r="965" spans="1:4" ht="14.25">
      <c r="A965" s="267" t="s">
        <v>27239</v>
      </c>
      <c r="B965" s="264" t="s">
        <v>27240</v>
      </c>
      <c r="C965" s="265" t="s">
        <v>2</v>
      </c>
      <c r="D965" s="266">
        <v>148.71</v>
      </c>
    </row>
    <row r="966" spans="1:4" ht="14.25">
      <c r="A966" s="267" t="s">
        <v>27241</v>
      </c>
      <c r="B966" s="264" t="s">
        <v>27242</v>
      </c>
      <c r="C966" s="265" t="s">
        <v>96</v>
      </c>
      <c r="D966" s="266">
        <v>235.74</v>
      </c>
    </row>
    <row r="967" spans="1:4" ht="14.25">
      <c r="A967" s="267" t="s">
        <v>27243</v>
      </c>
      <c r="B967" s="264" t="s">
        <v>27244</v>
      </c>
      <c r="C967" s="265" t="s">
        <v>96</v>
      </c>
      <c r="D967" s="266">
        <v>68.95</v>
      </c>
    </row>
    <row r="968" spans="1:4" ht="14.25">
      <c r="A968" s="267" t="s">
        <v>27245</v>
      </c>
      <c r="B968" s="264" t="s">
        <v>27246</v>
      </c>
      <c r="C968" s="265" t="s">
        <v>96</v>
      </c>
      <c r="D968" s="266">
        <v>63.01</v>
      </c>
    </row>
    <row r="969" spans="1:4" ht="14.25">
      <c r="A969" s="267" t="s">
        <v>27247</v>
      </c>
      <c r="B969" s="264" t="s">
        <v>27248</v>
      </c>
      <c r="C969" s="265" t="s">
        <v>801</v>
      </c>
      <c r="D969" s="266">
        <v>157.11000000000001</v>
      </c>
    </row>
    <row r="970" spans="1:4" ht="14.25">
      <c r="A970" s="267" t="s">
        <v>27249</v>
      </c>
      <c r="B970" s="264" t="s">
        <v>27250</v>
      </c>
      <c r="C970" s="265" t="s">
        <v>2</v>
      </c>
      <c r="D970" s="266">
        <v>1040.75</v>
      </c>
    </row>
    <row r="971" spans="1:4" ht="14.25">
      <c r="A971" s="267" t="s">
        <v>27251</v>
      </c>
      <c r="B971" s="264" t="s">
        <v>27252</v>
      </c>
      <c r="C971" s="265" t="s">
        <v>801</v>
      </c>
      <c r="D971" s="266">
        <v>74.099999999999994</v>
      </c>
    </row>
    <row r="972" spans="1:4" ht="14.25">
      <c r="A972" s="267" t="s">
        <v>27253</v>
      </c>
      <c r="B972" s="264" t="s">
        <v>27254</v>
      </c>
      <c r="C972" s="265" t="s">
        <v>2</v>
      </c>
      <c r="D972" s="266">
        <v>91.54</v>
      </c>
    </row>
    <row r="973" spans="1:4" ht="14.25">
      <c r="A973" s="267" t="s">
        <v>27255</v>
      </c>
      <c r="B973" s="264" t="s">
        <v>27256</v>
      </c>
      <c r="C973" s="265" t="s">
        <v>2</v>
      </c>
      <c r="D973" s="266">
        <v>34.31</v>
      </c>
    </row>
    <row r="974" spans="1:4" ht="14.25">
      <c r="A974" s="267" t="s">
        <v>27257</v>
      </c>
      <c r="B974" s="264" t="s">
        <v>27258</v>
      </c>
      <c r="C974" s="265" t="s">
        <v>2</v>
      </c>
      <c r="D974" s="266">
        <v>36.479999999999997</v>
      </c>
    </row>
    <row r="975" spans="1:4" ht="14.25">
      <c r="A975" s="267" t="s">
        <v>27259</v>
      </c>
      <c r="B975" s="264" t="s">
        <v>27260</v>
      </c>
      <c r="C975" s="265" t="s">
        <v>2</v>
      </c>
      <c r="D975" s="266">
        <v>56.33</v>
      </c>
    </row>
    <row r="976" spans="1:4" ht="14.25">
      <c r="A976" s="267" t="s">
        <v>27261</v>
      </c>
      <c r="B976" s="264" t="s">
        <v>27262</v>
      </c>
      <c r="C976" s="265" t="s">
        <v>2</v>
      </c>
      <c r="D976" s="266">
        <v>56.33</v>
      </c>
    </row>
    <row r="977" spans="1:4" ht="14.25">
      <c r="A977" s="267" t="s">
        <v>27263</v>
      </c>
      <c r="B977" s="264" t="s">
        <v>27264</v>
      </c>
      <c r="C977" s="265" t="s">
        <v>2</v>
      </c>
      <c r="D977" s="266">
        <v>3.13</v>
      </c>
    </row>
    <row r="978" spans="1:4" ht="14.25">
      <c r="A978" s="267" t="s">
        <v>27265</v>
      </c>
      <c r="B978" s="264" t="s">
        <v>27266</v>
      </c>
      <c r="C978" s="265" t="s">
        <v>2</v>
      </c>
      <c r="D978" s="266">
        <v>3.17</v>
      </c>
    </row>
    <row r="979" spans="1:4" ht="14.25">
      <c r="A979" s="267" t="s">
        <v>27267</v>
      </c>
      <c r="B979" s="264" t="s">
        <v>27268</v>
      </c>
      <c r="C979" s="265" t="s">
        <v>2</v>
      </c>
      <c r="D979" s="266">
        <v>1.94</v>
      </c>
    </row>
    <row r="980" spans="1:4" ht="14.25">
      <c r="A980" s="267" t="s">
        <v>27269</v>
      </c>
      <c r="B980" s="264" t="s">
        <v>27270</v>
      </c>
      <c r="C980" s="265" t="s">
        <v>99</v>
      </c>
      <c r="D980" s="266">
        <v>145.19</v>
      </c>
    </row>
    <row r="981" spans="1:4" ht="14.25">
      <c r="A981" s="267" t="s">
        <v>27271</v>
      </c>
      <c r="B981" s="264" t="s">
        <v>27272</v>
      </c>
      <c r="C981" s="265" t="s">
        <v>99</v>
      </c>
      <c r="D981" s="266">
        <v>73.05</v>
      </c>
    </row>
    <row r="982" spans="1:4" ht="14.25">
      <c r="A982" s="267" t="s">
        <v>27273</v>
      </c>
      <c r="B982" s="264" t="s">
        <v>27274</v>
      </c>
      <c r="C982" s="265" t="s">
        <v>99</v>
      </c>
      <c r="D982" s="266">
        <v>15.24</v>
      </c>
    </row>
    <row r="983" spans="1:4" ht="14.25">
      <c r="A983" s="267" t="s">
        <v>27275</v>
      </c>
      <c r="B983" s="264" t="s">
        <v>27276</v>
      </c>
      <c r="C983" s="265" t="s">
        <v>99</v>
      </c>
      <c r="D983" s="266">
        <v>30.37</v>
      </c>
    </row>
    <row r="984" spans="1:4" ht="14.25">
      <c r="A984" s="267" t="s">
        <v>27277</v>
      </c>
      <c r="B984" s="264" t="s">
        <v>27278</v>
      </c>
      <c r="C984" s="265" t="s">
        <v>99</v>
      </c>
      <c r="D984" s="266">
        <v>72</v>
      </c>
    </row>
    <row r="985" spans="1:4" ht="14.25">
      <c r="A985" s="267" t="s">
        <v>27279</v>
      </c>
      <c r="B985" s="264" t="s">
        <v>27280</v>
      </c>
      <c r="C985" s="265" t="s">
        <v>99</v>
      </c>
      <c r="D985" s="266">
        <v>38.74</v>
      </c>
    </row>
    <row r="986" spans="1:4" ht="14.25">
      <c r="A986" s="267" t="s">
        <v>27281</v>
      </c>
      <c r="B986" s="264" t="s">
        <v>27282</v>
      </c>
      <c r="C986" s="265" t="s">
        <v>99</v>
      </c>
      <c r="D986" s="266">
        <v>87.6</v>
      </c>
    </row>
    <row r="987" spans="1:4" ht="14.25">
      <c r="A987" s="267" t="s">
        <v>27283</v>
      </c>
      <c r="B987" s="264" t="s">
        <v>27284</v>
      </c>
      <c r="C987" s="265" t="s">
        <v>99</v>
      </c>
      <c r="D987" s="266">
        <v>86.37</v>
      </c>
    </row>
    <row r="988" spans="1:4" ht="14.25">
      <c r="A988" s="267" t="s">
        <v>27285</v>
      </c>
      <c r="B988" s="264" t="s">
        <v>27286</v>
      </c>
      <c r="C988" s="265" t="s">
        <v>99</v>
      </c>
      <c r="D988" s="266">
        <v>37.14</v>
      </c>
    </row>
    <row r="989" spans="1:4" ht="14.25">
      <c r="A989" s="267" t="s">
        <v>27287</v>
      </c>
      <c r="B989" s="264" t="s">
        <v>27288</v>
      </c>
      <c r="C989" s="265" t="s">
        <v>99</v>
      </c>
      <c r="D989" s="266">
        <v>121.94</v>
      </c>
    </row>
    <row r="990" spans="1:4" ht="14.25">
      <c r="A990" s="267" t="s">
        <v>27289</v>
      </c>
      <c r="B990" s="264" t="s">
        <v>27290</v>
      </c>
      <c r="C990" s="265" t="s">
        <v>96</v>
      </c>
      <c r="D990" s="266">
        <v>6.98</v>
      </c>
    </row>
    <row r="991" spans="1:4" ht="14.25">
      <c r="A991" s="267" t="s">
        <v>27291</v>
      </c>
      <c r="B991" s="264" t="s">
        <v>27292</v>
      </c>
      <c r="C991" s="265" t="s">
        <v>99</v>
      </c>
      <c r="D991" s="266">
        <v>17.03</v>
      </c>
    </row>
    <row r="992" spans="1:4" ht="14.25">
      <c r="A992" s="267" t="s">
        <v>27293</v>
      </c>
      <c r="B992" s="264" t="s">
        <v>27294</v>
      </c>
      <c r="C992" s="265" t="s">
        <v>99</v>
      </c>
      <c r="D992" s="266">
        <v>66.040000000000006</v>
      </c>
    </row>
    <row r="993" spans="1:4" ht="14.25">
      <c r="A993" s="267" t="s">
        <v>27295</v>
      </c>
      <c r="B993" s="264" t="s">
        <v>27296</v>
      </c>
      <c r="C993" s="265" t="s">
        <v>96</v>
      </c>
      <c r="D993" s="266">
        <v>54.37</v>
      </c>
    </row>
    <row r="994" spans="1:4" ht="14.25">
      <c r="A994" s="267" t="s">
        <v>27297</v>
      </c>
      <c r="B994" s="264" t="s">
        <v>27298</v>
      </c>
      <c r="C994" s="265" t="s">
        <v>99</v>
      </c>
      <c r="D994" s="266">
        <v>11.01</v>
      </c>
    </row>
    <row r="995" spans="1:4" ht="14.25">
      <c r="A995" s="267" t="s">
        <v>27299</v>
      </c>
      <c r="B995" s="264" t="s">
        <v>27300</v>
      </c>
      <c r="C995" s="265" t="s">
        <v>99</v>
      </c>
      <c r="D995" s="266">
        <v>25.58</v>
      </c>
    </row>
    <row r="996" spans="1:4" ht="14.25">
      <c r="A996" s="267" t="s">
        <v>27301</v>
      </c>
      <c r="B996" s="264" t="s">
        <v>27302</v>
      </c>
      <c r="C996" s="265" t="s">
        <v>99</v>
      </c>
      <c r="D996" s="266">
        <v>16.63</v>
      </c>
    </row>
    <row r="997" spans="1:4" ht="14.25">
      <c r="A997" s="267" t="s">
        <v>27303</v>
      </c>
      <c r="B997" s="264" t="s">
        <v>27304</v>
      </c>
      <c r="C997" s="265" t="s">
        <v>99</v>
      </c>
      <c r="D997" s="266">
        <v>12.99</v>
      </c>
    </row>
    <row r="998" spans="1:4" ht="14.25">
      <c r="A998" s="267" t="s">
        <v>27305</v>
      </c>
      <c r="B998" s="264" t="s">
        <v>27306</v>
      </c>
      <c r="C998" s="265" t="s">
        <v>99</v>
      </c>
      <c r="D998" s="266">
        <v>26.8</v>
      </c>
    </row>
    <row r="999" spans="1:4" ht="14.25">
      <c r="A999" s="267" t="s">
        <v>27307</v>
      </c>
      <c r="B999" s="264" t="s">
        <v>27308</v>
      </c>
      <c r="C999" s="265" t="s">
        <v>99</v>
      </c>
      <c r="D999" s="266">
        <v>57.12</v>
      </c>
    </row>
    <row r="1000" spans="1:4" ht="14.25">
      <c r="A1000" s="267" t="s">
        <v>27309</v>
      </c>
      <c r="B1000" s="264" t="s">
        <v>27310</v>
      </c>
      <c r="C1000" s="265" t="s">
        <v>99</v>
      </c>
      <c r="D1000" s="266">
        <v>30.64</v>
      </c>
    </row>
    <row r="1001" spans="1:4" ht="14.25">
      <c r="A1001" s="267" t="s">
        <v>27311</v>
      </c>
      <c r="B1001" s="264" t="s">
        <v>27312</v>
      </c>
      <c r="C1001" s="265" t="s">
        <v>99</v>
      </c>
      <c r="D1001" s="266">
        <v>116.48</v>
      </c>
    </row>
    <row r="1002" spans="1:4" ht="14.25">
      <c r="A1002" s="267" t="s">
        <v>27313</v>
      </c>
      <c r="B1002" s="264" t="s">
        <v>27314</v>
      </c>
      <c r="C1002" s="265" t="s">
        <v>99</v>
      </c>
      <c r="D1002" s="266">
        <v>98.92</v>
      </c>
    </row>
    <row r="1003" spans="1:4" ht="14.25">
      <c r="A1003" s="267" t="s">
        <v>27315</v>
      </c>
      <c r="B1003" s="264" t="s">
        <v>27316</v>
      </c>
      <c r="C1003" s="265" t="s">
        <v>96</v>
      </c>
      <c r="D1003" s="266">
        <v>10.210000000000001</v>
      </c>
    </row>
    <row r="1004" spans="1:4" ht="14.25">
      <c r="A1004" s="267" t="s">
        <v>27317</v>
      </c>
      <c r="B1004" s="264" t="s">
        <v>27318</v>
      </c>
      <c r="C1004" s="265" t="s">
        <v>801</v>
      </c>
      <c r="D1004" s="266">
        <v>245.5</v>
      </c>
    </row>
    <row r="1005" spans="1:4" ht="14.25">
      <c r="A1005" s="267" t="s">
        <v>27319</v>
      </c>
      <c r="B1005" s="264" t="s">
        <v>27320</v>
      </c>
      <c r="C1005" s="265" t="s">
        <v>801</v>
      </c>
      <c r="D1005" s="266">
        <v>486.79</v>
      </c>
    </row>
    <row r="1006" spans="1:4" ht="14.25">
      <c r="A1006" s="267" t="s">
        <v>27321</v>
      </c>
      <c r="B1006" s="264" t="s">
        <v>27322</v>
      </c>
      <c r="C1006" s="265" t="s">
        <v>99</v>
      </c>
      <c r="D1006" s="266">
        <v>136.19999999999999</v>
      </c>
    </row>
    <row r="1007" spans="1:4" ht="14.25">
      <c r="A1007" s="267" t="s">
        <v>27323</v>
      </c>
      <c r="B1007" s="264" t="s">
        <v>27324</v>
      </c>
      <c r="C1007" s="265" t="s">
        <v>99</v>
      </c>
      <c r="D1007" s="266">
        <v>38.299999999999997</v>
      </c>
    </row>
    <row r="1008" spans="1:4" ht="14.25">
      <c r="A1008" s="267" t="s">
        <v>27325</v>
      </c>
      <c r="B1008" s="264" t="s">
        <v>27326</v>
      </c>
      <c r="C1008" s="265" t="s">
        <v>99</v>
      </c>
      <c r="D1008" s="266">
        <v>19.05</v>
      </c>
    </row>
    <row r="1009" spans="1:4" ht="14.25">
      <c r="A1009" s="267" t="s">
        <v>27327</v>
      </c>
      <c r="B1009" s="264" t="s">
        <v>27328</v>
      </c>
      <c r="C1009" s="265" t="s">
        <v>99</v>
      </c>
      <c r="D1009" s="266">
        <v>47.61</v>
      </c>
    </row>
    <row r="1010" spans="1:4" ht="14.25">
      <c r="A1010" s="267" t="s">
        <v>27329</v>
      </c>
      <c r="B1010" s="264" t="s">
        <v>27330</v>
      </c>
      <c r="C1010" s="265" t="s">
        <v>99</v>
      </c>
      <c r="D1010" s="266">
        <v>29.83</v>
      </c>
    </row>
    <row r="1011" spans="1:4" ht="14.25">
      <c r="A1011" s="267" t="s">
        <v>27331</v>
      </c>
      <c r="B1011" s="264" t="s">
        <v>27332</v>
      </c>
      <c r="C1011" s="265" t="s">
        <v>99</v>
      </c>
      <c r="D1011" s="266">
        <v>42.99</v>
      </c>
    </row>
    <row r="1012" spans="1:4" ht="14.25">
      <c r="A1012" s="267" t="s">
        <v>27333</v>
      </c>
      <c r="B1012" s="264" t="s">
        <v>27334</v>
      </c>
      <c r="C1012" s="265" t="s">
        <v>99</v>
      </c>
      <c r="D1012" s="266">
        <v>5.97</v>
      </c>
    </row>
    <row r="1013" spans="1:4" ht="14.25">
      <c r="A1013" s="267" t="s">
        <v>27335</v>
      </c>
      <c r="B1013" s="264" t="s">
        <v>27336</v>
      </c>
      <c r="C1013" s="265" t="s">
        <v>99</v>
      </c>
      <c r="D1013" s="266">
        <v>46.42</v>
      </c>
    </row>
    <row r="1014" spans="1:4" ht="14.25">
      <c r="A1014" s="267" t="s">
        <v>27337</v>
      </c>
      <c r="B1014" s="264" t="s">
        <v>27338</v>
      </c>
      <c r="C1014" s="265" t="s">
        <v>99</v>
      </c>
      <c r="D1014" s="266">
        <v>40.479999999999997</v>
      </c>
    </row>
    <row r="1015" spans="1:4" ht="14.25">
      <c r="A1015" s="267" t="s">
        <v>27339</v>
      </c>
      <c r="B1015" s="264" t="s">
        <v>27340</v>
      </c>
      <c r="C1015" s="265" t="s">
        <v>96</v>
      </c>
      <c r="D1015" s="266">
        <v>48.41</v>
      </c>
    </row>
    <row r="1016" spans="1:4" ht="14.25">
      <c r="A1016" s="267" t="s">
        <v>27341</v>
      </c>
      <c r="B1016" s="264" t="s">
        <v>27342</v>
      </c>
      <c r="C1016" s="265" t="s">
        <v>99</v>
      </c>
      <c r="D1016" s="266">
        <v>34.380000000000003</v>
      </c>
    </row>
    <row r="1017" spans="1:4" ht="14.25">
      <c r="A1017" s="267" t="s">
        <v>27343</v>
      </c>
      <c r="B1017" s="264" t="s">
        <v>27344</v>
      </c>
      <c r="C1017" s="265" t="s">
        <v>99</v>
      </c>
      <c r="D1017" s="266">
        <v>28.17</v>
      </c>
    </row>
    <row r="1018" spans="1:4" ht="14.25">
      <c r="A1018" s="267" t="s">
        <v>27345</v>
      </c>
      <c r="B1018" s="264" t="s">
        <v>27346</v>
      </c>
      <c r="C1018" s="265" t="s">
        <v>99</v>
      </c>
      <c r="D1018" s="266">
        <v>63.53</v>
      </c>
    </row>
    <row r="1019" spans="1:4" ht="14.25">
      <c r="A1019" s="267" t="s">
        <v>27347</v>
      </c>
      <c r="B1019" s="264" t="s">
        <v>27348</v>
      </c>
      <c r="C1019" s="265" t="s">
        <v>99</v>
      </c>
      <c r="D1019" s="266">
        <v>20.68</v>
      </c>
    </row>
    <row r="1020" spans="1:4" ht="14.25">
      <c r="A1020" s="267" t="s">
        <v>27349</v>
      </c>
      <c r="B1020" s="264" t="s">
        <v>27350</v>
      </c>
      <c r="C1020" s="265" t="s">
        <v>99</v>
      </c>
      <c r="D1020" s="266">
        <v>23.19</v>
      </c>
    </row>
    <row r="1021" spans="1:4" ht="14.25">
      <c r="A1021" s="267" t="s">
        <v>27351</v>
      </c>
      <c r="B1021" s="264" t="s">
        <v>27352</v>
      </c>
      <c r="C1021" s="265" t="s">
        <v>99</v>
      </c>
      <c r="D1021" s="266">
        <v>17.23</v>
      </c>
    </row>
    <row r="1022" spans="1:4" ht="14.25">
      <c r="A1022" s="267" t="s">
        <v>27353</v>
      </c>
      <c r="B1022" s="264" t="s">
        <v>27354</v>
      </c>
      <c r="C1022" s="265" t="s">
        <v>99</v>
      </c>
      <c r="D1022" s="266">
        <v>43.67</v>
      </c>
    </row>
    <row r="1023" spans="1:4" ht="14.25">
      <c r="A1023" s="267" t="s">
        <v>27355</v>
      </c>
      <c r="B1023" s="264" t="s">
        <v>27356</v>
      </c>
      <c r="C1023" s="265" t="s">
        <v>801</v>
      </c>
      <c r="D1023" s="266">
        <v>296.24</v>
      </c>
    </row>
    <row r="1024" spans="1:4" ht="14.25">
      <c r="A1024" s="267" t="s">
        <v>27357</v>
      </c>
      <c r="B1024" s="264" t="s">
        <v>27358</v>
      </c>
      <c r="C1024" s="265" t="s">
        <v>801</v>
      </c>
      <c r="D1024" s="266">
        <v>261.56</v>
      </c>
    </row>
    <row r="1025" spans="1:4" ht="14.25">
      <c r="A1025" s="267" t="s">
        <v>27359</v>
      </c>
      <c r="B1025" s="264" t="s">
        <v>27360</v>
      </c>
      <c r="C1025" s="265" t="s">
        <v>801</v>
      </c>
      <c r="D1025" s="266">
        <v>46.04</v>
      </c>
    </row>
    <row r="1026" spans="1:4" ht="14.25">
      <c r="A1026" s="267" t="s">
        <v>27361</v>
      </c>
      <c r="B1026" s="264" t="s">
        <v>27362</v>
      </c>
      <c r="C1026" s="265" t="s">
        <v>89</v>
      </c>
      <c r="D1026" s="266">
        <v>48.53</v>
      </c>
    </row>
    <row r="1027" spans="1:4" ht="14.25">
      <c r="A1027" s="267" t="s">
        <v>27363</v>
      </c>
      <c r="B1027" s="264" t="s">
        <v>27364</v>
      </c>
      <c r="C1027" s="265" t="s">
        <v>89</v>
      </c>
      <c r="D1027" s="266">
        <v>41.24</v>
      </c>
    </row>
    <row r="1028" spans="1:4" ht="14.25">
      <c r="A1028" s="267" t="s">
        <v>27365</v>
      </c>
      <c r="B1028" s="264" t="s">
        <v>27366</v>
      </c>
      <c r="C1028" s="265" t="s">
        <v>89</v>
      </c>
      <c r="D1028" s="266">
        <v>41.94</v>
      </c>
    </row>
    <row r="1029" spans="1:4" ht="14.25">
      <c r="A1029" s="267" t="s">
        <v>27367</v>
      </c>
      <c r="B1029" s="264" t="s">
        <v>27368</v>
      </c>
      <c r="C1029" s="265" t="s">
        <v>801</v>
      </c>
      <c r="D1029" s="266">
        <v>82.01</v>
      </c>
    </row>
    <row r="1030" spans="1:4" ht="14.25">
      <c r="A1030" s="267" t="s">
        <v>27369</v>
      </c>
      <c r="B1030" s="264" t="s">
        <v>27370</v>
      </c>
      <c r="C1030" s="265" t="s">
        <v>89</v>
      </c>
      <c r="D1030" s="266">
        <v>38.799999999999997</v>
      </c>
    </row>
    <row r="1031" spans="1:4" ht="14.25">
      <c r="A1031" s="267" t="s">
        <v>27371</v>
      </c>
      <c r="B1031" s="264" t="s">
        <v>27372</v>
      </c>
      <c r="C1031" s="265" t="s">
        <v>89</v>
      </c>
      <c r="D1031" s="266">
        <v>84.76</v>
      </c>
    </row>
    <row r="1032" spans="1:4" ht="14.25">
      <c r="A1032" s="267" t="s">
        <v>27373</v>
      </c>
      <c r="B1032" s="264" t="s">
        <v>27374</v>
      </c>
      <c r="C1032" s="265" t="s">
        <v>801</v>
      </c>
      <c r="D1032" s="266">
        <v>260.33999999999997</v>
      </c>
    </row>
    <row r="1033" spans="1:4" ht="14.25">
      <c r="A1033" s="267" t="s">
        <v>27375</v>
      </c>
      <c r="B1033" s="264" t="s">
        <v>27376</v>
      </c>
      <c r="C1033" s="265" t="s">
        <v>801</v>
      </c>
      <c r="D1033" s="266">
        <v>76</v>
      </c>
    </row>
    <row r="1034" spans="1:4" ht="14.25">
      <c r="A1034" s="267" t="s">
        <v>27377</v>
      </c>
      <c r="B1034" s="264" t="s">
        <v>27378</v>
      </c>
      <c r="C1034" s="265" t="s">
        <v>89</v>
      </c>
      <c r="D1034" s="266">
        <v>78.12</v>
      </c>
    </row>
    <row r="1035" spans="1:4" ht="14.25">
      <c r="A1035" s="267" t="s">
        <v>27379</v>
      </c>
      <c r="B1035" s="264" t="s">
        <v>27380</v>
      </c>
      <c r="C1035" s="265" t="s">
        <v>89</v>
      </c>
      <c r="D1035" s="266">
        <v>82.81</v>
      </c>
    </row>
    <row r="1036" spans="1:4" ht="14.25">
      <c r="A1036" s="267" t="s">
        <v>27381</v>
      </c>
      <c r="B1036" s="264" t="s">
        <v>27382</v>
      </c>
      <c r="C1036" s="265" t="s">
        <v>89</v>
      </c>
      <c r="D1036" s="266">
        <v>42.9</v>
      </c>
    </row>
    <row r="1037" spans="1:4" ht="14.25">
      <c r="A1037" s="267" t="s">
        <v>27383</v>
      </c>
      <c r="B1037" s="264" t="s">
        <v>27384</v>
      </c>
      <c r="C1037" s="265" t="s">
        <v>89</v>
      </c>
      <c r="D1037" s="266">
        <v>40.71</v>
      </c>
    </row>
    <row r="1038" spans="1:4" ht="14.25">
      <c r="A1038" s="267" t="s">
        <v>27385</v>
      </c>
      <c r="B1038" s="264" t="s">
        <v>27386</v>
      </c>
      <c r="C1038" s="265" t="s">
        <v>801</v>
      </c>
      <c r="D1038" s="266">
        <v>41.92</v>
      </c>
    </row>
    <row r="1039" spans="1:4" ht="14.25">
      <c r="A1039" s="267" t="s">
        <v>27387</v>
      </c>
      <c r="B1039" s="264" t="s">
        <v>27388</v>
      </c>
      <c r="C1039" s="265" t="s">
        <v>801</v>
      </c>
      <c r="D1039" s="266">
        <v>1023.21</v>
      </c>
    </row>
    <row r="1040" spans="1:4" ht="14.25">
      <c r="A1040" s="267" t="s">
        <v>27389</v>
      </c>
      <c r="B1040" s="264" t="s">
        <v>27390</v>
      </c>
      <c r="C1040" s="265" t="s">
        <v>801</v>
      </c>
      <c r="D1040" s="266">
        <v>1135.05</v>
      </c>
    </row>
    <row r="1041" spans="1:4" ht="14.25">
      <c r="A1041" s="267" t="s">
        <v>27391</v>
      </c>
      <c r="B1041" s="264" t="s">
        <v>27392</v>
      </c>
      <c r="C1041" s="265" t="s">
        <v>801</v>
      </c>
      <c r="D1041" s="266">
        <v>751.43</v>
      </c>
    </row>
    <row r="1042" spans="1:4" ht="14.25">
      <c r="A1042" s="267" t="s">
        <v>27393</v>
      </c>
      <c r="B1042" s="264" t="s">
        <v>27394</v>
      </c>
      <c r="C1042" s="265" t="s">
        <v>801</v>
      </c>
      <c r="D1042" s="266">
        <v>359</v>
      </c>
    </row>
    <row r="1043" spans="1:4" ht="14.25">
      <c r="A1043" s="267" t="s">
        <v>27395</v>
      </c>
      <c r="B1043" s="264" t="s">
        <v>27396</v>
      </c>
      <c r="C1043" s="265" t="s">
        <v>89</v>
      </c>
      <c r="D1043" s="266">
        <v>358.68</v>
      </c>
    </row>
    <row r="1044" spans="1:4" ht="14.25">
      <c r="A1044" s="267" t="s">
        <v>27397</v>
      </c>
      <c r="B1044" s="264" t="s">
        <v>27398</v>
      </c>
      <c r="C1044" s="265" t="s">
        <v>89</v>
      </c>
      <c r="D1044" s="266">
        <v>130.91999999999999</v>
      </c>
    </row>
    <row r="1045" spans="1:4" ht="14.25">
      <c r="A1045" s="267" t="s">
        <v>27399</v>
      </c>
      <c r="B1045" s="264" t="s">
        <v>27400</v>
      </c>
      <c r="C1045" s="265" t="s">
        <v>89</v>
      </c>
      <c r="D1045" s="266">
        <v>156.77000000000001</v>
      </c>
    </row>
    <row r="1046" spans="1:4" ht="14.25">
      <c r="A1046" s="267" t="s">
        <v>27401</v>
      </c>
      <c r="B1046" s="264" t="s">
        <v>27402</v>
      </c>
      <c r="C1046" s="265" t="s">
        <v>89</v>
      </c>
      <c r="D1046" s="266">
        <v>71.75</v>
      </c>
    </row>
    <row r="1047" spans="1:4" ht="14.25">
      <c r="A1047" s="267" t="s">
        <v>27403</v>
      </c>
      <c r="B1047" s="264" t="s">
        <v>27404</v>
      </c>
      <c r="C1047" s="265" t="s">
        <v>89</v>
      </c>
      <c r="D1047" s="266">
        <v>79.319999999999993</v>
      </c>
    </row>
    <row r="1048" spans="1:4" ht="14.25">
      <c r="A1048" s="267" t="s">
        <v>27405</v>
      </c>
      <c r="B1048" s="264" t="s">
        <v>27406</v>
      </c>
      <c r="C1048" s="265" t="s">
        <v>801</v>
      </c>
      <c r="D1048" s="266">
        <v>229.96</v>
      </c>
    </row>
    <row r="1049" spans="1:4" ht="14.25">
      <c r="A1049" s="267" t="s">
        <v>27407</v>
      </c>
      <c r="B1049" s="264" t="s">
        <v>27408</v>
      </c>
      <c r="C1049" s="265" t="s">
        <v>89</v>
      </c>
      <c r="D1049" s="266">
        <v>70.83</v>
      </c>
    </row>
    <row r="1050" spans="1:4" ht="14.25">
      <c r="A1050" s="267" t="s">
        <v>27409</v>
      </c>
      <c r="B1050" s="264" t="s">
        <v>27410</v>
      </c>
      <c r="C1050" s="265" t="s">
        <v>801</v>
      </c>
      <c r="D1050" s="266">
        <v>133.08000000000001</v>
      </c>
    </row>
    <row r="1051" spans="1:4" ht="14.25">
      <c r="A1051" s="267" t="s">
        <v>27411</v>
      </c>
      <c r="B1051" s="264" t="s">
        <v>27412</v>
      </c>
      <c r="C1051" s="265" t="s">
        <v>89</v>
      </c>
      <c r="D1051" s="266">
        <v>357.57</v>
      </c>
    </row>
    <row r="1052" spans="1:4" ht="14.25">
      <c r="A1052" s="267" t="s">
        <v>27413</v>
      </c>
      <c r="B1052" s="264" t="s">
        <v>27414</v>
      </c>
      <c r="C1052" s="265" t="s">
        <v>89</v>
      </c>
      <c r="D1052" s="266">
        <v>424.7</v>
      </c>
    </row>
    <row r="1053" spans="1:4" ht="14.25">
      <c r="A1053" s="267" t="s">
        <v>27415</v>
      </c>
      <c r="B1053" s="264" t="s">
        <v>27416</v>
      </c>
      <c r="C1053" s="265" t="s">
        <v>801</v>
      </c>
      <c r="D1053" s="266">
        <v>807.14</v>
      </c>
    </row>
    <row r="1054" spans="1:4" ht="14.25">
      <c r="A1054" s="267" t="s">
        <v>27417</v>
      </c>
      <c r="B1054" s="264" t="s">
        <v>27418</v>
      </c>
      <c r="C1054" s="265" t="s">
        <v>801</v>
      </c>
      <c r="D1054" s="266">
        <v>875.95</v>
      </c>
    </row>
    <row r="1055" spans="1:4" ht="14.25">
      <c r="A1055" s="267" t="s">
        <v>27419</v>
      </c>
      <c r="B1055" s="264" t="s">
        <v>27420</v>
      </c>
      <c r="C1055" s="265" t="s">
        <v>801</v>
      </c>
      <c r="D1055" s="266">
        <v>957.25</v>
      </c>
    </row>
    <row r="1056" spans="1:4" ht="14.25">
      <c r="A1056" s="267" t="s">
        <v>27421</v>
      </c>
      <c r="B1056" s="264" t="s">
        <v>27422</v>
      </c>
      <c r="C1056" s="265" t="s">
        <v>801</v>
      </c>
      <c r="D1056" s="266">
        <v>789</v>
      </c>
    </row>
    <row r="1057" spans="1:4" ht="14.25">
      <c r="A1057" s="267" t="s">
        <v>27423</v>
      </c>
      <c r="B1057" s="264" t="s">
        <v>27424</v>
      </c>
      <c r="C1057" s="265" t="s">
        <v>801</v>
      </c>
      <c r="D1057" s="266">
        <v>1393.99</v>
      </c>
    </row>
    <row r="1058" spans="1:4" ht="14.25">
      <c r="A1058" s="267" t="s">
        <v>27425</v>
      </c>
      <c r="B1058" s="264" t="s">
        <v>27426</v>
      </c>
      <c r="C1058" s="265" t="s">
        <v>89</v>
      </c>
      <c r="D1058" s="266">
        <v>112.92</v>
      </c>
    </row>
    <row r="1059" spans="1:4" ht="14.25">
      <c r="A1059" s="267" t="s">
        <v>27427</v>
      </c>
      <c r="B1059" s="264" t="s">
        <v>27428</v>
      </c>
      <c r="C1059" s="265" t="s">
        <v>801</v>
      </c>
      <c r="D1059" s="266">
        <v>187.71</v>
      </c>
    </row>
    <row r="1060" spans="1:4" ht="14.25">
      <c r="A1060" s="267" t="s">
        <v>27429</v>
      </c>
      <c r="B1060" s="264" t="s">
        <v>27430</v>
      </c>
      <c r="C1060" s="265" t="s">
        <v>89</v>
      </c>
      <c r="D1060" s="266">
        <v>34.06</v>
      </c>
    </row>
    <row r="1061" spans="1:4" ht="14.25">
      <c r="A1061" s="267" t="s">
        <v>27431</v>
      </c>
      <c r="B1061" s="264" t="s">
        <v>27432</v>
      </c>
      <c r="C1061" s="265" t="s">
        <v>801</v>
      </c>
      <c r="D1061" s="266">
        <v>309.27</v>
      </c>
    </row>
    <row r="1062" spans="1:4" ht="14.25">
      <c r="A1062" s="267" t="s">
        <v>27433</v>
      </c>
      <c r="B1062" s="264" t="s">
        <v>27434</v>
      </c>
      <c r="C1062" s="265" t="s">
        <v>801</v>
      </c>
      <c r="D1062" s="266">
        <v>333.05</v>
      </c>
    </row>
    <row r="1063" spans="1:4" ht="14.25">
      <c r="A1063" s="267" t="s">
        <v>27435</v>
      </c>
      <c r="B1063" s="264" t="s">
        <v>27436</v>
      </c>
      <c r="C1063" s="265" t="s">
        <v>801</v>
      </c>
      <c r="D1063" s="266">
        <v>46.27</v>
      </c>
    </row>
    <row r="1064" spans="1:4" ht="14.25">
      <c r="A1064" s="267" t="s">
        <v>27437</v>
      </c>
      <c r="B1064" s="264" t="s">
        <v>27438</v>
      </c>
      <c r="C1064" s="265" t="s">
        <v>801</v>
      </c>
      <c r="D1064" s="266">
        <v>304.94</v>
      </c>
    </row>
    <row r="1065" spans="1:4" ht="14.25">
      <c r="A1065" s="267" t="s">
        <v>27439</v>
      </c>
      <c r="B1065" s="264" t="s">
        <v>27440</v>
      </c>
      <c r="C1065" s="265" t="s">
        <v>89</v>
      </c>
      <c r="D1065" s="266">
        <v>80.28</v>
      </c>
    </row>
    <row r="1066" spans="1:4" ht="14.25">
      <c r="A1066" s="267" t="s">
        <v>27441</v>
      </c>
      <c r="B1066" s="264" t="s">
        <v>27442</v>
      </c>
      <c r="C1066" s="265" t="s">
        <v>2</v>
      </c>
      <c r="D1066" s="266">
        <v>8.5399999999999991</v>
      </c>
    </row>
    <row r="1067" spans="1:4" ht="14.25">
      <c r="A1067" s="267" t="s">
        <v>27443</v>
      </c>
      <c r="B1067" s="264" t="s">
        <v>27444</v>
      </c>
      <c r="C1067" s="265" t="s">
        <v>801</v>
      </c>
      <c r="D1067" s="266">
        <v>301.32</v>
      </c>
    </row>
    <row r="1068" spans="1:4" ht="14.25">
      <c r="A1068" s="267" t="s">
        <v>27445</v>
      </c>
      <c r="B1068" s="264" t="s">
        <v>27446</v>
      </c>
      <c r="C1068" s="265" t="s">
        <v>801</v>
      </c>
      <c r="D1068" s="266">
        <v>158.97</v>
      </c>
    </row>
    <row r="1069" spans="1:4" ht="14.25">
      <c r="A1069" s="267" t="s">
        <v>27447</v>
      </c>
      <c r="B1069" s="264" t="s">
        <v>27448</v>
      </c>
      <c r="C1069" s="265" t="s">
        <v>801</v>
      </c>
      <c r="D1069" s="266">
        <v>148.26</v>
      </c>
    </row>
    <row r="1070" spans="1:4" ht="14.25">
      <c r="A1070" s="267" t="s">
        <v>27449</v>
      </c>
      <c r="B1070" s="264" t="s">
        <v>27450</v>
      </c>
      <c r="C1070" s="265" t="s">
        <v>801</v>
      </c>
      <c r="D1070" s="266">
        <v>199.77</v>
      </c>
    </row>
    <row r="1071" spans="1:4" ht="14.25">
      <c r="A1071" s="267" t="s">
        <v>27451</v>
      </c>
      <c r="B1071" s="264" t="s">
        <v>27452</v>
      </c>
      <c r="C1071" s="265" t="s">
        <v>801</v>
      </c>
      <c r="D1071" s="266">
        <v>134.57</v>
      </c>
    </row>
    <row r="1072" spans="1:4" ht="14.25">
      <c r="A1072" s="267" t="s">
        <v>27453</v>
      </c>
      <c r="B1072" s="264" t="s">
        <v>27454</v>
      </c>
      <c r="C1072" s="265" t="s">
        <v>801</v>
      </c>
      <c r="D1072" s="266">
        <v>197.64</v>
      </c>
    </row>
    <row r="1073" spans="1:4" ht="14.25">
      <c r="A1073" s="267" t="s">
        <v>27455</v>
      </c>
      <c r="B1073" s="264" t="s">
        <v>27456</v>
      </c>
      <c r="C1073" s="265" t="s">
        <v>801</v>
      </c>
      <c r="D1073" s="266">
        <v>236.26</v>
      </c>
    </row>
    <row r="1074" spans="1:4" ht="14.25">
      <c r="A1074" s="267" t="s">
        <v>27457</v>
      </c>
      <c r="B1074" s="264" t="s">
        <v>27458</v>
      </c>
      <c r="C1074" s="265" t="s">
        <v>801</v>
      </c>
      <c r="D1074" s="266">
        <v>238.49</v>
      </c>
    </row>
    <row r="1075" spans="1:4" ht="14.25">
      <c r="A1075" s="267" t="s">
        <v>27459</v>
      </c>
      <c r="B1075" s="264" t="s">
        <v>27460</v>
      </c>
      <c r="C1075" s="265" t="s">
        <v>801</v>
      </c>
      <c r="D1075" s="266">
        <v>130.54</v>
      </c>
    </row>
    <row r="1076" spans="1:4" ht="14.25">
      <c r="A1076" s="267" t="s">
        <v>27461</v>
      </c>
      <c r="B1076" s="264" t="s">
        <v>27462</v>
      </c>
      <c r="C1076" s="265" t="s">
        <v>801</v>
      </c>
      <c r="D1076" s="266">
        <v>257.14</v>
      </c>
    </row>
    <row r="1077" spans="1:4" ht="14.25">
      <c r="A1077" s="267" t="s">
        <v>27463</v>
      </c>
      <c r="B1077" s="264" t="s">
        <v>27464</v>
      </c>
      <c r="C1077" s="265" t="s">
        <v>801</v>
      </c>
      <c r="D1077" s="266">
        <v>261.06</v>
      </c>
    </row>
    <row r="1078" spans="1:4" ht="14.25">
      <c r="A1078" s="267" t="s">
        <v>27465</v>
      </c>
      <c r="B1078" s="264" t="s">
        <v>27466</v>
      </c>
      <c r="C1078" s="265" t="s">
        <v>801</v>
      </c>
      <c r="D1078" s="266">
        <v>269.77999999999997</v>
      </c>
    </row>
    <row r="1079" spans="1:4" ht="14.25">
      <c r="A1079" s="267" t="s">
        <v>27467</v>
      </c>
      <c r="B1079" s="264" t="s">
        <v>27468</v>
      </c>
      <c r="C1079" s="265" t="s">
        <v>801</v>
      </c>
      <c r="D1079" s="266">
        <v>221.18</v>
      </c>
    </row>
    <row r="1080" spans="1:4" ht="14.25">
      <c r="A1080" s="267" t="s">
        <v>27469</v>
      </c>
      <c r="B1080" s="264" t="s">
        <v>27470</v>
      </c>
      <c r="C1080" s="265" t="s">
        <v>801</v>
      </c>
      <c r="D1080" s="266">
        <v>261.07</v>
      </c>
    </row>
    <row r="1081" spans="1:4" ht="14.25">
      <c r="A1081" s="267" t="s">
        <v>27471</v>
      </c>
      <c r="B1081" s="264" t="s">
        <v>27472</v>
      </c>
      <c r="C1081" s="265" t="s">
        <v>801</v>
      </c>
      <c r="D1081" s="266">
        <v>267.27999999999997</v>
      </c>
    </row>
    <row r="1082" spans="1:4" ht="14.25">
      <c r="A1082" s="267" t="s">
        <v>27473</v>
      </c>
      <c r="B1082" s="264" t="s">
        <v>27474</v>
      </c>
      <c r="C1082" s="265" t="s">
        <v>89</v>
      </c>
      <c r="D1082" s="266">
        <v>19.829999999999998</v>
      </c>
    </row>
    <row r="1083" spans="1:4" ht="14.25">
      <c r="A1083" s="267" t="s">
        <v>27475</v>
      </c>
      <c r="B1083" s="264" t="s">
        <v>27476</v>
      </c>
      <c r="C1083" s="265" t="s">
        <v>801</v>
      </c>
      <c r="D1083" s="266">
        <v>99.11</v>
      </c>
    </row>
    <row r="1084" spans="1:4" ht="14.25">
      <c r="A1084" s="267" t="s">
        <v>27477</v>
      </c>
      <c r="B1084" s="264" t="s">
        <v>27478</v>
      </c>
      <c r="C1084" s="265" t="s">
        <v>801</v>
      </c>
      <c r="D1084" s="266">
        <v>91.23</v>
      </c>
    </row>
    <row r="1085" spans="1:4" ht="14.25">
      <c r="A1085" s="267" t="s">
        <v>27479</v>
      </c>
      <c r="B1085" s="264" t="s">
        <v>27480</v>
      </c>
      <c r="C1085" s="265" t="s">
        <v>2</v>
      </c>
      <c r="D1085" s="266">
        <v>63.08</v>
      </c>
    </row>
    <row r="1086" spans="1:4" ht="14.25">
      <c r="A1086" s="267" t="s">
        <v>27481</v>
      </c>
      <c r="B1086" s="264" t="s">
        <v>27482</v>
      </c>
      <c r="C1086" s="265" t="s">
        <v>801</v>
      </c>
      <c r="D1086" s="266">
        <v>369.07</v>
      </c>
    </row>
    <row r="1087" spans="1:4" ht="14.25">
      <c r="A1087" s="267" t="s">
        <v>27483</v>
      </c>
      <c r="B1087" s="264" t="s">
        <v>27484</v>
      </c>
      <c r="C1087" s="265" t="s">
        <v>801</v>
      </c>
      <c r="D1087" s="266">
        <v>539.33000000000004</v>
      </c>
    </row>
    <row r="1088" spans="1:4" ht="14.25">
      <c r="A1088" s="267" t="s">
        <v>27485</v>
      </c>
      <c r="B1088" s="264" t="s">
        <v>27486</v>
      </c>
      <c r="C1088" s="265" t="s">
        <v>801</v>
      </c>
      <c r="D1088" s="266">
        <v>175.39</v>
      </c>
    </row>
    <row r="1089" spans="1:4" ht="14.25">
      <c r="A1089" s="267" t="s">
        <v>27487</v>
      </c>
      <c r="B1089" s="264" t="s">
        <v>27488</v>
      </c>
      <c r="C1089" s="265" t="s">
        <v>89</v>
      </c>
      <c r="D1089" s="266">
        <v>79.27</v>
      </c>
    </row>
    <row r="1090" spans="1:4" ht="14.25">
      <c r="A1090" s="267" t="s">
        <v>27489</v>
      </c>
      <c r="B1090" s="264" t="s">
        <v>27490</v>
      </c>
      <c r="C1090" s="265" t="s">
        <v>25325</v>
      </c>
      <c r="D1090" s="266">
        <v>2936.95</v>
      </c>
    </row>
    <row r="1091" spans="1:4" ht="14.25">
      <c r="A1091" s="267" t="s">
        <v>27491</v>
      </c>
      <c r="B1091" s="264" t="s">
        <v>27492</v>
      </c>
      <c r="C1091" s="265" t="s">
        <v>290</v>
      </c>
      <c r="D1091" s="266">
        <v>202.12</v>
      </c>
    </row>
    <row r="1092" spans="1:4" ht="14.25">
      <c r="A1092" s="267" t="s">
        <v>27493</v>
      </c>
      <c r="B1092" s="264" t="s">
        <v>27494</v>
      </c>
      <c r="C1092" s="265" t="s">
        <v>801</v>
      </c>
      <c r="D1092" s="266">
        <v>405.19</v>
      </c>
    </row>
    <row r="1093" spans="1:4" ht="14.25">
      <c r="A1093" s="267" t="s">
        <v>27495</v>
      </c>
      <c r="B1093" s="264" t="s">
        <v>27496</v>
      </c>
      <c r="C1093" s="265" t="s">
        <v>801</v>
      </c>
      <c r="D1093" s="266">
        <v>321.89999999999998</v>
      </c>
    </row>
    <row r="1094" spans="1:4" ht="14.25">
      <c r="A1094" s="267" t="s">
        <v>27497</v>
      </c>
      <c r="B1094" s="264" t="s">
        <v>27498</v>
      </c>
      <c r="C1094" s="265" t="s">
        <v>801</v>
      </c>
      <c r="D1094" s="266">
        <v>802.71</v>
      </c>
    </row>
    <row r="1095" spans="1:4" ht="14.25">
      <c r="A1095" s="267" t="s">
        <v>27499</v>
      </c>
      <c r="B1095" s="264" t="s">
        <v>27500</v>
      </c>
      <c r="C1095" s="265" t="s">
        <v>2</v>
      </c>
      <c r="D1095" s="266">
        <v>11.01</v>
      </c>
    </row>
    <row r="1096" spans="1:4" ht="14.25">
      <c r="A1096" s="267" t="s">
        <v>27501</v>
      </c>
      <c r="B1096" s="264" t="s">
        <v>27502</v>
      </c>
      <c r="C1096" s="265" t="s">
        <v>2</v>
      </c>
      <c r="D1096" s="266">
        <v>10.93</v>
      </c>
    </row>
    <row r="1097" spans="1:4" ht="14.25">
      <c r="A1097" s="267" t="s">
        <v>27503</v>
      </c>
      <c r="B1097" s="264" t="s">
        <v>27504</v>
      </c>
      <c r="C1097" s="265" t="s">
        <v>89</v>
      </c>
      <c r="D1097" s="266">
        <v>1.55</v>
      </c>
    </row>
    <row r="1098" spans="1:4" ht="14.25">
      <c r="A1098" s="267" t="s">
        <v>27505</v>
      </c>
      <c r="B1098" s="264" t="s">
        <v>27506</v>
      </c>
      <c r="C1098" s="265" t="s">
        <v>89</v>
      </c>
      <c r="D1098" s="266">
        <v>2.38</v>
      </c>
    </row>
    <row r="1099" spans="1:4" ht="14.25">
      <c r="A1099" s="267" t="s">
        <v>27507</v>
      </c>
      <c r="B1099" s="264" t="s">
        <v>27508</v>
      </c>
      <c r="C1099" s="265" t="s">
        <v>89</v>
      </c>
      <c r="D1099" s="266">
        <v>2.95</v>
      </c>
    </row>
    <row r="1100" spans="1:4" ht="14.25">
      <c r="A1100" s="267" t="s">
        <v>27509</v>
      </c>
      <c r="B1100" s="264" t="s">
        <v>27510</v>
      </c>
      <c r="C1100" s="265" t="s">
        <v>89</v>
      </c>
      <c r="D1100" s="266">
        <v>3.05</v>
      </c>
    </row>
    <row r="1101" spans="1:4" ht="14.25">
      <c r="A1101" s="267" t="s">
        <v>27511</v>
      </c>
      <c r="B1101" s="264" t="s">
        <v>27512</v>
      </c>
      <c r="C1101" s="265" t="s">
        <v>89</v>
      </c>
      <c r="D1101" s="266">
        <v>5.03</v>
      </c>
    </row>
    <row r="1102" spans="1:4" ht="14.25">
      <c r="A1102" s="267" t="s">
        <v>27513</v>
      </c>
      <c r="B1102" s="264" t="s">
        <v>27514</v>
      </c>
      <c r="C1102" s="265" t="s">
        <v>89</v>
      </c>
      <c r="D1102" s="266">
        <v>7.87</v>
      </c>
    </row>
    <row r="1103" spans="1:4" ht="14.25">
      <c r="A1103" s="267" t="s">
        <v>27515</v>
      </c>
      <c r="B1103" s="264" t="s">
        <v>27516</v>
      </c>
      <c r="C1103" s="265" t="s">
        <v>801</v>
      </c>
      <c r="D1103" s="266">
        <v>1167.8</v>
      </c>
    </row>
    <row r="1104" spans="1:4" ht="14.25">
      <c r="A1104" s="267" t="s">
        <v>27517</v>
      </c>
      <c r="B1104" s="264" t="s">
        <v>27518</v>
      </c>
      <c r="C1104" s="265" t="s">
        <v>801</v>
      </c>
      <c r="D1104" s="266">
        <v>583.16</v>
      </c>
    </row>
    <row r="1105" spans="1:4" ht="14.25">
      <c r="A1105" s="267" t="s">
        <v>27519</v>
      </c>
      <c r="B1105" s="264" t="s">
        <v>27520</v>
      </c>
      <c r="C1105" s="265" t="s">
        <v>89</v>
      </c>
      <c r="D1105" s="266">
        <v>55.11</v>
      </c>
    </row>
    <row r="1106" spans="1:4" ht="14.25">
      <c r="A1106" s="267" t="s">
        <v>27521</v>
      </c>
      <c r="B1106" s="264" t="s">
        <v>27522</v>
      </c>
      <c r="C1106" s="265" t="s">
        <v>89</v>
      </c>
      <c r="D1106" s="266">
        <v>10.8</v>
      </c>
    </row>
    <row r="1107" spans="1:4" ht="14.25">
      <c r="A1107" s="267" t="s">
        <v>27523</v>
      </c>
      <c r="B1107" s="264" t="s">
        <v>27524</v>
      </c>
      <c r="C1107" s="265" t="s">
        <v>89</v>
      </c>
      <c r="D1107" s="266">
        <v>574.75</v>
      </c>
    </row>
    <row r="1108" spans="1:4" ht="14.25">
      <c r="A1108" s="267" t="s">
        <v>27525</v>
      </c>
      <c r="B1108" s="264" t="s">
        <v>27526</v>
      </c>
      <c r="C1108" s="265" t="s">
        <v>89</v>
      </c>
      <c r="D1108" s="266">
        <v>127.27</v>
      </c>
    </row>
    <row r="1109" spans="1:4" ht="14.25">
      <c r="A1109" s="267" t="s">
        <v>27527</v>
      </c>
      <c r="B1109" s="264" t="s">
        <v>27528</v>
      </c>
      <c r="C1109" s="265" t="s">
        <v>89</v>
      </c>
      <c r="D1109" s="266">
        <v>186.09</v>
      </c>
    </row>
    <row r="1110" spans="1:4" ht="14.25">
      <c r="A1110" s="267" t="s">
        <v>27529</v>
      </c>
      <c r="B1110" s="264" t="s">
        <v>27530</v>
      </c>
      <c r="C1110" s="265" t="s">
        <v>89</v>
      </c>
      <c r="D1110" s="266">
        <v>121.96</v>
      </c>
    </row>
    <row r="1111" spans="1:4" ht="14.25">
      <c r="A1111" s="267" t="s">
        <v>27531</v>
      </c>
      <c r="B1111" s="264" t="s">
        <v>27532</v>
      </c>
      <c r="C1111" s="265" t="s">
        <v>89</v>
      </c>
      <c r="D1111" s="266">
        <v>69.16</v>
      </c>
    </row>
    <row r="1112" spans="1:4" ht="14.25">
      <c r="A1112" s="267" t="s">
        <v>27533</v>
      </c>
      <c r="B1112" s="264" t="s">
        <v>27534</v>
      </c>
      <c r="C1112" s="265" t="s">
        <v>89</v>
      </c>
      <c r="D1112" s="266">
        <v>58.44</v>
      </c>
    </row>
    <row r="1113" spans="1:4" ht="14.25">
      <c r="A1113" s="267" t="s">
        <v>27535</v>
      </c>
      <c r="B1113" s="264" t="s">
        <v>27536</v>
      </c>
      <c r="C1113" s="265" t="s">
        <v>89</v>
      </c>
      <c r="D1113" s="266">
        <v>30.73</v>
      </c>
    </row>
    <row r="1114" spans="1:4" ht="14.25">
      <c r="A1114" s="267" t="s">
        <v>27537</v>
      </c>
      <c r="B1114" s="264" t="s">
        <v>27538</v>
      </c>
      <c r="C1114" s="265" t="s">
        <v>2</v>
      </c>
      <c r="D1114" s="266">
        <v>102.69</v>
      </c>
    </row>
    <row r="1115" spans="1:4" ht="14.25">
      <c r="A1115" s="267" t="s">
        <v>27539</v>
      </c>
      <c r="B1115" s="264" t="s">
        <v>27540</v>
      </c>
      <c r="C1115" s="265" t="s">
        <v>801</v>
      </c>
      <c r="D1115" s="266">
        <v>72.5</v>
      </c>
    </row>
    <row r="1116" spans="1:4" ht="14.25">
      <c r="A1116" s="267" t="s">
        <v>27541</v>
      </c>
      <c r="B1116" s="264" t="s">
        <v>27542</v>
      </c>
      <c r="C1116" s="265" t="s">
        <v>89</v>
      </c>
      <c r="D1116" s="266">
        <v>18.600000000000001</v>
      </c>
    </row>
    <row r="1117" spans="1:4" ht="14.25">
      <c r="A1117" s="267" t="s">
        <v>27543</v>
      </c>
      <c r="B1117" s="264" t="s">
        <v>27544</v>
      </c>
      <c r="C1117" s="265" t="s">
        <v>89</v>
      </c>
      <c r="D1117" s="266">
        <v>179.6</v>
      </c>
    </row>
    <row r="1118" spans="1:4" ht="14.25">
      <c r="A1118" s="267" t="s">
        <v>27545</v>
      </c>
      <c r="B1118" s="264" t="s">
        <v>27546</v>
      </c>
      <c r="C1118" s="265" t="s">
        <v>801</v>
      </c>
      <c r="D1118" s="266">
        <v>66.06</v>
      </c>
    </row>
    <row r="1119" spans="1:4" ht="14.25">
      <c r="A1119" s="267" t="s">
        <v>27547</v>
      </c>
      <c r="B1119" s="264" t="s">
        <v>27548</v>
      </c>
      <c r="C1119" s="265" t="s">
        <v>89</v>
      </c>
      <c r="D1119" s="266">
        <v>44.62</v>
      </c>
    </row>
    <row r="1120" spans="1:4" ht="14.25">
      <c r="A1120" s="267" t="s">
        <v>27549</v>
      </c>
      <c r="B1120" s="264" t="s">
        <v>27550</v>
      </c>
      <c r="C1120" s="265" t="s">
        <v>801</v>
      </c>
      <c r="D1120" s="266">
        <v>365.52</v>
      </c>
    </row>
    <row r="1121" spans="1:4" ht="14.25">
      <c r="A1121" s="267" t="s">
        <v>27551</v>
      </c>
      <c r="B1121" s="264" t="s">
        <v>27552</v>
      </c>
      <c r="C1121" s="265" t="s">
        <v>801</v>
      </c>
      <c r="D1121" s="266">
        <v>472.36</v>
      </c>
    </row>
    <row r="1122" spans="1:4" ht="14.25">
      <c r="A1122" s="267" t="s">
        <v>27553</v>
      </c>
      <c r="B1122" s="264" t="s">
        <v>27554</v>
      </c>
      <c r="C1122" s="265" t="s">
        <v>89</v>
      </c>
      <c r="D1122" s="266">
        <v>8.2899999999999991</v>
      </c>
    </row>
    <row r="1123" spans="1:4" ht="14.25">
      <c r="A1123" s="267" t="s">
        <v>27555</v>
      </c>
      <c r="B1123" s="264" t="s">
        <v>27556</v>
      </c>
      <c r="C1123" s="265" t="s">
        <v>89</v>
      </c>
      <c r="D1123" s="266">
        <v>13.98</v>
      </c>
    </row>
    <row r="1124" spans="1:4" ht="14.25">
      <c r="A1124" s="267" t="s">
        <v>27557</v>
      </c>
      <c r="B1124" s="264" t="s">
        <v>27558</v>
      </c>
      <c r="C1124" s="265" t="s">
        <v>89</v>
      </c>
      <c r="D1124" s="266">
        <v>24.47</v>
      </c>
    </row>
    <row r="1125" spans="1:4" ht="14.25">
      <c r="A1125" s="267" t="s">
        <v>27559</v>
      </c>
      <c r="B1125" s="264" t="s">
        <v>27560</v>
      </c>
      <c r="C1125" s="265" t="s">
        <v>89</v>
      </c>
      <c r="D1125" s="266">
        <v>24.03</v>
      </c>
    </row>
    <row r="1126" spans="1:4" ht="14.25">
      <c r="A1126" s="267" t="s">
        <v>27561</v>
      </c>
      <c r="B1126" s="264" t="s">
        <v>27562</v>
      </c>
      <c r="C1126" s="265" t="s">
        <v>801</v>
      </c>
      <c r="D1126" s="266">
        <v>92.71</v>
      </c>
    </row>
    <row r="1127" spans="1:4" ht="14.25">
      <c r="A1127" s="267" t="s">
        <v>27563</v>
      </c>
      <c r="B1127" s="264" t="s">
        <v>27564</v>
      </c>
      <c r="C1127" s="265" t="s">
        <v>801</v>
      </c>
      <c r="D1127" s="266">
        <v>178.49</v>
      </c>
    </row>
    <row r="1128" spans="1:4" ht="14.25">
      <c r="A1128" s="267" t="s">
        <v>27565</v>
      </c>
      <c r="B1128" s="264" t="s">
        <v>27566</v>
      </c>
      <c r="C1128" s="265" t="s">
        <v>801</v>
      </c>
      <c r="D1128" s="266">
        <v>204.38</v>
      </c>
    </row>
    <row r="1129" spans="1:4" ht="14.25">
      <c r="A1129" s="267" t="s">
        <v>27567</v>
      </c>
      <c r="B1129" s="264" t="s">
        <v>27568</v>
      </c>
      <c r="C1129" s="265" t="s">
        <v>801</v>
      </c>
      <c r="D1129" s="266">
        <v>315.13</v>
      </c>
    </row>
    <row r="1130" spans="1:4" ht="14.25">
      <c r="A1130" s="267" t="s">
        <v>27569</v>
      </c>
      <c r="B1130" s="264" t="s">
        <v>27570</v>
      </c>
      <c r="C1130" s="265" t="s">
        <v>801</v>
      </c>
      <c r="D1130" s="266">
        <v>186.2</v>
      </c>
    </row>
    <row r="1131" spans="1:4" ht="14.25">
      <c r="A1131" s="267" t="s">
        <v>27571</v>
      </c>
      <c r="B1131" s="264" t="s">
        <v>27572</v>
      </c>
      <c r="C1131" s="265" t="s">
        <v>801</v>
      </c>
      <c r="D1131" s="266">
        <v>227.92</v>
      </c>
    </row>
    <row r="1132" spans="1:4" ht="14.25">
      <c r="A1132" s="267" t="s">
        <v>27573</v>
      </c>
      <c r="B1132" s="264" t="s">
        <v>27574</v>
      </c>
      <c r="C1132" s="265" t="s">
        <v>801</v>
      </c>
      <c r="D1132" s="266">
        <v>119.68</v>
      </c>
    </row>
    <row r="1133" spans="1:4" ht="14.25">
      <c r="A1133" s="267" t="s">
        <v>27575</v>
      </c>
      <c r="B1133" s="264" t="s">
        <v>27576</v>
      </c>
      <c r="C1133" s="265" t="s">
        <v>801</v>
      </c>
      <c r="D1133" s="266">
        <v>58.07</v>
      </c>
    </row>
    <row r="1134" spans="1:4" ht="14.25">
      <c r="A1134" s="267" t="s">
        <v>27577</v>
      </c>
      <c r="B1134" s="264" t="s">
        <v>27578</v>
      </c>
      <c r="C1134" s="265" t="s">
        <v>801</v>
      </c>
      <c r="D1134" s="266">
        <v>93.4</v>
      </c>
    </row>
    <row r="1135" spans="1:4" ht="14.25">
      <c r="A1135" s="267" t="s">
        <v>27579</v>
      </c>
      <c r="B1135" s="264" t="s">
        <v>27580</v>
      </c>
      <c r="C1135" s="265" t="s">
        <v>801</v>
      </c>
      <c r="D1135" s="266">
        <v>155.04</v>
      </c>
    </row>
    <row r="1136" spans="1:4" ht="14.25">
      <c r="A1136" s="267" t="s">
        <v>27581</v>
      </c>
      <c r="B1136" s="264" t="s">
        <v>27582</v>
      </c>
      <c r="C1136" s="265" t="s">
        <v>801</v>
      </c>
      <c r="D1136" s="266">
        <v>172.87</v>
      </c>
    </row>
    <row r="1137" spans="1:4" ht="14.25">
      <c r="A1137" s="267" t="s">
        <v>27583</v>
      </c>
      <c r="B1137" s="264" t="s">
        <v>27584</v>
      </c>
      <c r="C1137" s="265" t="s">
        <v>801</v>
      </c>
      <c r="D1137" s="266">
        <v>138.24</v>
      </c>
    </row>
    <row r="1138" spans="1:4" ht="14.25">
      <c r="A1138" s="267" t="s">
        <v>27585</v>
      </c>
      <c r="B1138" s="264" t="s">
        <v>27586</v>
      </c>
      <c r="C1138" s="265" t="s">
        <v>801</v>
      </c>
      <c r="D1138" s="266">
        <v>172.57</v>
      </c>
    </row>
    <row r="1139" spans="1:4" ht="14.25">
      <c r="A1139" s="267" t="s">
        <v>27587</v>
      </c>
      <c r="B1139" s="264" t="s">
        <v>27588</v>
      </c>
      <c r="C1139" s="265" t="s">
        <v>801</v>
      </c>
      <c r="D1139" s="266">
        <v>156.44</v>
      </c>
    </row>
    <row r="1140" spans="1:4" ht="14.25">
      <c r="A1140" s="267" t="s">
        <v>27589</v>
      </c>
      <c r="B1140" s="264" t="s">
        <v>27590</v>
      </c>
      <c r="C1140" s="265" t="s">
        <v>89</v>
      </c>
      <c r="D1140" s="266">
        <v>8.68</v>
      </c>
    </row>
    <row r="1141" spans="1:4" ht="14.25">
      <c r="A1141" s="267" t="s">
        <v>27591</v>
      </c>
      <c r="B1141" s="264" t="s">
        <v>27592</v>
      </c>
      <c r="C1141" s="265" t="s">
        <v>801</v>
      </c>
      <c r="D1141" s="266">
        <v>731.54</v>
      </c>
    </row>
    <row r="1142" spans="1:4" ht="14.25">
      <c r="A1142" s="267" t="s">
        <v>27593</v>
      </c>
      <c r="B1142" s="264" t="s">
        <v>27594</v>
      </c>
      <c r="C1142" s="265" t="s">
        <v>2</v>
      </c>
      <c r="D1142" s="266">
        <v>7488.9</v>
      </c>
    </row>
    <row r="1143" spans="1:4" ht="14.25">
      <c r="A1143" s="267" t="s">
        <v>27595</v>
      </c>
      <c r="B1143" s="264" t="s">
        <v>27596</v>
      </c>
      <c r="C1143" s="265" t="s">
        <v>2</v>
      </c>
      <c r="D1143" s="266">
        <v>13639.59</v>
      </c>
    </row>
    <row r="1144" spans="1:4" ht="14.25">
      <c r="A1144" s="267" t="s">
        <v>27597</v>
      </c>
      <c r="B1144" s="264" t="s">
        <v>27598</v>
      </c>
      <c r="C1144" s="265" t="s">
        <v>801</v>
      </c>
      <c r="D1144" s="266">
        <v>0.52</v>
      </c>
    </row>
    <row r="1145" spans="1:4" ht="14.25">
      <c r="A1145" s="267" t="s">
        <v>27599</v>
      </c>
      <c r="B1145" s="264" t="s">
        <v>27600</v>
      </c>
      <c r="C1145" s="265" t="s">
        <v>801</v>
      </c>
      <c r="D1145" s="266">
        <v>82.75</v>
      </c>
    </row>
    <row r="1146" spans="1:4" ht="14.25">
      <c r="A1146" s="267" t="s">
        <v>27601</v>
      </c>
      <c r="B1146" s="264" t="s">
        <v>27602</v>
      </c>
      <c r="C1146" s="265" t="s">
        <v>801</v>
      </c>
      <c r="D1146" s="266">
        <v>8.2799999999999994</v>
      </c>
    </row>
    <row r="1147" spans="1:4" ht="14.25">
      <c r="A1147" s="267" t="s">
        <v>27603</v>
      </c>
      <c r="B1147" s="264" t="s">
        <v>27604</v>
      </c>
      <c r="C1147" s="265" t="s">
        <v>2</v>
      </c>
      <c r="D1147" s="266">
        <v>1.91</v>
      </c>
    </row>
    <row r="1148" spans="1:4" ht="14.25">
      <c r="A1148" s="267" t="s">
        <v>27605</v>
      </c>
      <c r="B1148" s="264" t="s">
        <v>27606</v>
      </c>
      <c r="C1148" s="265" t="s">
        <v>290</v>
      </c>
      <c r="D1148" s="266">
        <v>260.19</v>
      </c>
    </row>
    <row r="1149" spans="1:4" ht="14.25">
      <c r="A1149" s="267" t="s">
        <v>27607</v>
      </c>
      <c r="B1149" s="264" t="s">
        <v>27608</v>
      </c>
      <c r="C1149" s="265" t="s">
        <v>290</v>
      </c>
      <c r="D1149" s="266">
        <v>172.98</v>
      </c>
    </row>
    <row r="1150" spans="1:4" ht="14.25">
      <c r="A1150" s="267" t="s">
        <v>27609</v>
      </c>
      <c r="B1150" s="264" t="s">
        <v>27610</v>
      </c>
      <c r="C1150" s="265" t="s">
        <v>801</v>
      </c>
      <c r="D1150" s="266">
        <v>10.36</v>
      </c>
    </row>
    <row r="1151" spans="1:4" ht="14.25">
      <c r="A1151" s="267" t="s">
        <v>27611</v>
      </c>
      <c r="B1151" s="264" t="s">
        <v>27612</v>
      </c>
      <c r="C1151" s="265" t="s">
        <v>2</v>
      </c>
      <c r="D1151" s="266">
        <v>20.02</v>
      </c>
    </row>
    <row r="1152" spans="1:4" ht="14.25">
      <c r="A1152" s="267" t="s">
        <v>27613</v>
      </c>
      <c r="B1152" s="264" t="s">
        <v>27614</v>
      </c>
      <c r="C1152" s="265" t="s">
        <v>2</v>
      </c>
      <c r="D1152" s="266">
        <v>76.59</v>
      </c>
    </row>
    <row r="1153" spans="1:4" ht="14.25">
      <c r="A1153" s="267" t="s">
        <v>27615</v>
      </c>
      <c r="B1153" s="264" t="s">
        <v>27616</v>
      </c>
      <c r="C1153" s="265" t="s">
        <v>801</v>
      </c>
      <c r="D1153" s="266">
        <v>15.66</v>
      </c>
    </row>
    <row r="1154" spans="1:4" ht="14.25">
      <c r="A1154" s="267" t="s">
        <v>27617</v>
      </c>
      <c r="B1154" s="264" t="s">
        <v>27618</v>
      </c>
      <c r="C1154" s="265" t="s">
        <v>2</v>
      </c>
      <c r="D1154" s="266">
        <v>120.8</v>
      </c>
    </row>
    <row r="1155" spans="1:4" ht="14.25">
      <c r="A1155" s="267" t="s">
        <v>27619</v>
      </c>
      <c r="B1155" s="264" t="s">
        <v>27620</v>
      </c>
      <c r="C1155" s="265" t="s">
        <v>2</v>
      </c>
      <c r="D1155" s="266">
        <v>37.29</v>
      </c>
    </row>
    <row r="1156" spans="1:4" ht="14.25">
      <c r="A1156" s="267" t="s">
        <v>27621</v>
      </c>
      <c r="B1156" s="264" t="s">
        <v>27622</v>
      </c>
      <c r="C1156" s="265" t="s">
        <v>2</v>
      </c>
      <c r="D1156" s="266">
        <v>55.08</v>
      </c>
    </row>
    <row r="1157" spans="1:4" ht="14.25">
      <c r="A1157" s="267" t="s">
        <v>27623</v>
      </c>
      <c r="B1157" s="264" t="s">
        <v>27624</v>
      </c>
      <c r="C1157" s="265" t="s">
        <v>2</v>
      </c>
      <c r="D1157" s="266">
        <v>63.89</v>
      </c>
    </row>
    <row r="1158" spans="1:4" ht="14.25">
      <c r="A1158" s="267" t="s">
        <v>27625</v>
      </c>
      <c r="B1158" s="264" t="s">
        <v>27626</v>
      </c>
      <c r="C1158" s="265" t="s">
        <v>2</v>
      </c>
      <c r="D1158" s="266">
        <v>3.43</v>
      </c>
    </row>
    <row r="1159" spans="1:4" ht="14.25">
      <c r="A1159" s="267" t="s">
        <v>27627</v>
      </c>
      <c r="B1159" s="264" t="s">
        <v>27628</v>
      </c>
      <c r="C1159" s="265" t="s">
        <v>2</v>
      </c>
      <c r="D1159" s="266">
        <v>16.18</v>
      </c>
    </row>
    <row r="1160" spans="1:4" ht="14.25">
      <c r="A1160" s="267" t="s">
        <v>27629</v>
      </c>
      <c r="B1160" s="264" t="s">
        <v>27630</v>
      </c>
      <c r="C1160" s="265" t="s">
        <v>2</v>
      </c>
      <c r="D1160" s="266">
        <v>31.92</v>
      </c>
    </row>
    <row r="1161" spans="1:4" ht="14.25">
      <c r="A1161" s="267" t="s">
        <v>27631</v>
      </c>
      <c r="B1161" s="264" t="s">
        <v>27632</v>
      </c>
      <c r="C1161" s="265" t="s">
        <v>2</v>
      </c>
      <c r="D1161" s="266">
        <v>1.83</v>
      </c>
    </row>
    <row r="1162" spans="1:4" ht="14.25">
      <c r="A1162" s="267" t="s">
        <v>27633</v>
      </c>
      <c r="B1162" s="264" t="s">
        <v>27634</v>
      </c>
      <c r="C1162" s="265" t="s">
        <v>2</v>
      </c>
      <c r="D1162" s="266">
        <v>74.209999999999994</v>
      </c>
    </row>
    <row r="1163" spans="1:4" ht="14.25">
      <c r="A1163" s="267" t="s">
        <v>27635</v>
      </c>
      <c r="B1163" s="264" t="s">
        <v>27636</v>
      </c>
      <c r="C1163" s="265" t="s">
        <v>2</v>
      </c>
      <c r="D1163" s="266">
        <v>296.45999999999998</v>
      </c>
    </row>
    <row r="1164" spans="1:4" ht="14.25">
      <c r="A1164" s="267" t="s">
        <v>27637</v>
      </c>
      <c r="B1164" s="264" t="s">
        <v>27638</v>
      </c>
      <c r="C1164" s="265" t="s">
        <v>2</v>
      </c>
      <c r="D1164" s="266">
        <v>203.11</v>
      </c>
    </row>
    <row r="1165" spans="1:4" ht="14.25">
      <c r="A1165" s="267" t="s">
        <v>27639</v>
      </c>
      <c r="B1165" s="264" t="s">
        <v>27640</v>
      </c>
      <c r="C1165" s="265" t="s">
        <v>2723</v>
      </c>
      <c r="D1165" s="266">
        <v>5605.62</v>
      </c>
    </row>
    <row r="1166" spans="1:4" ht="14.25">
      <c r="A1166" s="267" t="s">
        <v>27641</v>
      </c>
      <c r="B1166" s="264" t="s">
        <v>27642</v>
      </c>
      <c r="C1166" s="265" t="s">
        <v>2723</v>
      </c>
      <c r="D1166" s="266">
        <v>2350.88</v>
      </c>
    </row>
    <row r="1167" spans="1:4" ht="14.25">
      <c r="A1167" s="267" t="s">
        <v>27643</v>
      </c>
      <c r="B1167" s="264" t="s">
        <v>27644</v>
      </c>
      <c r="C1167" s="265" t="s">
        <v>2723</v>
      </c>
      <c r="D1167" s="266">
        <v>1423</v>
      </c>
    </row>
    <row r="1168" spans="1:4" ht="14.25">
      <c r="A1168" s="267" t="s">
        <v>27645</v>
      </c>
      <c r="B1168" s="264" t="s">
        <v>27646</v>
      </c>
      <c r="C1168" s="265" t="s">
        <v>2723</v>
      </c>
      <c r="D1168" s="266">
        <v>2484.48</v>
      </c>
    </row>
    <row r="1169" spans="1:4" ht="14.25">
      <c r="A1169" s="267" t="s">
        <v>27647</v>
      </c>
      <c r="B1169" s="264" t="s">
        <v>27648</v>
      </c>
      <c r="C1169" s="265" t="s">
        <v>2</v>
      </c>
      <c r="D1169" s="266">
        <v>690.04</v>
      </c>
    </row>
    <row r="1170" spans="1:4" ht="14.25">
      <c r="A1170" s="267" t="s">
        <v>27649</v>
      </c>
      <c r="B1170" s="264" t="s">
        <v>27650</v>
      </c>
      <c r="C1170" s="265" t="s">
        <v>2</v>
      </c>
      <c r="D1170" s="266">
        <v>709.31</v>
      </c>
    </row>
    <row r="1171" spans="1:4" ht="14.25">
      <c r="A1171" s="267" t="s">
        <v>27651</v>
      </c>
      <c r="B1171" s="264" t="s">
        <v>27652</v>
      </c>
      <c r="C1171" s="265" t="s">
        <v>2</v>
      </c>
      <c r="D1171" s="266">
        <v>189.96</v>
      </c>
    </row>
    <row r="1172" spans="1:4" ht="14.25">
      <c r="A1172" s="267" t="s">
        <v>27653</v>
      </c>
      <c r="B1172" s="264" t="s">
        <v>27654</v>
      </c>
      <c r="C1172" s="265" t="s">
        <v>2</v>
      </c>
      <c r="D1172" s="266">
        <v>93.48</v>
      </c>
    </row>
    <row r="1173" spans="1:4" ht="14.25">
      <c r="A1173" s="267" t="s">
        <v>27655</v>
      </c>
      <c r="B1173" s="264" t="s">
        <v>27656</v>
      </c>
      <c r="C1173" s="265" t="s">
        <v>801</v>
      </c>
      <c r="D1173" s="266">
        <v>2903.38</v>
      </c>
    </row>
    <row r="1174" spans="1:4" ht="14.25">
      <c r="A1174" s="267" t="s">
        <v>27657</v>
      </c>
      <c r="B1174" s="264" t="s">
        <v>27658</v>
      </c>
      <c r="C1174" s="265" t="s">
        <v>2</v>
      </c>
      <c r="D1174" s="266">
        <v>12.73</v>
      </c>
    </row>
    <row r="1175" spans="1:4" ht="14.25">
      <c r="A1175" s="267" t="s">
        <v>27659</v>
      </c>
      <c r="B1175" s="264" t="s">
        <v>27660</v>
      </c>
      <c r="C1175" s="265" t="s">
        <v>2</v>
      </c>
      <c r="D1175" s="266">
        <v>8.98</v>
      </c>
    </row>
    <row r="1176" spans="1:4" ht="14.25">
      <c r="A1176" s="267" t="s">
        <v>27661</v>
      </c>
      <c r="B1176" s="264" t="s">
        <v>27662</v>
      </c>
      <c r="C1176" s="265" t="s">
        <v>2</v>
      </c>
      <c r="D1176" s="266">
        <v>13.08</v>
      </c>
    </row>
    <row r="1177" spans="1:4" ht="14.25">
      <c r="A1177" s="267" t="s">
        <v>27663</v>
      </c>
      <c r="B1177" s="264" t="s">
        <v>27664</v>
      </c>
      <c r="C1177" s="265" t="s">
        <v>2</v>
      </c>
      <c r="D1177" s="266">
        <v>10.53</v>
      </c>
    </row>
    <row r="1178" spans="1:4" ht="14.25">
      <c r="A1178" s="267" t="s">
        <v>27665</v>
      </c>
      <c r="B1178" s="264" t="s">
        <v>27666</v>
      </c>
      <c r="C1178" s="265" t="s">
        <v>2</v>
      </c>
      <c r="D1178" s="266">
        <v>16.77</v>
      </c>
    </row>
    <row r="1179" spans="1:4" ht="14.25">
      <c r="A1179" s="267" t="s">
        <v>27667</v>
      </c>
      <c r="B1179" s="264" t="s">
        <v>27668</v>
      </c>
      <c r="C1179" s="265" t="s">
        <v>2</v>
      </c>
      <c r="D1179" s="266">
        <v>6.34</v>
      </c>
    </row>
    <row r="1180" spans="1:4" ht="14.25">
      <c r="A1180" s="267" t="s">
        <v>27669</v>
      </c>
      <c r="B1180" s="264" t="s">
        <v>27670</v>
      </c>
      <c r="C1180" s="265" t="s">
        <v>801</v>
      </c>
      <c r="D1180" s="266">
        <v>743.94</v>
      </c>
    </row>
    <row r="1181" spans="1:4" ht="14.25">
      <c r="A1181" s="267" t="s">
        <v>27671</v>
      </c>
      <c r="B1181" s="264" t="s">
        <v>27672</v>
      </c>
      <c r="C1181" s="265" t="s">
        <v>2</v>
      </c>
      <c r="D1181" s="266">
        <v>23.94</v>
      </c>
    </row>
    <row r="1182" spans="1:4" ht="14.25">
      <c r="A1182" s="267" t="s">
        <v>27673</v>
      </c>
      <c r="B1182" s="264" t="s">
        <v>27674</v>
      </c>
      <c r="C1182" s="265" t="s">
        <v>2</v>
      </c>
      <c r="D1182" s="266">
        <v>267.23</v>
      </c>
    </row>
    <row r="1183" spans="1:4" ht="14.25">
      <c r="A1183" s="267" t="s">
        <v>27675</v>
      </c>
      <c r="B1183" s="264" t="s">
        <v>27676</v>
      </c>
      <c r="C1183" s="265" t="s">
        <v>801</v>
      </c>
      <c r="D1183" s="266">
        <v>327.52999999999997</v>
      </c>
    </row>
    <row r="1184" spans="1:4" ht="14.25">
      <c r="A1184" s="267" t="s">
        <v>27677</v>
      </c>
      <c r="B1184" s="264" t="s">
        <v>27678</v>
      </c>
      <c r="C1184" s="265" t="s">
        <v>801</v>
      </c>
      <c r="D1184" s="266">
        <v>4246.4399999999996</v>
      </c>
    </row>
    <row r="1185" spans="1:4" ht="14.25">
      <c r="A1185" s="267" t="s">
        <v>27679</v>
      </c>
      <c r="B1185" s="264" t="s">
        <v>27680</v>
      </c>
      <c r="C1185" s="265" t="s">
        <v>2</v>
      </c>
      <c r="D1185" s="266">
        <v>30.47</v>
      </c>
    </row>
    <row r="1186" spans="1:4" ht="14.25">
      <c r="A1186" s="267" t="s">
        <v>27681</v>
      </c>
      <c r="B1186" s="264" t="s">
        <v>27682</v>
      </c>
      <c r="C1186" s="265" t="s">
        <v>801</v>
      </c>
      <c r="D1186" s="266">
        <v>109.02</v>
      </c>
    </row>
    <row r="1187" spans="1:4" ht="14.25">
      <c r="A1187" s="267" t="s">
        <v>27683</v>
      </c>
      <c r="B1187" s="264" t="s">
        <v>27684</v>
      </c>
      <c r="C1187" s="265" t="s">
        <v>89</v>
      </c>
      <c r="D1187" s="266">
        <v>219.13</v>
      </c>
    </row>
    <row r="1188" spans="1:4" ht="14.25">
      <c r="A1188" s="267" t="s">
        <v>27685</v>
      </c>
      <c r="B1188" s="264" t="s">
        <v>27686</v>
      </c>
      <c r="C1188" s="265" t="s">
        <v>2</v>
      </c>
      <c r="D1188" s="266">
        <v>191.77</v>
      </c>
    </row>
    <row r="1189" spans="1:4" ht="14.25">
      <c r="A1189" s="267" t="s">
        <v>27687</v>
      </c>
      <c r="B1189" s="264" t="s">
        <v>27688</v>
      </c>
      <c r="C1189" s="265" t="s">
        <v>2</v>
      </c>
      <c r="D1189" s="266">
        <v>1836.52</v>
      </c>
    </row>
    <row r="1190" spans="1:4" ht="14.25">
      <c r="A1190" s="267" t="s">
        <v>27689</v>
      </c>
      <c r="B1190" s="264" t="s">
        <v>27690</v>
      </c>
      <c r="C1190" s="265" t="s">
        <v>2</v>
      </c>
      <c r="D1190" s="266">
        <v>90.2</v>
      </c>
    </row>
    <row r="1191" spans="1:4" ht="14.25">
      <c r="A1191" s="267" t="s">
        <v>27691</v>
      </c>
      <c r="B1191" s="264" t="s">
        <v>27692</v>
      </c>
      <c r="C1191" s="265" t="s">
        <v>801</v>
      </c>
      <c r="D1191" s="266">
        <v>10658.47</v>
      </c>
    </row>
    <row r="1192" spans="1:4" ht="14.25">
      <c r="A1192" s="267" t="s">
        <v>27693</v>
      </c>
      <c r="B1192" s="264" t="s">
        <v>27694</v>
      </c>
      <c r="C1192" s="265" t="s">
        <v>801</v>
      </c>
      <c r="D1192" s="266">
        <v>8895.16</v>
      </c>
    </row>
    <row r="1193" spans="1:4" ht="14.25">
      <c r="A1193" s="267" t="s">
        <v>27695</v>
      </c>
      <c r="B1193" s="264" t="s">
        <v>27696</v>
      </c>
      <c r="C1193" s="265" t="s">
        <v>801</v>
      </c>
      <c r="D1193" s="266">
        <v>4567.9799999999996</v>
      </c>
    </row>
    <row r="1194" spans="1:4" ht="14.25">
      <c r="A1194" s="267" t="s">
        <v>27697</v>
      </c>
      <c r="B1194" s="264" t="s">
        <v>27698</v>
      </c>
      <c r="C1194" s="265" t="s">
        <v>2</v>
      </c>
      <c r="D1194" s="266">
        <v>98.63</v>
      </c>
    </row>
    <row r="1195" spans="1:4" ht="14.25">
      <c r="A1195" s="267" t="s">
        <v>27699</v>
      </c>
      <c r="B1195" s="264" t="s">
        <v>27700</v>
      </c>
      <c r="C1195" s="265" t="s">
        <v>2</v>
      </c>
      <c r="D1195" s="266">
        <v>20.45</v>
      </c>
    </row>
    <row r="1196" spans="1:4" ht="14.25">
      <c r="A1196" s="267" t="s">
        <v>27701</v>
      </c>
      <c r="B1196" s="264" t="s">
        <v>27702</v>
      </c>
      <c r="C1196" s="265" t="s">
        <v>801</v>
      </c>
      <c r="D1196" s="266">
        <v>1444.51</v>
      </c>
    </row>
    <row r="1197" spans="1:4" ht="14.25">
      <c r="A1197" s="267" t="s">
        <v>27703</v>
      </c>
      <c r="B1197" s="264" t="s">
        <v>27704</v>
      </c>
      <c r="C1197" s="265" t="s">
        <v>801</v>
      </c>
      <c r="D1197" s="266">
        <v>1509.16</v>
      </c>
    </row>
    <row r="1198" spans="1:4" ht="14.25">
      <c r="A1198" s="267" t="s">
        <v>27705</v>
      </c>
      <c r="B1198" s="264" t="s">
        <v>27706</v>
      </c>
      <c r="C1198" s="265" t="s">
        <v>801</v>
      </c>
      <c r="D1198" s="266">
        <v>1635.42</v>
      </c>
    </row>
    <row r="1199" spans="1:4" ht="14.25">
      <c r="A1199" s="267" t="s">
        <v>27707</v>
      </c>
      <c r="B1199" s="264" t="s">
        <v>27708</v>
      </c>
      <c r="C1199" s="265" t="s">
        <v>801</v>
      </c>
      <c r="D1199" s="266">
        <v>1690.98</v>
      </c>
    </row>
    <row r="1200" spans="1:4" ht="14.25">
      <c r="A1200" s="267" t="s">
        <v>27709</v>
      </c>
      <c r="B1200" s="264" t="s">
        <v>27710</v>
      </c>
      <c r="C1200" s="265" t="s">
        <v>801</v>
      </c>
      <c r="D1200" s="266">
        <v>1993.04</v>
      </c>
    </row>
    <row r="1201" spans="1:4" ht="14.25">
      <c r="A1201" s="267" t="s">
        <v>27711</v>
      </c>
      <c r="B1201" s="264" t="s">
        <v>27712</v>
      </c>
      <c r="C1201" s="265" t="s">
        <v>801</v>
      </c>
      <c r="D1201" s="266">
        <v>1653.94</v>
      </c>
    </row>
    <row r="1202" spans="1:4" ht="14.25">
      <c r="A1202" s="267" t="s">
        <v>27713</v>
      </c>
      <c r="B1202" s="264" t="s">
        <v>27714</v>
      </c>
      <c r="C1202" s="265" t="s">
        <v>801</v>
      </c>
      <c r="D1202" s="266">
        <v>1578.33</v>
      </c>
    </row>
    <row r="1203" spans="1:4" ht="14.25">
      <c r="A1203" s="267" t="s">
        <v>27715</v>
      </c>
      <c r="B1203" s="264" t="s">
        <v>27716</v>
      </c>
      <c r="C1203" s="265" t="s">
        <v>801</v>
      </c>
      <c r="D1203" s="266">
        <v>1796.84</v>
      </c>
    </row>
    <row r="1204" spans="1:4" ht="14.25">
      <c r="A1204" s="267" t="s">
        <v>27717</v>
      </c>
      <c r="B1204" s="264" t="s">
        <v>27718</v>
      </c>
      <c r="C1204" s="265" t="s">
        <v>801</v>
      </c>
      <c r="D1204" s="266">
        <v>38.99</v>
      </c>
    </row>
    <row r="1205" spans="1:4" ht="14.25">
      <c r="A1205" s="267" t="s">
        <v>27719</v>
      </c>
      <c r="B1205" s="264" t="s">
        <v>27720</v>
      </c>
      <c r="C1205" s="265" t="s">
        <v>801</v>
      </c>
      <c r="D1205" s="266">
        <v>108.92</v>
      </c>
    </row>
    <row r="1206" spans="1:4" ht="14.25">
      <c r="A1206" s="267" t="s">
        <v>27721</v>
      </c>
      <c r="B1206" s="264" t="s">
        <v>27722</v>
      </c>
      <c r="C1206" s="265" t="s">
        <v>801</v>
      </c>
      <c r="D1206" s="266">
        <v>114</v>
      </c>
    </row>
    <row r="1207" spans="1:4" ht="14.25">
      <c r="A1207" s="267" t="s">
        <v>27723</v>
      </c>
      <c r="B1207" s="264" t="s">
        <v>27724</v>
      </c>
      <c r="C1207" s="265" t="s">
        <v>801</v>
      </c>
      <c r="D1207" s="266">
        <v>70.260000000000005</v>
      </c>
    </row>
    <row r="1208" spans="1:4" ht="14.25">
      <c r="A1208" s="267" t="s">
        <v>27725</v>
      </c>
      <c r="B1208" s="264" t="s">
        <v>27726</v>
      </c>
      <c r="C1208" s="265" t="s">
        <v>801</v>
      </c>
      <c r="D1208" s="266">
        <v>209.37</v>
      </c>
    </row>
    <row r="1209" spans="1:4" ht="14.25">
      <c r="A1209" s="267" t="s">
        <v>27727</v>
      </c>
      <c r="B1209" s="264" t="s">
        <v>27728</v>
      </c>
      <c r="C1209" s="265" t="s">
        <v>801</v>
      </c>
      <c r="D1209" s="266">
        <v>194.5</v>
      </c>
    </row>
    <row r="1210" spans="1:4" ht="14.25">
      <c r="A1210" s="267" t="s">
        <v>27729</v>
      </c>
      <c r="B1210" s="264" t="s">
        <v>27730</v>
      </c>
      <c r="C1210" s="265" t="s">
        <v>801</v>
      </c>
      <c r="D1210" s="266">
        <v>203.79</v>
      </c>
    </row>
    <row r="1211" spans="1:4" ht="14.25">
      <c r="A1211" s="267" t="s">
        <v>27731</v>
      </c>
      <c r="B1211" s="264" t="s">
        <v>27732</v>
      </c>
      <c r="C1211" s="265" t="s">
        <v>801</v>
      </c>
      <c r="D1211" s="266">
        <v>88.27</v>
      </c>
    </row>
    <row r="1212" spans="1:4" ht="14.25">
      <c r="A1212" s="267" t="s">
        <v>27733</v>
      </c>
      <c r="B1212" s="264" t="s">
        <v>27734</v>
      </c>
      <c r="C1212" s="265" t="s">
        <v>801</v>
      </c>
      <c r="D1212" s="266">
        <v>77.11</v>
      </c>
    </row>
    <row r="1213" spans="1:4" ht="14.25">
      <c r="A1213" s="267" t="s">
        <v>27735</v>
      </c>
      <c r="B1213" s="264" t="s">
        <v>27736</v>
      </c>
      <c r="C1213" s="265" t="s">
        <v>2</v>
      </c>
      <c r="D1213" s="266">
        <v>373.12</v>
      </c>
    </row>
    <row r="1214" spans="1:4" ht="14.25">
      <c r="A1214" s="267" t="s">
        <v>27737</v>
      </c>
      <c r="B1214" s="264" t="s">
        <v>27738</v>
      </c>
      <c r="C1214" s="265" t="s">
        <v>2</v>
      </c>
      <c r="D1214" s="266">
        <v>79.16</v>
      </c>
    </row>
    <row r="1215" spans="1:4" ht="14.25">
      <c r="A1215" s="267" t="s">
        <v>27739</v>
      </c>
      <c r="B1215" s="264" t="s">
        <v>27740</v>
      </c>
      <c r="C1215" s="265" t="s">
        <v>89</v>
      </c>
      <c r="D1215" s="266">
        <v>3.55</v>
      </c>
    </row>
    <row r="1216" spans="1:4" ht="14.25">
      <c r="A1216" s="267" t="s">
        <v>27741</v>
      </c>
      <c r="B1216" s="264" t="s">
        <v>27742</v>
      </c>
      <c r="C1216" s="265" t="s">
        <v>89</v>
      </c>
      <c r="D1216" s="266">
        <v>3.78</v>
      </c>
    </row>
    <row r="1217" spans="1:4" ht="14.25">
      <c r="A1217" s="267" t="s">
        <v>27743</v>
      </c>
      <c r="B1217" s="264" t="s">
        <v>27744</v>
      </c>
      <c r="C1217" s="265" t="s">
        <v>89</v>
      </c>
      <c r="D1217" s="266">
        <v>8.98</v>
      </c>
    </row>
    <row r="1218" spans="1:4" ht="14.25">
      <c r="A1218" s="267" t="s">
        <v>27745</v>
      </c>
      <c r="B1218" s="264" t="s">
        <v>27746</v>
      </c>
      <c r="C1218" s="265" t="s">
        <v>89</v>
      </c>
      <c r="D1218" s="266">
        <v>13.88</v>
      </c>
    </row>
    <row r="1219" spans="1:4" ht="14.25">
      <c r="A1219" s="267" t="s">
        <v>27747</v>
      </c>
      <c r="B1219" s="264" t="s">
        <v>27748</v>
      </c>
      <c r="C1219" s="265" t="s">
        <v>89</v>
      </c>
      <c r="D1219" s="266">
        <v>13.92</v>
      </c>
    </row>
    <row r="1220" spans="1:4" ht="14.25">
      <c r="A1220" s="267" t="s">
        <v>27749</v>
      </c>
      <c r="B1220" s="264" t="s">
        <v>27750</v>
      </c>
      <c r="C1220" s="265" t="s">
        <v>89</v>
      </c>
      <c r="D1220" s="266">
        <v>27.47</v>
      </c>
    </row>
    <row r="1221" spans="1:4" ht="14.25">
      <c r="A1221" s="267" t="s">
        <v>27751</v>
      </c>
      <c r="B1221" s="264" t="s">
        <v>27752</v>
      </c>
      <c r="C1221" s="265" t="s">
        <v>89</v>
      </c>
      <c r="D1221" s="266">
        <v>42.05</v>
      </c>
    </row>
    <row r="1222" spans="1:4" ht="14.25">
      <c r="A1222" s="267" t="s">
        <v>27753</v>
      </c>
      <c r="B1222" s="264" t="s">
        <v>27754</v>
      </c>
      <c r="C1222" s="265" t="s">
        <v>89</v>
      </c>
      <c r="D1222" s="266">
        <v>54.59</v>
      </c>
    </row>
    <row r="1223" spans="1:4" ht="14.25">
      <c r="A1223" s="267" t="s">
        <v>27755</v>
      </c>
      <c r="B1223" s="264" t="s">
        <v>27756</v>
      </c>
      <c r="C1223" s="265" t="s">
        <v>89</v>
      </c>
      <c r="D1223" s="266">
        <v>93.18</v>
      </c>
    </row>
    <row r="1224" spans="1:4" ht="14.25">
      <c r="A1224" s="267" t="s">
        <v>27757</v>
      </c>
      <c r="B1224" s="264" t="s">
        <v>27758</v>
      </c>
      <c r="C1224" s="265" t="s">
        <v>89</v>
      </c>
      <c r="D1224" s="266">
        <v>205.7</v>
      </c>
    </row>
    <row r="1225" spans="1:4" ht="14.25">
      <c r="A1225" s="267" t="s">
        <v>27759</v>
      </c>
      <c r="B1225" s="264" t="s">
        <v>27760</v>
      </c>
      <c r="C1225" s="265" t="s">
        <v>89</v>
      </c>
      <c r="D1225" s="266">
        <v>351.42</v>
      </c>
    </row>
    <row r="1226" spans="1:4" ht="14.25">
      <c r="A1226" s="267" t="s">
        <v>27761</v>
      </c>
      <c r="B1226" s="264" t="s">
        <v>27762</v>
      </c>
      <c r="C1226" s="265" t="s">
        <v>89</v>
      </c>
      <c r="D1226" s="266">
        <v>490.94</v>
      </c>
    </row>
    <row r="1227" spans="1:4" ht="14.25">
      <c r="A1227" s="267" t="s">
        <v>27763</v>
      </c>
      <c r="B1227" s="264" t="s">
        <v>27764</v>
      </c>
      <c r="C1227" s="265" t="s">
        <v>89</v>
      </c>
      <c r="D1227" s="266">
        <v>437.78</v>
      </c>
    </row>
    <row r="1228" spans="1:4" ht="14.25">
      <c r="A1228" s="267" t="s">
        <v>27765</v>
      </c>
      <c r="B1228" s="264" t="s">
        <v>27766</v>
      </c>
      <c r="C1228" s="265" t="s">
        <v>89</v>
      </c>
      <c r="D1228" s="266">
        <v>6.05</v>
      </c>
    </row>
    <row r="1229" spans="1:4" ht="14.25">
      <c r="A1229" s="267" t="s">
        <v>27767</v>
      </c>
      <c r="B1229" s="264" t="s">
        <v>27768</v>
      </c>
      <c r="C1229" s="265" t="s">
        <v>89</v>
      </c>
      <c r="D1229" s="266">
        <v>9.1199999999999992</v>
      </c>
    </row>
    <row r="1230" spans="1:4" ht="14.25">
      <c r="A1230" s="267" t="s">
        <v>27769</v>
      </c>
      <c r="B1230" s="264" t="s">
        <v>27770</v>
      </c>
      <c r="C1230" s="265" t="s">
        <v>89</v>
      </c>
      <c r="D1230" s="266">
        <v>13.77</v>
      </c>
    </row>
    <row r="1231" spans="1:4" ht="14.25">
      <c r="A1231" s="267" t="s">
        <v>27771</v>
      </c>
      <c r="B1231" s="264" t="s">
        <v>27772</v>
      </c>
      <c r="C1231" s="265" t="s">
        <v>89</v>
      </c>
      <c r="D1231" s="266">
        <v>13.44</v>
      </c>
    </row>
    <row r="1232" spans="1:4" ht="14.25">
      <c r="A1232" s="267" t="s">
        <v>27773</v>
      </c>
      <c r="B1232" s="264" t="s">
        <v>27774</v>
      </c>
      <c r="C1232" s="265" t="s">
        <v>89</v>
      </c>
      <c r="D1232" s="266">
        <v>35.99</v>
      </c>
    </row>
    <row r="1233" spans="1:4" ht="14.25">
      <c r="A1233" s="267" t="s">
        <v>27775</v>
      </c>
      <c r="B1233" s="264" t="s">
        <v>27776</v>
      </c>
      <c r="C1233" s="265" t="s">
        <v>2</v>
      </c>
      <c r="D1233" s="266">
        <v>18.34</v>
      </c>
    </row>
    <row r="1234" spans="1:4" ht="14.25">
      <c r="A1234" s="267" t="s">
        <v>27777</v>
      </c>
      <c r="B1234" s="264" t="s">
        <v>27778</v>
      </c>
      <c r="C1234" s="265" t="s">
        <v>89</v>
      </c>
      <c r="D1234" s="266">
        <v>10.19</v>
      </c>
    </row>
    <row r="1235" spans="1:4" ht="14.25">
      <c r="A1235" s="267" t="s">
        <v>27779</v>
      </c>
      <c r="B1235" s="264" t="s">
        <v>27780</v>
      </c>
      <c r="C1235" s="265" t="s">
        <v>89</v>
      </c>
      <c r="D1235" s="266">
        <v>12.95</v>
      </c>
    </row>
    <row r="1236" spans="1:4" ht="14.25">
      <c r="A1236" s="267" t="s">
        <v>27781</v>
      </c>
      <c r="B1236" s="264" t="s">
        <v>27782</v>
      </c>
      <c r="C1236" s="265" t="s">
        <v>89</v>
      </c>
      <c r="D1236" s="266">
        <v>22.12</v>
      </c>
    </row>
    <row r="1237" spans="1:4" ht="14.25">
      <c r="A1237" s="267" t="s">
        <v>27783</v>
      </c>
      <c r="B1237" s="264" t="s">
        <v>27784</v>
      </c>
      <c r="C1237" s="265" t="s">
        <v>89</v>
      </c>
      <c r="D1237" s="266">
        <v>34.96</v>
      </c>
    </row>
    <row r="1238" spans="1:4" ht="14.25">
      <c r="A1238" s="267" t="s">
        <v>27785</v>
      </c>
      <c r="B1238" s="264" t="s">
        <v>27786</v>
      </c>
      <c r="C1238" s="265" t="s">
        <v>89</v>
      </c>
      <c r="D1238" s="266">
        <v>70.790000000000006</v>
      </c>
    </row>
    <row r="1239" spans="1:4" ht="14.25">
      <c r="A1239" s="267" t="s">
        <v>27787</v>
      </c>
      <c r="B1239" s="264" t="s">
        <v>27788</v>
      </c>
      <c r="C1239" s="265" t="s">
        <v>89</v>
      </c>
      <c r="D1239" s="266">
        <v>27.01</v>
      </c>
    </row>
    <row r="1240" spans="1:4" ht="14.25">
      <c r="A1240" s="267" t="s">
        <v>27789</v>
      </c>
      <c r="B1240" s="264" t="s">
        <v>27790</v>
      </c>
      <c r="C1240" s="265" t="s">
        <v>89</v>
      </c>
      <c r="D1240" s="266">
        <v>45.65</v>
      </c>
    </row>
    <row r="1241" spans="1:4" ht="14.25">
      <c r="A1241" s="267" t="s">
        <v>27791</v>
      </c>
      <c r="B1241" s="264" t="s">
        <v>27792</v>
      </c>
      <c r="C1241" s="265" t="s">
        <v>89</v>
      </c>
      <c r="D1241" s="266">
        <v>90.49</v>
      </c>
    </row>
    <row r="1242" spans="1:4" ht="14.25">
      <c r="A1242" s="267" t="s">
        <v>27793</v>
      </c>
      <c r="B1242" s="264" t="s">
        <v>27794</v>
      </c>
      <c r="C1242" s="265" t="s">
        <v>89</v>
      </c>
      <c r="D1242" s="266">
        <v>33.520000000000003</v>
      </c>
    </row>
    <row r="1243" spans="1:4" ht="14.25">
      <c r="A1243" s="267" t="s">
        <v>27795</v>
      </c>
      <c r="B1243" s="264" t="s">
        <v>27796</v>
      </c>
      <c r="C1243" s="265" t="s">
        <v>89</v>
      </c>
      <c r="D1243" s="266">
        <v>58.43</v>
      </c>
    </row>
    <row r="1244" spans="1:4" ht="14.25">
      <c r="A1244" s="267" t="s">
        <v>27797</v>
      </c>
      <c r="B1244" s="264" t="s">
        <v>27798</v>
      </c>
      <c r="C1244" s="265" t="s">
        <v>89</v>
      </c>
      <c r="D1244" s="266">
        <v>108.62</v>
      </c>
    </row>
    <row r="1245" spans="1:4" ht="14.25">
      <c r="A1245" s="267" t="s">
        <v>27799</v>
      </c>
      <c r="B1245" s="264" t="s">
        <v>27800</v>
      </c>
      <c r="C1245" s="265" t="s">
        <v>89</v>
      </c>
      <c r="D1245" s="266">
        <v>168.33</v>
      </c>
    </row>
    <row r="1246" spans="1:4" ht="14.25">
      <c r="A1246" s="267" t="s">
        <v>27801</v>
      </c>
      <c r="B1246" s="264" t="s">
        <v>27802</v>
      </c>
      <c r="C1246" s="265" t="s">
        <v>89</v>
      </c>
      <c r="D1246" s="266">
        <v>281.54000000000002</v>
      </c>
    </row>
    <row r="1247" spans="1:4" ht="14.25">
      <c r="A1247" s="267" t="s">
        <v>27803</v>
      </c>
      <c r="B1247" s="264" t="s">
        <v>27804</v>
      </c>
      <c r="C1247" s="265" t="s">
        <v>2</v>
      </c>
      <c r="D1247" s="266">
        <v>307.12</v>
      </c>
    </row>
    <row r="1248" spans="1:4" ht="14.25">
      <c r="A1248" s="267" t="s">
        <v>27805</v>
      </c>
      <c r="B1248" s="264" t="s">
        <v>27806</v>
      </c>
      <c r="C1248" s="265" t="s">
        <v>2</v>
      </c>
      <c r="D1248" s="266">
        <v>9.8800000000000008</v>
      </c>
    </row>
    <row r="1249" spans="1:4" ht="14.25">
      <c r="A1249" s="267" t="s">
        <v>27807</v>
      </c>
      <c r="B1249" s="264" t="s">
        <v>27808</v>
      </c>
      <c r="C1249" s="265" t="s">
        <v>2</v>
      </c>
      <c r="D1249" s="266">
        <v>18.809999999999999</v>
      </c>
    </row>
    <row r="1250" spans="1:4" ht="14.25">
      <c r="A1250" s="267" t="s">
        <v>27809</v>
      </c>
      <c r="B1250" s="264" t="s">
        <v>27810</v>
      </c>
      <c r="C1250" s="265" t="s">
        <v>2</v>
      </c>
      <c r="D1250" s="266">
        <v>5.44</v>
      </c>
    </row>
    <row r="1251" spans="1:4" ht="14.25">
      <c r="A1251" s="267" t="s">
        <v>27811</v>
      </c>
      <c r="B1251" s="264" t="s">
        <v>27812</v>
      </c>
      <c r="C1251" s="265" t="s">
        <v>2</v>
      </c>
      <c r="D1251" s="266">
        <v>31.98</v>
      </c>
    </row>
    <row r="1252" spans="1:4" ht="14.25">
      <c r="A1252" s="267" t="s">
        <v>27813</v>
      </c>
      <c r="B1252" s="264" t="s">
        <v>27814</v>
      </c>
      <c r="C1252" s="265" t="s">
        <v>2</v>
      </c>
      <c r="D1252" s="266">
        <v>98.65</v>
      </c>
    </row>
    <row r="1253" spans="1:4" ht="14.25">
      <c r="A1253" s="267" t="s">
        <v>27815</v>
      </c>
      <c r="B1253" s="264" t="s">
        <v>27816</v>
      </c>
      <c r="C1253" s="265" t="s">
        <v>2</v>
      </c>
      <c r="D1253" s="266">
        <v>11.28</v>
      </c>
    </row>
    <row r="1254" spans="1:4" ht="14.25">
      <c r="A1254" s="267" t="s">
        <v>27817</v>
      </c>
      <c r="B1254" s="264" t="s">
        <v>27818</v>
      </c>
      <c r="C1254" s="265" t="s">
        <v>2</v>
      </c>
      <c r="D1254" s="266">
        <v>24.6</v>
      </c>
    </row>
    <row r="1255" spans="1:4" ht="14.25">
      <c r="A1255" s="267" t="s">
        <v>27819</v>
      </c>
      <c r="B1255" s="264" t="s">
        <v>27820</v>
      </c>
      <c r="C1255" s="265" t="s">
        <v>2</v>
      </c>
      <c r="D1255" s="266">
        <v>74.45</v>
      </c>
    </row>
    <row r="1256" spans="1:4" ht="14.25">
      <c r="A1256" s="267" t="s">
        <v>27821</v>
      </c>
      <c r="B1256" s="264" t="s">
        <v>27822</v>
      </c>
      <c r="C1256" s="265" t="s">
        <v>2</v>
      </c>
      <c r="D1256" s="266">
        <v>13.46</v>
      </c>
    </row>
    <row r="1257" spans="1:4" ht="14.25">
      <c r="A1257" s="267" t="s">
        <v>27823</v>
      </c>
      <c r="B1257" s="264" t="s">
        <v>27824</v>
      </c>
      <c r="C1257" s="265" t="s">
        <v>99</v>
      </c>
      <c r="D1257" s="266">
        <v>44.63</v>
      </c>
    </row>
    <row r="1258" spans="1:4" ht="14.25">
      <c r="A1258" s="267" t="s">
        <v>27825</v>
      </c>
      <c r="B1258" s="264" t="s">
        <v>27826</v>
      </c>
      <c r="C1258" s="265" t="s">
        <v>89</v>
      </c>
      <c r="D1258" s="266">
        <v>56.42</v>
      </c>
    </row>
    <row r="1259" spans="1:4" ht="14.25">
      <c r="A1259" s="267" t="s">
        <v>27827</v>
      </c>
      <c r="B1259" s="264" t="s">
        <v>27828</v>
      </c>
      <c r="C1259" s="265" t="s">
        <v>89</v>
      </c>
      <c r="D1259" s="266">
        <v>67.87</v>
      </c>
    </row>
    <row r="1260" spans="1:4" ht="14.25">
      <c r="A1260" s="267" t="s">
        <v>27829</v>
      </c>
      <c r="B1260" s="264" t="s">
        <v>27830</v>
      </c>
      <c r="C1260" s="265" t="s">
        <v>89</v>
      </c>
      <c r="D1260" s="266">
        <v>132.87</v>
      </c>
    </row>
    <row r="1261" spans="1:4" ht="14.25">
      <c r="A1261" s="267" t="s">
        <v>27831</v>
      </c>
      <c r="B1261" s="264" t="s">
        <v>27832</v>
      </c>
      <c r="C1261" s="265" t="s">
        <v>2</v>
      </c>
      <c r="D1261" s="266">
        <v>32.72</v>
      </c>
    </row>
    <row r="1262" spans="1:4" ht="14.25">
      <c r="A1262" s="267" t="s">
        <v>27833</v>
      </c>
      <c r="B1262" s="264" t="s">
        <v>27834</v>
      </c>
      <c r="C1262" s="265" t="s">
        <v>89</v>
      </c>
      <c r="D1262" s="266">
        <v>69.8</v>
      </c>
    </row>
    <row r="1263" spans="1:4" ht="14.25">
      <c r="A1263" s="267" t="s">
        <v>27835</v>
      </c>
      <c r="B1263" s="264" t="s">
        <v>27836</v>
      </c>
      <c r="C1263" s="265" t="s">
        <v>2</v>
      </c>
      <c r="D1263" s="266">
        <v>41.09</v>
      </c>
    </row>
    <row r="1264" spans="1:4" ht="14.25">
      <c r="A1264" s="267" t="s">
        <v>27837</v>
      </c>
      <c r="B1264" s="264" t="s">
        <v>27838</v>
      </c>
      <c r="C1264" s="265" t="s">
        <v>89</v>
      </c>
      <c r="D1264" s="266">
        <v>112.5</v>
      </c>
    </row>
    <row r="1265" spans="1:4" ht="14.25">
      <c r="A1265" s="267" t="s">
        <v>27839</v>
      </c>
      <c r="B1265" s="264" t="s">
        <v>27840</v>
      </c>
      <c r="C1265" s="265" t="s">
        <v>89</v>
      </c>
      <c r="D1265" s="266">
        <v>175.59</v>
      </c>
    </row>
    <row r="1266" spans="1:4" ht="14.25">
      <c r="A1266" s="267" t="s">
        <v>27841</v>
      </c>
      <c r="B1266" s="264" t="s">
        <v>27842</v>
      </c>
      <c r="C1266" s="265" t="s">
        <v>89</v>
      </c>
      <c r="D1266" s="266">
        <v>206.06</v>
      </c>
    </row>
    <row r="1267" spans="1:4" ht="14.25">
      <c r="A1267" s="267" t="s">
        <v>27843</v>
      </c>
      <c r="B1267" s="264" t="s">
        <v>27844</v>
      </c>
      <c r="C1267" s="265" t="s">
        <v>89</v>
      </c>
      <c r="D1267" s="266">
        <v>8.2200000000000006</v>
      </c>
    </row>
    <row r="1268" spans="1:4" ht="14.25">
      <c r="A1268" s="267" t="s">
        <v>27845</v>
      </c>
      <c r="B1268" s="264" t="s">
        <v>27846</v>
      </c>
      <c r="C1268" s="265" t="s">
        <v>89</v>
      </c>
      <c r="D1268" s="266">
        <v>10.73</v>
      </c>
    </row>
    <row r="1269" spans="1:4" ht="14.25">
      <c r="A1269" s="267" t="s">
        <v>27847</v>
      </c>
      <c r="B1269" s="264" t="s">
        <v>27848</v>
      </c>
      <c r="C1269" s="265" t="s">
        <v>89</v>
      </c>
      <c r="D1269" s="266">
        <v>7.44</v>
      </c>
    </row>
    <row r="1270" spans="1:4" ht="14.25">
      <c r="A1270" s="267" t="s">
        <v>27849</v>
      </c>
      <c r="B1270" s="264" t="s">
        <v>27850</v>
      </c>
      <c r="C1270" s="265" t="s">
        <v>89</v>
      </c>
      <c r="D1270" s="266">
        <v>24.31</v>
      </c>
    </row>
    <row r="1271" spans="1:4" ht="14.25">
      <c r="A1271" s="267" t="s">
        <v>27851</v>
      </c>
      <c r="B1271" s="264" t="s">
        <v>27852</v>
      </c>
      <c r="C1271" s="265" t="s">
        <v>89</v>
      </c>
      <c r="D1271" s="266">
        <v>29.25</v>
      </c>
    </row>
    <row r="1272" spans="1:4" ht="14.25">
      <c r="A1272" s="267" t="s">
        <v>27853</v>
      </c>
      <c r="B1272" s="264" t="s">
        <v>27854</v>
      </c>
      <c r="C1272" s="265" t="s">
        <v>89</v>
      </c>
      <c r="D1272" s="266">
        <v>73.69</v>
      </c>
    </row>
    <row r="1273" spans="1:4" ht="14.25">
      <c r="A1273" s="267" t="s">
        <v>27855</v>
      </c>
      <c r="B1273" s="264" t="s">
        <v>27856</v>
      </c>
      <c r="C1273" s="265" t="s">
        <v>89</v>
      </c>
      <c r="D1273" s="266">
        <v>93.62</v>
      </c>
    </row>
    <row r="1274" spans="1:4" ht="14.25">
      <c r="A1274" s="267" t="s">
        <v>27857</v>
      </c>
      <c r="B1274" s="264" t="s">
        <v>27858</v>
      </c>
      <c r="C1274" s="265" t="s">
        <v>89</v>
      </c>
      <c r="D1274" s="266">
        <v>149.80000000000001</v>
      </c>
    </row>
    <row r="1275" spans="1:4" ht="14.25">
      <c r="A1275" s="267" t="s">
        <v>27859</v>
      </c>
      <c r="B1275" s="264" t="s">
        <v>27860</v>
      </c>
      <c r="C1275" s="265" t="s">
        <v>89</v>
      </c>
      <c r="D1275" s="266">
        <v>232.68</v>
      </c>
    </row>
    <row r="1276" spans="1:4" ht="14.25">
      <c r="A1276" s="267" t="s">
        <v>27861</v>
      </c>
      <c r="B1276" s="264" t="s">
        <v>27862</v>
      </c>
      <c r="C1276" s="265" t="s">
        <v>89</v>
      </c>
      <c r="D1276" s="266">
        <v>343.99</v>
      </c>
    </row>
    <row r="1277" spans="1:4" ht="14.25">
      <c r="A1277" s="267" t="s">
        <v>27863</v>
      </c>
      <c r="B1277" s="264" t="s">
        <v>27864</v>
      </c>
      <c r="C1277" s="265" t="s">
        <v>89</v>
      </c>
      <c r="D1277" s="266">
        <v>518.72</v>
      </c>
    </row>
    <row r="1278" spans="1:4" ht="14.25">
      <c r="A1278" s="267" t="s">
        <v>27865</v>
      </c>
      <c r="B1278" s="264" t="s">
        <v>27866</v>
      </c>
      <c r="C1278" s="265" t="s">
        <v>89</v>
      </c>
      <c r="D1278" s="266">
        <v>805.83</v>
      </c>
    </row>
    <row r="1279" spans="1:4" ht="14.25">
      <c r="A1279" s="267" t="s">
        <v>27867</v>
      </c>
      <c r="B1279" s="264" t="s">
        <v>27868</v>
      </c>
      <c r="C1279" s="265" t="s">
        <v>89</v>
      </c>
      <c r="D1279" s="266">
        <v>1120.31</v>
      </c>
    </row>
    <row r="1280" spans="1:4" ht="14.25">
      <c r="A1280" s="267" t="s">
        <v>27869</v>
      </c>
      <c r="B1280" s="264" t="s">
        <v>27870</v>
      </c>
      <c r="C1280" s="265" t="s">
        <v>89</v>
      </c>
      <c r="D1280" s="266">
        <v>493.32</v>
      </c>
    </row>
    <row r="1281" spans="1:4" ht="14.25">
      <c r="A1281" s="267" t="s">
        <v>27871</v>
      </c>
      <c r="B1281" s="264" t="s">
        <v>27872</v>
      </c>
      <c r="C1281" s="265" t="s">
        <v>89</v>
      </c>
      <c r="D1281" s="266">
        <v>189.36</v>
      </c>
    </row>
    <row r="1282" spans="1:4" ht="14.25">
      <c r="A1282" s="267" t="s">
        <v>27873</v>
      </c>
      <c r="B1282" s="264" t="s">
        <v>27874</v>
      </c>
      <c r="C1282" s="265" t="s">
        <v>89</v>
      </c>
      <c r="D1282" s="266">
        <v>681.91</v>
      </c>
    </row>
    <row r="1283" spans="1:4" ht="14.25">
      <c r="A1283" s="267" t="s">
        <v>27875</v>
      </c>
      <c r="B1283" s="264" t="s">
        <v>27876</v>
      </c>
      <c r="C1283" s="265" t="s">
        <v>89</v>
      </c>
      <c r="D1283" s="266">
        <v>78.569999999999993</v>
      </c>
    </row>
    <row r="1284" spans="1:4" ht="14.25">
      <c r="A1284" s="267" t="s">
        <v>27877</v>
      </c>
      <c r="B1284" s="264" t="s">
        <v>27878</v>
      </c>
      <c r="C1284" s="265" t="s">
        <v>89</v>
      </c>
      <c r="D1284" s="266">
        <v>152.65</v>
      </c>
    </row>
    <row r="1285" spans="1:4" ht="14.25">
      <c r="A1285" s="267" t="s">
        <v>27879</v>
      </c>
      <c r="B1285" s="264" t="s">
        <v>27880</v>
      </c>
      <c r="C1285" s="265" t="s">
        <v>89</v>
      </c>
      <c r="D1285" s="266">
        <v>268.16000000000003</v>
      </c>
    </row>
    <row r="1286" spans="1:4" ht="14.25">
      <c r="A1286" s="267" t="s">
        <v>27881</v>
      </c>
      <c r="B1286" s="264" t="s">
        <v>27882</v>
      </c>
      <c r="C1286" s="265" t="s">
        <v>89</v>
      </c>
      <c r="D1286" s="266">
        <v>371.35</v>
      </c>
    </row>
    <row r="1287" spans="1:4" ht="14.25">
      <c r="A1287" s="267" t="s">
        <v>27883</v>
      </c>
      <c r="B1287" s="264" t="s">
        <v>27884</v>
      </c>
      <c r="C1287" s="265" t="s">
        <v>89</v>
      </c>
      <c r="D1287" s="266">
        <v>101.88</v>
      </c>
    </row>
    <row r="1288" spans="1:4" ht="14.25">
      <c r="A1288" s="267" t="s">
        <v>27885</v>
      </c>
      <c r="B1288" s="264" t="s">
        <v>27886</v>
      </c>
      <c r="C1288" s="265" t="s">
        <v>89</v>
      </c>
      <c r="D1288" s="266">
        <v>63.12</v>
      </c>
    </row>
    <row r="1289" spans="1:4" ht="14.25">
      <c r="A1289" s="267" t="s">
        <v>27887</v>
      </c>
      <c r="B1289" s="264" t="s">
        <v>27888</v>
      </c>
      <c r="C1289" s="265" t="s">
        <v>89</v>
      </c>
      <c r="D1289" s="266">
        <v>50.05</v>
      </c>
    </row>
    <row r="1290" spans="1:4" ht="14.25">
      <c r="A1290" s="267" t="s">
        <v>27889</v>
      </c>
      <c r="B1290" s="264" t="s">
        <v>27890</v>
      </c>
      <c r="C1290" s="265" t="s">
        <v>89</v>
      </c>
      <c r="D1290" s="266">
        <v>224.98</v>
      </c>
    </row>
    <row r="1291" spans="1:4" ht="14.25">
      <c r="A1291" s="267" t="s">
        <v>27891</v>
      </c>
      <c r="B1291" s="264" t="s">
        <v>27892</v>
      </c>
      <c r="C1291" s="265" t="s">
        <v>89</v>
      </c>
      <c r="D1291" s="266">
        <v>857.14</v>
      </c>
    </row>
    <row r="1292" spans="1:4" ht="14.25">
      <c r="A1292" s="267" t="s">
        <v>27893</v>
      </c>
      <c r="B1292" s="264" t="s">
        <v>27894</v>
      </c>
      <c r="C1292" s="265" t="s">
        <v>89</v>
      </c>
      <c r="D1292" s="266">
        <v>1294.75</v>
      </c>
    </row>
    <row r="1293" spans="1:4" ht="14.25">
      <c r="A1293" s="267" t="s">
        <v>27895</v>
      </c>
      <c r="B1293" s="264" t="s">
        <v>27896</v>
      </c>
      <c r="C1293" s="265" t="s">
        <v>2</v>
      </c>
      <c r="D1293" s="266">
        <v>236.37</v>
      </c>
    </row>
    <row r="1294" spans="1:4" ht="14.25">
      <c r="A1294" s="267" t="s">
        <v>27897</v>
      </c>
      <c r="B1294" s="264" t="s">
        <v>27898</v>
      </c>
      <c r="C1294" s="265" t="s">
        <v>2</v>
      </c>
      <c r="D1294" s="266">
        <v>80.510000000000005</v>
      </c>
    </row>
    <row r="1295" spans="1:4" ht="14.25">
      <c r="A1295" s="267" t="s">
        <v>27899</v>
      </c>
      <c r="B1295" s="264" t="s">
        <v>27900</v>
      </c>
      <c r="C1295" s="265" t="s">
        <v>2</v>
      </c>
      <c r="D1295" s="266">
        <v>103.18</v>
      </c>
    </row>
    <row r="1296" spans="1:4" ht="14.25">
      <c r="A1296" s="267" t="s">
        <v>27901</v>
      </c>
      <c r="B1296" s="264" t="s">
        <v>27902</v>
      </c>
      <c r="C1296" s="265" t="s">
        <v>2</v>
      </c>
      <c r="D1296" s="266">
        <v>149.12</v>
      </c>
    </row>
    <row r="1297" spans="1:4" ht="14.25">
      <c r="A1297" s="267" t="s">
        <v>27903</v>
      </c>
      <c r="B1297" s="264" t="s">
        <v>27904</v>
      </c>
      <c r="C1297" s="265" t="s">
        <v>2</v>
      </c>
      <c r="D1297" s="266">
        <v>323.29000000000002</v>
      </c>
    </row>
    <row r="1298" spans="1:4" ht="14.25">
      <c r="A1298" s="267" t="s">
        <v>27905</v>
      </c>
      <c r="B1298" s="264" t="s">
        <v>27906</v>
      </c>
      <c r="C1298" s="265" t="s">
        <v>2</v>
      </c>
      <c r="D1298" s="266">
        <v>475.41</v>
      </c>
    </row>
    <row r="1299" spans="1:4" ht="14.25">
      <c r="A1299" s="267" t="s">
        <v>27907</v>
      </c>
      <c r="B1299" s="264" t="s">
        <v>27908</v>
      </c>
      <c r="C1299" s="265" t="s">
        <v>2</v>
      </c>
      <c r="D1299" s="266">
        <v>810.76</v>
      </c>
    </row>
    <row r="1300" spans="1:4" ht="14.25">
      <c r="A1300" s="267" t="s">
        <v>27909</v>
      </c>
      <c r="B1300" s="264" t="s">
        <v>27910</v>
      </c>
      <c r="C1300" s="265" t="s">
        <v>2</v>
      </c>
      <c r="D1300" s="266">
        <v>1130.05</v>
      </c>
    </row>
    <row r="1301" spans="1:4" ht="14.25">
      <c r="A1301" s="267" t="s">
        <v>27911</v>
      </c>
      <c r="B1301" s="264" t="s">
        <v>27912</v>
      </c>
      <c r="C1301" s="265" t="s">
        <v>2</v>
      </c>
      <c r="D1301" s="266">
        <v>112.3</v>
      </c>
    </row>
    <row r="1302" spans="1:4" ht="14.25">
      <c r="A1302" s="267" t="s">
        <v>27913</v>
      </c>
      <c r="B1302" s="264" t="s">
        <v>27914</v>
      </c>
      <c r="C1302" s="265" t="s">
        <v>2</v>
      </c>
      <c r="D1302" s="266">
        <v>457.96</v>
      </c>
    </row>
    <row r="1303" spans="1:4" ht="14.25">
      <c r="A1303" s="267" t="s">
        <v>27915</v>
      </c>
      <c r="B1303" s="264" t="s">
        <v>27916</v>
      </c>
      <c r="C1303" s="265" t="s">
        <v>2</v>
      </c>
      <c r="D1303" s="266">
        <v>10.71</v>
      </c>
    </row>
    <row r="1304" spans="1:4" ht="14.25">
      <c r="A1304" s="267" t="s">
        <v>27917</v>
      </c>
      <c r="B1304" s="264" t="s">
        <v>27918</v>
      </c>
      <c r="C1304" s="265" t="s">
        <v>2</v>
      </c>
      <c r="D1304" s="266">
        <v>62.7</v>
      </c>
    </row>
    <row r="1305" spans="1:4" ht="14.25">
      <c r="A1305" s="267" t="s">
        <v>27919</v>
      </c>
      <c r="B1305" s="264" t="s">
        <v>27920</v>
      </c>
      <c r="C1305" s="265" t="s">
        <v>2</v>
      </c>
      <c r="D1305" s="266">
        <v>24.24</v>
      </c>
    </row>
    <row r="1306" spans="1:4" ht="14.25">
      <c r="A1306" s="267" t="s">
        <v>27921</v>
      </c>
      <c r="B1306" s="264" t="s">
        <v>27922</v>
      </c>
      <c r="C1306" s="265" t="s">
        <v>2</v>
      </c>
      <c r="D1306" s="266">
        <v>214.39</v>
      </c>
    </row>
    <row r="1307" spans="1:4" ht="14.25">
      <c r="A1307" s="267" t="s">
        <v>27923</v>
      </c>
      <c r="B1307" s="264" t="s">
        <v>27924</v>
      </c>
      <c r="C1307" s="265" t="s">
        <v>2</v>
      </c>
      <c r="D1307" s="266">
        <v>3262.3</v>
      </c>
    </row>
    <row r="1308" spans="1:4" ht="14.25">
      <c r="A1308" s="267" t="s">
        <v>27925</v>
      </c>
      <c r="B1308" s="264" t="s">
        <v>27926</v>
      </c>
      <c r="C1308" s="265" t="s">
        <v>2</v>
      </c>
      <c r="D1308" s="266">
        <v>232.74</v>
      </c>
    </row>
    <row r="1309" spans="1:4" ht="14.25">
      <c r="A1309" s="267" t="s">
        <v>27927</v>
      </c>
      <c r="B1309" s="264" t="s">
        <v>27928</v>
      </c>
      <c r="C1309" s="265" t="s">
        <v>2</v>
      </c>
      <c r="D1309" s="266">
        <v>789.19</v>
      </c>
    </row>
    <row r="1310" spans="1:4" ht="14.25">
      <c r="A1310" s="267" t="s">
        <v>27929</v>
      </c>
      <c r="B1310" s="264" t="s">
        <v>27930</v>
      </c>
      <c r="C1310" s="265" t="s">
        <v>2</v>
      </c>
      <c r="D1310" s="266">
        <v>1932.27</v>
      </c>
    </row>
    <row r="1311" spans="1:4" ht="14.25">
      <c r="A1311" s="267" t="s">
        <v>27931</v>
      </c>
      <c r="B1311" s="264" t="s">
        <v>27932</v>
      </c>
      <c r="C1311" s="265" t="s">
        <v>2</v>
      </c>
      <c r="D1311" s="266">
        <v>1396.07</v>
      </c>
    </row>
    <row r="1312" spans="1:4" ht="14.25">
      <c r="A1312" s="267" t="s">
        <v>27933</v>
      </c>
      <c r="B1312" s="264" t="s">
        <v>27934</v>
      </c>
      <c r="C1312" s="265" t="s">
        <v>2</v>
      </c>
      <c r="D1312" s="266">
        <v>366.37</v>
      </c>
    </row>
    <row r="1313" spans="1:4" ht="14.25">
      <c r="A1313" s="267" t="s">
        <v>27935</v>
      </c>
      <c r="B1313" s="264" t="s">
        <v>27936</v>
      </c>
      <c r="C1313" s="265" t="s">
        <v>2</v>
      </c>
      <c r="D1313" s="266">
        <v>399.83</v>
      </c>
    </row>
    <row r="1314" spans="1:4" ht="14.25">
      <c r="A1314" s="267" t="s">
        <v>27937</v>
      </c>
      <c r="B1314" s="264" t="s">
        <v>27938</v>
      </c>
      <c r="C1314" s="265" t="s">
        <v>2</v>
      </c>
      <c r="D1314" s="266">
        <v>446.6</v>
      </c>
    </row>
    <row r="1315" spans="1:4" ht="14.25">
      <c r="A1315" s="267" t="s">
        <v>27939</v>
      </c>
      <c r="B1315" s="264" t="s">
        <v>27940</v>
      </c>
      <c r="C1315" s="265" t="s">
        <v>2</v>
      </c>
      <c r="D1315" s="266">
        <v>162.66999999999999</v>
      </c>
    </row>
    <row r="1316" spans="1:4" ht="14.25">
      <c r="A1316" s="267" t="s">
        <v>27941</v>
      </c>
      <c r="B1316" s="264" t="s">
        <v>27942</v>
      </c>
      <c r="C1316" s="265" t="s">
        <v>2</v>
      </c>
      <c r="D1316" s="266">
        <v>269.17</v>
      </c>
    </row>
    <row r="1317" spans="1:4" ht="14.25">
      <c r="A1317" s="267" t="s">
        <v>27943</v>
      </c>
      <c r="B1317" s="264" t="s">
        <v>27944</v>
      </c>
      <c r="C1317" s="265" t="s">
        <v>2</v>
      </c>
      <c r="D1317" s="266">
        <v>318.92</v>
      </c>
    </row>
    <row r="1318" spans="1:4" ht="14.25">
      <c r="A1318" s="267" t="s">
        <v>27945</v>
      </c>
      <c r="B1318" s="264" t="s">
        <v>27946</v>
      </c>
      <c r="C1318" s="265" t="s">
        <v>2</v>
      </c>
      <c r="D1318" s="266">
        <v>580.41999999999996</v>
      </c>
    </row>
    <row r="1319" spans="1:4" ht="14.25">
      <c r="A1319" s="267" t="s">
        <v>27947</v>
      </c>
      <c r="B1319" s="264" t="s">
        <v>27948</v>
      </c>
      <c r="C1319" s="265" t="s">
        <v>89</v>
      </c>
      <c r="D1319" s="266">
        <v>412.12</v>
      </c>
    </row>
    <row r="1320" spans="1:4" ht="14.25">
      <c r="A1320" s="267" t="s">
        <v>27949</v>
      </c>
      <c r="B1320" s="264" t="s">
        <v>27950</v>
      </c>
      <c r="C1320" s="265" t="s">
        <v>89</v>
      </c>
      <c r="D1320" s="266">
        <v>528.97</v>
      </c>
    </row>
    <row r="1321" spans="1:4" ht="14.25">
      <c r="A1321" s="267" t="s">
        <v>27951</v>
      </c>
      <c r="B1321" s="264" t="s">
        <v>27952</v>
      </c>
      <c r="C1321" s="265" t="s">
        <v>89</v>
      </c>
      <c r="D1321" s="266">
        <v>729.35</v>
      </c>
    </row>
    <row r="1322" spans="1:4" ht="14.25">
      <c r="A1322" s="267" t="s">
        <v>27953</v>
      </c>
      <c r="B1322" s="264" t="s">
        <v>27954</v>
      </c>
      <c r="C1322" s="265" t="s">
        <v>2</v>
      </c>
      <c r="D1322" s="266">
        <v>162.84</v>
      </c>
    </row>
    <row r="1323" spans="1:4" ht="14.25">
      <c r="A1323" s="267" t="s">
        <v>27955</v>
      </c>
      <c r="B1323" s="264" t="s">
        <v>27956</v>
      </c>
      <c r="C1323" s="265" t="s">
        <v>2</v>
      </c>
      <c r="D1323" s="266">
        <v>285.93</v>
      </c>
    </row>
    <row r="1324" spans="1:4" ht="14.25">
      <c r="A1324" s="267" t="s">
        <v>27957</v>
      </c>
      <c r="B1324" s="264" t="s">
        <v>27958</v>
      </c>
      <c r="C1324" s="265" t="s">
        <v>2</v>
      </c>
      <c r="D1324" s="266">
        <v>300.83999999999997</v>
      </c>
    </row>
    <row r="1325" spans="1:4" ht="14.25">
      <c r="A1325" s="267" t="s">
        <v>27959</v>
      </c>
      <c r="B1325" s="264" t="s">
        <v>27960</v>
      </c>
      <c r="C1325" s="265" t="s">
        <v>89</v>
      </c>
      <c r="D1325" s="266">
        <v>488.07</v>
      </c>
    </row>
    <row r="1326" spans="1:4" ht="14.25">
      <c r="A1326" s="267" t="s">
        <v>27961</v>
      </c>
      <c r="B1326" s="264" t="s">
        <v>27962</v>
      </c>
      <c r="C1326" s="265" t="s">
        <v>89</v>
      </c>
      <c r="D1326" s="266">
        <v>550.55999999999995</v>
      </c>
    </row>
    <row r="1327" spans="1:4" ht="14.25">
      <c r="A1327" s="267" t="s">
        <v>27963</v>
      </c>
      <c r="B1327" s="264" t="s">
        <v>27964</v>
      </c>
      <c r="C1327" s="265" t="s">
        <v>89</v>
      </c>
      <c r="D1327" s="266">
        <v>710.07</v>
      </c>
    </row>
    <row r="1328" spans="1:4" ht="14.25">
      <c r="A1328" s="267" t="s">
        <v>27965</v>
      </c>
      <c r="B1328" s="264" t="s">
        <v>27966</v>
      </c>
      <c r="C1328" s="265" t="s">
        <v>89</v>
      </c>
      <c r="D1328" s="266">
        <v>1037.3599999999999</v>
      </c>
    </row>
    <row r="1329" spans="1:4" ht="14.25">
      <c r="A1329" s="267" t="s">
        <v>27967</v>
      </c>
      <c r="B1329" s="264" t="s">
        <v>27968</v>
      </c>
      <c r="C1329" s="265" t="s">
        <v>89</v>
      </c>
      <c r="D1329" s="266">
        <v>577.79999999999995</v>
      </c>
    </row>
    <row r="1330" spans="1:4" ht="14.25">
      <c r="A1330" s="267" t="s">
        <v>27969</v>
      </c>
      <c r="B1330" s="264" t="s">
        <v>27970</v>
      </c>
      <c r="C1330" s="265" t="s">
        <v>89</v>
      </c>
      <c r="D1330" s="266">
        <v>606.51</v>
      </c>
    </row>
    <row r="1331" spans="1:4" ht="14.25">
      <c r="A1331" s="267" t="s">
        <v>27971</v>
      </c>
      <c r="B1331" s="264" t="s">
        <v>27972</v>
      </c>
      <c r="C1331" s="265" t="s">
        <v>89</v>
      </c>
      <c r="D1331" s="266">
        <v>860.21</v>
      </c>
    </row>
    <row r="1332" spans="1:4" ht="14.25">
      <c r="A1332" s="267" t="s">
        <v>27973</v>
      </c>
      <c r="B1332" s="264" t="s">
        <v>27974</v>
      </c>
      <c r="C1332" s="265" t="s">
        <v>89</v>
      </c>
      <c r="D1332" s="266">
        <v>1100.1099999999999</v>
      </c>
    </row>
    <row r="1333" spans="1:4" ht="14.25">
      <c r="A1333" s="267" t="s">
        <v>27975</v>
      </c>
      <c r="B1333" s="264" t="s">
        <v>27976</v>
      </c>
      <c r="C1333" s="265" t="s">
        <v>2</v>
      </c>
      <c r="D1333" s="266">
        <v>129.37</v>
      </c>
    </row>
    <row r="1334" spans="1:4" ht="14.25">
      <c r="A1334" s="267" t="s">
        <v>27977</v>
      </c>
      <c r="B1334" s="264" t="s">
        <v>27978</v>
      </c>
      <c r="C1334" s="265" t="s">
        <v>2</v>
      </c>
      <c r="D1334" s="266">
        <v>214.56</v>
      </c>
    </row>
    <row r="1335" spans="1:4" ht="14.25">
      <c r="A1335" s="267" t="s">
        <v>27979</v>
      </c>
      <c r="B1335" s="264" t="s">
        <v>27980</v>
      </c>
      <c r="C1335" s="265" t="s">
        <v>2</v>
      </c>
      <c r="D1335" s="266">
        <v>415.87</v>
      </c>
    </row>
    <row r="1336" spans="1:4" ht="14.25">
      <c r="A1336" s="267" t="s">
        <v>27981</v>
      </c>
      <c r="B1336" s="264" t="s">
        <v>27982</v>
      </c>
      <c r="C1336" s="265" t="s">
        <v>2</v>
      </c>
      <c r="D1336" s="266">
        <v>561.46</v>
      </c>
    </row>
    <row r="1337" spans="1:4" ht="14.25">
      <c r="A1337" s="267" t="s">
        <v>27983</v>
      </c>
      <c r="B1337" s="264" t="s">
        <v>27984</v>
      </c>
      <c r="C1337" s="265" t="s">
        <v>89</v>
      </c>
      <c r="D1337" s="266">
        <v>681.02</v>
      </c>
    </row>
    <row r="1338" spans="1:4" ht="14.25">
      <c r="A1338" s="267" t="s">
        <v>27985</v>
      </c>
      <c r="B1338" s="264" t="s">
        <v>27986</v>
      </c>
      <c r="C1338" s="265" t="s">
        <v>2</v>
      </c>
      <c r="D1338" s="266">
        <v>259.7</v>
      </c>
    </row>
    <row r="1339" spans="1:4" ht="14.25">
      <c r="A1339" s="267" t="s">
        <v>27987</v>
      </c>
      <c r="B1339" s="264" t="s">
        <v>27988</v>
      </c>
      <c r="C1339" s="265" t="s">
        <v>2</v>
      </c>
      <c r="D1339" s="266">
        <v>552.54</v>
      </c>
    </row>
    <row r="1340" spans="1:4" ht="14.25">
      <c r="A1340" s="267" t="s">
        <v>27989</v>
      </c>
      <c r="B1340" s="264" t="s">
        <v>27990</v>
      </c>
      <c r="C1340" s="265" t="s">
        <v>2</v>
      </c>
      <c r="D1340" s="266">
        <v>447.09</v>
      </c>
    </row>
    <row r="1341" spans="1:4" ht="14.25">
      <c r="A1341" s="267" t="s">
        <v>27991</v>
      </c>
      <c r="B1341" s="264" t="s">
        <v>27992</v>
      </c>
      <c r="C1341" s="265" t="s">
        <v>2</v>
      </c>
      <c r="D1341" s="266">
        <v>482.73</v>
      </c>
    </row>
    <row r="1342" spans="1:4" ht="14.25">
      <c r="A1342" s="267" t="s">
        <v>27993</v>
      </c>
      <c r="B1342" s="264" t="s">
        <v>27994</v>
      </c>
      <c r="C1342" s="265" t="s">
        <v>2</v>
      </c>
      <c r="D1342" s="266">
        <v>753.2</v>
      </c>
    </row>
    <row r="1343" spans="1:4" ht="14.25">
      <c r="A1343" s="267" t="s">
        <v>27995</v>
      </c>
      <c r="B1343" s="264" t="s">
        <v>27996</v>
      </c>
      <c r="C1343" s="265" t="s">
        <v>89</v>
      </c>
      <c r="D1343" s="266">
        <v>537.19000000000005</v>
      </c>
    </row>
    <row r="1344" spans="1:4" ht="14.25">
      <c r="A1344" s="267" t="s">
        <v>27997</v>
      </c>
      <c r="B1344" s="264" t="s">
        <v>27998</v>
      </c>
      <c r="C1344" s="265" t="s">
        <v>89</v>
      </c>
      <c r="D1344" s="266">
        <v>982.78</v>
      </c>
    </row>
    <row r="1345" spans="1:4" ht="14.25">
      <c r="A1345" s="267" t="s">
        <v>27999</v>
      </c>
      <c r="B1345" s="264" t="s">
        <v>28000</v>
      </c>
      <c r="C1345" s="265" t="s">
        <v>89</v>
      </c>
      <c r="D1345" s="266">
        <v>879.7</v>
      </c>
    </row>
    <row r="1346" spans="1:4" ht="14.25">
      <c r="A1346" s="267" t="s">
        <v>28001</v>
      </c>
      <c r="B1346" s="264" t="s">
        <v>28002</v>
      </c>
      <c r="C1346" s="265" t="s">
        <v>89</v>
      </c>
      <c r="D1346" s="266">
        <v>487.66</v>
      </c>
    </row>
    <row r="1347" spans="1:4" ht="14.25">
      <c r="A1347" s="267" t="s">
        <v>28003</v>
      </c>
      <c r="B1347" s="264" t="s">
        <v>28004</v>
      </c>
      <c r="C1347" s="265" t="s">
        <v>89</v>
      </c>
      <c r="D1347" s="266">
        <v>484.44</v>
      </c>
    </row>
    <row r="1348" spans="1:4" ht="14.25">
      <c r="A1348" s="267" t="s">
        <v>28005</v>
      </c>
      <c r="B1348" s="264" t="s">
        <v>28006</v>
      </c>
      <c r="C1348" s="265" t="s">
        <v>89</v>
      </c>
      <c r="D1348" s="266">
        <v>859.73</v>
      </c>
    </row>
    <row r="1349" spans="1:4" ht="14.25">
      <c r="A1349" s="267" t="s">
        <v>28007</v>
      </c>
      <c r="B1349" s="264" t="s">
        <v>28008</v>
      </c>
      <c r="C1349" s="265" t="s">
        <v>89</v>
      </c>
      <c r="D1349" s="266">
        <v>1307.49</v>
      </c>
    </row>
    <row r="1350" spans="1:4" ht="14.25">
      <c r="A1350" s="267" t="s">
        <v>28009</v>
      </c>
      <c r="B1350" s="264" t="s">
        <v>28010</v>
      </c>
      <c r="C1350" s="265" t="s">
        <v>89</v>
      </c>
      <c r="D1350" s="266">
        <v>248.51</v>
      </c>
    </row>
    <row r="1351" spans="1:4" ht="14.25">
      <c r="A1351" s="267" t="s">
        <v>28011</v>
      </c>
      <c r="B1351" s="264" t="s">
        <v>28012</v>
      </c>
      <c r="C1351" s="265" t="s">
        <v>89</v>
      </c>
      <c r="D1351" s="266">
        <v>305.70999999999998</v>
      </c>
    </row>
    <row r="1352" spans="1:4" ht="14.25">
      <c r="A1352" s="267" t="s">
        <v>28013</v>
      </c>
      <c r="B1352" s="264" t="s">
        <v>28014</v>
      </c>
      <c r="C1352" s="265" t="s">
        <v>2</v>
      </c>
      <c r="D1352" s="266">
        <v>99.82</v>
      </c>
    </row>
    <row r="1353" spans="1:4" ht="14.25">
      <c r="A1353" s="267" t="s">
        <v>28015</v>
      </c>
      <c r="B1353" s="264" t="s">
        <v>28016</v>
      </c>
      <c r="C1353" s="265" t="s">
        <v>2</v>
      </c>
      <c r="D1353" s="266">
        <v>176.45</v>
      </c>
    </row>
    <row r="1354" spans="1:4" ht="14.25">
      <c r="A1354" s="267" t="s">
        <v>28017</v>
      </c>
      <c r="B1354" s="264" t="s">
        <v>28018</v>
      </c>
      <c r="C1354" s="265" t="s">
        <v>2</v>
      </c>
      <c r="D1354" s="266">
        <v>1090.79</v>
      </c>
    </row>
    <row r="1355" spans="1:4" ht="14.25">
      <c r="A1355" s="267" t="s">
        <v>28019</v>
      </c>
      <c r="B1355" s="264" t="s">
        <v>28020</v>
      </c>
      <c r="C1355" s="265" t="s">
        <v>89</v>
      </c>
      <c r="D1355" s="266">
        <v>145.29</v>
      </c>
    </row>
    <row r="1356" spans="1:4" ht="14.25">
      <c r="A1356" s="267" t="s">
        <v>28021</v>
      </c>
      <c r="B1356" s="264" t="s">
        <v>28022</v>
      </c>
      <c r="C1356" s="265" t="s">
        <v>89</v>
      </c>
      <c r="D1356" s="266">
        <v>202.81</v>
      </c>
    </row>
    <row r="1357" spans="1:4" ht="14.25">
      <c r="A1357" s="267" t="s">
        <v>28023</v>
      </c>
      <c r="B1357" s="264" t="s">
        <v>28024</v>
      </c>
      <c r="C1357" s="265" t="s">
        <v>89</v>
      </c>
      <c r="D1357" s="266">
        <v>601.91999999999996</v>
      </c>
    </row>
    <row r="1358" spans="1:4" ht="14.25">
      <c r="A1358" s="267" t="s">
        <v>28025</v>
      </c>
      <c r="B1358" s="264" t="s">
        <v>28026</v>
      </c>
      <c r="C1358" s="265" t="s">
        <v>2</v>
      </c>
      <c r="D1358" s="266">
        <v>74.58</v>
      </c>
    </row>
    <row r="1359" spans="1:4" ht="14.25">
      <c r="A1359" s="267" t="s">
        <v>28027</v>
      </c>
      <c r="B1359" s="264" t="s">
        <v>28028</v>
      </c>
      <c r="C1359" s="265" t="s">
        <v>2</v>
      </c>
      <c r="D1359" s="266">
        <v>85.16</v>
      </c>
    </row>
    <row r="1360" spans="1:4" ht="14.25">
      <c r="A1360" s="267" t="s">
        <v>28029</v>
      </c>
      <c r="B1360" s="264" t="s">
        <v>28030</v>
      </c>
      <c r="C1360" s="265" t="s">
        <v>2</v>
      </c>
      <c r="D1360" s="266">
        <v>246.9</v>
      </c>
    </row>
    <row r="1361" spans="1:4" ht="14.25">
      <c r="A1361" s="267" t="s">
        <v>28031</v>
      </c>
      <c r="B1361" s="264" t="s">
        <v>28032</v>
      </c>
      <c r="C1361" s="265" t="s">
        <v>2723</v>
      </c>
      <c r="D1361" s="266">
        <v>984.02</v>
      </c>
    </row>
    <row r="1362" spans="1:4" ht="14.25">
      <c r="A1362" s="267" t="s">
        <v>28033</v>
      </c>
      <c r="B1362" s="264" t="s">
        <v>28034</v>
      </c>
      <c r="C1362" s="265" t="s">
        <v>2723</v>
      </c>
      <c r="D1362" s="266">
        <v>962.65</v>
      </c>
    </row>
    <row r="1363" spans="1:4" ht="14.25">
      <c r="A1363" s="267" t="s">
        <v>28035</v>
      </c>
      <c r="B1363" s="264" t="s">
        <v>28036</v>
      </c>
      <c r="C1363" s="265" t="s">
        <v>2723</v>
      </c>
      <c r="D1363" s="266">
        <v>1200.01</v>
      </c>
    </row>
    <row r="1364" spans="1:4" ht="14.25">
      <c r="A1364" s="267" t="s">
        <v>28037</v>
      </c>
      <c r="B1364" s="264" t="s">
        <v>28038</v>
      </c>
      <c r="C1364" s="265" t="s">
        <v>2723</v>
      </c>
      <c r="D1364" s="266">
        <v>2064.52</v>
      </c>
    </row>
    <row r="1365" spans="1:4" ht="14.25">
      <c r="A1365" s="267" t="s">
        <v>28039</v>
      </c>
      <c r="B1365" s="264" t="s">
        <v>28040</v>
      </c>
      <c r="C1365" s="265" t="s">
        <v>2</v>
      </c>
      <c r="D1365" s="266">
        <v>63.59</v>
      </c>
    </row>
    <row r="1366" spans="1:4" ht="14.25">
      <c r="A1366" s="267" t="s">
        <v>28041</v>
      </c>
      <c r="B1366" s="264" t="s">
        <v>28042</v>
      </c>
      <c r="C1366" s="265" t="s">
        <v>2</v>
      </c>
      <c r="D1366" s="266">
        <v>88.72</v>
      </c>
    </row>
    <row r="1367" spans="1:4" ht="14.25">
      <c r="A1367" s="267" t="s">
        <v>28043</v>
      </c>
      <c r="B1367" s="264" t="s">
        <v>28044</v>
      </c>
      <c r="C1367" s="265" t="s">
        <v>2</v>
      </c>
      <c r="D1367" s="266">
        <v>109.83</v>
      </c>
    </row>
    <row r="1368" spans="1:4" ht="14.25">
      <c r="A1368" s="267" t="s">
        <v>28045</v>
      </c>
      <c r="B1368" s="264" t="s">
        <v>28046</v>
      </c>
      <c r="C1368" s="265" t="s">
        <v>2</v>
      </c>
      <c r="D1368" s="266">
        <v>194.4</v>
      </c>
    </row>
    <row r="1369" spans="1:4" ht="14.25">
      <c r="A1369" s="267" t="s">
        <v>28047</v>
      </c>
      <c r="B1369" s="264" t="s">
        <v>28048</v>
      </c>
      <c r="C1369" s="265" t="s">
        <v>2</v>
      </c>
      <c r="D1369" s="266">
        <v>102.08</v>
      </c>
    </row>
    <row r="1370" spans="1:4" ht="14.25">
      <c r="A1370" s="267" t="s">
        <v>28049</v>
      </c>
      <c r="B1370" s="264" t="s">
        <v>28050</v>
      </c>
      <c r="C1370" s="265" t="s">
        <v>2</v>
      </c>
      <c r="D1370" s="266">
        <v>127.12</v>
      </c>
    </row>
    <row r="1371" spans="1:4" ht="14.25">
      <c r="A1371" s="267" t="s">
        <v>28051</v>
      </c>
      <c r="B1371" s="264" t="s">
        <v>28052</v>
      </c>
      <c r="C1371" s="265" t="s">
        <v>2</v>
      </c>
      <c r="D1371" s="266">
        <v>179.09</v>
      </c>
    </row>
    <row r="1372" spans="1:4" ht="14.25">
      <c r="A1372" s="267" t="s">
        <v>28053</v>
      </c>
      <c r="B1372" s="264" t="s">
        <v>28054</v>
      </c>
      <c r="C1372" s="265" t="s">
        <v>2</v>
      </c>
      <c r="D1372" s="266">
        <v>310.99</v>
      </c>
    </row>
    <row r="1373" spans="1:4" ht="14.25">
      <c r="A1373" s="267" t="s">
        <v>28055</v>
      </c>
      <c r="B1373" s="264" t="s">
        <v>28056</v>
      </c>
      <c r="C1373" s="265" t="s">
        <v>2</v>
      </c>
      <c r="D1373" s="266">
        <v>69.209999999999994</v>
      </c>
    </row>
    <row r="1374" spans="1:4" ht="14.25">
      <c r="A1374" s="267" t="s">
        <v>28057</v>
      </c>
      <c r="B1374" s="264" t="s">
        <v>28058</v>
      </c>
      <c r="C1374" s="265" t="s">
        <v>2</v>
      </c>
      <c r="D1374" s="266">
        <v>79.7</v>
      </c>
    </row>
    <row r="1375" spans="1:4" ht="14.25">
      <c r="A1375" s="267" t="s">
        <v>28059</v>
      </c>
      <c r="B1375" s="264" t="s">
        <v>28060</v>
      </c>
      <c r="C1375" s="265" t="s">
        <v>2</v>
      </c>
      <c r="D1375" s="266">
        <v>98.71</v>
      </c>
    </row>
    <row r="1376" spans="1:4" ht="14.25">
      <c r="A1376" s="267" t="s">
        <v>28061</v>
      </c>
      <c r="B1376" s="264" t="s">
        <v>28062</v>
      </c>
      <c r="C1376" s="265" t="s">
        <v>2</v>
      </c>
      <c r="D1376" s="266">
        <v>139.63999999999999</v>
      </c>
    </row>
    <row r="1377" spans="1:4" ht="14.25">
      <c r="A1377" s="267" t="s">
        <v>28063</v>
      </c>
      <c r="B1377" s="264" t="s">
        <v>28064</v>
      </c>
      <c r="C1377" s="265" t="s">
        <v>2</v>
      </c>
      <c r="D1377" s="266">
        <v>54.97</v>
      </c>
    </row>
    <row r="1378" spans="1:4" ht="14.25">
      <c r="A1378" s="267" t="s">
        <v>28065</v>
      </c>
      <c r="B1378" s="264" t="s">
        <v>28066</v>
      </c>
      <c r="C1378" s="265" t="s">
        <v>2</v>
      </c>
      <c r="D1378" s="266">
        <v>71.77</v>
      </c>
    </row>
    <row r="1379" spans="1:4" ht="14.25">
      <c r="A1379" s="267" t="s">
        <v>28067</v>
      </c>
      <c r="B1379" s="264" t="s">
        <v>28068</v>
      </c>
      <c r="C1379" s="265" t="s">
        <v>2</v>
      </c>
      <c r="D1379" s="266">
        <v>116.78</v>
      </c>
    </row>
    <row r="1380" spans="1:4" ht="14.25">
      <c r="A1380" s="267" t="s">
        <v>28069</v>
      </c>
      <c r="B1380" s="264" t="s">
        <v>28070</v>
      </c>
      <c r="C1380" s="265" t="s">
        <v>2</v>
      </c>
      <c r="D1380" s="266">
        <v>130.47</v>
      </c>
    </row>
    <row r="1381" spans="1:4" ht="14.25">
      <c r="A1381" s="267" t="s">
        <v>28071</v>
      </c>
      <c r="B1381" s="264" t="s">
        <v>28072</v>
      </c>
      <c r="C1381" s="265" t="s">
        <v>2</v>
      </c>
      <c r="D1381" s="266">
        <v>162.47999999999999</v>
      </c>
    </row>
    <row r="1382" spans="1:4" ht="14.25">
      <c r="A1382" s="267" t="s">
        <v>28073</v>
      </c>
      <c r="B1382" s="264" t="s">
        <v>28074</v>
      </c>
      <c r="C1382" s="265" t="s">
        <v>2</v>
      </c>
      <c r="D1382" s="266">
        <v>155.19</v>
      </c>
    </row>
    <row r="1383" spans="1:4" ht="14.25">
      <c r="A1383" s="267" t="s">
        <v>28075</v>
      </c>
      <c r="B1383" s="264" t="s">
        <v>28076</v>
      </c>
      <c r="C1383" s="265" t="s">
        <v>2</v>
      </c>
      <c r="D1383" s="266">
        <v>172.98</v>
      </c>
    </row>
    <row r="1384" spans="1:4" ht="14.25">
      <c r="A1384" s="267" t="s">
        <v>28077</v>
      </c>
      <c r="B1384" s="264" t="s">
        <v>28078</v>
      </c>
      <c r="C1384" s="265" t="s">
        <v>2</v>
      </c>
      <c r="D1384" s="266">
        <v>208.11</v>
      </c>
    </row>
    <row r="1385" spans="1:4" ht="14.25">
      <c r="A1385" s="267" t="s">
        <v>28079</v>
      </c>
      <c r="B1385" s="264" t="s">
        <v>28080</v>
      </c>
      <c r="C1385" s="265" t="s">
        <v>2</v>
      </c>
      <c r="D1385" s="266">
        <v>331.49</v>
      </c>
    </row>
    <row r="1386" spans="1:4" ht="14.25">
      <c r="A1386" s="267" t="s">
        <v>28081</v>
      </c>
      <c r="B1386" s="264" t="s">
        <v>28082</v>
      </c>
      <c r="C1386" s="265" t="s">
        <v>2</v>
      </c>
      <c r="D1386" s="266">
        <v>260.52999999999997</v>
      </c>
    </row>
    <row r="1387" spans="1:4" ht="14.25">
      <c r="A1387" s="267" t="s">
        <v>28083</v>
      </c>
      <c r="B1387" s="264" t="s">
        <v>28084</v>
      </c>
      <c r="C1387" s="265" t="s">
        <v>2</v>
      </c>
      <c r="D1387" s="266">
        <v>121.36</v>
      </c>
    </row>
    <row r="1388" spans="1:4" ht="14.25">
      <c r="A1388" s="267" t="s">
        <v>28085</v>
      </c>
      <c r="B1388" s="264" t="s">
        <v>28086</v>
      </c>
      <c r="C1388" s="265" t="s">
        <v>2</v>
      </c>
      <c r="D1388" s="266">
        <v>146.96</v>
      </c>
    </row>
    <row r="1389" spans="1:4" ht="14.25">
      <c r="A1389" s="267" t="s">
        <v>28087</v>
      </c>
      <c r="B1389" s="264" t="s">
        <v>28088</v>
      </c>
      <c r="C1389" s="265" t="s">
        <v>2</v>
      </c>
      <c r="D1389" s="266">
        <v>171.65</v>
      </c>
    </row>
    <row r="1390" spans="1:4" ht="14.25">
      <c r="A1390" s="267" t="s">
        <v>28089</v>
      </c>
      <c r="B1390" s="264" t="s">
        <v>28090</v>
      </c>
      <c r="C1390" s="265" t="s">
        <v>2</v>
      </c>
      <c r="D1390" s="266">
        <v>181.21</v>
      </c>
    </row>
    <row r="1391" spans="1:4" ht="14.25">
      <c r="A1391" s="267" t="s">
        <v>28091</v>
      </c>
      <c r="B1391" s="264" t="s">
        <v>28092</v>
      </c>
      <c r="C1391" s="265" t="s">
        <v>2</v>
      </c>
      <c r="D1391" s="266">
        <v>187.25</v>
      </c>
    </row>
    <row r="1392" spans="1:4" ht="14.25">
      <c r="A1392" s="267" t="s">
        <v>28093</v>
      </c>
      <c r="B1392" s="264" t="s">
        <v>28094</v>
      </c>
      <c r="C1392" s="265" t="s">
        <v>2</v>
      </c>
      <c r="D1392" s="266">
        <v>232.54</v>
      </c>
    </row>
    <row r="1393" spans="1:4" ht="14.25">
      <c r="A1393" s="267" t="s">
        <v>28095</v>
      </c>
      <c r="B1393" s="264" t="s">
        <v>28096</v>
      </c>
      <c r="C1393" s="265" t="s">
        <v>2</v>
      </c>
      <c r="D1393" s="266">
        <v>44.92</v>
      </c>
    </row>
    <row r="1394" spans="1:4" ht="14.25">
      <c r="A1394" s="267" t="s">
        <v>28097</v>
      </c>
      <c r="B1394" s="264" t="s">
        <v>28098</v>
      </c>
      <c r="C1394" s="265" t="s">
        <v>2</v>
      </c>
      <c r="D1394" s="266">
        <v>53.84</v>
      </c>
    </row>
    <row r="1395" spans="1:4" ht="14.25">
      <c r="A1395" s="267" t="s">
        <v>28099</v>
      </c>
      <c r="B1395" s="264" t="s">
        <v>28100</v>
      </c>
      <c r="C1395" s="265" t="s">
        <v>2</v>
      </c>
      <c r="D1395" s="266">
        <v>141.83000000000001</v>
      </c>
    </row>
    <row r="1396" spans="1:4" ht="14.25">
      <c r="A1396" s="267" t="s">
        <v>28101</v>
      </c>
      <c r="B1396" s="264" t="s">
        <v>28102</v>
      </c>
      <c r="C1396" s="265" t="s">
        <v>2</v>
      </c>
      <c r="D1396" s="266">
        <v>203.16</v>
      </c>
    </row>
    <row r="1397" spans="1:4" ht="14.25">
      <c r="A1397" s="267" t="s">
        <v>28103</v>
      </c>
      <c r="B1397" s="264" t="s">
        <v>28104</v>
      </c>
      <c r="C1397" s="265" t="s">
        <v>2</v>
      </c>
      <c r="D1397" s="266">
        <v>267.04000000000002</v>
      </c>
    </row>
    <row r="1398" spans="1:4" ht="14.25">
      <c r="A1398" s="267" t="s">
        <v>28105</v>
      </c>
      <c r="B1398" s="264" t="s">
        <v>28106</v>
      </c>
      <c r="C1398" s="265" t="s">
        <v>2</v>
      </c>
      <c r="D1398" s="266">
        <v>185.18</v>
      </c>
    </row>
    <row r="1399" spans="1:4" ht="14.25">
      <c r="A1399" s="267" t="s">
        <v>28107</v>
      </c>
      <c r="B1399" s="264" t="s">
        <v>28108</v>
      </c>
      <c r="C1399" s="265" t="s">
        <v>2</v>
      </c>
      <c r="D1399" s="266">
        <v>227.43</v>
      </c>
    </row>
    <row r="1400" spans="1:4" ht="14.25">
      <c r="A1400" s="267" t="s">
        <v>28109</v>
      </c>
      <c r="B1400" s="264" t="s">
        <v>28110</v>
      </c>
      <c r="C1400" s="265" t="s">
        <v>2</v>
      </c>
      <c r="D1400" s="266">
        <v>306.64999999999998</v>
      </c>
    </row>
    <row r="1401" spans="1:4" ht="14.25">
      <c r="A1401" s="267" t="s">
        <v>28111</v>
      </c>
      <c r="B1401" s="264" t="s">
        <v>28112</v>
      </c>
      <c r="C1401" s="265" t="s">
        <v>2</v>
      </c>
      <c r="D1401" s="266">
        <v>342.96</v>
      </c>
    </row>
    <row r="1402" spans="1:4" ht="14.25">
      <c r="A1402" s="267" t="s">
        <v>28113</v>
      </c>
      <c r="B1402" s="264" t="s">
        <v>28114</v>
      </c>
      <c r="C1402" s="265" t="s">
        <v>2</v>
      </c>
      <c r="D1402" s="266">
        <v>874.81</v>
      </c>
    </row>
    <row r="1403" spans="1:4" ht="14.25">
      <c r="A1403" s="267" t="s">
        <v>28115</v>
      </c>
      <c r="B1403" s="264" t="s">
        <v>28116</v>
      </c>
      <c r="C1403" s="265" t="s">
        <v>2</v>
      </c>
      <c r="D1403" s="266">
        <v>278.45</v>
      </c>
    </row>
    <row r="1404" spans="1:4" ht="14.25">
      <c r="A1404" s="267" t="s">
        <v>28117</v>
      </c>
      <c r="B1404" s="264" t="s">
        <v>28118</v>
      </c>
      <c r="C1404" s="265" t="s">
        <v>2</v>
      </c>
      <c r="D1404" s="266">
        <v>291.22000000000003</v>
      </c>
    </row>
    <row r="1405" spans="1:4" ht="14.25">
      <c r="A1405" s="267" t="s">
        <v>28119</v>
      </c>
      <c r="B1405" s="264" t="s">
        <v>28120</v>
      </c>
      <c r="C1405" s="265" t="s">
        <v>2</v>
      </c>
      <c r="D1405" s="266">
        <v>1159.3800000000001</v>
      </c>
    </row>
    <row r="1406" spans="1:4" ht="14.25">
      <c r="A1406" s="267" t="s">
        <v>28121</v>
      </c>
      <c r="B1406" s="264" t="s">
        <v>28122</v>
      </c>
      <c r="C1406" s="265" t="s">
        <v>2723</v>
      </c>
      <c r="D1406" s="266">
        <v>1071.49</v>
      </c>
    </row>
    <row r="1407" spans="1:4" ht="14.25">
      <c r="A1407" s="267" t="s">
        <v>28123</v>
      </c>
      <c r="B1407" s="264" t="s">
        <v>28124</v>
      </c>
      <c r="C1407" s="265" t="s">
        <v>2</v>
      </c>
      <c r="D1407" s="266">
        <v>152.34</v>
      </c>
    </row>
    <row r="1408" spans="1:4" ht="14.25">
      <c r="A1408" s="267" t="s">
        <v>28125</v>
      </c>
      <c r="B1408" s="264" t="s">
        <v>28126</v>
      </c>
      <c r="C1408" s="265" t="s">
        <v>2</v>
      </c>
      <c r="D1408" s="266">
        <v>573.83000000000004</v>
      </c>
    </row>
    <row r="1409" spans="1:4" ht="14.25">
      <c r="A1409" s="267" t="s">
        <v>28127</v>
      </c>
      <c r="B1409" s="264" t="s">
        <v>28128</v>
      </c>
      <c r="C1409" s="265" t="s">
        <v>2</v>
      </c>
      <c r="D1409" s="266">
        <v>673.64</v>
      </c>
    </row>
    <row r="1410" spans="1:4" ht="14.25">
      <c r="A1410" s="267" t="s">
        <v>28129</v>
      </c>
      <c r="B1410" s="264" t="s">
        <v>28130</v>
      </c>
      <c r="C1410" s="265" t="s">
        <v>2</v>
      </c>
      <c r="D1410" s="266">
        <v>220.51</v>
      </c>
    </row>
    <row r="1411" spans="1:4" ht="14.25">
      <c r="A1411" s="267" t="s">
        <v>28131</v>
      </c>
      <c r="B1411" s="264" t="s">
        <v>28132</v>
      </c>
      <c r="C1411" s="265" t="s">
        <v>2</v>
      </c>
      <c r="D1411" s="266">
        <v>505.57</v>
      </c>
    </row>
    <row r="1412" spans="1:4" ht="14.25">
      <c r="A1412" s="267" t="s">
        <v>28133</v>
      </c>
      <c r="B1412" s="264" t="s">
        <v>28134</v>
      </c>
      <c r="C1412" s="265" t="s">
        <v>2</v>
      </c>
      <c r="D1412" s="266">
        <v>532.35</v>
      </c>
    </row>
    <row r="1413" spans="1:4" ht="14.25">
      <c r="A1413" s="267" t="s">
        <v>28135</v>
      </c>
      <c r="B1413" s="264" t="s">
        <v>28136</v>
      </c>
      <c r="C1413" s="265" t="s">
        <v>2</v>
      </c>
      <c r="D1413" s="266">
        <v>469.6</v>
      </c>
    </row>
    <row r="1414" spans="1:4" ht="14.25">
      <c r="A1414" s="267" t="s">
        <v>28137</v>
      </c>
      <c r="B1414" s="264" t="s">
        <v>28138</v>
      </c>
      <c r="C1414" s="265" t="s">
        <v>89</v>
      </c>
      <c r="D1414" s="266">
        <v>286</v>
      </c>
    </row>
    <row r="1415" spans="1:4" ht="14.25">
      <c r="A1415" s="267" t="s">
        <v>28139</v>
      </c>
      <c r="B1415" s="264" t="s">
        <v>28140</v>
      </c>
      <c r="C1415" s="265" t="s">
        <v>2</v>
      </c>
      <c r="D1415" s="266">
        <v>549.48</v>
      </c>
    </row>
    <row r="1416" spans="1:4" ht="14.25">
      <c r="A1416" s="267" t="s">
        <v>28141</v>
      </c>
      <c r="B1416" s="264" t="s">
        <v>28142</v>
      </c>
      <c r="C1416" s="265" t="s">
        <v>2</v>
      </c>
      <c r="D1416" s="266">
        <v>90.31</v>
      </c>
    </row>
    <row r="1417" spans="1:4" ht="14.25">
      <c r="A1417" s="267" t="s">
        <v>28143</v>
      </c>
      <c r="B1417" s="264" t="s">
        <v>28144</v>
      </c>
      <c r="C1417" s="265" t="s">
        <v>2</v>
      </c>
      <c r="D1417" s="266">
        <v>455.35</v>
      </c>
    </row>
    <row r="1418" spans="1:4" ht="14.25">
      <c r="A1418" s="267" t="s">
        <v>28145</v>
      </c>
      <c r="B1418" s="264" t="s">
        <v>28146</v>
      </c>
      <c r="C1418" s="265" t="s">
        <v>2</v>
      </c>
      <c r="D1418" s="266">
        <v>517.29</v>
      </c>
    </row>
    <row r="1419" spans="1:4" ht="14.25">
      <c r="A1419" s="267" t="s">
        <v>28147</v>
      </c>
      <c r="B1419" s="264" t="s">
        <v>28148</v>
      </c>
      <c r="C1419" s="265" t="s">
        <v>2</v>
      </c>
      <c r="D1419" s="266">
        <v>628.37</v>
      </c>
    </row>
    <row r="1420" spans="1:4" ht="14.25">
      <c r="A1420" s="267" t="s">
        <v>28149</v>
      </c>
      <c r="B1420" s="264" t="s">
        <v>28150</v>
      </c>
      <c r="C1420" s="265" t="s">
        <v>2</v>
      </c>
      <c r="D1420" s="266">
        <v>771.51</v>
      </c>
    </row>
    <row r="1421" spans="1:4" ht="14.25">
      <c r="A1421" s="267" t="s">
        <v>28151</v>
      </c>
      <c r="B1421" s="264" t="s">
        <v>28152</v>
      </c>
      <c r="C1421" s="265" t="s">
        <v>2</v>
      </c>
      <c r="D1421" s="266">
        <v>277.64999999999998</v>
      </c>
    </row>
    <row r="1422" spans="1:4" ht="14.25">
      <c r="A1422" s="267" t="s">
        <v>28153</v>
      </c>
      <c r="B1422" s="264" t="s">
        <v>28154</v>
      </c>
      <c r="C1422" s="265" t="s">
        <v>2</v>
      </c>
      <c r="D1422" s="266">
        <v>575.16</v>
      </c>
    </row>
    <row r="1423" spans="1:4" ht="14.25">
      <c r="A1423" s="267" t="s">
        <v>28155</v>
      </c>
      <c r="B1423" s="264" t="s">
        <v>28156</v>
      </c>
      <c r="C1423" s="265" t="s">
        <v>2</v>
      </c>
      <c r="D1423" s="266">
        <v>239.04</v>
      </c>
    </row>
    <row r="1424" spans="1:4" ht="14.25">
      <c r="A1424" s="267" t="s">
        <v>28157</v>
      </c>
      <c r="B1424" s="264" t="s">
        <v>28158</v>
      </c>
      <c r="C1424" s="265" t="s">
        <v>2</v>
      </c>
      <c r="D1424" s="266">
        <v>1290.8399999999999</v>
      </c>
    </row>
    <row r="1425" spans="1:4" ht="14.25">
      <c r="A1425" s="267" t="s">
        <v>28159</v>
      </c>
      <c r="B1425" s="264" t="s">
        <v>28160</v>
      </c>
      <c r="C1425" s="265" t="s">
        <v>2</v>
      </c>
      <c r="D1425" s="266">
        <v>2976.26</v>
      </c>
    </row>
    <row r="1426" spans="1:4" ht="14.25">
      <c r="A1426" s="267" t="s">
        <v>28161</v>
      </c>
      <c r="B1426" s="264" t="s">
        <v>28162</v>
      </c>
      <c r="C1426" s="265" t="s">
        <v>2</v>
      </c>
      <c r="D1426" s="266">
        <v>1423.44</v>
      </c>
    </row>
    <row r="1427" spans="1:4" ht="14.25">
      <c r="A1427" s="267" t="s">
        <v>28163</v>
      </c>
      <c r="B1427" s="264" t="s">
        <v>28164</v>
      </c>
      <c r="C1427" s="265" t="s">
        <v>2</v>
      </c>
      <c r="D1427" s="266">
        <v>2884.06</v>
      </c>
    </row>
    <row r="1428" spans="1:4" ht="14.25">
      <c r="A1428" s="267" t="s">
        <v>28165</v>
      </c>
      <c r="B1428" s="264" t="s">
        <v>28166</v>
      </c>
      <c r="C1428" s="265" t="s">
        <v>2</v>
      </c>
      <c r="D1428" s="266">
        <v>321.52</v>
      </c>
    </row>
    <row r="1429" spans="1:4" ht="14.25">
      <c r="A1429" s="267" t="s">
        <v>28167</v>
      </c>
      <c r="B1429" s="264" t="s">
        <v>28168</v>
      </c>
      <c r="C1429" s="265" t="s">
        <v>2</v>
      </c>
      <c r="D1429" s="266">
        <v>532.26</v>
      </c>
    </row>
    <row r="1430" spans="1:4" ht="14.25">
      <c r="A1430" s="267" t="s">
        <v>28169</v>
      </c>
      <c r="B1430" s="264" t="s">
        <v>28170</v>
      </c>
      <c r="C1430" s="265" t="s">
        <v>2</v>
      </c>
      <c r="D1430" s="266">
        <v>688.87</v>
      </c>
    </row>
    <row r="1431" spans="1:4" ht="14.25">
      <c r="A1431" s="267" t="s">
        <v>28171</v>
      </c>
      <c r="B1431" s="264" t="s">
        <v>28172</v>
      </c>
      <c r="C1431" s="265" t="s">
        <v>2</v>
      </c>
      <c r="D1431" s="266">
        <v>1065.8</v>
      </c>
    </row>
    <row r="1432" spans="1:4" ht="14.25">
      <c r="A1432" s="267" t="s">
        <v>28173</v>
      </c>
      <c r="B1432" s="264" t="s">
        <v>28174</v>
      </c>
      <c r="C1432" s="265" t="s">
        <v>2</v>
      </c>
      <c r="D1432" s="266">
        <v>360.62</v>
      </c>
    </row>
    <row r="1433" spans="1:4" ht="14.25">
      <c r="A1433" s="267" t="s">
        <v>28175</v>
      </c>
      <c r="B1433" s="264" t="s">
        <v>28176</v>
      </c>
      <c r="C1433" s="265" t="s">
        <v>2</v>
      </c>
      <c r="D1433" s="266">
        <v>409.9</v>
      </c>
    </row>
    <row r="1434" spans="1:4" ht="14.25">
      <c r="A1434" s="267" t="s">
        <v>28177</v>
      </c>
      <c r="B1434" s="264" t="s">
        <v>28178</v>
      </c>
      <c r="C1434" s="265" t="s">
        <v>2</v>
      </c>
      <c r="D1434" s="266">
        <v>720.32</v>
      </c>
    </row>
    <row r="1435" spans="1:4" ht="14.25">
      <c r="A1435" s="267" t="s">
        <v>28179</v>
      </c>
      <c r="B1435" s="264" t="s">
        <v>28180</v>
      </c>
      <c r="C1435" s="265" t="s">
        <v>2</v>
      </c>
      <c r="D1435" s="266">
        <v>1146.56</v>
      </c>
    </row>
    <row r="1436" spans="1:4" ht="14.25">
      <c r="A1436" s="267" t="s">
        <v>28181</v>
      </c>
      <c r="B1436" s="264" t="s">
        <v>28182</v>
      </c>
      <c r="C1436" s="265" t="s">
        <v>2</v>
      </c>
      <c r="D1436" s="266">
        <v>262.19</v>
      </c>
    </row>
    <row r="1437" spans="1:4" ht="14.25">
      <c r="A1437" s="267" t="s">
        <v>28183</v>
      </c>
      <c r="B1437" s="264" t="s">
        <v>28184</v>
      </c>
      <c r="C1437" s="265" t="s">
        <v>2</v>
      </c>
      <c r="D1437" s="266">
        <v>129.31</v>
      </c>
    </row>
    <row r="1438" spans="1:4" ht="14.25">
      <c r="A1438" s="267" t="s">
        <v>28185</v>
      </c>
      <c r="B1438" s="264" t="s">
        <v>28186</v>
      </c>
      <c r="C1438" s="265" t="s">
        <v>2</v>
      </c>
      <c r="D1438" s="266">
        <v>177.44</v>
      </c>
    </row>
    <row r="1439" spans="1:4" ht="14.25">
      <c r="A1439" s="267" t="s">
        <v>28187</v>
      </c>
      <c r="B1439" s="264" t="s">
        <v>28188</v>
      </c>
      <c r="C1439" s="265" t="s">
        <v>2</v>
      </c>
      <c r="D1439" s="266">
        <v>180.95</v>
      </c>
    </row>
    <row r="1440" spans="1:4" ht="14.25">
      <c r="A1440" s="267" t="s">
        <v>28189</v>
      </c>
      <c r="B1440" s="264" t="s">
        <v>28190</v>
      </c>
      <c r="C1440" s="265" t="s">
        <v>2</v>
      </c>
      <c r="D1440" s="266">
        <v>150.93</v>
      </c>
    </row>
    <row r="1441" spans="1:4" ht="14.25">
      <c r="A1441" s="267" t="s">
        <v>28191</v>
      </c>
      <c r="B1441" s="264" t="s">
        <v>28192</v>
      </c>
      <c r="C1441" s="265" t="s">
        <v>2</v>
      </c>
      <c r="D1441" s="266">
        <v>167.57</v>
      </c>
    </row>
    <row r="1442" spans="1:4" ht="14.25">
      <c r="A1442" s="267" t="s">
        <v>28193</v>
      </c>
      <c r="B1442" s="264" t="s">
        <v>28194</v>
      </c>
      <c r="C1442" s="265" t="s">
        <v>2</v>
      </c>
      <c r="D1442" s="266">
        <v>180.54</v>
      </c>
    </row>
    <row r="1443" spans="1:4" ht="14.25">
      <c r="A1443" s="267" t="s">
        <v>28195</v>
      </c>
      <c r="B1443" s="264" t="s">
        <v>28196</v>
      </c>
      <c r="C1443" s="265" t="s">
        <v>2</v>
      </c>
      <c r="D1443" s="266">
        <v>251.73</v>
      </c>
    </row>
    <row r="1444" spans="1:4" ht="14.25">
      <c r="A1444" s="267" t="s">
        <v>28197</v>
      </c>
      <c r="B1444" s="264" t="s">
        <v>28198</v>
      </c>
      <c r="C1444" s="265" t="s">
        <v>2</v>
      </c>
      <c r="D1444" s="266">
        <v>480.04</v>
      </c>
    </row>
    <row r="1445" spans="1:4" ht="14.25">
      <c r="A1445" s="267" t="s">
        <v>28199</v>
      </c>
      <c r="B1445" s="264" t="s">
        <v>28200</v>
      </c>
      <c r="C1445" s="265" t="s">
        <v>2</v>
      </c>
      <c r="D1445" s="266">
        <v>223.75</v>
      </c>
    </row>
    <row r="1446" spans="1:4" ht="14.25">
      <c r="A1446" s="267" t="s">
        <v>28201</v>
      </c>
      <c r="B1446" s="264" t="s">
        <v>28202</v>
      </c>
      <c r="C1446" s="265" t="s">
        <v>2</v>
      </c>
      <c r="D1446" s="266">
        <v>499.15</v>
      </c>
    </row>
    <row r="1447" spans="1:4" ht="14.25">
      <c r="A1447" s="267" t="s">
        <v>28203</v>
      </c>
      <c r="B1447" s="264" t="s">
        <v>28204</v>
      </c>
      <c r="C1447" s="265" t="s">
        <v>2</v>
      </c>
      <c r="D1447" s="266">
        <v>187.58</v>
      </c>
    </row>
    <row r="1448" spans="1:4" ht="14.25">
      <c r="A1448" s="267" t="s">
        <v>28205</v>
      </c>
      <c r="B1448" s="264" t="s">
        <v>28206</v>
      </c>
      <c r="C1448" s="265" t="s">
        <v>2</v>
      </c>
      <c r="D1448" s="266">
        <v>728.05</v>
      </c>
    </row>
    <row r="1449" spans="1:4" ht="14.25">
      <c r="A1449" s="267" t="s">
        <v>28207</v>
      </c>
      <c r="B1449" s="264" t="s">
        <v>28208</v>
      </c>
      <c r="C1449" s="265" t="s">
        <v>2</v>
      </c>
      <c r="D1449" s="266">
        <v>296.36</v>
      </c>
    </row>
    <row r="1450" spans="1:4" ht="14.25">
      <c r="A1450" s="267" t="s">
        <v>28209</v>
      </c>
      <c r="B1450" s="264" t="s">
        <v>28210</v>
      </c>
      <c r="C1450" s="265" t="s">
        <v>2</v>
      </c>
      <c r="D1450" s="266">
        <v>581.85</v>
      </c>
    </row>
    <row r="1451" spans="1:4" ht="14.25">
      <c r="A1451" s="267" t="s">
        <v>28211</v>
      </c>
      <c r="B1451" s="264" t="s">
        <v>28212</v>
      </c>
      <c r="C1451" s="265" t="s">
        <v>89</v>
      </c>
      <c r="D1451" s="266">
        <v>929.06</v>
      </c>
    </row>
    <row r="1452" spans="1:4" ht="14.25">
      <c r="A1452" s="267" t="s">
        <v>28213</v>
      </c>
      <c r="B1452" s="264" t="s">
        <v>28214</v>
      </c>
      <c r="C1452" s="265" t="s">
        <v>2</v>
      </c>
      <c r="D1452" s="266">
        <v>1184.7</v>
      </c>
    </row>
    <row r="1453" spans="1:4" ht="14.25">
      <c r="A1453" s="267" t="s">
        <v>28215</v>
      </c>
      <c r="B1453" s="264" t="s">
        <v>28216</v>
      </c>
      <c r="C1453" s="265" t="s">
        <v>2</v>
      </c>
      <c r="D1453" s="266">
        <v>518.25</v>
      </c>
    </row>
    <row r="1454" spans="1:4" ht="14.25">
      <c r="A1454" s="267" t="s">
        <v>28217</v>
      </c>
      <c r="B1454" s="264" t="s">
        <v>28218</v>
      </c>
      <c r="C1454" s="265" t="s">
        <v>2</v>
      </c>
      <c r="D1454" s="266">
        <v>1270.25</v>
      </c>
    </row>
    <row r="1455" spans="1:4" ht="14.25">
      <c r="A1455" s="267" t="s">
        <v>28219</v>
      </c>
      <c r="B1455" s="264" t="s">
        <v>28220</v>
      </c>
      <c r="C1455" s="265" t="s">
        <v>2</v>
      </c>
      <c r="D1455" s="266">
        <v>1092.24</v>
      </c>
    </row>
    <row r="1456" spans="1:4" ht="14.25">
      <c r="A1456" s="267" t="s">
        <v>28221</v>
      </c>
      <c r="B1456" s="264" t="s">
        <v>28222</v>
      </c>
      <c r="C1456" s="265" t="s">
        <v>2</v>
      </c>
      <c r="D1456" s="266">
        <v>2395.12</v>
      </c>
    </row>
    <row r="1457" spans="1:4" ht="14.25">
      <c r="A1457" s="267" t="s">
        <v>28223</v>
      </c>
      <c r="B1457" s="264" t="s">
        <v>28224</v>
      </c>
      <c r="C1457" s="265" t="s">
        <v>2</v>
      </c>
      <c r="D1457" s="266">
        <v>2991.48</v>
      </c>
    </row>
    <row r="1458" spans="1:4" ht="14.25">
      <c r="A1458" s="267" t="s">
        <v>28225</v>
      </c>
      <c r="B1458" s="264" t="s">
        <v>28226</v>
      </c>
      <c r="C1458" s="265" t="s">
        <v>2</v>
      </c>
      <c r="D1458" s="266">
        <v>1860.37</v>
      </c>
    </row>
    <row r="1459" spans="1:4" ht="14.25">
      <c r="A1459" s="267" t="s">
        <v>28227</v>
      </c>
      <c r="B1459" s="264" t="s">
        <v>28228</v>
      </c>
      <c r="C1459" s="265" t="s">
        <v>2</v>
      </c>
      <c r="D1459" s="266">
        <v>2423.09</v>
      </c>
    </row>
    <row r="1460" spans="1:4" ht="14.25">
      <c r="A1460" s="267" t="s">
        <v>28229</v>
      </c>
      <c r="B1460" s="264" t="s">
        <v>28230</v>
      </c>
      <c r="C1460" s="265" t="s">
        <v>2</v>
      </c>
      <c r="D1460" s="266">
        <v>1508.46</v>
      </c>
    </row>
    <row r="1461" spans="1:4" ht="14.25">
      <c r="A1461" s="267" t="s">
        <v>28231</v>
      </c>
      <c r="B1461" s="264" t="s">
        <v>28232</v>
      </c>
      <c r="C1461" s="265" t="s">
        <v>2</v>
      </c>
      <c r="D1461" s="266">
        <v>2916.13</v>
      </c>
    </row>
    <row r="1462" spans="1:4" ht="14.25">
      <c r="A1462" s="267" t="s">
        <v>28233</v>
      </c>
      <c r="B1462" s="264" t="s">
        <v>28234</v>
      </c>
      <c r="C1462" s="265" t="s">
        <v>2</v>
      </c>
      <c r="D1462" s="266">
        <v>771.7</v>
      </c>
    </row>
    <row r="1463" spans="1:4" ht="14.25">
      <c r="A1463" s="267" t="s">
        <v>28235</v>
      </c>
      <c r="B1463" s="264" t="s">
        <v>28236</v>
      </c>
      <c r="C1463" s="265" t="s">
        <v>2</v>
      </c>
      <c r="D1463" s="266">
        <v>605.59</v>
      </c>
    </row>
    <row r="1464" spans="1:4" ht="14.25">
      <c r="A1464" s="267" t="s">
        <v>28237</v>
      </c>
      <c r="B1464" s="264" t="s">
        <v>28238</v>
      </c>
      <c r="C1464" s="265" t="s">
        <v>2</v>
      </c>
      <c r="D1464" s="266">
        <v>1448.38</v>
      </c>
    </row>
    <row r="1465" spans="1:4" ht="14.25">
      <c r="A1465" s="267" t="s">
        <v>28239</v>
      </c>
      <c r="B1465" s="264" t="s">
        <v>28240</v>
      </c>
      <c r="C1465" s="265" t="s">
        <v>2</v>
      </c>
      <c r="D1465" s="266">
        <v>2644.81</v>
      </c>
    </row>
    <row r="1466" spans="1:4" ht="14.25">
      <c r="A1466" s="267" t="s">
        <v>28241</v>
      </c>
      <c r="B1466" s="264" t="s">
        <v>28242</v>
      </c>
      <c r="C1466" s="265" t="s">
        <v>2</v>
      </c>
      <c r="D1466" s="266">
        <v>2711.71</v>
      </c>
    </row>
    <row r="1467" spans="1:4" ht="14.25">
      <c r="A1467" s="267" t="s">
        <v>28243</v>
      </c>
      <c r="B1467" s="264" t="s">
        <v>28244</v>
      </c>
      <c r="C1467" s="265" t="s">
        <v>2</v>
      </c>
      <c r="D1467" s="266">
        <v>5699.93</v>
      </c>
    </row>
    <row r="1468" spans="1:4" ht="14.25">
      <c r="A1468" s="267" t="s">
        <v>28245</v>
      </c>
      <c r="B1468" s="264" t="s">
        <v>28246</v>
      </c>
      <c r="C1468" s="265" t="s">
        <v>2</v>
      </c>
      <c r="D1468" s="266">
        <v>1213.8900000000001</v>
      </c>
    </row>
    <row r="1469" spans="1:4" ht="14.25">
      <c r="A1469" s="267" t="s">
        <v>28247</v>
      </c>
      <c r="B1469" s="264" t="s">
        <v>28248</v>
      </c>
      <c r="C1469" s="265" t="s">
        <v>2</v>
      </c>
      <c r="D1469" s="266">
        <v>1608.88</v>
      </c>
    </row>
    <row r="1470" spans="1:4" ht="14.25">
      <c r="A1470" s="267" t="s">
        <v>28249</v>
      </c>
      <c r="B1470" s="264" t="s">
        <v>28250</v>
      </c>
      <c r="C1470" s="265" t="s">
        <v>2</v>
      </c>
      <c r="D1470" s="266">
        <v>2374.9899999999998</v>
      </c>
    </row>
    <row r="1471" spans="1:4" ht="14.25">
      <c r="A1471" s="267" t="s">
        <v>28251</v>
      </c>
      <c r="B1471" s="264" t="s">
        <v>28252</v>
      </c>
      <c r="C1471" s="265" t="s">
        <v>2</v>
      </c>
      <c r="D1471" s="266">
        <v>1011.61</v>
      </c>
    </row>
    <row r="1472" spans="1:4" ht="14.25">
      <c r="A1472" s="267" t="s">
        <v>28253</v>
      </c>
      <c r="B1472" s="264" t="s">
        <v>28254</v>
      </c>
      <c r="C1472" s="265" t="s">
        <v>2</v>
      </c>
      <c r="D1472" s="266">
        <v>5675.67</v>
      </c>
    </row>
    <row r="1473" spans="1:4" ht="14.25">
      <c r="A1473" s="267" t="s">
        <v>28255</v>
      </c>
      <c r="B1473" s="264" t="s">
        <v>28256</v>
      </c>
      <c r="C1473" s="265" t="s">
        <v>2</v>
      </c>
      <c r="D1473" s="266">
        <v>1115.74</v>
      </c>
    </row>
    <row r="1474" spans="1:4" ht="14.25">
      <c r="A1474" s="267" t="s">
        <v>28257</v>
      </c>
      <c r="B1474" s="264" t="s">
        <v>28258</v>
      </c>
      <c r="C1474" s="265" t="s">
        <v>2</v>
      </c>
      <c r="D1474" s="266">
        <v>1522.63</v>
      </c>
    </row>
    <row r="1475" spans="1:4" ht="14.25">
      <c r="A1475" s="267" t="s">
        <v>28259</v>
      </c>
      <c r="B1475" s="264" t="s">
        <v>28260</v>
      </c>
      <c r="C1475" s="265" t="s">
        <v>2</v>
      </c>
      <c r="D1475" s="266">
        <v>933.23</v>
      </c>
    </row>
    <row r="1476" spans="1:4" ht="14.25">
      <c r="A1476" s="267" t="s">
        <v>28261</v>
      </c>
      <c r="B1476" s="264" t="s">
        <v>28262</v>
      </c>
      <c r="C1476" s="265" t="s">
        <v>2</v>
      </c>
      <c r="D1476" s="266">
        <v>403.68</v>
      </c>
    </row>
    <row r="1477" spans="1:4" ht="14.25">
      <c r="A1477" s="267" t="s">
        <v>28263</v>
      </c>
      <c r="B1477" s="264" t="s">
        <v>28264</v>
      </c>
      <c r="C1477" s="265" t="s">
        <v>2</v>
      </c>
      <c r="D1477" s="266">
        <v>5882.17</v>
      </c>
    </row>
    <row r="1478" spans="1:4" ht="14.25">
      <c r="A1478" s="267" t="s">
        <v>28265</v>
      </c>
      <c r="B1478" s="264" t="s">
        <v>28266</v>
      </c>
      <c r="C1478" s="265" t="s">
        <v>2</v>
      </c>
      <c r="D1478" s="266">
        <v>1842.93</v>
      </c>
    </row>
    <row r="1479" spans="1:4" ht="14.25">
      <c r="A1479" s="267" t="s">
        <v>28267</v>
      </c>
      <c r="B1479" s="264" t="s">
        <v>28268</v>
      </c>
      <c r="C1479" s="265" t="s">
        <v>2</v>
      </c>
      <c r="D1479" s="266">
        <v>3038.98</v>
      </c>
    </row>
    <row r="1480" spans="1:4" ht="14.25">
      <c r="A1480" s="267" t="s">
        <v>28269</v>
      </c>
      <c r="B1480" s="264" t="s">
        <v>28270</v>
      </c>
      <c r="C1480" s="265" t="s">
        <v>2</v>
      </c>
      <c r="D1480" s="266">
        <v>1591.59</v>
      </c>
    </row>
    <row r="1481" spans="1:4" ht="14.25">
      <c r="A1481" s="267" t="s">
        <v>28271</v>
      </c>
      <c r="B1481" s="264" t="s">
        <v>28272</v>
      </c>
      <c r="C1481" s="265" t="s">
        <v>2</v>
      </c>
      <c r="D1481" s="266">
        <v>238.21</v>
      </c>
    </row>
    <row r="1482" spans="1:4" ht="14.25">
      <c r="A1482" s="267" t="s">
        <v>28273</v>
      </c>
      <c r="B1482" s="264" t="s">
        <v>28274</v>
      </c>
      <c r="C1482" s="265" t="s">
        <v>2</v>
      </c>
      <c r="D1482" s="266">
        <v>424.5</v>
      </c>
    </row>
    <row r="1483" spans="1:4" ht="14.25">
      <c r="A1483" s="267" t="s">
        <v>28275</v>
      </c>
      <c r="B1483" s="264" t="s">
        <v>28276</v>
      </c>
      <c r="C1483" s="265" t="s">
        <v>2</v>
      </c>
      <c r="D1483" s="266">
        <v>32350.95</v>
      </c>
    </row>
    <row r="1484" spans="1:4" ht="14.25">
      <c r="A1484" s="267" t="s">
        <v>28277</v>
      </c>
      <c r="B1484" s="264" t="s">
        <v>28278</v>
      </c>
      <c r="C1484" s="265" t="s">
        <v>2</v>
      </c>
      <c r="D1484" s="266">
        <v>107.72</v>
      </c>
    </row>
    <row r="1485" spans="1:4" ht="14.25">
      <c r="A1485" s="267" t="s">
        <v>28279</v>
      </c>
      <c r="B1485" s="264" t="s">
        <v>28280</v>
      </c>
      <c r="C1485" s="265" t="s">
        <v>2</v>
      </c>
      <c r="D1485" s="266">
        <v>629.66</v>
      </c>
    </row>
    <row r="1486" spans="1:4" ht="14.25">
      <c r="A1486" s="267" t="s">
        <v>28281</v>
      </c>
      <c r="B1486" s="264" t="s">
        <v>28282</v>
      </c>
      <c r="C1486" s="265" t="s">
        <v>2</v>
      </c>
      <c r="D1486" s="266">
        <v>341.3</v>
      </c>
    </row>
    <row r="1487" spans="1:4" ht="14.25">
      <c r="A1487" s="267" t="s">
        <v>28283</v>
      </c>
      <c r="B1487" s="264" t="s">
        <v>28284</v>
      </c>
      <c r="C1487" s="265" t="s">
        <v>2</v>
      </c>
      <c r="D1487" s="266">
        <v>32.909999999999997</v>
      </c>
    </row>
    <row r="1488" spans="1:4" ht="14.25">
      <c r="A1488" s="267" t="s">
        <v>28285</v>
      </c>
      <c r="B1488" s="264" t="s">
        <v>28286</v>
      </c>
      <c r="C1488" s="265" t="s">
        <v>2</v>
      </c>
      <c r="D1488" s="266">
        <v>303.91000000000003</v>
      </c>
    </row>
    <row r="1489" spans="1:4" ht="14.25">
      <c r="A1489" s="267" t="s">
        <v>28287</v>
      </c>
      <c r="B1489" s="264" t="s">
        <v>28288</v>
      </c>
      <c r="C1489" s="265" t="s">
        <v>2</v>
      </c>
      <c r="D1489" s="266">
        <v>31.93</v>
      </c>
    </row>
    <row r="1490" spans="1:4" ht="14.25">
      <c r="A1490" s="267" t="s">
        <v>28289</v>
      </c>
      <c r="B1490" s="264" t="s">
        <v>28290</v>
      </c>
      <c r="C1490" s="265" t="s">
        <v>2</v>
      </c>
      <c r="D1490" s="266">
        <v>23.29</v>
      </c>
    </row>
    <row r="1491" spans="1:4" ht="14.25">
      <c r="A1491" s="267" t="s">
        <v>28291</v>
      </c>
      <c r="B1491" s="264" t="s">
        <v>28292</v>
      </c>
      <c r="C1491" s="265" t="s">
        <v>2</v>
      </c>
      <c r="D1491" s="266">
        <v>34.99</v>
      </c>
    </row>
    <row r="1492" spans="1:4" ht="14.25">
      <c r="A1492" s="267" t="s">
        <v>28293</v>
      </c>
      <c r="B1492" s="264" t="s">
        <v>28294</v>
      </c>
      <c r="C1492" s="265" t="s">
        <v>2</v>
      </c>
      <c r="D1492" s="266">
        <v>491.13</v>
      </c>
    </row>
    <row r="1493" spans="1:4" ht="14.25">
      <c r="A1493" s="267" t="s">
        <v>28295</v>
      </c>
      <c r="B1493" s="264" t="s">
        <v>28296</v>
      </c>
      <c r="C1493" s="265" t="s">
        <v>2</v>
      </c>
      <c r="D1493" s="266">
        <v>1685.8</v>
      </c>
    </row>
    <row r="1494" spans="1:4" ht="14.25">
      <c r="A1494" s="267" t="s">
        <v>28297</v>
      </c>
      <c r="B1494" s="264" t="s">
        <v>28298</v>
      </c>
      <c r="C1494" s="265" t="s">
        <v>2</v>
      </c>
      <c r="D1494" s="266">
        <v>285.47000000000003</v>
      </c>
    </row>
    <row r="1495" spans="1:4" ht="14.25">
      <c r="A1495" s="267" t="s">
        <v>28299</v>
      </c>
      <c r="B1495" s="264" t="s">
        <v>28300</v>
      </c>
      <c r="C1495" s="265" t="s">
        <v>2</v>
      </c>
      <c r="D1495" s="266">
        <v>13.95</v>
      </c>
    </row>
    <row r="1496" spans="1:4" ht="14.25">
      <c r="A1496" s="267" t="s">
        <v>28301</v>
      </c>
      <c r="B1496" s="264" t="s">
        <v>28302</v>
      </c>
      <c r="C1496" s="265" t="s">
        <v>2</v>
      </c>
      <c r="D1496" s="266">
        <v>9.34</v>
      </c>
    </row>
    <row r="1497" spans="1:4" ht="14.25">
      <c r="A1497" s="267" t="s">
        <v>28303</v>
      </c>
      <c r="B1497" s="264" t="s">
        <v>28304</v>
      </c>
      <c r="C1497" s="265" t="s">
        <v>2</v>
      </c>
      <c r="D1497" s="266">
        <v>7.97</v>
      </c>
    </row>
    <row r="1498" spans="1:4" ht="14.25">
      <c r="A1498" s="267" t="s">
        <v>28305</v>
      </c>
      <c r="B1498" s="264" t="s">
        <v>28306</v>
      </c>
      <c r="C1498" s="265" t="s">
        <v>2</v>
      </c>
      <c r="D1498" s="266">
        <v>32.659999999999997</v>
      </c>
    </row>
    <row r="1499" spans="1:4" ht="14.25">
      <c r="A1499" s="267" t="s">
        <v>28307</v>
      </c>
      <c r="B1499" s="264" t="s">
        <v>28308</v>
      </c>
      <c r="C1499" s="265" t="s">
        <v>2</v>
      </c>
      <c r="D1499" s="266">
        <v>826.43</v>
      </c>
    </row>
    <row r="1500" spans="1:4" ht="14.25">
      <c r="A1500" s="267" t="s">
        <v>28309</v>
      </c>
      <c r="B1500" s="264" t="s">
        <v>28310</v>
      </c>
      <c r="C1500" s="265" t="s">
        <v>89</v>
      </c>
      <c r="D1500" s="266">
        <v>25.44</v>
      </c>
    </row>
    <row r="1501" spans="1:4" ht="14.25">
      <c r="A1501" s="267" t="s">
        <v>28311</v>
      </c>
      <c r="B1501" s="264" t="s">
        <v>28312</v>
      </c>
      <c r="C1501" s="265" t="s">
        <v>89</v>
      </c>
      <c r="D1501" s="266">
        <v>29</v>
      </c>
    </row>
    <row r="1502" spans="1:4" ht="14.25">
      <c r="A1502" s="267" t="s">
        <v>28313</v>
      </c>
      <c r="B1502" s="264" t="s">
        <v>28314</v>
      </c>
      <c r="C1502" s="265" t="s">
        <v>89</v>
      </c>
      <c r="D1502" s="266">
        <v>45.43</v>
      </c>
    </row>
    <row r="1503" spans="1:4" ht="14.25">
      <c r="A1503" s="267" t="s">
        <v>28315</v>
      </c>
      <c r="B1503" s="264" t="s">
        <v>28316</v>
      </c>
      <c r="C1503" s="265" t="s">
        <v>89</v>
      </c>
      <c r="D1503" s="266">
        <v>56.3</v>
      </c>
    </row>
    <row r="1504" spans="1:4" ht="14.25">
      <c r="A1504" s="267" t="s">
        <v>28317</v>
      </c>
      <c r="B1504" s="264" t="s">
        <v>28318</v>
      </c>
      <c r="C1504" s="265" t="s">
        <v>89</v>
      </c>
      <c r="D1504" s="266">
        <v>68.59</v>
      </c>
    </row>
    <row r="1505" spans="1:4" ht="14.25">
      <c r="A1505" s="267" t="s">
        <v>28319</v>
      </c>
      <c r="B1505" s="264" t="s">
        <v>28320</v>
      </c>
      <c r="C1505" s="265" t="s">
        <v>89</v>
      </c>
      <c r="D1505" s="266">
        <v>88.66</v>
      </c>
    </row>
    <row r="1506" spans="1:4" ht="14.25">
      <c r="A1506" s="267" t="s">
        <v>28321</v>
      </c>
      <c r="B1506" s="264" t="s">
        <v>28322</v>
      </c>
      <c r="C1506" s="265" t="s">
        <v>89</v>
      </c>
      <c r="D1506" s="266">
        <v>119.42</v>
      </c>
    </row>
    <row r="1507" spans="1:4" ht="14.25">
      <c r="A1507" s="267" t="s">
        <v>28323</v>
      </c>
      <c r="B1507" s="264" t="s">
        <v>28324</v>
      </c>
      <c r="C1507" s="265" t="s">
        <v>89</v>
      </c>
      <c r="D1507" s="266">
        <v>141.34</v>
      </c>
    </row>
    <row r="1508" spans="1:4" ht="14.25">
      <c r="A1508" s="267" t="s">
        <v>28325</v>
      </c>
      <c r="B1508" s="264" t="s">
        <v>28326</v>
      </c>
      <c r="C1508" s="265" t="s">
        <v>89</v>
      </c>
      <c r="D1508" s="266">
        <v>207.49</v>
      </c>
    </row>
    <row r="1509" spans="1:4" ht="14.25">
      <c r="A1509" s="267" t="s">
        <v>28327</v>
      </c>
      <c r="B1509" s="264" t="s">
        <v>28328</v>
      </c>
      <c r="C1509" s="265" t="s">
        <v>89</v>
      </c>
      <c r="D1509" s="266">
        <v>395.84</v>
      </c>
    </row>
    <row r="1510" spans="1:4" ht="14.25">
      <c r="A1510" s="267" t="s">
        <v>28329</v>
      </c>
      <c r="B1510" s="264" t="s">
        <v>28330</v>
      </c>
      <c r="C1510" s="265" t="s">
        <v>89</v>
      </c>
      <c r="D1510" s="266">
        <v>111.13</v>
      </c>
    </row>
    <row r="1511" spans="1:4" ht="14.25">
      <c r="A1511" s="267" t="s">
        <v>28331</v>
      </c>
      <c r="B1511" s="264" t="s">
        <v>28332</v>
      </c>
      <c r="C1511" s="265" t="s">
        <v>89</v>
      </c>
      <c r="D1511" s="266">
        <v>98.66</v>
      </c>
    </row>
    <row r="1512" spans="1:4" ht="14.25">
      <c r="A1512" s="267" t="s">
        <v>28333</v>
      </c>
      <c r="B1512" s="264" t="s">
        <v>28334</v>
      </c>
      <c r="C1512" s="265" t="s">
        <v>89</v>
      </c>
      <c r="D1512" s="266">
        <v>51.52</v>
      </c>
    </row>
    <row r="1513" spans="1:4" ht="14.25">
      <c r="A1513" s="267" t="s">
        <v>28335</v>
      </c>
      <c r="B1513" s="264" t="s">
        <v>28336</v>
      </c>
      <c r="C1513" s="265" t="s">
        <v>89</v>
      </c>
      <c r="D1513" s="266">
        <v>67.91</v>
      </c>
    </row>
    <row r="1514" spans="1:4" ht="14.25">
      <c r="A1514" s="267" t="s">
        <v>28337</v>
      </c>
      <c r="B1514" s="264" t="s">
        <v>28338</v>
      </c>
      <c r="C1514" s="265" t="s">
        <v>89</v>
      </c>
      <c r="D1514" s="266">
        <v>300.88</v>
      </c>
    </row>
    <row r="1515" spans="1:4" ht="14.25">
      <c r="A1515" s="267" t="s">
        <v>28339</v>
      </c>
      <c r="B1515" s="264" t="s">
        <v>28340</v>
      </c>
      <c r="C1515" s="265" t="s">
        <v>89</v>
      </c>
      <c r="D1515" s="266">
        <v>44.51</v>
      </c>
    </row>
    <row r="1516" spans="1:4" ht="14.25">
      <c r="A1516" s="267" t="s">
        <v>28341</v>
      </c>
      <c r="B1516" s="264" t="s">
        <v>28342</v>
      </c>
      <c r="C1516" s="265" t="s">
        <v>89</v>
      </c>
      <c r="D1516" s="266">
        <v>56.3</v>
      </c>
    </row>
    <row r="1517" spans="1:4" ht="14.25">
      <c r="A1517" s="267" t="s">
        <v>28343</v>
      </c>
      <c r="B1517" s="264" t="s">
        <v>28344</v>
      </c>
      <c r="C1517" s="265" t="s">
        <v>89</v>
      </c>
      <c r="D1517" s="266">
        <v>87.95</v>
      </c>
    </row>
    <row r="1518" spans="1:4" ht="14.25">
      <c r="A1518" s="267" t="s">
        <v>28345</v>
      </c>
      <c r="B1518" s="264" t="s">
        <v>28346</v>
      </c>
      <c r="C1518" s="265" t="s">
        <v>89</v>
      </c>
      <c r="D1518" s="266">
        <v>181.66</v>
      </c>
    </row>
    <row r="1519" spans="1:4" ht="14.25">
      <c r="A1519" s="267" t="s">
        <v>28347</v>
      </c>
      <c r="B1519" s="264" t="s">
        <v>28348</v>
      </c>
      <c r="C1519" s="265" t="s">
        <v>89</v>
      </c>
      <c r="D1519" s="266">
        <v>241.25</v>
      </c>
    </row>
    <row r="1520" spans="1:4" ht="14.25">
      <c r="A1520" s="267" t="s">
        <v>28349</v>
      </c>
      <c r="B1520" s="264" t="s">
        <v>28350</v>
      </c>
      <c r="C1520" s="265" t="s">
        <v>89</v>
      </c>
      <c r="D1520" s="266">
        <v>42.55</v>
      </c>
    </row>
    <row r="1521" spans="1:4" ht="14.25">
      <c r="A1521" s="267" t="s">
        <v>28351</v>
      </c>
      <c r="B1521" s="264" t="s">
        <v>28352</v>
      </c>
      <c r="C1521" s="265" t="s">
        <v>89</v>
      </c>
      <c r="D1521" s="266">
        <v>573.89</v>
      </c>
    </row>
    <row r="1522" spans="1:4" ht="14.25">
      <c r="A1522" s="267" t="s">
        <v>28353</v>
      </c>
      <c r="B1522" s="264" t="s">
        <v>28354</v>
      </c>
      <c r="C1522" s="265" t="s">
        <v>2</v>
      </c>
      <c r="D1522" s="266">
        <v>1264.67</v>
      </c>
    </row>
    <row r="1523" spans="1:4" ht="14.25">
      <c r="A1523" s="267" t="s">
        <v>28355</v>
      </c>
      <c r="B1523" s="264" t="s">
        <v>28356</v>
      </c>
      <c r="C1523" s="265" t="s">
        <v>2</v>
      </c>
      <c r="D1523" s="266">
        <v>58.13</v>
      </c>
    </row>
    <row r="1524" spans="1:4" ht="14.25">
      <c r="A1524" s="267" t="s">
        <v>28357</v>
      </c>
      <c r="B1524" s="264" t="s">
        <v>28358</v>
      </c>
      <c r="C1524" s="265" t="s">
        <v>2</v>
      </c>
      <c r="D1524" s="266">
        <v>80.84</v>
      </c>
    </row>
    <row r="1525" spans="1:4" ht="14.25">
      <c r="A1525" s="267" t="s">
        <v>28359</v>
      </c>
      <c r="B1525" s="264" t="s">
        <v>28360</v>
      </c>
      <c r="C1525" s="265" t="s">
        <v>2</v>
      </c>
      <c r="D1525" s="266">
        <v>88.5</v>
      </c>
    </row>
    <row r="1526" spans="1:4" ht="14.25">
      <c r="A1526" s="267" t="s">
        <v>28361</v>
      </c>
      <c r="B1526" s="264" t="s">
        <v>28362</v>
      </c>
      <c r="C1526" s="265" t="s">
        <v>2</v>
      </c>
      <c r="D1526" s="266">
        <v>92.24</v>
      </c>
    </row>
    <row r="1527" spans="1:4" ht="14.25">
      <c r="A1527" s="267" t="s">
        <v>28363</v>
      </c>
      <c r="B1527" s="264" t="s">
        <v>28364</v>
      </c>
      <c r="C1527" s="265" t="s">
        <v>2</v>
      </c>
      <c r="D1527" s="266">
        <v>75.48</v>
      </c>
    </row>
    <row r="1528" spans="1:4" ht="14.25">
      <c r="A1528" s="267" t="s">
        <v>28365</v>
      </c>
      <c r="B1528" s="264" t="s">
        <v>28366</v>
      </c>
      <c r="C1528" s="265" t="s">
        <v>2</v>
      </c>
      <c r="D1528" s="266">
        <v>98.07</v>
      </c>
    </row>
    <row r="1529" spans="1:4" ht="14.25">
      <c r="A1529" s="267" t="s">
        <v>28367</v>
      </c>
      <c r="B1529" s="264" t="s">
        <v>28368</v>
      </c>
      <c r="C1529" s="265" t="s">
        <v>2</v>
      </c>
      <c r="D1529" s="266">
        <v>85.7</v>
      </c>
    </row>
    <row r="1530" spans="1:4" ht="14.25">
      <c r="A1530" s="267" t="s">
        <v>28369</v>
      </c>
      <c r="B1530" s="264" t="s">
        <v>28370</v>
      </c>
      <c r="C1530" s="265" t="s">
        <v>2</v>
      </c>
      <c r="D1530" s="266">
        <v>123.34</v>
      </c>
    </row>
    <row r="1531" spans="1:4" ht="14.25">
      <c r="A1531" s="267" t="s">
        <v>28371</v>
      </c>
      <c r="B1531" s="264" t="s">
        <v>28372</v>
      </c>
      <c r="C1531" s="265" t="s">
        <v>2</v>
      </c>
      <c r="D1531" s="266">
        <v>153.53</v>
      </c>
    </row>
    <row r="1532" spans="1:4" ht="14.25">
      <c r="A1532" s="267" t="s">
        <v>28373</v>
      </c>
      <c r="B1532" s="264" t="s">
        <v>28374</v>
      </c>
      <c r="C1532" s="265" t="s">
        <v>2</v>
      </c>
      <c r="D1532" s="266">
        <v>158.34</v>
      </c>
    </row>
    <row r="1533" spans="1:4" ht="14.25">
      <c r="A1533" s="267" t="s">
        <v>28375</v>
      </c>
      <c r="B1533" s="264" t="s">
        <v>28376</v>
      </c>
      <c r="C1533" s="265" t="s">
        <v>2</v>
      </c>
      <c r="D1533" s="266">
        <v>38.729999999999997</v>
      </c>
    </row>
    <row r="1534" spans="1:4" ht="14.25">
      <c r="A1534" s="267" t="s">
        <v>28377</v>
      </c>
      <c r="B1534" s="264" t="s">
        <v>28378</v>
      </c>
      <c r="C1534" s="265" t="s">
        <v>2</v>
      </c>
      <c r="D1534" s="266">
        <v>52.89</v>
      </c>
    </row>
    <row r="1535" spans="1:4" ht="14.25">
      <c r="A1535" s="267" t="s">
        <v>28379</v>
      </c>
      <c r="B1535" s="264" t="s">
        <v>28380</v>
      </c>
      <c r="C1535" s="265" t="s">
        <v>2</v>
      </c>
      <c r="D1535" s="266">
        <v>70.150000000000006</v>
      </c>
    </row>
    <row r="1536" spans="1:4" ht="14.25">
      <c r="A1536" s="267" t="s">
        <v>28381</v>
      </c>
      <c r="B1536" s="264" t="s">
        <v>28382</v>
      </c>
      <c r="C1536" s="265" t="s">
        <v>2</v>
      </c>
      <c r="D1536" s="266">
        <v>80.709999999999994</v>
      </c>
    </row>
    <row r="1537" spans="1:4" ht="14.25">
      <c r="A1537" s="267" t="s">
        <v>28383</v>
      </c>
      <c r="B1537" s="264" t="s">
        <v>28384</v>
      </c>
      <c r="C1537" s="265" t="s">
        <v>2</v>
      </c>
      <c r="D1537" s="266">
        <v>99.49</v>
      </c>
    </row>
    <row r="1538" spans="1:4" ht="14.25">
      <c r="A1538" s="267" t="s">
        <v>28385</v>
      </c>
      <c r="B1538" s="264" t="s">
        <v>28386</v>
      </c>
      <c r="C1538" s="265" t="s">
        <v>2</v>
      </c>
      <c r="D1538" s="266">
        <v>138.22999999999999</v>
      </c>
    </row>
    <row r="1539" spans="1:4" ht="14.25">
      <c r="A1539" s="267" t="s">
        <v>28387</v>
      </c>
      <c r="B1539" s="264" t="s">
        <v>28388</v>
      </c>
      <c r="C1539" s="265" t="s">
        <v>2</v>
      </c>
      <c r="D1539" s="266">
        <v>354.58</v>
      </c>
    </row>
    <row r="1540" spans="1:4" ht="14.25">
      <c r="A1540" s="267" t="s">
        <v>28389</v>
      </c>
      <c r="B1540" s="264" t="s">
        <v>28390</v>
      </c>
      <c r="C1540" s="265" t="s">
        <v>2</v>
      </c>
      <c r="D1540" s="266">
        <v>557.14</v>
      </c>
    </row>
    <row r="1541" spans="1:4" ht="14.25">
      <c r="A1541" s="267" t="s">
        <v>28391</v>
      </c>
      <c r="B1541" s="264" t="s">
        <v>28392</v>
      </c>
      <c r="C1541" s="265" t="s">
        <v>2</v>
      </c>
      <c r="D1541" s="266">
        <v>974.11</v>
      </c>
    </row>
    <row r="1542" spans="1:4" ht="14.25">
      <c r="A1542" s="267" t="s">
        <v>28393</v>
      </c>
      <c r="B1542" s="264" t="s">
        <v>28394</v>
      </c>
      <c r="C1542" s="265" t="s">
        <v>2</v>
      </c>
      <c r="D1542" s="266">
        <v>31.16</v>
      </c>
    </row>
    <row r="1543" spans="1:4" ht="14.25">
      <c r="A1543" s="267" t="s">
        <v>28395</v>
      </c>
      <c r="B1543" s="264" t="s">
        <v>28396</v>
      </c>
      <c r="C1543" s="265" t="s">
        <v>2</v>
      </c>
      <c r="D1543" s="266">
        <v>25.67</v>
      </c>
    </row>
    <row r="1544" spans="1:4" ht="14.25">
      <c r="A1544" s="267" t="s">
        <v>28397</v>
      </c>
      <c r="B1544" s="264" t="s">
        <v>28398</v>
      </c>
      <c r="C1544" s="265" t="s">
        <v>2</v>
      </c>
      <c r="D1544" s="266">
        <v>127.84</v>
      </c>
    </row>
    <row r="1545" spans="1:4" ht="14.25">
      <c r="A1545" s="267" t="s">
        <v>28399</v>
      </c>
      <c r="B1545" s="264" t="s">
        <v>28400</v>
      </c>
      <c r="C1545" s="265" t="s">
        <v>2</v>
      </c>
      <c r="D1545" s="266">
        <v>360.02</v>
      </c>
    </row>
    <row r="1546" spans="1:4" ht="14.25">
      <c r="A1546" s="267" t="s">
        <v>28401</v>
      </c>
      <c r="B1546" s="264" t="s">
        <v>28402</v>
      </c>
      <c r="C1546" s="265" t="s">
        <v>2</v>
      </c>
      <c r="D1546" s="266">
        <v>9.5299999999999994</v>
      </c>
    </row>
    <row r="1547" spans="1:4" ht="14.25">
      <c r="A1547" s="267" t="s">
        <v>28403</v>
      </c>
      <c r="B1547" s="264" t="s">
        <v>28404</v>
      </c>
      <c r="C1547" s="265" t="s">
        <v>2</v>
      </c>
      <c r="D1547" s="266">
        <v>63.8</v>
      </c>
    </row>
    <row r="1548" spans="1:4" ht="14.25">
      <c r="A1548" s="267" t="s">
        <v>28405</v>
      </c>
      <c r="B1548" s="264" t="s">
        <v>28406</v>
      </c>
      <c r="C1548" s="265" t="s">
        <v>2</v>
      </c>
      <c r="D1548" s="266">
        <v>76.180000000000007</v>
      </c>
    </row>
    <row r="1549" spans="1:4" ht="14.25">
      <c r="A1549" s="267" t="s">
        <v>28407</v>
      </c>
      <c r="B1549" s="264" t="s">
        <v>28408</v>
      </c>
      <c r="C1549" s="265" t="s">
        <v>2</v>
      </c>
      <c r="D1549" s="266">
        <v>96.62</v>
      </c>
    </row>
    <row r="1550" spans="1:4" ht="14.25">
      <c r="A1550" s="267" t="s">
        <v>28409</v>
      </c>
      <c r="B1550" s="264" t="s">
        <v>28410</v>
      </c>
      <c r="C1550" s="265" t="s">
        <v>2</v>
      </c>
      <c r="D1550" s="266">
        <v>254.21</v>
      </c>
    </row>
    <row r="1551" spans="1:4" ht="14.25">
      <c r="A1551" s="267" t="s">
        <v>28411</v>
      </c>
      <c r="B1551" s="264" t="s">
        <v>28412</v>
      </c>
      <c r="C1551" s="265" t="s">
        <v>2</v>
      </c>
      <c r="D1551" s="266">
        <v>329.98</v>
      </c>
    </row>
    <row r="1552" spans="1:4" ht="14.25">
      <c r="A1552" s="267" t="s">
        <v>28413</v>
      </c>
      <c r="B1552" s="264" t="s">
        <v>28414</v>
      </c>
      <c r="C1552" s="265" t="s">
        <v>2</v>
      </c>
      <c r="D1552" s="266">
        <v>384.37</v>
      </c>
    </row>
    <row r="1553" spans="1:4" ht="14.25">
      <c r="A1553" s="267" t="s">
        <v>28415</v>
      </c>
      <c r="B1553" s="264" t="s">
        <v>28416</v>
      </c>
      <c r="C1553" s="265" t="s">
        <v>89</v>
      </c>
      <c r="D1553" s="266">
        <v>8.43</v>
      </c>
    </row>
    <row r="1554" spans="1:4" ht="14.25">
      <c r="A1554" s="267" t="s">
        <v>28417</v>
      </c>
      <c r="B1554" s="264" t="s">
        <v>28418</v>
      </c>
      <c r="C1554" s="265" t="s">
        <v>89</v>
      </c>
      <c r="D1554" s="266">
        <v>10.81</v>
      </c>
    </row>
    <row r="1555" spans="1:4" ht="14.25">
      <c r="A1555" s="267" t="s">
        <v>28419</v>
      </c>
      <c r="B1555" s="264" t="s">
        <v>28420</v>
      </c>
      <c r="C1555" s="265" t="s">
        <v>89</v>
      </c>
      <c r="D1555" s="266">
        <v>14.01</v>
      </c>
    </row>
    <row r="1556" spans="1:4" ht="14.25">
      <c r="A1556" s="267" t="s">
        <v>28421</v>
      </c>
      <c r="B1556" s="264" t="s">
        <v>28422</v>
      </c>
      <c r="C1556" s="265" t="s">
        <v>89</v>
      </c>
      <c r="D1556" s="266">
        <v>18.13</v>
      </c>
    </row>
    <row r="1557" spans="1:4" ht="14.25">
      <c r="A1557" s="267" t="s">
        <v>28423</v>
      </c>
      <c r="B1557" s="264" t="s">
        <v>28424</v>
      </c>
      <c r="C1557" s="265" t="s">
        <v>89</v>
      </c>
      <c r="D1557" s="266">
        <v>23.54</v>
      </c>
    </row>
    <row r="1558" spans="1:4" ht="14.25">
      <c r="A1558" s="267" t="s">
        <v>28425</v>
      </c>
      <c r="B1558" s="264" t="s">
        <v>28426</v>
      </c>
      <c r="C1558" s="265" t="s">
        <v>89</v>
      </c>
      <c r="D1558" s="266">
        <v>29.66</v>
      </c>
    </row>
    <row r="1559" spans="1:4" ht="14.25">
      <c r="A1559" s="267" t="s">
        <v>28427</v>
      </c>
      <c r="B1559" s="264" t="s">
        <v>28428</v>
      </c>
      <c r="C1559" s="265" t="s">
        <v>89</v>
      </c>
      <c r="D1559" s="266">
        <v>35.49</v>
      </c>
    </row>
    <row r="1560" spans="1:4" ht="14.25">
      <c r="A1560" s="267" t="s">
        <v>28429</v>
      </c>
      <c r="B1560" s="264" t="s">
        <v>28430</v>
      </c>
      <c r="C1560" s="265" t="s">
        <v>89</v>
      </c>
      <c r="D1560" s="266">
        <v>32.58</v>
      </c>
    </row>
    <row r="1561" spans="1:4" ht="14.25">
      <c r="A1561" s="267" t="s">
        <v>28431</v>
      </c>
      <c r="B1561" s="264" t="s">
        <v>28432</v>
      </c>
      <c r="C1561" s="265" t="s">
        <v>89</v>
      </c>
      <c r="D1561" s="266">
        <v>48.61</v>
      </c>
    </row>
    <row r="1562" spans="1:4" ht="14.25">
      <c r="A1562" s="267" t="s">
        <v>28433</v>
      </c>
      <c r="B1562" s="264" t="s">
        <v>28434</v>
      </c>
      <c r="C1562" s="265" t="s">
        <v>89</v>
      </c>
      <c r="D1562" s="266">
        <v>56.51</v>
      </c>
    </row>
    <row r="1563" spans="1:4" ht="14.25">
      <c r="A1563" s="267" t="s">
        <v>28435</v>
      </c>
      <c r="B1563" s="264" t="s">
        <v>28436</v>
      </c>
      <c r="C1563" s="265" t="s">
        <v>89</v>
      </c>
      <c r="D1563" s="266">
        <v>70.069999999999993</v>
      </c>
    </row>
    <row r="1564" spans="1:4" ht="14.25">
      <c r="A1564" s="267" t="s">
        <v>28437</v>
      </c>
      <c r="B1564" s="264" t="s">
        <v>28438</v>
      </c>
      <c r="C1564" s="265" t="s">
        <v>89</v>
      </c>
      <c r="D1564" s="266">
        <v>87.89</v>
      </c>
    </row>
    <row r="1565" spans="1:4" ht="14.25">
      <c r="A1565" s="267" t="s">
        <v>28439</v>
      </c>
      <c r="B1565" s="264" t="s">
        <v>28440</v>
      </c>
      <c r="C1565" s="265" t="s">
        <v>89</v>
      </c>
      <c r="D1565" s="266">
        <v>100.33</v>
      </c>
    </row>
    <row r="1566" spans="1:4" ht="14.25">
      <c r="A1566" s="267" t="s">
        <v>28441</v>
      </c>
      <c r="B1566" s="264" t="s">
        <v>28442</v>
      </c>
      <c r="C1566" s="265" t="s">
        <v>89</v>
      </c>
      <c r="D1566" s="266">
        <v>110.12</v>
      </c>
    </row>
    <row r="1567" spans="1:4" ht="14.25">
      <c r="A1567" s="267" t="s">
        <v>28443</v>
      </c>
      <c r="B1567" s="264" t="s">
        <v>28444</v>
      </c>
      <c r="C1567" s="265" t="s">
        <v>89</v>
      </c>
      <c r="D1567" s="266">
        <v>118.64</v>
      </c>
    </row>
    <row r="1568" spans="1:4" ht="14.25">
      <c r="A1568" s="267" t="s">
        <v>28445</v>
      </c>
      <c r="B1568" s="264" t="s">
        <v>28446</v>
      </c>
      <c r="C1568" s="265" t="s">
        <v>89</v>
      </c>
      <c r="D1568" s="266">
        <v>141.01</v>
      </c>
    </row>
    <row r="1569" spans="1:4" ht="14.25">
      <c r="A1569" s="267" t="s">
        <v>28447</v>
      </c>
      <c r="B1569" s="264" t="s">
        <v>28448</v>
      </c>
      <c r="C1569" s="265" t="s">
        <v>89</v>
      </c>
      <c r="D1569" s="266">
        <v>154.96</v>
      </c>
    </row>
    <row r="1570" spans="1:4" ht="14.25">
      <c r="A1570" s="267" t="s">
        <v>28449</v>
      </c>
      <c r="B1570" s="264" t="s">
        <v>28450</v>
      </c>
      <c r="C1570" s="265" t="s">
        <v>89</v>
      </c>
      <c r="D1570" s="266">
        <v>172.71</v>
      </c>
    </row>
    <row r="1571" spans="1:4" ht="14.25">
      <c r="A1571" s="267" t="s">
        <v>28451</v>
      </c>
      <c r="B1571" s="264" t="s">
        <v>28452</v>
      </c>
      <c r="C1571" s="265" t="s">
        <v>89</v>
      </c>
      <c r="D1571" s="266">
        <v>140.44</v>
      </c>
    </row>
    <row r="1572" spans="1:4" ht="14.25">
      <c r="A1572" s="267" t="s">
        <v>28453</v>
      </c>
      <c r="B1572" s="264" t="s">
        <v>28454</v>
      </c>
      <c r="C1572" s="265" t="s">
        <v>89</v>
      </c>
      <c r="D1572" s="266">
        <v>171.81</v>
      </c>
    </row>
    <row r="1573" spans="1:4" ht="14.25">
      <c r="A1573" s="267" t="s">
        <v>28455</v>
      </c>
      <c r="B1573" s="264" t="s">
        <v>28456</v>
      </c>
      <c r="C1573" s="265" t="s">
        <v>89</v>
      </c>
      <c r="D1573" s="266">
        <v>224.61</v>
      </c>
    </row>
    <row r="1574" spans="1:4" ht="14.25">
      <c r="A1574" s="267" t="s">
        <v>28457</v>
      </c>
      <c r="B1574" s="264" t="s">
        <v>28458</v>
      </c>
      <c r="C1574" s="265" t="s">
        <v>89</v>
      </c>
      <c r="D1574" s="266">
        <v>298.19</v>
      </c>
    </row>
    <row r="1575" spans="1:4" ht="14.25">
      <c r="A1575" s="267" t="s">
        <v>28459</v>
      </c>
      <c r="B1575" s="264" t="s">
        <v>28460</v>
      </c>
      <c r="C1575" s="265" t="s">
        <v>89</v>
      </c>
      <c r="D1575" s="266">
        <v>394.27</v>
      </c>
    </row>
    <row r="1576" spans="1:4" ht="14.25">
      <c r="A1576" s="267" t="s">
        <v>28461</v>
      </c>
      <c r="B1576" s="264" t="s">
        <v>28462</v>
      </c>
      <c r="C1576" s="265" t="s">
        <v>89</v>
      </c>
      <c r="D1576" s="266">
        <v>538.04</v>
      </c>
    </row>
    <row r="1577" spans="1:4" ht="14.25">
      <c r="A1577" s="267" t="s">
        <v>28463</v>
      </c>
      <c r="B1577" s="264" t="s">
        <v>28464</v>
      </c>
      <c r="C1577" s="265" t="s">
        <v>89</v>
      </c>
      <c r="D1577" s="266">
        <v>39.5</v>
      </c>
    </row>
    <row r="1578" spans="1:4" ht="14.25">
      <c r="A1578" s="267" t="s">
        <v>28465</v>
      </c>
      <c r="B1578" s="264" t="s">
        <v>28466</v>
      </c>
      <c r="C1578" s="265" t="s">
        <v>89</v>
      </c>
      <c r="D1578" s="266">
        <v>65.78</v>
      </c>
    </row>
    <row r="1579" spans="1:4" ht="14.25">
      <c r="A1579" s="267" t="s">
        <v>28467</v>
      </c>
      <c r="B1579" s="264" t="s">
        <v>28468</v>
      </c>
      <c r="C1579" s="265" t="s">
        <v>89</v>
      </c>
      <c r="D1579" s="266">
        <v>81.599999999999994</v>
      </c>
    </row>
    <row r="1580" spans="1:4" ht="14.25">
      <c r="A1580" s="267" t="s">
        <v>28469</v>
      </c>
      <c r="B1580" s="264" t="s">
        <v>28470</v>
      </c>
      <c r="C1580" s="265" t="s">
        <v>89</v>
      </c>
      <c r="D1580" s="266">
        <v>45.49</v>
      </c>
    </row>
    <row r="1581" spans="1:4" ht="14.25">
      <c r="A1581" s="267" t="s">
        <v>28471</v>
      </c>
      <c r="B1581" s="264" t="s">
        <v>28472</v>
      </c>
      <c r="C1581" s="265" t="s">
        <v>89</v>
      </c>
      <c r="D1581" s="266">
        <v>55.05</v>
      </c>
    </row>
    <row r="1582" spans="1:4" ht="14.25">
      <c r="A1582" s="267" t="s">
        <v>28473</v>
      </c>
      <c r="B1582" s="264" t="s">
        <v>28474</v>
      </c>
      <c r="C1582" s="265" t="s">
        <v>89</v>
      </c>
      <c r="D1582" s="266">
        <v>97.46</v>
      </c>
    </row>
    <row r="1583" spans="1:4" ht="14.25">
      <c r="A1583" s="267" t="s">
        <v>28475</v>
      </c>
      <c r="B1583" s="264" t="s">
        <v>28476</v>
      </c>
      <c r="C1583" s="265" t="s">
        <v>89</v>
      </c>
      <c r="D1583" s="266">
        <v>144.18</v>
      </c>
    </row>
    <row r="1584" spans="1:4" ht="14.25">
      <c r="A1584" s="267" t="s">
        <v>28477</v>
      </c>
      <c r="B1584" s="264" t="s">
        <v>28478</v>
      </c>
      <c r="C1584" s="265" t="s">
        <v>89</v>
      </c>
      <c r="D1584" s="266">
        <v>173.87</v>
      </c>
    </row>
    <row r="1585" spans="1:4" ht="14.25">
      <c r="A1585" s="267" t="s">
        <v>28479</v>
      </c>
      <c r="B1585" s="264" t="s">
        <v>28480</v>
      </c>
      <c r="C1585" s="265" t="s">
        <v>89</v>
      </c>
      <c r="D1585" s="266">
        <v>225.54</v>
      </c>
    </row>
    <row r="1586" spans="1:4" ht="14.25">
      <c r="A1586" s="267" t="s">
        <v>28481</v>
      </c>
      <c r="B1586" s="264" t="s">
        <v>28482</v>
      </c>
      <c r="C1586" s="265" t="s">
        <v>2</v>
      </c>
      <c r="D1586" s="266">
        <v>88.43</v>
      </c>
    </row>
    <row r="1587" spans="1:4" ht="14.25">
      <c r="A1587" s="267" t="s">
        <v>28483</v>
      </c>
      <c r="B1587" s="264" t="s">
        <v>28484</v>
      </c>
      <c r="C1587" s="265" t="s">
        <v>2</v>
      </c>
      <c r="D1587" s="266">
        <v>116.29</v>
      </c>
    </row>
    <row r="1588" spans="1:4" ht="14.25">
      <c r="A1588" s="267" t="s">
        <v>28485</v>
      </c>
      <c r="B1588" s="264" t="s">
        <v>28486</v>
      </c>
      <c r="C1588" s="265" t="s">
        <v>2</v>
      </c>
      <c r="D1588" s="266">
        <v>239.15</v>
      </c>
    </row>
    <row r="1589" spans="1:4" ht="14.25">
      <c r="A1589" s="267" t="s">
        <v>28487</v>
      </c>
      <c r="B1589" s="264" t="s">
        <v>28488</v>
      </c>
      <c r="C1589" s="265" t="s">
        <v>2</v>
      </c>
      <c r="D1589" s="266">
        <v>302.77</v>
      </c>
    </row>
    <row r="1590" spans="1:4" ht="14.25">
      <c r="A1590" s="267" t="s">
        <v>28489</v>
      </c>
      <c r="B1590" s="264" t="s">
        <v>28490</v>
      </c>
      <c r="C1590" s="265" t="s">
        <v>2</v>
      </c>
      <c r="D1590" s="266">
        <v>236.73</v>
      </c>
    </row>
    <row r="1591" spans="1:4" ht="14.25">
      <c r="A1591" s="267" t="s">
        <v>28491</v>
      </c>
      <c r="B1591" s="264" t="s">
        <v>28492</v>
      </c>
      <c r="C1591" s="265" t="s">
        <v>2</v>
      </c>
      <c r="D1591" s="266">
        <v>1486.99</v>
      </c>
    </row>
    <row r="1592" spans="1:4" ht="14.25">
      <c r="A1592" s="267" t="s">
        <v>28493</v>
      </c>
      <c r="B1592" s="264" t="s">
        <v>28494</v>
      </c>
      <c r="C1592" s="265" t="s">
        <v>2</v>
      </c>
      <c r="D1592" s="266">
        <v>5987.82</v>
      </c>
    </row>
    <row r="1593" spans="1:4" ht="14.25">
      <c r="A1593" s="267" t="s">
        <v>28495</v>
      </c>
      <c r="B1593" s="264" t="s">
        <v>28496</v>
      </c>
      <c r="C1593" s="265" t="s">
        <v>2</v>
      </c>
      <c r="D1593" s="266">
        <v>1862.38</v>
      </c>
    </row>
    <row r="1594" spans="1:4" ht="14.25">
      <c r="A1594" s="267" t="s">
        <v>28497</v>
      </c>
      <c r="B1594" s="264" t="s">
        <v>28498</v>
      </c>
      <c r="C1594" s="265" t="s">
        <v>2</v>
      </c>
      <c r="D1594" s="266">
        <v>397.64</v>
      </c>
    </row>
    <row r="1595" spans="1:4" ht="14.25">
      <c r="A1595" s="267" t="s">
        <v>28499</v>
      </c>
      <c r="B1595" s="264" t="s">
        <v>28500</v>
      </c>
      <c r="C1595" s="265" t="s">
        <v>2</v>
      </c>
      <c r="D1595" s="266">
        <v>68.13</v>
      </c>
    </row>
    <row r="1596" spans="1:4" ht="14.25">
      <c r="A1596" s="267" t="s">
        <v>28501</v>
      </c>
      <c r="B1596" s="264" t="s">
        <v>28502</v>
      </c>
      <c r="C1596" s="265" t="s">
        <v>2</v>
      </c>
      <c r="D1596" s="266">
        <v>88.02</v>
      </c>
    </row>
    <row r="1597" spans="1:4" ht="14.25">
      <c r="A1597" s="267" t="s">
        <v>28503</v>
      </c>
      <c r="B1597" s="264" t="s">
        <v>28504</v>
      </c>
      <c r="C1597" s="265" t="s">
        <v>2</v>
      </c>
      <c r="D1597" s="266">
        <v>111.51</v>
      </c>
    </row>
    <row r="1598" spans="1:4" ht="14.25">
      <c r="A1598" s="267" t="s">
        <v>28505</v>
      </c>
      <c r="B1598" s="264" t="s">
        <v>28506</v>
      </c>
      <c r="C1598" s="265" t="s">
        <v>2</v>
      </c>
      <c r="D1598" s="266">
        <v>455.25</v>
      </c>
    </row>
    <row r="1599" spans="1:4" ht="14.25">
      <c r="A1599" s="267" t="s">
        <v>28507</v>
      </c>
      <c r="B1599" s="264" t="s">
        <v>28508</v>
      </c>
      <c r="C1599" s="265" t="s">
        <v>2</v>
      </c>
      <c r="D1599" s="266">
        <v>652.67999999999995</v>
      </c>
    </row>
    <row r="1600" spans="1:4" ht="14.25">
      <c r="A1600" s="267" t="s">
        <v>28509</v>
      </c>
      <c r="B1600" s="264" t="s">
        <v>28510</v>
      </c>
      <c r="C1600" s="265" t="s">
        <v>2</v>
      </c>
      <c r="D1600" s="266">
        <v>624.26</v>
      </c>
    </row>
    <row r="1601" spans="1:4" ht="14.25">
      <c r="A1601" s="267" t="s">
        <v>28511</v>
      </c>
      <c r="B1601" s="264" t="s">
        <v>28512</v>
      </c>
      <c r="C1601" s="265" t="s">
        <v>2</v>
      </c>
      <c r="D1601" s="266">
        <v>1003.16</v>
      </c>
    </row>
    <row r="1602" spans="1:4" ht="14.25">
      <c r="A1602" s="267" t="s">
        <v>28513</v>
      </c>
      <c r="B1602" s="264" t="s">
        <v>28514</v>
      </c>
      <c r="C1602" s="265" t="s">
        <v>2</v>
      </c>
      <c r="D1602" s="266">
        <v>7134.84</v>
      </c>
    </row>
    <row r="1603" spans="1:4" ht="14.25">
      <c r="A1603" s="267" t="s">
        <v>28515</v>
      </c>
      <c r="B1603" s="264" t="s">
        <v>28516</v>
      </c>
      <c r="C1603" s="265" t="s">
        <v>2</v>
      </c>
      <c r="D1603" s="266">
        <v>172.64</v>
      </c>
    </row>
    <row r="1604" spans="1:4" ht="14.25">
      <c r="A1604" s="267" t="s">
        <v>28517</v>
      </c>
      <c r="B1604" s="264" t="s">
        <v>28518</v>
      </c>
      <c r="C1604" s="265" t="s">
        <v>2</v>
      </c>
      <c r="D1604" s="266">
        <v>108.02</v>
      </c>
    </row>
    <row r="1605" spans="1:4" ht="14.25">
      <c r="A1605" s="267" t="s">
        <v>28519</v>
      </c>
      <c r="B1605" s="264" t="s">
        <v>28520</v>
      </c>
      <c r="C1605" s="265" t="s">
        <v>2</v>
      </c>
      <c r="D1605" s="266">
        <v>105.31</v>
      </c>
    </row>
    <row r="1606" spans="1:4" ht="14.25">
      <c r="A1606" s="267" t="s">
        <v>28521</v>
      </c>
      <c r="B1606" s="264" t="s">
        <v>28522</v>
      </c>
      <c r="C1606" s="265" t="s">
        <v>2</v>
      </c>
      <c r="D1606" s="266">
        <v>133.22999999999999</v>
      </c>
    </row>
    <row r="1607" spans="1:4" ht="14.25">
      <c r="A1607" s="267" t="s">
        <v>28523</v>
      </c>
      <c r="B1607" s="264" t="s">
        <v>28524</v>
      </c>
      <c r="C1607" s="265" t="s">
        <v>2</v>
      </c>
      <c r="D1607" s="266">
        <v>184.6</v>
      </c>
    </row>
    <row r="1608" spans="1:4" ht="14.25">
      <c r="A1608" s="267" t="s">
        <v>28525</v>
      </c>
      <c r="B1608" s="264" t="s">
        <v>28526</v>
      </c>
      <c r="C1608" s="265" t="s">
        <v>2</v>
      </c>
      <c r="D1608" s="266">
        <v>220.94</v>
      </c>
    </row>
    <row r="1609" spans="1:4" ht="14.25">
      <c r="A1609" s="267" t="s">
        <v>28527</v>
      </c>
      <c r="B1609" s="264" t="s">
        <v>28528</v>
      </c>
      <c r="C1609" s="265" t="s">
        <v>2</v>
      </c>
      <c r="D1609" s="266">
        <v>307.63</v>
      </c>
    </row>
    <row r="1610" spans="1:4" ht="14.25">
      <c r="A1610" s="267" t="s">
        <v>28529</v>
      </c>
      <c r="B1610" s="264" t="s">
        <v>28530</v>
      </c>
      <c r="C1610" s="265" t="s">
        <v>2</v>
      </c>
      <c r="D1610" s="266">
        <v>534.1</v>
      </c>
    </row>
    <row r="1611" spans="1:4" ht="14.25">
      <c r="A1611" s="267" t="s">
        <v>28531</v>
      </c>
      <c r="B1611" s="264" t="s">
        <v>28532</v>
      </c>
      <c r="C1611" s="265" t="s">
        <v>2</v>
      </c>
      <c r="D1611" s="266">
        <v>645.55999999999995</v>
      </c>
    </row>
    <row r="1612" spans="1:4" ht="14.25">
      <c r="A1612" s="267" t="s">
        <v>28533</v>
      </c>
      <c r="B1612" s="264" t="s">
        <v>28534</v>
      </c>
      <c r="C1612" s="265" t="s">
        <v>2</v>
      </c>
      <c r="D1612" s="266">
        <v>1116.3800000000001</v>
      </c>
    </row>
    <row r="1613" spans="1:4" ht="14.25">
      <c r="A1613" s="267" t="s">
        <v>28535</v>
      </c>
      <c r="B1613" s="264" t="s">
        <v>28536</v>
      </c>
      <c r="C1613" s="265" t="s">
        <v>2</v>
      </c>
      <c r="D1613" s="266">
        <v>207.22</v>
      </c>
    </row>
    <row r="1614" spans="1:4" ht="14.25">
      <c r="A1614" s="267" t="s">
        <v>28537</v>
      </c>
      <c r="B1614" s="264" t="s">
        <v>28538</v>
      </c>
      <c r="C1614" s="265" t="s">
        <v>2</v>
      </c>
      <c r="D1614" s="266">
        <v>89.28</v>
      </c>
    </row>
    <row r="1615" spans="1:4" ht="14.25">
      <c r="A1615" s="267" t="s">
        <v>28539</v>
      </c>
      <c r="B1615" s="264" t="s">
        <v>28540</v>
      </c>
      <c r="C1615" s="265" t="s">
        <v>2</v>
      </c>
      <c r="D1615" s="266">
        <v>123.18</v>
      </c>
    </row>
    <row r="1616" spans="1:4" ht="14.25">
      <c r="A1616" s="267" t="s">
        <v>28541</v>
      </c>
      <c r="B1616" s="264" t="s">
        <v>28542</v>
      </c>
      <c r="C1616" s="265" t="s">
        <v>2</v>
      </c>
      <c r="D1616" s="266">
        <v>150.86000000000001</v>
      </c>
    </row>
    <row r="1617" spans="1:4" ht="14.25">
      <c r="A1617" s="267" t="s">
        <v>28543</v>
      </c>
      <c r="B1617" s="264" t="s">
        <v>28544</v>
      </c>
      <c r="C1617" s="265" t="s">
        <v>2</v>
      </c>
      <c r="D1617" s="266">
        <v>207.23</v>
      </c>
    </row>
    <row r="1618" spans="1:4" ht="14.25">
      <c r="A1618" s="267" t="s">
        <v>28545</v>
      </c>
      <c r="B1618" s="264" t="s">
        <v>28546</v>
      </c>
      <c r="C1618" s="265" t="s">
        <v>2</v>
      </c>
      <c r="D1618" s="266">
        <v>345.17</v>
      </c>
    </row>
    <row r="1619" spans="1:4" ht="14.25">
      <c r="A1619" s="267" t="s">
        <v>28547</v>
      </c>
      <c r="B1619" s="264" t="s">
        <v>28548</v>
      </c>
      <c r="C1619" s="265" t="s">
        <v>2</v>
      </c>
      <c r="D1619" s="266">
        <v>507.77</v>
      </c>
    </row>
    <row r="1620" spans="1:4" ht="14.25">
      <c r="A1620" s="267" t="s">
        <v>28549</v>
      </c>
      <c r="B1620" s="264" t="s">
        <v>28550</v>
      </c>
      <c r="C1620" s="265" t="s">
        <v>2</v>
      </c>
      <c r="D1620" s="266">
        <v>290.08</v>
      </c>
    </row>
    <row r="1621" spans="1:4" ht="14.25">
      <c r="A1621" s="267" t="s">
        <v>28551</v>
      </c>
      <c r="B1621" s="264" t="s">
        <v>28552</v>
      </c>
      <c r="C1621" s="265" t="s">
        <v>2</v>
      </c>
      <c r="D1621" s="266">
        <v>938.15</v>
      </c>
    </row>
    <row r="1622" spans="1:4" ht="14.25">
      <c r="A1622" s="267" t="s">
        <v>28553</v>
      </c>
      <c r="B1622" s="264" t="s">
        <v>28554</v>
      </c>
      <c r="C1622" s="265" t="s">
        <v>2</v>
      </c>
      <c r="D1622" s="266">
        <v>559.92999999999995</v>
      </c>
    </row>
    <row r="1623" spans="1:4" ht="14.25">
      <c r="A1623" s="267" t="s">
        <v>28555</v>
      </c>
      <c r="B1623" s="264" t="s">
        <v>28556</v>
      </c>
      <c r="C1623" s="265" t="s">
        <v>2</v>
      </c>
      <c r="D1623" s="266">
        <v>678.95</v>
      </c>
    </row>
    <row r="1624" spans="1:4" ht="14.25">
      <c r="A1624" s="267" t="s">
        <v>28557</v>
      </c>
      <c r="B1624" s="264" t="s">
        <v>28558</v>
      </c>
      <c r="C1624" s="265" t="s">
        <v>2</v>
      </c>
      <c r="D1624" s="266">
        <v>1175.83</v>
      </c>
    </row>
    <row r="1625" spans="1:4" ht="14.25">
      <c r="A1625" s="267" t="s">
        <v>28559</v>
      </c>
      <c r="B1625" s="264" t="s">
        <v>28560</v>
      </c>
      <c r="C1625" s="265" t="s">
        <v>2</v>
      </c>
      <c r="D1625" s="266">
        <v>537.49</v>
      </c>
    </row>
    <row r="1626" spans="1:4" ht="14.25">
      <c r="A1626" s="267" t="s">
        <v>28561</v>
      </c>
      <c r="B1626" s="264" t="s">
        <v>28562</v>
      </c>
      <c r="C1626" s="265" t="s">
        <v>2</v>
      </c>
      <c r="D1626" s="266">
        <v>5680.15</v>
      </c>
    </row>
    <row r="1627" spans="1:4" ht="14.25">
      <c r="A1627" s="267" t="s">
        <v>28563</v>
      </c>
      <c r="B1627" s="264" t="s">
        <v>28564</v>
      </c>
      <c r="C1627" s="265" t="s">
        <v>2</v>
      </c>
      <c r="D1627" s="266">
        <v>95.14</v>
      </c>
    </row>
    <row r="1628" spans="1:4" ht="14.25">
      <c r="A1628" s="267" t="s">
        <v>28565</v>
      </c>
      <c r="B1628" s="264" t="s">
        <v>28566</v>
      </c>
      <c r="C1628" s="265" t="s">
        <v>2</v>
      </c>
      <c r="D1628" s="266">
        <v>127.89</v>
      </c>
    </row>
    <row r="1629" spans="1:4" ht="14.25">
      <c r="A1629" s="267" t="s">
        <v>28567</v>
      </c>
      <c r="B1629" s="264" t="s">
        <v>28568</v>
      </c>
      <c r="C1629" s="265" t="s">
        <v>2</v>
      </c>
      <c r="D1629" s="266">
        <v>162.78</v>
      </c>
    </row>
    <row r="1630" spans="1:4" ht="14.25">
      <c r="A1630" s="267" t="s">
        <v>28569</v>
      </c>
      <c r="B1630" s="264" t="s">
        <v>28570</v>
      </c>
      <c r="C1630" s="265" t="s">
        <v>2</v>
      </c>
      <c r="D1630" s="266">
        <v>228.66</v>
      </c>
    </row>
    <row r="1631" spans="1:4" ht="14.25">
      <c r="A1631" s="267" t="s">
        <v>28571</v>
      </c>
      <c r="B1631" s="264" t="s">
        <v>28572</v>
      </c>
      <c r="C1631" s="265" t="s">
        <v>2</v>
      </c>
      <c r="D1631" s="266">
        <v>374.6</v>
      </c>
    </row>
    <row r="1632" spans="1:4" ht="14.25">
      <c r="A1632" s="267" t="s">
        <v>28573</v>
      </c>
      <c r="B1632" s="264" t="s">
        <v>28574</v>
      </c>
      <c r="C1632" s="265" t="s">
        <v>2</v>
      </c>
      <c r="D1632" s="266">
        <v>559.96</v>
      </c>
    </row>
    <row r="1633" spans="1:4" ht="14.25">
      <c r="A1633" s="267" t="s">
        <v>28575</v>
      </c>
      <c r="B1633" s="264" t="s">
        <v>28576</v>
      </c>
      <c r="C1633" s="265" t="s">
        <v>2</v>
      </c>
      <c r="D1633" s="266">
        <v>986.54</v>
      </c>
    </row>
    <row r="1634" spans="1:4" ht="14.25">
      <c r="A1634" s="267" t="s">
        <v>28577</v>
      </c>
      <c r="B1634" s="264" t="s">
        <v>28578</v>
      </c>
      <c r="C1634" s="265" t="s">
        <v>2</v>
      </c>
      <c r="D1634" s="266">
        <v>2082.87</v>
      </c>
    </row>
    <row r="1635" spans="1:4" ht="14.25">
      <c r="A1635" s="267" t="s">
        <v>28579</v>
      </c>
      <c r="B1635" s="264" t="s">
        <v>28580</v>
      </c>
      <c r="C1635" s="265" t="s">
        <v>2</v>
      </c>
      <c r="D1635" s="266">
        <v>113.77</v>
      </c>
    </row>
    <row r="1636" spans="1:4" ht="14.25">
      <c r="A1636" s="267" t="s">
        <v>28581</v>
      </c>
      <c r="B1636" s="264" t="s">
        <v>28582</v>
      </c>
      <c r="C1636" s="265" t="s">
        <v>2</v>
      </c>
      <c r="D1636" s="266">
        <v>136.82</v>
      </c>
    </row>
    <row r="1637" spans="1:4" ht="14.25">
      <c r="A1637" s="267" t="s">
        <v>28583</v>
      </c>
      <c r="B1637" s="264" t="s">
        <v>28584</v>
      </c>
      <c r="C1637" s="265" t="s">
        <v>2</v>
      </c>
      <c r="D1637" s="266">
        <v>190.16</v>
      </c>
    </row>
    <row r="1638" spans="1:4" ht="14.25">
      <c r="A1638" s="267" t="s">
        <v>28585</v>
      </c>
      <c r="B1638" s="264" t="s">
        <v>28586</v>
      </c>
      <c r="C1638" s="265" t="s">
        <v>2</v>
      </c>
      <c r="D1638" s="266">
        <v>246.75</v>
      </c>
    </row>
    <row r="1639" spans="1:4" ht="14.25">
      <c r="A1639" s="267" t="s">
        <v>28587</v>
      </c>
      <c r="B1639" s="264" t="s">
        <v>28588</v>
      </c>
      <c r="C1639" s="265" t="s">
        <v>2</v>
      </c>
      <c r="D1639" s="266">
        <v>158.11000000000001</v>
      </c>
    </row>
    <row r="1640" spans="1:4" ht="14.25">
      <c r="A1640" s="267" t="s">
        <v>28589</v>
      </c>
      <c r="B1640" s="264" t="s">
        <v>28590</v>
      </c>
      <c r="C1640" s="265" t="s">
        <v>2</v>
      </c>
      <c r="D1640" s="266">
        <v>419.47</v>
      </c>
    </row>
    <row r="1641" spans="1:4" ht="14.25">
      <c r="A1641" s="267" t="s">
        <v>28591</v>
      </c>
      <c r="B1641" s="264" t="s">
        <v>28592</v>
      </c>
      <c r="C1641" s="265" t="s">
        <v>2</v>
      </c>
      <c r="D1641" s="266">
        <v>147.38999999999999</v>
      </c>
    </row>
    <row r="1642" spans="1:4" ht="14.25">
      <c r="A1642" s="267" t="s">
        <v>28593</v>
      </c>
      <c r="B1642" s="264" t="s">
        <v>28594</v>
      </c>
      <c r="C1642" s="265" t="s">
        <v>2</v>
      </c>
      <c r="D1642" s="266">
        <v>197.11</v>
      </c>
    </row>
    <row r="1643" spans="1:4" ht="14.25">
      <c r="A1643" s="267" t="s">
        <v>28595</v>
      </c>
      <c r="B1643" s="264" t="s">
        <v>28596</v>
      </c>
      <c r="C1643" s="265" t="s">
        <v>2</v>
      </c>
      <c r="D1643" s="266">
        <v>224.19</v>
      </c>
    </row>
    <row r="1644" spans="1:4" ht="14.25">
      <c r="A1644" s="267" t="s">
        <v>28597</v>
      </c>
      <c r="B1644" s="264" t="s">
        <v>28598</v>
      </c>
      <c r="C1644" s="265" t="s">
        <v>2</v>
      </c>
      <c r="D1644" s="266">
        <v>301.02</v>
      </c>
    </row>
    <row r="1645" spans="1:4" ht="14.25">
      <c r="A1645" s="267" t="s">
        <v>28599</v>
      </c>
      <c r="B1645" s="264" t="s">
        <v>28600</v>
      </c>
      <c r="C1645" s="265" t="s">
        <v>2</v>
      </c>
      <c r="D1645" s="266">
        <v>6314.9</v>
      </c>
    </row>
    <row r="1646" spans="1:4" ht="14.25">
      <c r="A1646" s="267" t="s">
        <v>28601</v>
      </c>
      <c r="B1646" s="264" t="s">
        <v>28602</v>
      </c>
      <c r="C1646" s="265" t="s">
        <v>2</v>
      </c>
      <c r="D1646" s="266">
        <v>6526.53</v>
      </c>
    </row>
    <row r="1647" spans="1:4" ht="14.25">
      <c r="A1647" s="267" t="s">
        <v>28603</v>
      </c>
      <c r="B1647" s="264" t="s">
        <v>28604</v>
      </c>
      <c r="C1647" s="265" t="s">
        <v>2</v>
      </c>
      <c r="D1647" s="266">
        <v>509.51</v>
      </c>
    </row>
    <row r="1648" spans="1:4" ht="14.25">
      <c r="A1648" s="267" t="s">
        <v>28605</v>
      </c>
      <c r="B1648" s="264" t="s">
        <v>28606</v>
      </c>
      <c r="C1648" s="265" t="s">
        <v>2</v>
      </c>
      <c r="D1648" s="266">
        <v>483.32</v>
      </c>
    </row>
    <row r="1649" spans="1:4" ht="14.25">
      <c r="A1649" s="267" t="s">
        <v>28607</v>
      </c>
      <c r="B1649" s="264" t="s">
        <v>28608</v>
      </c>
      <c r="C1649" s="265" t="s">
        <v>2</v>
      </c>
      <c r="D1649" s="266">
        <v>383.56</v>
      </c>
    </row>
    <row r="1650" spans="1:4" ht="14.25">
      <c r="A1650" s="267" t="s">
        <v>28609</v>
      </c>
      <c r="B1650" s="264" t="s">
        <v>28610</v>
      </c>
      <c r="C1650" s="265" t="s">
        <v>2</v>
      </c>
      <c r="D1650" s="266">
        <v>146.33000000000001</v>
      </c>
    </row>
    <row r="1651" spans="1:4" ht="14.25">
      <c r="A1651" s="267" t="s">
        <v>28611</v>
      </c>
      <c r="B1651" s="264" t="s">
        <v>28612</v>
      </c>
      <c r="C1651" s="265" t="s">
        <v>2</v>
      </c>
      <c r="D1651" s="266">
        <v>159.58000000000001</v>
      </c>
    </row>
    <row r="1652" spans="1:4" ht="14.25">
      <c r="A1652" s="267" t="s">
        <v>28613</v>
      </c>
      <c r="B1652" s="264" t="s">
        <v>28614</v>
      </c>
      <c r="C1652" s="265" t="s">
        <v>2</v>
      </c>
      <c r="D1652" s="266">
        <v>701.21</v>
      </c>
    </row>
    <row r="1653" spans="1:4" ht="14.25">
      <c r="A1653" s="267" t="s">
        <v>28615</v>
      </c>
      <c r="B1653" s="264" t="s">
        <v>28616</v>
      </c>
      <c r="C1653" s="265" t="s">
        <v>2</v>
      </c>
      <c r="D1653" s="266">
        <v>217.95</v>
      </c>
    </row>
    <row r="1654" spans="1:4" ht="14.25">
      <c r="A1654" s="267" t="s">
        <v>28617</v>
      </c>
      <c r="B1654" s="264" t="s">
        <v>28618</v>
      </c>
      <c r="C1654" s="265" t="s">
        <v>2</v>
      </c>
      <c r="D1654" s="266">
        <v>82.12</v>
      </c>
    </row>
    <row r="1655" spans="1:4" ht="14.25">
      <c r="A1655" s="267" t="s">
        <v>28619</v>
      </c>
      <c r="B1655" s="264" t="s">
        <v>28620</v>
      </c>
      <c r="C1655" s="265" t="s">
        <v>2</v>
      </c>
      <c r="D1655" s="266">
        <v>60.27</v>
      </c>
    </row>
    <row r="1656" spans="1:4" ht="14.25">
      <c r="A1656" s="267" t="s">
        <v>28621</v>
      </c>
      <c r="B1656" s="264" t="s">
        <v>28622</v>
      </c>
      <c r="C1656" s="265" t="s">
        <v>2</v>
      </c>
      <c r="D1656" s="266">
        <v>47.95</v>
      </c>
    </row>
    <row r="1657" spans="1:4" ht="14.25">
      <c r="A1657" s="267" t="s">
        <v>28623</v>
      </c>
      <c r="B1657" s="264" t="s">
        <v>28624</v>
      </c>
      <c r="C1657" s="265" t="s">
        <v>2</v>
      </c>
      <c r="D1657" s="266">
        <v>55.19</v>
      </c>
    </row>
    <row r="1658" spans="1:4" ht="14.25">
      <c r="A1658" s="267" t="s">
        <v>28625</v>
      </c>
      <c r="B1658" s="264" t="s">
        <v>28626</v>
      </c>
      <c r="C1658" s="265" t="s">
        <v>2</v>
      </c>
      <c r="D1658" s="266">
        <v>359.11</v>
      </c>
    </row>
    <row r="1659" spans="1:4" ht="14.25">
      <c r="A1659" s="267" t="s">
        <v>28627</v>
      </c>
      <c r="B1659" s="264" t="s">
        <v>28628</v>
      </c>
      <c r="C1659" s="265" t="s">
        <v>2</v>
      </c>
      <c r="D1659" s="266">
        <v>518.55999999999995</v>
      </c>
    </row>
    <row r="1660" spans="1:4" ht="14.25">
      <c r="A1660" s="267" t="s">
        <v>28629</v>
      </c>
      <c r="B1660" s="264" t="s">
        <v>28630</v>
      </c>
      <c r="C1660" s="265" t="s">
        <v>2723</v>
      </c>
      <c r="D1660" s="266">
        <v>825.75</v>
      </c>
    </row>
    <row r="1661" spans="1:4" ht="14.25">
      <c r="A1661" s="267" t="s">
        <v>28631</v>
      </c>
      <c r="B1661" s="264" t="s">
        <v>28632</v>
      </c>
      <c r="C1661" s="265" t="s">
        <v>2</v>
      </c>
      <c r="D1661" s="266">
        <v>427.71</v>
      </c>
    </row>
    <row r="1662" spans="1:4" ht="14.25">
      <c r="A1662" s="267" t="s">
        <v>28633</v>
      </c>
      <c r="B1662" s="264" t="s">
        <v>28634</v>
      </c>
      <c r="C1662" s="265" t="s">
        <v>2</v>
      </c>
      <c r="D1662" s="266">
        <v>87.02</v>
      </c>
    </row>
    <row r="1663" spans="1:4" ht="14.25">
      <c r="A1663" s="267" t="s">
        <v>28635</v>
      </c>
      <c r="B1663" s="264" t="s">
        <v>28636</v>
      </c>
      <c r="C1663" s="265" t="s">
        <v>2723</v>
      </c>
      <c r="D1663" s="266">
        <v>690.25</v>
      </c>
    </row>
    <row r="1664" spans="1:4" ht="14.25">
      <c r="A1664" s="267" t="s">
        <v>28637</v>
      </c>
      <c r="B1664" s="264" t="s">
        <v>28638</v>
      </c>
      <c r="C1664" s="265" t="s">
        <v>2</v>
      </c>
      <c r="D1664" s="266">
        <v>92.34</v>
      </c>
    </row>
    <row r="1665" spans="1:4" ht="14.25">
      <c r="A1665" s="267" t="s">
        <v>28639</v>
      </c>
      <c r="B1665" s="264" t="s">
        <v>28640</v>
      </c>
      <c r="C1665" s="265" t="s">
        <v>2</v>
      </c>
      <c r="D1665" s="266">
        <v>498.27</v>
      </c>
    </row>
    <row r="1666" spans="1:4" ht="14.25">
      <c r="A1666" s="267" t="s">
        <v>28641</v>
      </c>
      <c r="B1666" s="264" t="s">
        <v>28642</v>
      </c>
      <c r="C1666" s="265" t="s">
        <v>2</v>
      </c>
      <c r="D1666" s="266">
        <v>1419.3</v>
      </c>
    </row>
    <row r="1667" spans="1:4" ht="14.25">
      <c r="A1667" s="267" t="s">
        <v>28643</v>
      </c>
      <c r="B1667" s="264" t="s">
        <v>28644</v>
      </c>
      <c r="C1667" s="265" t="s">
        <v>2</v>
      </c>
      <c r="D1667" s="266">
        <v>675.51</v>
      </c>
    </row>
    <row r="1668" spans="1:4" ht="14.25">
      <c r="A1668" s="267" t="s">
        <v>28645</v>
      </c>
      <c r="B1668" s="264" t="s">
        <v>28646</v>
      </c>
      <c r="C1668" s="265" t="s">
        <v>2</v>
      </c>
      <c r="D1668" s="266">
        <v>1220.17</v>
      </c>
    </row>
    <row r="1669" spans="1:4" ht="14.25">
      <c r="A1669" s="267" t="s">
        <v>28647</v>
      </c>
      <c r="B1669" s="264" t="s">
        <v>28648</v>
      </c>
      <c r="C1669" s="265" t="s">
        <v>2</v>
      </c>
      <c r="D1669" s="266">
        <v>504.89</v>
      </c>
    </row>
    <row r="1670" spans="1:4" ht="14.25">
      <c r="A1670" s="267" t="s">
        <v>28649</v>
      </c>
      <c r="B1670" s="264" t="s">
        <v>28650</v>
      </c>
      <c r="C1670" s="265" t="s">
        <v>2</v>
      </c>
      <c r="D1670" s="266">
        <v>193.43</v>
      </c>
    </row>
    <row r="1671" spans="1:4" ht="14.25">
      <c r="A1671" s="267" t="s">
        <v>28651</v>
      </c>
      <c r="B1671" s="264" t="s">
        <v>28652</v>
      </c>
      <c r="C1671" s="265" t="s">
        <v>2</v>
      </c>
      <c r="D1671" s="266">
        <v>603.75</v>
      </c>
    </row>
    <row r="1672" spans="1:4" ht="14.25">
      <c r="A1672" s="267" t="s">
        <v>28653</v>
      </c>
      <c r="B1672" s="264" t="s">
        <v>28654</v>
      </c>
      <c r="C1672" s="265" t="s">
        <v>2</v>
      </c>
      <c r="D1672" s="266">
        <v>2958.5</v>
      </c>
    </row>
    <row r="1673" spans="1:4" ht="14.25">
      <c r="A1673" s="267" t="s">
        <v>28655</v>
      </c>
      <c r="B1673" s="264" t="s">
        <v>28656</v>
      </c>
      <c r="C1673" s="265" t="s">
        <v>2</v>
      </c>
      <c r="D1673" s="266">
        <v>44.7</v>
      </c>
    </row>
    <row r="1674" spans="1:4" ht="14.25">
      <c r="A1674" s="267" t="s">
        <v>28657</v>
      </c>
      <c r="B1674" s="264" t="s">
        <v>28658</v>
      </c>
      <c r="C1674" s="265" t="s">
        <v>2</v>
      </c>
      <c r="D1674" s="266">
        <v>210.28</v>
      </c>
    </row>
    <row r="1675" spans="1:4" ht="14.25">
      <c r="A1675" s="267" t="s">
        <v>28659</v>
      </c>
      <c r="B1675" s="264" t="s">
        <v>28660</v>
      </c>
      <c r="C1675" s="265" t="s">
        <v>2</v>
      </c>
      <c r="D1675" s="266">
        <v>531.36</v>
      </c>
    </row>
    <row r="1676" spans="1:4" ht="14.25">
      <c r="A1676" s="267" t="s">
        <v>28661</v>
      </c>
      <c r="B1676" s="264" t="s">
        <v>28662</v>
      </c>
      <c r="C1676" s="265" t="s">
        <v>2</v>
      </c>
      <c r="D1676" s="266">
        <v>39.200000000000003</v>
      </c>
    </row>
    <row r="1677" spans="1:4" ht="14.25">
      <c r="A1677" s="267" t="s">
        <v>28663</v>
      </c>
      <c r="B1677" s="264" t="s">
        <v>28664</v>
      </c>
      <c r="C1677" s="265" t="s">
        <v>2</v>
      </c>
      <c r="D1677" s="266">
        <v>71.09</v>
      </c>
    </row>
    <row r="1678" spans="1:4" ht="14.25">
      <c r="A1678" s="267" t="s">
        <v>28665</v>
      </c>
      <c r="B1678" s="264" t="s">
        <v>28666</v>
      </c>
      <c r="C1678" s="265" t="s">
        <v>2</v>
      </c>
      <c r="D1678" s="266">
        <v>319.14999999999998</v>
      </c>
    </row>
    <row r="1679" spans="1:4" ht="14.25">
      <c r="A1679" s="267" t="s">
        <v>28667</v>
      </c>
      <c r="B1679" s="264" t="s">
        <v>28668</v>
      </c>
      <c r="C1679" s="265" t="s">
        <v>2</v>
      </c>
      <c r="D1679" s="266">
        <v>267.64</v>
      </c>
    </row>
    <row r="1680" spans="1:4" ht="14.25">
      <c r="A1680" s="267" t="s">
        <v>28669</v>
      </c>
      <c r="B1680" s="264" t="s">
        <v>28670</v>
      </c>
      <c r="C1680" s="265" t="s">
        <v>2</v>
      </c>
      <c r="D1680" s="266">
        <v>244.1</v>
      </c>
    </row>
    <row r="1681" spans="1:4" ht="14.25">
      <c r="A1681" s="267" t="s">
        <v>28671</v>
      </c>
      <c r="B1681" s="264" t="s">
        <v>28672</v>
      </c>
      <c r="C1681" s="265" t="s">
        <v>2</v>
      </c>
      <c r="D1681" s="266">
        <v>26.42</v>
      </c>
    </row>
    <row r="1682" spans="1:4" ht="14.25">
      <c r="A1682" s="267" t="s">
        <v>28673</v>
      </c>
      <c r="B1682" s="264" t="s">
        <v>28674</v>
      </c>
      <c r="C1682" s="265" t="s">
        <v>2</v>
      </c>
      <c r="D1682" s="266">
        <v>56.25</v>
      </c>
    </row>
    <row r="1683" spans="1:4" ht="14.25">
      <c r="A1683" s="267" t="s">
        <v>28675</v>
      </c>
      <c r="B1683" s="264" t="s">
        <v>28676</v>
      </c>
      <c r="C1683" s="265" t="s">
        <v>2</v>
      </c>
      <c r="D1683" s="266">
        <v>523.71</v>
      </c>
    </row>
    <row r="1684" spans="1:4" ht="14.25">
      <c r="A1684" s="267" t="s">
        <v>28677</v>
      </c>
      <c r="B1684" s="264" t="s">
        <v>28678</v>
      </c>
      <c r="C1684" s="265" t="s">
        <v>2</v>
      </c>
      <c r="D1684" s="266">
        <v>1480.95</v>
      </c>
    </row>
    <row r="1685" spans="1:4" ht="14.25">
      <c r="A1685" s="267" t="s">
        <v>28679</v>
      </c>
      <c r="B1685" s="264" t="s">
        <v>28680</v>
      </c>
      <c r="C1685" s="265" t="s">
        <v>2</v>
      </c>
      <c r="D1685" s="266">
        <v>992.89</v>
      </c>
    </row>
    <row r="1686" spans="1:4" ht="14.25">
      <c r="A1686" s="267" t="s">
        <v>28681</v>
      </c>
      <c r="B1686" s="264" t="s">
        <v>28682</v>
      </c>
      <c r="C1686" s="265" t="s">
        <v>2</v>
      </c>
      <c r="D1686" s="266">
        <v>159.77000000000001</v>
      </c>
    </row>
    <row r="1687" spans="1:4" ht="14.25">
      <c r="A1687" s="267" t="s">
        <v>28683</v>
      </c>
      <c r="B1687" s="264" t="s">
        <v>28684</v>
      </c>
      <c r="C1687" s="265" t="s">
        <v>2</v>
      </c>
      <c r="D1687" s="266">
        <v>142.41</v>
      </c>
    </row>
    <row r="1688" spans="1:4" ht="14.25">
      <c r="A1688" s="267" t="s">
        <v>28685</v>
      </c>
      <c r="B1688" s="264" t="s">
        <v>28686</v>
      </c>
      <c r="C1688" s="265" t="s">
        <v>2</v>
      </c>
      <c r="D1688" s="266">
        <v>177.11</v>
      </c>
    </row>
    <row r="1689" spans="1:4" ht="14.25">
      <c r="A1689" s="267" t="s">
        <v>28687</v>
      </c>
      <c r="B1689" s="264" t="s">
        <v>28688</v>
      </c>
      <c r="C1689" s="265" t="s">
        <v>2</v>
      </c>
      <c r="D1689" s="266">
        <v>13.91</v>
      </c>
    </row>
    <row r="1690" spans="1:4" ht="14.25">
      <c r="A1690" s="267" t="s">
        <v>28689</v>
      </c>
      <c r="B1690" s="264" t="s">
        <v>28690</v>
      </c>
      <c r="C1690" s="265" t="s">
        <v>2</v>
      </c>
      <c r="D1690" s="266">
        <v>346.39</v>
      </c>
    </row>
    <row r="1691" spans="1:4" ht="14.25">
      <c r="A1691" s="267" t="s">
        <v>28691</v>
      </c>
      <c r="B1691" s="264" t="s">
        <v>28692</v>
      </c>
      <c r="C1691" s="265" t="s">
        <v>2</v>
      </c>
      <c r="D1691" s="266">
        <v>89.64</v>
      </c>
    </row>
    <row r="1692" spans="1:4" ht="14.25">
      <c r="A1692" s="267" t="s">
        <v>28693</v>
      </c>
      <c r="B1692" s="264" t="s">
        <v>28694</v>
      </c>
      <c r="C1692" s="265" t="s">
        <v>2</v>
      </c>
      <c r="D1692" s="266">
        <v>32.86</v>
      </c>
    </row>
    <row r="1693" spans="1:4" ht="14.25">
      <c r="A1693" s="267" t="s">
        <v>28695</v>
      </c>
      <c r="B1693" s="264" t="s">
        <v>28696</v>
      </c>
      <c r="C1693" s="265" t="s">
        <v>2</v>
      </c>
      <c r="D1693" s="266">
        <v>34.1</v>
      </c>
    </row>
    <row r="1694" spans="1:4" ht="14.25">
      <c r="A1694" s="267" t="s">
        <v>28697</v>
      </c>
      <c r="B1694" s="264" t="s">
        <v>28698</v>
      </c>
      <c r="C1694" s="265" t="s">
        <v>2</v>
      </c>
      <c r="D1694" s="266">
        <v>376.23</v>
      </c>
    </row>
    <row r="1695" spans="1:4" ht="14.25">
      <c r="A1695" s="267" t="s">
        <v>28699</v>
      </c>
      <c r="B1695" s="264" t="s">
        <v>28700</v>
      </c>
      <c r="C1695" s="265" t="s">
        <v>2</v>
      </c>
      <c r="D1695" s="266">
        <v>369.24</v>
      </c>
    </row>
    <row r="1696" spans="1:4" ht="14.25">
      <c r="A1696" s="267" t="s">
        <v>28701</v>
      </c>
      <c r="B1696" s="264" t="s">
        <v>28702</v>
      </c>
      <c r="C1696" s="265" t="s">
        <v>2</v>
      </c>
      <c r="D1696" s="266">
        <v>38.65</v>
      </c>
    </row>
    <row r="1697" spans="1:4" ht="14.25">
      <c r="A1697" s="267" t="s">
        <v>28703</v>
      </c>
      <c r="B1697" s="264" t="s">
        <v>28704</v>
      </c>
      <c r="C1697" s="265" t="s">
        <v>2</v>
      </c>
      <c r="D1697" s="266">
        <v>25.01</v>
      </c>
    </row>
    <row r="1698" spans="1:4" ht="14.25">
      <c r="A1698" s="267" t="s">
        <v>28705</v>
      </c>
      <c r="B1698" s="264" t="s">
        <v>28706</v>
      </c>
      <c r="C1698" s="265" t="s">
        <v>2</v>
      </c>
      <c r="D1698" s="266">
        <v>29.94</v>
      </c>
    </row>
    <row r="1699" spans="1:4" ht="14.25">
      <c r="A1699" s="267" t="s">
        <v>28707</v>
      </c>
      <c r="B1699" s="264" t="s">
        <v>28708</v>
      </c>
      <c r="C1699" s="265" t="s">
        <v>2</v>
      </c>
      <c r="D1699" s="266">
        <v>30.46</v>
      </c>
    </row>
    <row r="1700" spans="1:4" ht="14.25">
      <c r="A1700" s="267" t="s">
        <v>28709</v>
      </c>
      <c r="B1700" s="264" t="s">
        <v>28710</v>
      </c>
      <c r="C1700" s="265" t="s">
        <v>2</v>
      </c>
      <c r="D1700" s="266">
        <v>55.14</v>
      </c>
    </row>
    <row r="1701" spans="1:4" ht="14.25">
      <c r="A1701" s="267" t="s">
        <v>28711</v>
      </c>
      <c r="B1701" s="264" t="s">
        <v>28712</v>
      </c>
      <c r="C1701" s="265" t="s">
        <v>2</v>
      </c>
      <c r="D1701" s="266">
        <v>19.899999999999999</v>
      </c>
    </row>
    <row r="1702" spans="1:4" ht="14.25">
      <c r="A1702" s="267" t="s">
        <v>28713</v>
      </c>
      <c r="B1702" s="264" t="s">
        <v>28714</v>
      </c>
      <c r="C1702" s="265" t="s">
        <v>2</v>
      </c>
      <c r="D1702" s="266">
        <v>606.66</v>
      </c>
    </row>
    <row r="1703" spans="1:4" ht="14.25">
      <c r="A1703" s="267" t="s">
        <v>28715</v>
      </c>
      <c r="B1703" s="264" t="s">
        <v>28716</v>
      </c>
      <c r="C1703" s="265" t="s">
        <v>2</v>
      </c>
      <c r="D1703" s="266">
        <v>46.7</v>
      </c>
    </row>
    <row r="1704" spans="1:4" ht="14.25">
      <c r="A1704" s="267" t="s">
        <v>28717</v>
      </c>
      <c r="B1704" s="264" t="s">
        <v>28718</v>
      </c>
      <c r="C1704" s="265" t="s">
        <v>2</v>
      </c>
      <c r="D1704" s="266">
        <v>333.24</v>
      </c>
    </row>
    <row r="1705" spans="1:4" ht="14.25">
      <c r="A1705" s="267" t="s">
        <v>28719</v>
      </c>
      <c r="B1705" s="264" t="s">
        <v>28720</v>
      </c>
      <c r="C1705" s="265" t="s">
        <v>2</v>
      </c>
      <c r="D1705" s="266">
        <v>290.38</v>
      </c>
    </row>
    <row r="1706" spans="1:4" ht="14.25">
      <c r="A1706" s="267" t="s">
        <v>28721</v>
      </c>
      <c r="B1706" s="264" t="s">
        <v>28722</v>
      </c>
      <c r="C1706" s="265" t="s">
        <v>2</v>
      </c>
      <c r="D1706" s="266">
        <v>523.86</v>
      </c>
    </row>
    <row r="1707" spans="1:4" ht="14.25">
      <c r="A1707" s="267" t="s">
        <v>28723</v>
      </c>
      <c r="B1707" s="264" t="s">
        <v>28724</v>
      </c>
      <c r="C1707" s="265" t="s">
        <v>2</v>
      </c>
      <c r="D1707" s="266">
        <v>1036.27</v>
      </c>
    </row>
    <row r="1708" spans="1:4" ht="14.25">
      <c r="A1708" s="267" t="s">
        <v>28725</v>
      </c>
      <c r="B1708" s="264" t="s">
        <v>28726</v>
      </c>
      <c r="C1708" s="265" t="s">
        <v>2</v>
      </c>
      <c r="D1708" s="266">
        <v>62.77</v>
      </c>
    </row>
    <row r="1709" spans="1:4" ht="14.25">
      <c r="A1709" s="267" t="s">
        <v>28727</v>
      </c>
      <c r="B1709" s="264" t="s">
        <v>28728</v>
      </c>
      <c r="C1709" s="265" t="s">
        <v>2</v>
      </c>
      <c r="D1709" s="266">
        <v>410.21</v>
      </c>
    </row>
    <row r="1710" spans="1:4" ht="14.25">
      <c r="A1710" s="267" t="s">
        <v>28729</v>
      </c>
      <c r="B1710" s="264" t="s">
        <v>28730</v>
      </c>
      <c r="C1710" s="265" t="s">
        <v>2</v>
      </c>
      <c r="D1710" s="266">
        <v>366.02</v>
      </c>
    </row>
    <row r="1711" spans="1:4" ht="14.25">
      <c r="A1711" s="267" t="s">
        <v>28731</v>
      </c>
      <c r="B1711" s="264" t="s">
        <v>28732</v>
      </c>
      <c r="C1711" s="265" t="s">
        <v>2</v>
      </c>
      <c r="D1711" s="266">
        <v>942.03</v>
      </c>
    </row>
    <row r="1712" spans="1:4" ht="14.25">
      <c r="A1712" s="267" t="s">
        <v>28733</v>
      </c>
      <c r="B1712" s="264" t="s">
        <v>28734</v>
      </c>
      <c r="C1712" s="265" t="s">
        <v>2</v>
      </c>
      <c r="D1712" s="266">
        <v>199.85</v>
      </c>
    </row>
    <row r="1713" spans="1:4" ht="14.25">
      <c r="A1713" s="267" t="s">
        <v>28735</v>
      </c>
      <c r="B1713" s="264" t="s">
        <v>28736</v>
      </c>
      <c r="C1713" s="265" t="s">
        <v>2</v>
      </c>
      <c r="D1713" s="266">
        <v>70.260000000000005</v>
      </c>
    </row>
    <row r="1714" spans="1:4" ht="14.25">
      <c r="A1714" s="267" t="s">
        <v>28737</v>
      </c>
      <c r="B1714" s="264" t="s">
        <v>28738</v>
      </c>
      <c r="C1714" s="265" t="s">
        <v>2</v>
      </c>
      <c r="D1714" s="266">
        <v>507.53</v>
      </c>
    </row>
    <row r="1715" spans="1:4" ht="14.25">
      <c r="A1715" s="267" t="s">
        <v>28739</v>
      </c>
      <c r="B1715" s="264" t="s">
        <v>28740</v>
      </c>
      <c r="C1715" s="265" t="s">
        <v>2</v>
      </c>
      <c r="D1715" s="266">
        <v>3.29</v>
      </c>
    </row>
    <row r="1716" spans="1:4" ht="14.25">
      <c r="A1716" s="267" t="s">
        <v>28741</v>
      </c>
      <c r="B1716" s="264" t="s">
        <v>28742</v>
      </c>
      <c r="C1716" s="265" t="s">
        <v>2</v>
      </c>
      <c r="D1716" s="266">
        <v>3.92</v>
      </c>
    </row>
    <row r="1717" spans="1:4" ht="14.25">
      <c r="A1717" s="267" t="s">
        <v>28743</v>
      </c>
      <c r="B1717" s="264" t="s">
        <v>28744</v>
      </c>
      <c r="C1717" s="265" t="s">
        <v>2</v>
      </c>
      <c r="D1717" s="266">
        <v>647.86</v>
      </c>
    </row>
    <row r="1718" spans="1:4" ht="14.25">
      <c r="A1718" s="267" t="s">
        <v>28745</v>
      </c>
      <c r="B1718" s="264" t="s">
        <v>28746</v>
      </c>
      <c r="C1718" s="265" t="s">
        <v>2</v>
      </c>
      <c r="D1718" s="266">
        <v>143.01</v>
      </c>
    </row>
    <row r="1719" spans="1:4" ht="14.25">
      <c r="A1719" s="267" t="s">
        <v>28747</v>
      </c>
      <c r="B1719" s="264" t="s">
        <v>28748</v>
      </c>
      <c r="C1719" s="265" t="s">
        <v>2</v>
      </c>
      <c r="D1719" s="266">
        <v>80.44</v>
      </c>
    </row>
    <row r="1720" spans="1:4" ht="14.25">
      <c r="A1720" s="267" t="s">
        <v>28749</v>
      </c>
      <c r="B1720" s="264" t="s">
        <v>28750</v>
      </c>
      <c r="C1720" s="265" t="s">
        <v>2</v>
      </c>
      <c r="D1720" s="266">
        <v>1946.89</v>
      </c>
    </row>
    <row r="1721" spans="1:4" ht="14.25">
      <c r="A1721" s="267" t="s">
        <v>28751</v>
      </c>
      <c r="B1721" s="264" t="s">
        <v>28752</v>
      </c>
      <c r="C1721" s="265" t="s">
        <v>2</v>
      </c>
      <c r="D1721" s="266">
        <v>12.77</v>
      </c>
    </row>
    <row r="1722" spans="1:4" ht="14.25">
      <c r="A1722" s="267" t="s">
        <v>28753</v>
      </c>
      <c r="B1722" s="264" t="s">
        <v>28754</v>
      </c>
      <c r="C1722" s="265" t="s">
        <v>2</v>
      </c>
      <c r="D1722" s="266">
        <v>463.77</v>
      </c>
    </row>
    <row r="1723" spans="1:4" ht="14.25">
      <c r="A1723" s="267" t="s">
        <v>28755</v>
      </c>
      <c r="B1723" s="264" t="s">
        <v>28756</v>
      </c>
      <c r="C1723" s="265" t="s">
        <v>2</v>
      </c>
      <c r="D1723" s="266">
        <v>142.63999999999999</v>
      </c>
    </row>
    <row r="1724" spans="1:4" ht="14.25">
      <c r="A1724" s="267" t="s">
        <v>28757</v>
      </c>
      <c r="B1724" s="264" t="s">
        <v>28758</v>
      </c>
      <c r="C1724" s="265" t="s">
        <v>2</v>
      </c>
      <c r="D1724" s="266">
        <v>95.06</v>
      </c>
    </row>
    <row r="1725" spans="1:4" ht="14.25">
      <c r="A1725" s="267" t="s">
        <v>28759</v>
      </c>
      <c r="B1725" s="264" t="s">
        <v>28760</v>
      </c>
      <c r="C1725" s="265" t="s">
        <v>2</v>
      </c>
      <c r="D1725" s="266">
        <v>726.18</v>
      </c>
    </row>
    <row r="1726" spans="1:4" ht="14.25">
      <c r="A1726" s="267" t="s">
        <v>28761</v>
      </c>
      <c r="B1726" s="264" t="s">
        <v>28762</v>
      </c>
      <c r="C1726" s="265" t="s">
        <v>2</v>
      </c>
      <c r="D1726" s="266">
        <v>92.1</v>
      </c>
    </row>
    <row r="1727" spans="1:4" ht="14.25">
      <c r="A1727" s="267" t="s">
        <v>28763</v>
      </c>
      <c r="B1727" s="264" t="s">
        <v>28764</v>
      </c>
      <c r="C1727" s="265" t="s">
        <v>2723</v>
      </c>
      <c r="D1727" s="266">
        <v>47.1</v>
      </c>
    </row>
    <row r="1728" spans="1:4" ht="14.25">
      <c r="A1728" s="267" t="s">
        <v>28765</v>
      </c>
      <c r="B1728" s="264" t="s">
        <v>28766</v>
      </c>
      <c r="C1728" s="265" t="s">
        <v>2</v>
      </c>
      <c r="D1728" s="266">
        <v>55.04</v>
      </c>
    </row>
    <row r="1729" spans="1:4" ht="14.25">
      <c r="A1729" s="267" t="s">
        <v>28767</v>
      </c>
      <c r="B1729" s="264" t="s">
        <v>28768</v>
      </c>
      <c r="C1729" s="265" t="s">
        <v>2</v>
      </c>
      <c r="D1729" s="266">
        <v>125.02</v>
      </c>
    </row>
    <row r="1730" spans="1:4" ht="14.25">
      <c r="A1730" s="267" t="s">
        <v>28769</v>
      </c>
      <c r="B1730" s="264" t="s">
        <v>28770</v>
      </c>
      <c r="C1730" s="265" t="s">
        <v>2</v>
      </c>
      <c r="D1730" s="266">
        <v>62.72</v>
      </c>
    </row>
    <row r="1731" spans="1:4" ht="14.25">
      <c r="A1731" s="267" t="s">
        <v>28771</v>
      </c>
      <c r="B1731" s="264" t="s">
        <v>28772</v>
      </c>
      <c r="C1731" s="265" t="s">
        <v>2</v>
      </c>
      <c r="D1731" s="266">
        <v>90.79</v>
      </c>
    </row>
    <row r="1732" spans="1:4" ht="14.25">
      <c r="A1732" s="267" t="s">
        <v>28773</v>
      </c>
      <c r="B1732" s="264" t="s">
        <v>28774</v>
      </c>
      <c r="C1732" s="265" t="s">
        <v>2</v>
      </c>
      <c r="D1732" s="266">
        <v>42.23</v>
      </c>
    </row>
    <row r="1733" spans="1:4" ht="14.25">
      <c r="A1733" s="267" t="s">
        <v>28775</v>
      </c>
      <c r="B1733" s="264" t="s">
        <v>28776</v>
      </c>
      <c r="C1733" s="265" t="s">
        <v>2</v>
      </c>
      <c r="D1733" s="266">
        <v>10.37</v>
      </c>
    </row>
    <row r="1734" spans="1:4" ht="14.25">
      <c r="A1734" s="267" t="s">
        <v>28777</v>
      </c>
      <c r="B1734" s="264" t="s">
        <v>28778</v>
      </c>
      <c r="C1734" s="265" t="s">
        <v>2</v>
      </c>
      <c r="D1734" s="266">
        <v>4.91</v>
      </c>
    </row>
    <row r="1735" spans="1:4" ht="14.25">
      <c r="A1735" s="267" t="s">
        <v>28779</v>
      </c>
      <c r="B1735" s="264" t="s">
        <v>28780</v>
      </c>
      <c r="C1735" s="265" t="s">
        <v>2</v>
      </c>
      <c r="D1735" s="266">
        <v>7.8</v>
      </c>
    </row>
    <row r="1736" spans="1:4" ht="14.25">
      <c r="A1736" s="267" t="s">
        <v>28781</v>
      </c>
      <c r="B1736" s="264" t="s">
        <v>28782</v>
      </c>
      <c r="C1736" s="265" t="s">
        <v>2</v>
      </c>
      <c r="D1736" s="266">
        <v>13.15</v>
      </c>
    </row>
    <row r="1737" spans="1:4" ht="14.25">
      <c r="A1737" s="267" t="s">
        <v>28783</v>
      </c>
      <c r="B1737" s="264" t="s">
        <v>28784</v>
      </c>
      <c r="C1737" s="265" t="s">
        <v>2</v>
      </c>
      <c r="D1737" s="266">
        <v>18.68</v>
      </c>
    </row>
    <row r="1738" spans="1:4" ht="14.25">
      <c r="A1738" s="267" t="s">
        <v>28785</v>
      </c>
      <c r="B1738" s="264" t="s">
        <v>28786</v>
      </c>
      <c r="C1738" s="265" t="s">
        <v>2</v>
      </c>
      <c r="D1738" s="266">
        <v>4.3600000000000003</v>
      </c>
    </row>
    <row r="1739" spans="1:4" ht="14.25">
      <c r="A1739" s="267" t="s">
        <v>28787</v>
      </c>
      <c r="B1739" s="264" t="s">
        <v>28788</v>
      </c>
      <c r="C1739" s="265" t="s">
        <v>2</v>
      </c>
      <c r="D1739" s="266">
        <v>6.24</v>
      </c>
    </row>
    <row r="1740" spans="1:4" ht="14.25">
      <c r="A1740" s="267" t="s">
        <v>28789</v>
      </c>
      <c r="B1740" s="264" t="s">
        <v>28790</v>
      </c>
      <c r="C1740" s="265" t="s">
        <v>2</v>
      </c>
      <c r="D1740" s="266">
        <v>7.27</v>
      </c>
    </row>
    <row r="1741" spans="1:4" ht="14.25">
      <c r="A1741" s="267" t="s">
        <v>28791</v>
      </c>
      <c r="B1741" s="264" t="s">
        <v>28792</v>
      </c>
      <c r="C1741" s="265" t="s">
        <v>2</v>
      </c>
      <c r="D1741" s="266">
        <v>1.5</v>
      </c>
    </row>
    <row r="1742" spans="1:4" ht="14.25">
      <c r="A1742" s="267" t="s">
        <v>28793</v>
      </c>
      <c r="B1742" s="264" t="s">
        <v>28794</v>
      </c>
      <c r="C1742" s="265" t="s">
        <v>2</v>
      </c>
      <c r="D1742" s="266">
        <v>2.3199999999999998</v>
      </c>
    </row>
    <row r="1743" spans="1:4" ht="14.25">
      <c r="A1743" s="267" t="s">
        <v>28795</v>
      </c>
      <c r="B1743" s="264" t="s">
        <v>28796</v>
      </c>
      <c r="C1743" s="265" t="s">
        <v>2</v>
      </c>
      <c r="D1743" s="266">
        <v>2.87</v>
      </c>
    </row>
    <row r="1744" spans="1:4" ht="14.25">
      <c r="A1744" s="267" t="s">
        <v>28797</v>
      </c>
      <c r="B1744" s="264" t="s">
        <v>28798</v>
      </c>
      <c r="C1744" s="265" t="s">
        <v>2</v>
      </c>
      <c r="D1744" s="266">
        <v>11.38</v>
      </c>
    </row>
    <row r="1745" spans="1:4" ht="14.25">
      <c r="A1745" s="267" t="s">
        <v>28799</v>
      </c>
      <c r="B1745" s="264" t="s">
        <v>28800</v>
      </c>
      <c r="C1745" s="265" t="s">
        <v>2</v>
      </c>
      <c r="D1745" s="266">
        <v>3.4</v>
      </c>
    </row>
    <row r="1746" spans="1:4" ht="14.25">
      <c r="A1746" s="267" t="s">
        <v>28801</v>
      </c>
      <c r="B1746" s="264" t="s">
        <v>28802</v>
      </c>
      <c r="C1746" s="265" t="s">
        <v>2</v>
      </c>
      <c r="D1746" s="266">
        <v>322.99</v>
      </c>
    </row>
    <row r="1747" spans="1:4" ht="14.25">
      <c r="A1747" s="267" t="s">
        <v>28803</v>
      </c>
      <c r="B1747" s="264" t="s">
        <v>28804</v>
      </c>
      <c r="C1747" s="265" t="s">
        <v>2</v>
      </c>
      <c r="D1747" s="266">
        <v>9.58</v>
      </c>
    </row>
    <row r="1748" spans="1:4" ht="14.25">
      <c r="A1748" s="267" t="s">
        <v>28805</v>
      </c>
      <c r="B1748" s="264" t="s">
        <v>28806</v>
      </c>
      <c r="C1748" s="265" t="s">
        <v>2</v>
      </c>
      <c r="D1748" s="266">
        <v>12.61</v>
      </c>
    </row>
    <row r="1749" spans="1:4" ht="14.25">
      <c r="A1749" s="267" t="s">
        <v>28807</v>
      </c>
      <c r="B1749" s="264" t="s">
        <v>28808</v>
      </c>
      <c r="C1749" s="265" t="s">
        <v>2</v>
      </c>
      <c r="D1749" s="266">
        <v>61.73</v>
      </c>
    </row>
    <row r="1750" spans="1:4" ht="14.25">
      <c r="A1750" s="267" t="s">
        <v>28809</v>
      </c>
      <c r="B1750" s="264" t="s">
        <v>28810</v>
      </c>
      <c r="C1750" s="265" t="s">
        <v>2723</v>
      </c>
      <c r="D1750" s="266">
        <v>805.02</v>
      </c>
    </row>
    <row r="1751" spans="1:4" ht="14.25">
      <c r="A1751" s="267" t="s">
        <v>28811</v>
      </c>
      <c r="B1751" s="264" t="s">
        <v>28812</v>
      </c>
      <c r="C1751" s="265" t="s">
        <v>2</v>
      </c>
      <c r="D1751" s="266">
        <v>58.75</v>
      </c>
    </row>
    <row r="1752" spans="1:4" ht="14.25">
      <c r="A1752" s="267" t="s">
        <v>28813</v>
      </c>
      <c r="B1752" s="264" t="s">
        <v>28814</v>
      </c>
      <c r="C1752" s="265" t="s">
        <v>2</v>
      </c>
      <c r="D1752" s="266">
        <v>42.61</v>
      </c>
    </row>
    <row r="1753" spans="1:4" ht="14.25">
      <c r="A1753" s="267" t="s">
        <v>28815</v>
      </c>
      <c r="B1753" s="264" t="s">
        <v>28816</v>
      </c>
      <c r="C1753" s="265" t="s">
        <v>2</v>
      </c>
      <c r="D1753" s="266">
        <v>1220.94</v>
      </c>
    </row>
    <row r="1754" spans="1:4" ht="14.25">
      <c r="A1754" s="267" t="s">
        <v>28817</v>
      </c>
      <c r="B1754" s="264" t="s">
        <v>28818</v>
      </c>
      <c r="C1754" s="265" t="s">
        <v>2</v>
      </c>
      <c r="D1754" s="266">
        <v>66.790000000000006</v>
      </c>
    </row>
    <row r="1755" spans="1:4" ht="14.25">
      <c r="A1755" s="267" t="s">
        <v>28819</v>
      </c>
      <c r="B1755" s="264" t="s">
        <v>28820</v>
      </c>
      <c r="C1755" s="265" t="s">
        <v>2</v>
      </c>
      <c r="D1755" s="266">
        <v>34.549999999999997</v>
      </c>
    </row>
    <row r="1756" spans="1:4" ht="14.25">
      <c r="A1756" s="267" t="s">
        <v>28821</v>
      </c>
      <c r="B1756" s="264" t="s">
        <v>28822</v>
      </c>
      <c r="C1756" s="265" t="s">
        <v>2</v>
      </c>
      <c r="D1756" s="266">
        <v>6.28</v>
      </c>
    </row>
    <row r="1757" spans="1:4" ht="14.25">
      <c r="A1757" s="267" t="s">
        <v>28823</v>
      </c>
      <c r="B1757" s="264" t="s">
        <v>28824</v>
      </c>
      <c r="C1757" s="265" t="s">
        <v>2</v>
      </c>
      <c r="D1757" s="266">
        <v>42.07</v>
      </c>
    </row>
    <row r="1758" spans="1:4" ht="14.25">
      <c r="A1758" s="267" t="s">
        <v>28825</v>
      </c>
      <c r="B1758" s="264" t="s">
        <v>28826</v>
      </c>
      <c r="C1758" s="265" t="s">
        <v>2</v>
      </c>
      <c r="D1758" s="266">
        <v>66.349999999999994</v>
      </c>
    </row>
    <row r="1759" spans="1:4" ht="14.25">
      <c r="A1759" s="267" t="s">
        <v>28827</v>
      </c>
      <c r="B1759" s="264" t="s">
        <v>28828</v>
      </c>
      <c r="C1759" s="265" t="s">
        <v>2</v>
      </c>
      <c r="D1759" s="266">
        <v>43.86</v>
      </c>
    </row>
    <row r="1760" spans="1:4" ht="14.25">
      <c r="A1760" s="267" t="s">
        <v>28829</v>
      </c>
      <c r="B1760" s="264" t="s">
        <v>28830</v>
      </c>
      <c r="C1760" s="265" t="s">
        <v>2</v>
      </c>
      <c r="D1760" s="266">
        <v>60.03</v>
      </c>
    </row>
    <row r="1761" spans="1:4" ht="14.25">
      <c r="A1761" s="267" t="s">
        <v>28831</v>
      </c>
      <c r="B1761" s="264" t="s">
        <v>28832</v>
      </c>
      <c r="C1761" s="265" t="s">
        <v>2</v>
      </c>
      <c r="D1761" s="266">
        <v>65.83</v>
      </c>
    </row>
    <row r="1762" spans="1:4" ht="14.25">
      <c r="A1762" s="267" t="s">
        <v>28833</v>
      </c>
      <c r="B1762" s="264" t="s">
        <v>28834</v>
      </c>
      <c r="C1762" s="265" t="s">
        <v>2</v>
      </c>
      <c r="D1762" s="266">
        <v>8.64</v>
      </c>
    </row>
    <row r="1763" spans="1:4" ht="14.25">
      <c r="A1763" s="267" t="s">
        <v>28835</v>
      </c>
      <c r="B1763" s="264" t="s">
        <v>28836</v>
      </c>
      <c r="C1763" s="265" t="s">
        <v>96</v>
      </c>
      <c r="D1763" s="266">
        <v>17.88</v>
      </c>
    </row>
    <row r="1764" spans="1:4" ht="14.25">
      <c r="A1764" s="267" t="s">
        <v>28837</v>
      </c>
      <c r="B1764" s="264" t="s">
        <v>28838</v>
      </c>
      <c r="C1764" s="265" t="s">
        <v>2</v>
      </c>
      <c r="D1764" s="266">
        <v>79</v>
      </c>
    </row>
    <row r="1765" spans="1:4" ht="14.25">
      <c r="A1765" s="267" t="s">
        <v>28839</v>
      </c>
      <c r="B1765" s="264" t="s">
        <v>28840</v>
      </c>
      <c r="C1765" s="265" t="s">
        <v>2</v>
      </c>
      <c r="D1765" s="266">
        <v>45.28</v>
      </c>
    </row>
    <row r="1766" spans="1:4" ht="14.25">
      <c r="A1766" s="267" t="s">
        <v>28841</v>
      </c>
      <c r="B1766" s="264" t="s">
        <v>28842</v>
      </c>
      <c r="C1766" s="265" t="s">
        <v>2</v>
      </c>
      <c r="D1766" s="266">
        <v>14.03</v>
      </c>
    </row>
    <row r="1767" spans="1:4" ht="14.25">
      <c r="A1767" s="267" t="s">
        <v>28843</v>
      </c>
      <c r="B1767" s="264" t="s">
        <v>28844</v>
      </c>
      <c r="C1767" s="265" t="s">
        <v>2</v>
      </c>
      <c r="D1767" s="266">
        <v>72.819999999999993</v>
      </c>
    </row>
    <row r="1768" spans="1:4" ht="14.25">
      <c r="A1768" s="267" t="s">
        <v>28845</v>
      </c>
      <c r="B1768" s="264" t="s">
        <v>28846</v>
      </c>
      <c r="C1768" s="265" t="s">
        <v>2</v>
      </c>
      <c r="D1768" s="266">
        <v>29.12</v>
      </c>
    </row>
    <row r="1769" spans="1:4" ht="14.25">
      <c r="A1769" s="267" t="s">
        <v>28847</v>
      </c>
      <c r="B1769" s="264" t="s">
        <v>28848</v>
      </c>
      <c r="C1769" s="265" t="s">
        <v>2</v>
      </c>
      <c r="D1769" s="266">
        <v>5.71</v>
      </c>
    </row>
    <row r="1770" spans="1:4" ht="14.25">
      <c r="A1770" s="267" t="s">
        <v>28849</v>
      </c>
      <c r="B1770" s="264" t="s">
        <v>28850</v>
      </c>
      <c r="C1770" s="265" t="s">
        <v>2</v>
      </c>
      <c r="D1770" s="266">
        <v>1189.6199999999999</v>
      </c>
    </row>
    <row r="1771" spans="1:4" ht="14.25">
      <c r="A1771" s="267" t="s">
        <v>28851</v>
      </c>
      <c r="B1771" s="264" t="s">
        <v>28852</v>
      </c>
      <c r="C1771" s="265" t="s">
        <v>2</v>
      </c>
      <c r="D1771" s="266">
        <v>249.98</v>
      </c>
    </row>
    <row r="1772" spans="1:4" ht="14.25">
      <c r="A1772" s="267" t="s">
        <v>28853</v>
      </c>
      <c r="B1772" s="264" t="s">
        <v>28854</v>
      </c>
      <c r="C1772" s="265" t="s">
        <v>2</v>
      </c>
      <c r="D1772" s="266">
        <v>73.59</v>
      </c>
    </row>
    <row r="1773" spans="1:4" ht="14.25">
      <c r="A1773" s="267" t="s">
        <v>28855</v>
      </c>
      <c r="B1773" s="264" t="s">
        <v>28856</v>
      </c>
      <c r="C1773" s="265" t="s">
        <v>2</v>
      </c>
      <c r="D1773" s="266">
        <v>75.569999999999993</v>
      </c>
    </row>
    <row r="1774" spans="1:4" ht="14.25">
      <c r="A1774" s="267" t="s">
        <v>28857</v>
      </c>
      <c r="B1774" s="264" t="s">
        <v>28858</v>
      </c>
      <c r="C1774" s="265" t="s">
        <v>89</v>
      </c>
      <c r="D1774" s="266">
        <v>64.56</v>
      </c>
    </row>
    <row r="1775" spans="1:4" ht="14.25">
      <c r="A1775" s="267" t="s">
        <v>28859</v>
      </c>
      <c r="B1775" s="264" t="s">
        <v>28860</v>
      </c>
      <c r="C1775" s="265" t="s">
        <v>89</v>
      </c>
      <c r="D1775" s="266">
        <v>85.36</v>
      </c>
    </row>
    <row r="1776" spans="1:4" ht="14.25">
      <c r="A1776" s="267" t="s">
        <v>28861</v>
      </c>
      <c r="B1776" s="264" t="s">
        <v>28862</v>
      </c>
      <c r="C1776" s="265" t="s">
        <v>89</v>
      </c>
      <c r="D1776" s="266">
        <v>66.92</v>
      </c>
    </row>
    <row r="1777" spans="1:4" ht="14.25">
      <c r="A1777" s="267" t="s">
        <v>28863</v>
      </c>
      <c r="B1777" s="264" t="s">
        <v>28864</v>
      </c>
      <c r="C1777" s="265" t="s">
        <v>89</v>
      </c>
      <c r="D1777" s="266">
        <v>83.75</v>
      </c>
    </row>
    <row r="1778" spans="1:4" ht="14.25">
      <c r="A1778" s="267" t="s">
        <v>28865</v>
      </c>
      <c r="B1778" s="264" t="s">
        <v>28866</v>
      </c>
      <c r="C1778" s="265" t="s">
        <v>89</v>
      </c>
      <c r="D1778" s="266">
        <v>112.69</v>
      </c>
    </row>
    <row r="1779" spans="1:4" ht="14.25">
      <c r="A1779" s="267" t="s">
        <v>28867</v>
      </c>
      <c r="B1779" s="264" t="s">
        <v>28868</v>
      </c>
      <c r="C1779" s="265" t="s">
        <v>89</v>
      </c>
      <c r="D1779" s="266">
        <v>231.05</v>
      </c>
    </row>
    <row r="1780" spans="1:4" ht="14.25">
      <c r="A1780" s="267" t="s">
        <v>28869</v>
      </c>
      <c r="B1780" s="264" t="s">
        <v>28870</v>
      </c>
      <c r="C1780" s="265" t="s">
        <v>89</v>
      </c>
      <c r="D1780" s="266">
        <v>96.45</v>
      </c>
    </row>
    <row r="1781" spans="1:4" ht="14.25">
      <c r="A1781" s="267" t="s">
        <v>28871</v>
      </c>
      <c r="B1781" s="264" t="s">
        <v>28872</v>
      </c>
      <c r="C1781" s="265" t="s">
        <v>89</v>
      </c>
      <c r="D1781" s="266">
        <v>413.52</v>
      </c>
    </row>
    <row r="1782" spans="1:4" ht="14.25">
      <c r="A1782" s="267" t="s">
        <v>28873</v>
      </c>
      <c r="B1782" s="264" t="s">
        <v>28874</v>
      </c>
      <c r="C1782" s="265" t="s">
        <v>89</v>
      </c>
      <c r="D1782" s="266">
        <v>108.35</v>
      </c>
    </row>
    <row r="1783" spans="1:4" ht="14.25">
      <c r="A1783" s="267" t="s">
        <v>28875</v>
      </c>
      <c r="B1783" s="264" t="s">
        <v>28876</v>
      </c>
      <c r="C1783" s="265" t="s">
        <v>89</v>
      </c>
      <c r="D1783" s="266">
        <v>117.06</v>
      </c>
    </row>
    <row r="1784" spans="1:4" ht="14.25">
      <c r="A1784" s="267" t="s">
        <v>28877</v>
      </c>
      <c r="B1784" s="264" t="s">
        <v>28878</v>
      </c>
      <c r="C1784" s="265" t="s">
        <v>89</v>
      </c>
      <c r="D1784" s="266">
        <v>198.15</v>
      </c>
    </row>
    <row r="1785" spans="1:4" ht="14.25">
      <c r="A1785" s="267" t="s">
        <v>28879</v>
      </c>
      <c r="B1785" s="264" t="s">
        <v>28880</v>
      </c>
      <c r="C1785" s="265" t="s">
        <v>89</v>
      </c>
      <c r="D1785" s="266">
        <v>366.8</v>
      </c>
    </row>
    <row r="1786" spans="1:4" ht="14.25">
      <c r="A1786" s="267" t="s">
        <v>28881</v>
      </c>
      <c r="B1786" s="264" t="s">
        <v>28882</v>
      </c>
      <c r="C1786" s="265" t="s">
        <v>89</v>
      </c>
      <c r="D1786" s="266">
        <v>96.21</v>
      </c>
    </row>
    <row r="1787" spans="1:4" ht="14.25">
      <c r="A1787" s="267" t="s">
        <v>28883</v>
      </c>
      <c r="B1787" s="264" t="s">
        <v>28884</v>
      </c>
      <c r="C1787" s="265" t="s">
        <v>89</v>
      </c>
      <c r="D1787" s="266">
        <v>162.63999999999999</v>
      </c>
    </row>
    <row r="1788" spans="1:4" ht="14.25">
      <c r="A1788" s="267" t="s">
        <v>28885</v>
      </c>
      <c r="B1788" s="264" t="s">
        <v>28886</v>
      </c>
      <c r="C1788" s="265" t="s">
        <v>89</v>
      </c>
      <c r="D1788" s="266">
        <v>356.28</v>
      </c>
    </row>
    <row r="1789" spans="1:4" ht="14.25">
      <c r="A1789" s="267" t="s">
        <v>28887</v>
      </c>
      <c r="B1789" s="264" t="s">
        <v>28888</v>
      </c>
      <c r="C1789" s="265" t="s">
        <v>89</v>
      </c>
      <c r="D1789" s="266">
        <v>482.56</v>
      </c>
    </row>
    <row r="1790" spans="1:4" ht="14.25">
      <c r="A1790" s="267" t="s">
        <v>28889</v>
      </c>
      <c r="B1790" s="264" t="s">
        <v>28890</v>
      </c>
      <c r="C1790" s="265" t="s">
        <v>89</v>
      </c>
      <c r="D1790" s="266">
        <v>147.97</v>
      </c>
    </row>
    <row r="1791" spans="1:4" ht="14.25">
      <c r="A1791" s="267" t="s">
        <v>28891</v>
      </c>
      <c r="B1791" s="264" t="s">
        <v>28892</v>
      </c>
      <c r="C1791" s="265" t="s">
        <v>89</v>
      </c>
      <c r="D1791" s="266">
        <v>264.3</v>
      </c>
    </row>
    <row r="1792" spans="1:4" ht="14.25">
      <c r="A1792" s="267" t="s">
        <v>28893</v>
      </c>
      <c r="B1792" s="264" t="s">
        <v>28894</v>
      </c>
      <c r="C1792" s="265" t="s">
        <v>89</v>
      </c>
      <c r="D1792" s="266">
        <v>453.79</v>
      </c>
    </row>
    <row r="1793" spans="1:4" ht="14.25">
      <c r="A1793" s="267" t="s">
        <v>28895</v>
      </c>
      <c r="B1793" s="264" t="s">
        <v>28896</v>
      </c>
      <c r="C1793" s="265" t="s">
        <v>89</v>
      </c>
      <c r="D1793" s="266">
        <v>652.17999999999995</v>
      </c>
    </row>
    <row r="1794" spans="1:4" ht="14.25">
      <c r="A1794" s="267" t="s">
        <v>28897</v>
      </c>
      <c r="B1794" s="264" t="s">
        <v>28898</v>
      </c>
      <c r="C1794" s="265" t="s">
        <v>2</v>
      </c>
      <c r="D1794" s="266">
        <v>923.42</v>
      </c>
    </row>
    <row r="1795" spans="1:4" ht="14.25">
      <c r="A1795" s="267" t="s">
        <v>28899</v>
      </c>
      <c r="B1795" s="264" t="s">
        <v>28900</v>
      </c>
      <c r="C1795" s="265" t="s">
        <v>89</v>
      </c>
      <c r="D1795" s="266">
        <v>509.52</v>
      </c>
    </row>
    <row r="1796" spans="1:4" ht="14.25">
      <c r="A1796" s="267" t="s">
        <v>28901</v>
      </c>
      <c r="B1796" s="264" t="s">
        <v>28902</v>
      </c>
      <c r="C1796" s="265" t="s">
        <v>89</v>
      </c>
      <c r="D1796" s="266">
        <v>746.59</v>
      </c>
    </row>
    <row r="1797" spans="1:4" ht="14.25">
      <c r="A1797" s="267" t="s">
        <v>28903</v>
      </c>
      <c r="B1797" s="264" t="s">
        <v>28904</v>
      </c>
      <c r="C1797" s="265" t="s">
        <v>2</v>
      </c>
      <c r="D1797" s="266">
        <v>178.42</v>
      </c>
    </row>
    <row r="1798" spans="1:4" ht="14.25">
      <c r="A1798" s="267" t="s">
        <v>28905</v>
      </c>
      <c r="B1798" s="264" t="s">
        <v>28906</v>
      </c>
      <c r="C1798" s="265" t="s">
        <v>2</v>
      </c>
      <c r="D1798" s="266">
        <v>361.24</v>
      </c>
    </row>
    <row r="1799" spans="1:4" ht="14.25">
      <c r="A1799" s="267" t="s">
        <v>28907</v>
      </c>
      <c r="B1799" s="264" t="s">
        <v>28908</v>
      </c>
      <c r="C1799" s="265" t="s">
        <v>2</v>
      </c>
      <c r="D1799" s="266">
        <v>631.51</v>
      </c>
    </row>
    <row r="1800" spans="1:4" ht="14.25">
      <c r="A1800" s="267" t="s">
        <v>28909</v>
      </c>
      <c r="B1800" s="264" t="s">
        <v>28910</v>
      </c>
      <c r="C1800" s="265" t="s">
        <v>2</v>
      </c>
      <c r="D1800" s="266">
        <v>832.75</v>
      </c>
    </row>
    <row r="1801" spans="1:4" ht="14.25">
      <c r="A1801" s="267" t="s">
        <v>28911</v>
      </c>
      <c r="B1801" s="264" t="s">
        <v>28912</v>
      </c>
      <c r="C1801" s="265" t="s">
        <v>89</v>
      </c>
      <c r="D1801" s="266">
        <v>120.3</v>
      </c>
    </row>
    <row r="1802" spans="1:4" ht="14.25">
      <c r="A1802" s="267" t="s">
        <v>28913</v>
      </c>
      <c r="B1802" s="264" t="s">
        <v>28914</v>
      </c>
      <c r="C1802" s="265" t="s">
        <v>2</v>
      </c>
      <c r="D1802" s="266">
        <v>80.44</v>
      </c>
    </row>
    <row r="1803" spans="1:4" ht="14.25">
      <c r="A1803" s="267" t="s">
        <v>28915</v>
      </c>
      <c r="B1803" s="264" t="s">
        <v>28916</v>
      </c>
      <c r="C1803" s="265" t="s">
        <v>89</v>
      </c>
      <c r="D1803" s="266">
        <v>23.51</v>
      </c>
    </row>
    <row r="1804" spans="1:4" ht="14.25">
      <c r="A1804" s="267" t="s">
        <v>28917</v>
      </c>
      <c r="B1804" s="264" t="s">
        <v>28918</v>
      </c>
      <c r="C1804" s="265" t="s">
        <v>2</v>
      </c>
      <c r="D1804" s="266">
        <v>364.38</v>
      </c>
    </row>
    <row r="1805" spans="1:4" ht="14.25">
      <c r="A1805" s="267" t="s">
        <v>28919</v>
      </c>
      <c r="B1805" s="264" t="s">
        <v>28920</v>
      </c>
      <c r="C1805" s="265" t="s">
        <v>89</v>
      </c>
      <c r="D1805" s="266">
        <v>159.22</v>
      </c>
    </row>
    <row r="1806" spans="1:4" ht="14.25">
      <c r="A1806" s="267" t="s">
        <v>28921</v>
      </c>
      <c r="B1806" s="264" t="s">
        <v>28922</v>
      </c>
      <c r="C1806" s="265" t="s">
        <v>89</v>
      </c>
      <c r="D1806" s="266">
        <v>226.6</v>
      </c>
    </row>
    <row r="1807" spans="1:4" ht="14.25">
      <c r="A1807" s="267" t="s">
        <v>28923</v>
      </c>
      <c r="B1807" s="264" t="s">
        <v>28924</v>
      </c>
      <c r="C1807" s="265" t="s">
        <v>89</v>
      </c>
      <c r="D1807" s="266">
        <v>283.55</v>
      </c>
    </row>
    <row r="1808" spans="1:4" ht="14.25">
      <c r="A1808" s="267" t="s">
        <v>28925</v>
      </c>
      <c r="B1808" s="264" t="s">
        <v>28926</v>
      </c>
      <c r="C1808" s="265" t="s">
        <v>89</v>
      </c>
      <c r="D1808" s="266">
        <v>390.08</v>
      </c>
    </row>
    <row r="1809" spans="1:4" ht="14.25">
      <c r="A1809" s="267" t="s">
        <v>28927</v>
      </c>
      <c r="B1809" s="264" t="s">
        <v>28928</v>
      </c>
      <c r="C1809" s="265" t="s">
        <v>89</v>
      </c>
      <c r="D1809" s="266">
        <v>462.69</v>
      </c>
    </row>
    <row r="1810" spans="1:4" ht="14.25">
      <c r="A1810" s="267" t="s">
        <v>28929</v>
      </c>
      <c r="B1810" s="264" t="s">
        <v>28930</v>
      </c>
      <c r="C1810" s="265" t="s">
        <v>89</v>
      </c>
      <c r="D1810" s="266">
        <v>672.71</v>
      </c>
    </row>
    <row r="1811" spans="1:4" ht="14.25">
      <c r="A1811" s="267" t="s">
        <v>28931</v>
      </c>
      <c r="B1811" s="264" t="s">
        <v>28932</v>
      </c>
      <c r="C1811" s="265" t="s">
        <v>89</v>
      </c>
      <c r="D1811" s="266">
        <v>685.52</v>
      </c>
    </row>
    <row r="1812" spans="1:4" ht="14.25">
      <c r="A1812" s="267" t="s">
        <v>28933</v>
      </c>
      <c r="B1812" s="264" t="s">
        <v>28934</v>
      </c>
      <c r="C1812" s="265" t="s">
        <v>89</v>
      </c>
      <c r="D1812" s="266">
        <v>931.07</v>
      </c>
    </row>
    <row r="1813" spans="1:4" ht="14.25">
      <c r="A1813" s="267" t="s">
        <v>28935</v>
      </c>
      <c r="B1813" s="264" t="s">
        <v>28936</v>
      </c>
      <c r="C1813" s="265" t="s">
        <v>89</v>
      </c>
      <c r="D1813" s="266">
        <v>33.909999999999997</v>
      </c>
    </row>
    <row r="1814" spans="1:4" ht="14.25">
      <c r="A1814" s="267" t="s">
        <v>28937</v>
      </c>
      <c r="B1814" s="264" t="s">
        <v>28938</v>
      </c>
      <c r="C1814" s="265" t="s">
        <v>89</v>
      </c>
      <c r="D1814" s="266">
        <v>42.87</v>
      </c>
    </row>
    <row r="1815" spans="1:4" ht="14.25">
      <c r="A1815" s="267" t="s">
        <v>28939</v>
      </c>
      <c r="B1815" s="264" t="s">
        <v>28940</v>
      </c>
      <c r="C1815" s="265" t="s">
        <v>89</v>
      </c>
      <c r="D1815" s="266">
        <v>77.819999999999993</v>
      </c>
    </row>
    <row r="1816" spans="1:4" ht="14.25">
      <c r="A1816" s="267" t="s">
        <v>28941</v>
      </c>
      <c r="B1816" s="264" t="s">
        <v>28942</v>
      </c>
      <c r="C1816" s="265" t="s">
        <v>2</v>
      </c>
      <c r="D1816" s="266">
        <v>982.87</v>
      </c>
    </row>
    <row r="1817" spans="1:4" ht="14.25">
      <c r="A1817" s="267" t="s">
        <v>28943</v>
      </c>
      <c r="B1817" s="264" t="s">
        <v>28944</v>
      </c>
      <c r="C1817" s="265" t="s">
        <v>2</v>
      </c>
      <c r="D1817" s="266">
        <v>738.67</v>
      </c>
    </row>
    <row r="1818" spans="1:4" ht="14.25">
      <c r="A1818" s="267" t="s">
        <v>28945</v>
      </c>
      <c r="B1818" s="264" t="s">
        <v>28946</v>
      </c>
      <c r="C1818" s="265" t="s">
        <v>2</v>
      </c>
      <c r="D1818" s="266">
        <v>551.27</v>
      </c>
    </row>
    <row r="1819" spans="1:4" ht="14.25">
      <c r="A1819" s="267" t="s">
        <v>28947</v>
      </c>
      <c r="B1819" s="264" t="s">
        <v>28948</v>
      </c>
      <c r="C1819" s="265" t="s">
        <v>2</v>
      </c>
      <c r="D1819" s="266">
        <v>1267.0999999999999</v>
      </c>
    </row>
    <row r="1820" spans="1:4" ht="14.25">
      <c r="A1820" s="267" t="s">
        <v>28949</v>
      </c>
      <c r="B1820" s="264" t="s">
        <v>28950</v>
      </c>
      <c r="C1820" s="265" t="s">
        <v>89</v>
      </c>
      <c r="D1820" s="266">
        <v>1017.3</v>
      </c>
    </row>
    <row r="1821" spans="1:4" ht="14.25">
      <c r="A1821" s="267" t="s">
        <v>28951</v>
      </c>
      <c r="B1821" s="264" t="s">
        <v>28952</v>
      </c>
      <c r="C1821" s="265" t="s">
        <v>2</v>
      </c>
      <c r="D1821" s="266">
        <v>2653.61</v>
      </c>
    </row>
    <row r="1822" spans="1:4" ht="14.25">
      <c r="A1822" s="267" t="s">
        <v>28953</v>
      </c>
      <c r="B1822" s="264" t="s">
        <v>28954</v>
      </c>
      <c r="C1822" s="265" t="s">
        <v>2</v>
      </c>
      <c r="D1822" s="266">
        <v>3463.4</v>
      </c>
    </row>
    <row r="1823" spans="1:4" ht="14.25">
      <c r="A1823" s="267" t="s">
        <v>28955</v>
      </c>
      <c r="B1823" s="264" t="s">
        <v>28956</v>
      </c>
      <c r="C1823" s="265" t="s">
        <v>2</v>
      </c>
      <c r="D1823" s="266">
        <v>1237.8499999999999</v>
      </c>
    </row>
    <row r="1824" spans="1:4" ht="14.25">
      <c r="A1824" s="267" t="s">
        <v>28957</v>
      </c>
      <c r="B1824" s="264" t="s">
        <v>28958</v>
      </c>
      <c r="C1824" s="265" t="s">
        <v>2</v>
      </c>
      <c r="D1824" s="266">
        <v>1781.65</v>
      </c>
    </row>
    <row r="1825" spans="1:4" ht="14.25">
      <c r="A1825" s="267" t="s">
        <v>28959</v>
      </c>
      <c r="B1825" s="264" t="s">
        <v>28960</v>
      </c>
      <c r="C1825" s="265" t="s">
        <v>2</v>
      </c>
      <c r="D1825" s="266">
        <v>446.59</v>
      </c>
    </row>
    <row r="1826" spans="1:4" ht="14.25">
      <c r="A1826" s="267" t="s">
        <v>28961</v>
      </c>
      <c r="B1826" s="264" t="s">
        <v>28962</v>
      </c>
      <c r="C1826" s="265" t="s">
        <v>2</v>
      </c>
      <c r="D1826" s="266">
        <v>890.2</v>
      </c>
    </row>
    <row r="1827" spans="1:4" ht="14.25">
      <c r="A1827" s="267" t="s">
        <v>28963</v>
      </c>
      <c r="B1827" s="264" t="s">
        <v>28964</v>
      </c>
      <c r="C1827" s="265" t="s">
        <v>2</v>
      </c>
      <c r="D1827" s="266">
        <v>1106.21</v>
      </c>
    </row>
    <row r="1828" spans="1:4" ht="14.25">
      <c r="A1828" s="267" t="s">
        <v>28965</v>
      </c>
      <c r="B1828" s="264" t="s">
        <v>28966</v>
      </c>
      <c r="C1828" s="265" t="s">
        <v>89</v>
      </c>
      <c r="D1828" s="266">
        <v>891.03</v>
      </c>
    </row>
    <row r="1829" spans="1:4" ht="14.25">
      <c r="A1829" s="267" t="s">
        <v>28967</v>
      </c>
      <c r="B1829" s="264" t="s">
        <v>28968</v>
      </c>
      <c r="C1829" s="265" t="s">
        <v>2</v>
      </c>
      <c r="D1829" s="266">
        <v>373.02</v>
      </c>
    </row>
    <row r="1830" spans="1:4" ht="14.25">
      <c r="A1830" s="267" t="s">
        <v>28969</v>
      </c>
      <c r="B1830" s="264" t="s">
        <v>28970</v>
      </c>
      <c r="C1830" s="265" t="s">
        <v>2</v>
      </c>
      <c r="D1830" s="266">
        <v>267.95</v>
      </c>
    </row>
    <row r="1831" spans="1:4" ht="14.25">
      <c r="A1831" s="267" t="s">
        <v>28971</v>
      </c>
      <c r="B1831" s="264" t="s">
        <v>28972</v>
      </c>
      <c r="C1831" s="265" t="s">
        <v>2</v>
      </c>
      <c r="D1831" s="266">
        <v>206.11</v>
      </c>
    </row>
    <row r="1832" spans="1:4" ht="14.25">
      <c r="A1832" s="267" t="s">
        <v>28973</v>
      </c>
      <c r="B1832" s="264" t="s">
        <v>28974</v>
      </c>
      <c r="C1832" s="265" t="s">
        <v>2</v>
      </c>
      <c r="D1832" s="266">
        <v>685.38</v>
      </c>
    </row>
    <row r="1833" spans="1:4" ht="14.25">
      <c r="A1833" s="267" t="s">
        <v>28975</v>
      </c>
      <c r="B1833" s="264" t="s">
        <v>28976</v>
      </c>
      <c r="C1833" s="265" t="s">
        <v>2</v>
      </c>
      <c r="D1833" s="266">
        <v>311.29000000000002</v>
      </c>
    </row>
    <row r="1834" spans="1:4" ht="14.25">
      <c r="A1834" s="267" t="s">
        <v>28977</v>
      </c>
      <c r="B1834" s="264" t="s">
        <v>28978</v>
      </c>
      <c r="C1834" s="265" t="s">
        <v>2</v>
      </c>
      <c r="D1834" s="266">
        <v>685.64</v>
      </c>
    </row>
    <row r="1835" spans="1:4" ht="14.25">
      <c r="A1835" s="267" t="s">
        <v>28979</v>
      </c>
      <c r="B1835" s="264" t="s">
        <v>28980</v>
      </c>
      <c r="C1835" s="265" t="s">
        <v>2</v>
      </c>
      <c r="D1835" s="266">
        <v>1167.8399999999999</v>
      </c>
    </row>
    <row r="1836" spans="1:4" ht="14.25">
      <c r="A1836" s="267" t="s">
        <v>28981</v>
      </c>
      <c r="B1836" s="264" t="s">
        <v>28982</v>
      </c>
      <c r="C1836" s="265" t="s">
        <v>2</v>
      </c>
      <c r="D1836" s="266">
        <v>2044.12</v>
      </c>
    </row>
    <row r="1837" spans="1:4" ht="14.25">
      <c r="A1837" s="267" t="s">
        <v>28983</v>
      </c>
      <c r="B1837" s="264" t="s">
        <v>28984</v>
      </c>
      <c r="C1837" s="265" t="s">
        <v>89</v>
      </c>
      <c r="D1837" s="266">
        <v>2041.99</v>
      </c>
    </row>
    <row r="1838" spans="1:4" ht="14.25">
      <c r="A1838" s="267" t="s">
        <v>28985</v>
      </c>
      <c r="B1838" s="264" t="s">
        <v>28986</v>
      </c>
      <c r="C1838" s="265" t="s">
        <v>2</v>
      </c>
      <c r="D1838" s="266">
        <v>438.78</v>
      </c>
    </row>
    <row r="1839" spans="1:4" ht="14.25">
      <c r="A1839" s="267" t="s">
        <v>28987</v>
      </c>
      <c r="B1839" s="264" t="s">
        <v>28988</v>
      </c>
      <c r="C1839" s="265" t="s">
        <v>2</v>
      </c>
      <c r="D1839" s="266">
        <v>521.9</v>
      </c>
    </row>
    <row r="1840" spans="1:4" ht="14.25">
      <c r="A1840" s="267" t="s">
        <v>28989</v>
      </c>
      <c r="B1840" s="264" t="s">
        <v>28990</v>
      </c>
      <c r="C1840" s="265" t="s">
        <v>2</v>
      </c>
      <c r="D1840" s="266">
        <v>1649.36</v>
      </c>
    </row>
    <row r="1841" spans="1:4" ht="14.25">
      <c r="A1841" s="267" t="s">
        <v>28991</v>
      </c>
      <c r="B1841" s="264" t="s">
        <v>28992</v>
      </c>
      <c r="C1841" s="265" t="s">
        <v>2</v>
      </c>
      <c r="D1841" s="266">
        <v>785.99</v>
      </c>
    </row>
    <row r="1842" spans="1:4" ht="14.25">
      <c r="A1842" s="267" t="s">
        <v>28993</v>
      </c>
      <c r="B1842" s="264" t="s">
        <v>28994</v>
      </c>
      <c r="C1842" s="265" t="s">
        <v>2</v>
      </c>
      <c r="D1842" s="266">
        <v>4601.53</v>
      </c>
    </row>
    <row r="1843" spans="1:4" ht="14.25">
      <c r="A1843" s="267" t="s">
        <v>28995</v>
      </c>
      <c r="B1843" s="264" t="s">
        <v>28996</v>
      </c>
      <c r="C1843" s="265" t="s">
        <v>2</v>
      </c>
      <c r="D1843" s="266">
        <v>202.16</v>
      </c>
    </row>
    <row r="1844" spans="1:4" ht="14.25">
      <c r="A1844" s="267" t="s">
        <v>28997</v>
      </c>
      <c r="B1844" s="264" t="s">
        <v>28998</v>
      </c>
      <c r="C1844" s="265" t="s">
        <v>89</v>
      </c>
      <c r="D1844" s="266">
        <v>986.21</v>
      </c>
    </row>
    <row r="1845" spans="1:4" ht="14.25">
      <c r="A1845" s="267" t="s">
        <v>28999</v>
      </c>
      <c r="B1845" s="264" t="s">
        <v>29000</v>
      </c>
      <c r="C1845" s="265" t="s">
        <v>89</v>
      </c>
      <c r="D1845" s="266">
        <v>1215.99</v>
      </c>
    </row>
    <row r="1846" spans="1:4" ht="14.25">
      <c r="A1846" s="267" t="s">
        <v>29001</v>
      </c>
      <c r="B1846" s="264" t="s">
        <v>29002</v>
      </c>
      <c r="C1846" s="265" t="s">
        <v>89</v>
      </c>
      <c r="D1846" s="266">
        <v>1219.29</v>
      </c>
    </row>
    <row r="1847" spans="1:4" ht="14.25">
      <c r="A1847" s="267" t="s">
        <v>29003</v>
      </c>
      <c r="B1847" s="264" t="s">
        <v>29004</v>
      </c>
      <c r="C1847" s="265" t="s">
        <v>2</v>
      </c>
      <c r="D1847" s="266">
        <v>1037.6199999999999</v>
      </c>
    </row>
    <row r="1848" spans="1:4" ht="14.25">
      <c r="A1848" s="267" t="s">
        <v>29005</v>
      </c>
      <c r="B1848" s="264" t="s">
        <v>29006</v>
      </c>
      <c r="C1848" s="265" t="s">
        <v>2</v>
      </c>
      <c r="D1848" s="266">
        <v>5898.28</v>
      </c>
    </row>
    <row r="1849" spans="1:4" ht="14.25">
      <c r="A1849" s="267" t="s">
        <v>29007</v>
      </c>
      <c r="B1849" s="264" t="s">
        <v>29008</v>
      </c>
      <c r="C1849" s="265" t="s">
        <v>2</v>
      </c>
      <c r="D1849" s="266">
        <v>171.47</v>
      </c>
    </row>
    <row r="1850" spans="1:4" ht="14.25">
      <c r="A1850" s="267" t="s">
        <v>29009</v>
      </c>
      <c r="B1850" s="264" t="s">
        <v>29010</v>
      </c>
      <c r="C1850" s="265" t="s">
        <v>2</v>
      </c>
      <c r="D1850" s="266">
        <v>1097.8399999999999</v>
      </c>
    </row>
    <row r="1851" spans="1:4" ht="14.25">
      <c r="A1851" s="267" t="s">
        <v>29011</v>
      </c>
      <c r="B1851" s="264" t="s">
        <v>29012</v>
      </c>
      <c r="C1851" s="265" t="s">
        <v>2</v>
      </c>
      <c r="D1851" s="266">
        <v>1946.84</v>
      </c>
    </row>
    <row r="1852" spans="1:4" ht="14.25">
      <c r="A1852" s="267" t="s">
        <v>29013</v>
      </c>
      <c r="B1852" s="264" t="s">
        <v>29014</v>
      </c>
      <c r="C1852" s="265" t="s">
        <v>2</v>
      </c>
      <c r="D1852" s="266">
        <v>110.35</v>
      </c>
    </row>
    <row r="1853" spans="1:4" ht="14.25">
      <c r="A1853" s="267" t="s">
        <v>29015</v>
      </c>
      <c r="B1853" s="264" t="s">
        <v>29016</v>
      </c>
      <c r="C1853" s="265" t="s">
        <v>2</v>
      </c>
      <c r="D1853" s="266">
        <v>80.94</v>
      </c>
    </row>
    <row r="1854" spans="1:4" ht="14.25">
      <c r="A1854" s="267" t="s">
        <v>29017</v>
      </c>
      <c r="B1854" s="264" t="s">
        <v>29018</v>
      </c>
      <c r="C1854" s="265" t="s">
        <v>2</v>
      </c>
      <c r="D1854" s="266">
        <v>18.440000000000001</v>
      </c>
    </row>
    <row r="1855" spans="1:4" ht="14.25">
      <c r="A1855" s="267" t="s">
        <v>29019</v>
      </c>
      <c r="B1855" s="264" t="s">
        <v>29020</v>
      </c>
      <c r="C1855" s="265" t="s">
        <v>2</v>
      </c>
      <c r="D1855" s="266">
        <v>7299.67</v>
      </c>
    </row>
    <row r="1856" spans="1:4" ht="14.25">
      <c r="A1856" s="267" t="s">
        <v>29021</v>
      </c>
      <c r="B1856" s="264" t="s">
        <v>29022</v>
      </c>
      <c r="C1856" s="265" t="s">
        <v>2</v>
      </c>
      <c r="D1856" s="266">
        <v>378.08</v>
      </c>
    </row>
    <row r="1857" spans="1:4" ht="14.25">
      <c r="A1857" s="267" t="s">
        <v>29023</v>
      </c>
      <c r="B1857" s="264" t="s">
        <v>29024</v>
      </c>
      <c r="C1857" s="265" t="s">
        <v>2</v>
      </c>
      <c r="D1857" s="266">
        <v>66.38</v>
      </c>
    </row>
    <row r="1858" spans="1:4" ht="14.25">
      <c r="A1858" s="267" t="s">
        <v>29025</v>
      </c>
      <c r="B1858" s="264" t="s">
        <v>29026</v>
      </c>
      <c r="C1858" s="265" t="s">
        <v>2</v>
      </c>
      <c r="D1858" s="266">
        <v>190.02</v>
      </c>
    </row>
    <row r="1859" spans="1:4" ht="14.25">
      <c r="A1859" s="267" t="s">
        <v>29027</v>
      </c>
      <c r="B1859" s="264" t="s">
        <v>29028</v>
      </c>
      <c r="C1859" s="265" t="s">
        <v>2</v>
      </c>
      <c r="D1859" s="266">
        <v>199.53</v>
      </c>
    </row>
    <row r="1860" spans="1:4" ht="14.25">
      <c r="A1860" s="267" t="s">
        <v>29029</v>
      </c>
      <c r="B1860" s="264" t="s">
        <v>29030</v>
      </c>
      <c r="C1860" s="265" t="s">
        <v>2</v>
      </c>
      <c r="D1860" s="266">
        <v>1475.24</v>
      </c>
    </row>
    <row r="1861" spans="1:4" ht="14.25">
      <c r="A1861" s="267" t="s">
        <v>29031</v>
      </c>
      <c r="B1861" s="264" t="s">
        <v>29032</v>
      </c>
      <c r="C1861" s="265" t="s">
        <v>2</v>
      </c>
      <c r="D1861" s="266">
        <v>267.66000000000003</v>
      </c>
    </row>
    <row r="1862" spans="1:4" ht="14.25">
      <c r="A1862" s="267" t="s">
        <v>29033</v>
      </c>
      <c r="B1862" s="264" t="s">
        <v>29034</v>
      </c>
      <c r="C1862" s="265" t="s">
        <v>2</v>
      </c>
      <c r="D1862" s="266">
        <v>305.39999999999998</v>
      </c>
    </row>
    <row r="1863" spans="1:4" ht="14.25">
      <c r="A1863" s="267" t="s">
        <v>29035</v>
      </c>
      <c r="B1863" s="264" t="s">
        <v>29036</v>
      </c>
      <c r="C1863" s="265" t="s">
        <v>2</v>
      </c>
      <c r="D1863" s="266">
        <v>1708.21</v>
      </c>
    </row>
    <row r="1864" spans="1:4" ht="14.25">
      <c r="A1864" s="267" t="s">
        <v>29037</v>
      </c>
      <c r="B1864" s="264" t="s">
        <v>29038</v>
      </c>
      <c r="C1864" s="265" t="s">
        <v>2</v>
      </c>
      <c r="D1864" s="266">
        <v>362.23</v>
      </c>
    </row>
    <row r="1865" spans="1:4" ht="14.25">
      <c r="A1865" s="267" t="s">
        <v>29039</v>
      </c>
      <c r="B1865" s="264" t="s">
        <v>29040</v>
      </c>
      <c r="C1865" s="265" t="s">
        <v>89</v>
      </c>
      <c r="D1865" s="266">
        <v>20.62</v>
      </c>
    </row>
    <row r="1866" spans="1:4" ht="14.25">
      <c r="A1866" s="267" t="s">
        <v>29041</v>
      </c>
      <c r="B1866" s="264" t="s">
        <v>29042</v>
      </c>
      <c r="C1866" s="265" t="s">
        <v>89</v>
      </c>
      <c r="D1866" s="266">
        <v>31.77</v>
      </c>
    </row>
    <row r="1867" spans="1:4" ht="14.25">
      <c r="A1867" s="267" t="s">
        <v>29043</v>
      </c>
      <c r="B1867" s="264" t="s">
        <v>29044</v>
      </c>
      <c r="C1867" s="265" t="s">
        <v>2</v>
      </c>
      <c r="D1867" s="266">
        <v>607.1</v>
      </c>
    </row>
    <row r="1868" spans="1:4" ht="14.25">
      <c r="A1868" s="267" t="s">
        <v>29045</v>
      </c>
      <c r="B1868" s="264" t="s">
        <v>29046</v>
      </c>
      <c r="C1868" s="265" t="s">
        <v>2</v>
      </c>
      <c r="D1868" s="266">
        <v>93.94</v>
      </c>
    </row>
    <row r="1869" spans="1:4" ht="14.25">
      <c r="A1869" s="267" t="s">
        <v>29047</v>
      </c>
      <c r="B1869" s="264" t="s">
        <v>29048</v>
      </c>
      <c r="C1869" s="265" t="s">
        <v>2</v>
      </c>
      <c r="D1869" s="266">
        <v>155.94999999999999</v>
      </c>
    </row>
    <row r="1870" spans="1:4" ht="14.25">
      <c r="A1870" s="267" t="s">
        <v>29049</v>
      </c>
      <c r="B1870" s="264" t="s">
        <v>29050</v>
      </c>
      <c r="C1870" s="265" t="s">
        <v>96</v>
      </c>
      <c r="D1870" s="266">
        <v>8.3000000000000007</v>
      </c>
    </row>
    <row r="1871" spans="1:4" ht="14.25">
      <c r="A1871" s="267" t="s">
        <v>29051</v>
      </c>
      <c r="B1871" s="264" t="s">
        <v>29052</v>
      </c>
      <c r="C1871" s="265" t="s">
        <v>96</v>
      </c>
      <c r="D1871" s="266">
        <v>10.32</v>
      </c>
    </row>
    <row r="1872" spans="1:4" ht="14.25">
      <c r="A1872" s="267" t="s">
        <v>29053</v>
      </c>
      <c r="B1872" s="264" t="s">
        <v>29054</v>
      </c>
      <c r="C1872" s="265" t="s">
        <v>99</v>
      </c>
      <c r="D1872" s="266">
        <v>2.92</v>
      </c>
    </row>
    <row r="1873" spans="1:4" ht="14.25">
      <c r="A1873" s="267" t="s">
        <v>29055</v>
      </c>
      <c r="B1873" s="264" t="s">
        <v>29056</v>
      </c>
      <c r="C1873" s="265" t="s">
        <v>2</v>
      </c>
      <c r="D1873" s="266">
        <v>38.49</v>
      </c>
    </row>
    <row r="1874" spans="1:4" ht="14.25">
      <c r="A1874" s="267" t="s">
        <v>29057</v>
      </c>
      <c r="B1874" s="264" t="s">
        <v>29058</v>
      </c>
      <c r="C1874" s="265" t="s">
        <v>2</v>
      </c>
      <c r="D1874" s="266">
        <v>27.52</v>
      </c>
    </row>
    <row r="1875" spans="1:4" ht="14.25">
      <c r="A1875" s="267" t="s">
        <v>29059</v>
      </c>
      <c r="B1875" s="264" t="s">
        <v>29060</v>
      </c>
      <c r="C1875" s="265" t="s">
        <v>2</v>
      </c>
      <c r="D1875" s="266">
        <v>229.11</v>
      </c>
    </row>
    <row r="1876" spans="1:4" ht="14.25">
      <c r="A1876" s="267" t="s">
        <v>29061</v>
      </c>
      <c r="B1876" s="264" t="s">
        <v>29062</v>
      </c>
      <c r="C1876" s="265" t="s">
        <v>2</v>
      </c>
      <c r="D1876" s="266">
        <v>6176.19</v>
      </c>
    </row>
    <row r="1877" spans="1:4" ht="14.25">
      <c r="A1877" s="267" t="s">
        <v>29063</v>
      </c>
      <c r="B1877" s="264" t="s">
        <v>29064</v>
      </c>
      <c r="C1877" s="265" t="s">
        <v>2</v>
      </c>
      <c r="D1877" s="266">
        <v>221.59</v>
      </c>
    </row>
    <row r="1878" spans="1:4" ht="14.25">
      <c r="A1878" s="267" t="s">
        <v>29065</v>
      </c>
      <c r="B1878" s="264" t="s">
        <v>29066</v>
      </c>
      <c r="C1878" s="265" t="s">
        <v>2</v>
      </c>
      <c r="D1878" s="266">
        <v>262.19</v>
      </c>
    </row>
    <row r="1879" spans="1:4" ht="14.25">
      <c r="A1879" s="267" t="s">
        <v>29067</v>
      </c>
      <c r="B1879" s="264" t="s">
        <v>29068</v>
      </c>
      <c r="C1879" s="265" t="s">
        <v>2</v>
      </c>
      <c r="D1879" s="266">
        <v>30.91</v>
      </c>
    </row>
    <row r="1880" spans="1:4" ht="14.25">
      <c r="A1880" s="267" t="s">
        <v>29069</v>
      </c>
      <c r="B1880" s="264" t="s">
        <v>29070</v>
      </c>
      <c r="C1880" s="265" t="s">
        <v>2</v>
      </c>
      <c r="D1880" s="266">
        <v>652.74</v>
      </c>
    </row>
    <row r="1881" spans="1:4" ht="14.25">
      <c r="A1881" s="267" t="s">
        <v>29071</v>
      </c>
      <c r="B1881" s="264" t="s">
        <v>29072</v>
      </c>
      <c r="C1881" s="265" t="s">
        <v>2</v>
      </c>
      <c r="D1881" s="266">
        <v>213.67</v>
      </c>
    </row>
    <row r="1882" spans="1:4" ht="14.25">
      <c r="A1882" s="267" t="s">
        <v>29073</v>
      </c>
      <c r="B1882" s="264" t="s">
        <v>29074</v>
      </c>
      <c r="C1882" s="265" t="s">
        <v>2</v>
      </c>
      <c r="D1882" s="266">
        <v>216.1</v>
      </c>
    </row>
    <row r="1883" spans="1:4" ht="14.25">
      <c r="A1883" s="267" t="s">
        <v>29075</v>
      </c>
      <c r="B1883" s="264" t="s">
        <v>29076</v>
      </c>
      <c r="C1883" s="265" t="s">
        <v>2</v>
      </c>
      <c r="D1883" s="266">
        <v>61.75</v>
      </c>
    </row>
    <row r="1884" spans="1:4" ht="14.25">
      <c r="A1884" s="267" t="s">
        <v>29077</v>
      </c>
      <c r="B1884" s="264" t="s">
        <v>29078</v>
      </c>
      <c r="C1884" s="265" t="s">
        <v>2</v>
      </c>
      <c r="D1884" s="266">
        <v>31.91</v>
      </c>
    </row>
    <row r="1885" spans="1:4" ht="14.25">
      <c r="A1885" s="267" t="s">
        <v>29079</v>
      </c>
      <c r="B1885" s="264" t="s">
        <v>29080</v>
      </c>
      <c r="C1885" s="265" t="s">
        <v>2</v>
      </c>
      <c r="D1885" s="266">
        <v>472.74</v>
      </c>
    </row>
    <row r="1886" spans="1:4" ht="14.25">
      <c r="A1886" s="267" t="s">
        <v>29081</v>
      </c>
      <c r="B1886" s="264" t="s">
        <v>29082</v>
      </c>
      <c r="C1886" s="265" t="s">
        <v>2</v>
      </c>
      <c r="D1886" s="266">
        <v>185.27</v>
      </c>
    </row>
    <row r="1887" spans="1:4" ht="14.25">
      <c r="A1887" s="267" t="s">
        <v>29083</v>
      </c>
      <c r="B1887" s="264" t="s">
        <v>29084</v>
      </c>
      <c r="C1887" s="265" t="s">
        <v>2</v>
      </c>
      <c r="D1887" s="266">
        <v>25716.58</v>
      </c>
    </row>
    <row r="1888" spans="1:4" ht="14.25">
      <c r="A1888" s="267" t="s">
        <v>29085</v>
      </c>
      <c r="B1888" s="264" t="s">
        <v>29086</v>
      </c>
      <c r="C1888" s="265" t="s">
        <v>2</v>
      </c>
      <c r="D1888" s="266">
        <v>18569.330000000002</v>
      </c>
    </row>
    <row r="1889" spans="1:4" ht="14.25">
      <c r="A1889" s="267" t="s">
        <v>29087</v>
      </c>
      <c r="B1889" s="264" t="s">
        <v>29088</v>
      </c>
      <c r="C1889" s="265" t="s">
        <v>2723</v>
      </c>
      <c r="D1889" s="266">
        <v>29458.34</v>
      </c>
    </row>
    <row r="1890" spans="1:4" ht="14.25">
      <c r="A1890" s="267" t="s">
        <v>29089</v>
      </c>
      <c r="B1890" s="264" t="s">
        <v>29090</v>
      </c>
      <c r="C1890" s="265" t="s">
        <v>2723</v>
      </c>
      <c r="D1890" s="266">
        <v>30530.6</v>
      </c>
    </row>
    <row r="1891" spans="1:4" ht="14.25">
      <c r="A1891" s="267" t="s">
        <v>29091</v>
      </c>
      <c r="B1891" s="264" t="s">
        <v>29092</v>
      </c>
      <c r="C1891" s="265" t="s">
        <v>2723</v>
      </c>
      <c r="D1891" s="266">
        <v>14340.8</v>
      </c>
    </row>
    <row r="1892" spans="1:4" ht="14.25">
      <c r="A1892" s="267" t="s">
        <v>29093</v>
      </c>
      <c r="B1892" s="264" t="s">
        <v>29094</v>
      </c>
      <c r="C1892" s="265" t="s">
        <v>2</v>
      </c>
      <c r="D1892" s="266">
        <v>1210.6199999999999</v>
      </c>
    </row>
    <row r="1893" spans="1:4" ht="14.25">
      <c r="A1893" s="267" t="s">
        <v>29095</v>
      </c>
      <c r="B1893" s="264" t="s">
        <v>29096</v>
      </c>
      <c r="C1893" s="265" t="s">
        <v>2</v>
      </c>
      <c r="D1893" s="266">
        <v>2138.64</v>
      </c>
    </row>
    <row r="1894" spans="1:4" ht="14.25">
      <c r="A1894" s="267" t="s">
        <v>29097</v>
      </c>
      <c r="B1894" s="264" t="s">
        <v>29098</v>
      </c>
      <c r="C1894" s="265" t="s">
        <v>2</v>
      </c>
      <c r="D1894" s="266">
        <v>336.72</v>
      </c>
    </row>
    <row r="1895" spans="1:4" ht="14.25">
      <c r="A1895" s="267" t="s">
        <v>29099</v>
      </c>
      <c r="B1895" s="264" t="s">
        <v>29100</v>
      </c>
      <c r="C1895" s="265" t="s">
        <v>2</v>
      </c>
      <c r="D1895" s="266">
        <v>601.02</v>
      </c>
    </row>
    <row r="1896" spans="1:4" ht="14.25">
      <c r="A1896" s="267" t="s">
        <v>29101</v>
      </c>
      <c r="B1896" s="264" t="s">
        <v>29102</v>
      </c>
      <c r="C1896" s="265" t="s">
        <v>2</v>
      </c>
      <c r="D1896" s="266">
        <v>3923.96</v>
      </c>
    </row>
    <row r="1897" spans="1:4" ht="14.25">
      <c r="A1897" s="267" t="s">
        <v>29103</v>
      </c>
      <c r="B1897" s="264" t="s">
        <v>29104</v>
      </c>
      <c r="C1897" s="265" t="s">
        <v>2</v>
      </c>
      <c r="D1897" s="266">
        <v>9042.1</v>
      </c>
    </row>
    <row r="1898" spans="1:4" ht="14.25">
      <c r="A1898" s="267" t="s">
        <v>29105</v>
      </c>
      <c r="B1898" s="264" t="s">
        <v>29106</v>
      </c>
      <c r="C1898" s="265" t="s">
        <v>2</v>
      </c>
      <c r="D1898" s="266">
        <v>579.09</v>
      </c>
    </row>
    <row r="1899" spans="1:4" ht="14.25">
      <c r="A1899" s="267" t="s">
        <v>29107</v>
      </c>
      <c r="B1899" s="264" t="s">
        <v>29108</v>
      </c>
      <c r="C1899" s="265" t="s">
        <v>2</v>
      </c>
      <c r="D1899" s="266">
        <v>888.3</v>
      </c>
    </row>
    <row r="1900" spans="1:4" ht="14.25">
      <c r="A1900" s="267" t="s">
        <v>29109</v>
      </c>
      <c r="B1900" s="264" t="s">
        <v>29110</v>
      </c>
      <c r="C1900" s="265" t="s">
        <v>2</v>
      </c>
      <c r="D1900" s="266">
        <v>572.57000000000005</v>
      </c>
    </row>
    <row r="1901" spans="1:4" ht="14.25">
      <c r="A1901" s="267" t="s">
        <v>29111</v>
      </c>
      <c r="B1901" s="264" t="s">
        <v>29112</v>
      </c>
      <c r="C1901" s="265" t="s">
        <v>2</v>
      </c>
      <c r="D1901" s="266">
        <v>9299.3799999999992</v>
      </c>
    </row>
    <row r="1902" spans="1:4" ht="14.25">
      <c r="A1902" s="267" t="s">
        <v>29113</v>
      </c>
      <c r="B1902" s="264" t="s">
        <v>29114</v>
      </c>
      <c r="C1902" s="265" t="s">
        <v>2</v>
      </c>
      <c r="D1902" s="266">
        <v>1083.8399999999999</v>
      </c>
    </row>
    <row r="1903" spans="1:4" ht="14.25">
      <c r="A1903" s="267" t="s">
        <v>29115</v>
      </c>
      <c r="B1903" s="264" t="s">
        <v>29116</v>
      </c>
      <c r="C1903" s="265" t="s">
        <v>2</v>
      </c>
      <c r="D1903" s="266">
        <v>1940.99</v>
      </c>
    </row>
    <row r="1904" spans="1:4" ht="14.25">
      <c r="A1904" s="267" t="s">
        <v>29117</v>
      </c>
      <c r="B1904" s="264" t="s">
        <v>29118</v>
      </c>
      <c r="C1904" s="265" t="s">
        <v>2</v>
      </c>
      <c r="D1904" s="266">
        <v>3100.71</v>
      </c>
    </row>
    <row r="1905" spans="1:4" ht="14.25">
      <c r="A1905" s="267" t="s">
        <v>29119</v>
      </c>
      <c r="B1905" s="264" t="s">
        <v>29120</v>
      </c>
      <c r="C1905" s="265" t="s">
        <v>2</v>
      </c>
      <c r="D1905" s="266">
        <v>5561.6</v>
      </c>
    </row>
    <row r="1906" spans="1:4" ht="14.25">
      <c r="A1906" s="267" t="s">
        <v>29121</v>
      </c>
      <c r="B1906" s="264" t="s">
        <v>29122</v>
      </c>
      <c r="C1906" s="265" t="s">
        <v>2</v>
      </c>
      <c r="D1906" s="266">
        <v>11975.96</v>
      </c>
    </row>
    <row r="1907" spans="1:4" ht="14.25">
      <c r="A1907" s="267" t="s">
        <v>29123</v>
      </c>
      <c r="B1907" s="264" t="s">
        <v>29124</v>
      </c>
      <c r="C1907" s="265" t="s">
        <v>2</v>
      </c>
      <c r="D1907" s="266">
        <v>55843.63</v>
      </c>
    </row>
    <row r="1908" spans="1:4" ht="14.25">
      <c r="A1908" s="267" t="s">
        <v>29125</v>
      </c>
      <c r="B1908" s="264" t="s">
        <v>29126</v>
      </c>
      <c r="C1908" s="265" t="s">
        <v>2723</v>
      </c>
      <c r="D1908" s="266">
        <v>483420.06</v>
      </c>
    </row>
    <row r="1909" spans="1:4" ht="14.25">
      <c r="A1909" s="267" t="s">
        <v>29127</v>
      </c>
      <c r="B1909" s="264" t="s">
        <v>29128</v>
      </c>
      <c r="C1909" s="265" t="s">
        <v>2</v>
      </c>
      <c r="D1909" s="266">
        <v>1412.61</v>
      </c>
    </row>
    <row r="1910" spans="1:4" ht="14.25">
      <c r="A1910" s="267" t="s">
        <v>29129</v>
      </c>
      <c r="B1910" s="264" t="s">
        <v>29130</v>
      </c>
      <c r="C1910" s="265" t="s">
        <v>89</v>
      </c>
      <c r="D1910" s="266">
        <v>27.94</v>
      </c>
    </row>
    <row r="1911" spans="1:4" ht="14.25">
      <c r="A1911" s="267" t="s">
        <v>29131</v>
      </c>
      <c r="B1911" s="264" t="s">
        <v>29132</v>
      </c>
      <c r="C1911" s="265" t="s">
        <v>89</v>
      </c>
      <c r="D1911" s="266">
        <v>34.64</v>
      </c>
    </row>
    <row r="1912" spans="1:4" ht="14.25">
      <c r="A1912" s="267" t="s">
        <v>29133</v>
      </c>
      <c r="B1912" s="264" t="s">
        <v>29134</v>
      </c>
      <c r="C1912" s="265" t="s">
        <v>89</v>
      </c>
      <c r="D1912" s="266">
        <v>39.479999999999997</v>
      </c>
    </row>
    <row r="1913" spans="1:4" ht="14.25">
      <c r="A1913" s="267" t="s">
        <v>29135</v>
      </c>
      <c r="B1913" s="264" t="s">
        <v>29136</v>
      </c>
      <c r="C1913" s="265" t="s">
        <v>89</v>
      </c>
      <c r="D1913" s="266">
        <v>94.31</v>
      </c>
    </row>
    <row r="1914" spans="1:4" ht="14.25">
      <c r="A1914" s="267" t="s">
        <v>29137</v>
      </c>
      <c r="B1914" s="264" t="s">
        <v>29138</v>
      </c>
      <c r="C1914" s="265" t="s">
        <v>2</v>
      </c>
      <c r="D1914" s="266">
        <v>10.25</v>
      </c>
    </row>
    <row r="1915" spans="1:4" ht="14.25">
      <c r="A1915" s="267" t="s">
        <v>29139</v>
      </c>
      <c r="B1915" s="264" t="s">
        <v>29140</v>
      </c>
      <c r="C1915" s="265" t="s">
        <v>2</v>
      </c>
      <c r="D1915" s="266">
        <v>15.59</v>
      </c>
    </row>
    <row r="1916" spans="1:4" ht="14.25">
      <c r="A1916" s="267" t="s">
        <v>29141</v>
      </c>
      <c r="B1916" s="264" t="s">
        <v>29142</v>
      </c>
      <c r="C1916" s="265" t="s">
        <v>2</v>
      </c>
      <c r="D1916" s="266">
        <v>16.29</v>
      </c>
    </row>
    <row r="1917" spans="1:4" ht="14.25">
      <c r="A1917" s="267" t="s">
        <v>29143</v>
      </c>
      <c r="B1917" s="264" t="s">
        <v>29144</v>
      </c>
      <c r="C1917" s="265" t="s">
        <v>2</v>
      </c>
      <c r="D1917" s="266">
        <v>17.170000000000002</v>
      </c>
    </row>
    <row r="1918" spans="1:4" ht="14.25">
      <c r="A1918" s="267" t="s">
        <v>29145</v>
      </c>
      <c r="B1918" s="264" t="s">
        <v>29146</v>
      </c>
      <c r="C1918" s="265" t="s">
        <v>2</v>
      </c>
      <c r="D1918" s="266">
        <v>10.68</v>
      </c>
    </row>
    <row r="1919" spans="1:4" ht="14.25">
      <c r="A1919" s="267" t="s">
        <v>29147</v>
      </c>
      <c r="B1919" s="264" t="s">
        <v>29148</v>
      </c>
      <c r="C1919" s="265" t="s">
        <v>2</v>
      </c>
      <c r="D1919" s="266">
        <v>14.18</v>
      </c>
    </row>
    <row r="1920" spans="1:4" ht="14.25">
      <c r="A1920" s="267" t="s">
        <v>29149</v>
      </c>
      <c r="B1920" s="264" t="s">
        <v>29150</v>
      </c>
      <c r="C1920" s="265" t="s">
        <v>2</v>
      </c>
      <c r="D1920" s="266">
        <v>19</v>
      </c>
    </row>
    <row r="1921" spans="1:4" ht="14.25">
      <c r="A1921" s="267" t="s">
        <v>29151</v>
      </c>
      <c r="B1921" s="264" t="s">
        <v>29152</v>
      </c>
      <c r="C1921" s="265" t="s">
        <v>2</v>
      </c>
      <c r="D1921" s="266">
        <v>39</v>
      </c>
    </row>
    <row r="1922" spans="1:4" ht="14.25">
      <c r="A1922" s="267" t="s">
        <v>29153</v>
      </c>
      <c r="B1922" s="264" t="s">
        <v>29154</v>
      </c>
      <c r="C1922" s="265" t="s">
        <v>2</v>
      </c>
      <c r="D1922" s="266">
        <v>13.18</v>
      </c>
    </row>
    <row r="1923" spans="1:4" ht="14.25">
      <c r="A1923" s="267" t="s">
        <v>29155</v>
      </c>
      <c r="B1923" s="264" t="s">
        <v>29156</v>
      </c>
      <c r="C1923" s="265" t="s">
        <v>2</v>
      </c>
      <c r="D1923" s="266">
        <v>16.89</v>
      </c>
    </row>
    <row r="1924" spans="1:4" ht="14.25">
      <c r="A1924" s="267" t="s">
        <v>29157</v>
      </c>
      <c r="B1924" s="264" t="s">
        <v>29158</v>
      </c>
      <c r="C1924" s="265" t="s">
        <v>2</v>
      </c>
      <c r="D1924" s="266">
        <v>19.66</v>
      </c>
    </row>
    <row r="1925" spans="1:4" ht="14.25">
      <c r="A1925" s="267" t="s">
        <v>29159</v>
      </c>
      <c r="B1925" s="264" t="s">
        <v>29160</v>
      </c>
      <c r="C1925" s="265" t="s">
        <v>2</v>
      </c>
      <c r="D1925" s="266">
        <v>30.05</v>
      </c>
    </row>
    <row r="1926" spans="1:4" ht="14.25">
      <c r="A1926" s="267" t="s">
        <v>29161</v>
      </c>
      <c r="B1926" s="264" t="s">
        <v>29162</v>
      </c>
      <c r="C1926" s="265" t="s">
        <v>2</v>
      </c>
      <c r="D1926" s="266">
        <v>9.42</v>
      </c>
    </row>
    <row r="1927" spans="1:4" ht="14.25">
      <c r="A1927" s="267" t="s">
        <v>29163</v>
      </c>
      <c r="B1927" s="264" t="s">
        <v>29164</v>
      </c>
      <c r="C1927" s="265" t="s">
        <v>2</v>
      </c>
      <c r="D1927" s="266">
        <v>15.31</v>
      </c>
    </row>
    <row r="1928" spans="1:4" ht="14.25">
      <c r="A1928" s="267" t="s">
        <v>29165</v>
      </c>
      <c r="B1928" s="264" t="s">
        <v>29166</v>
      </c>
      <c r="C1928" s="265" t="s">
        <v>2</v>
      </c>
      <c r="D1928" s="266">
        <v>24.47</v>
      </c>
    </row>
    <row r="1929" spans="1:4" ht="14.25">
      <c r="A1929" s="267" t="s">
        <v>29167</v>
      </c>
      <c r="B1929" s="264" t="s">
        <v>29168</v>
      </c>
      <c r="C1929" s="265" t="s">
        <v>2</v>
      </c>
      <c r="D1929" s="266">
        <v>30.35</v>
      </c>
    </row>
    <row r="1930" spans="1:4" ht="14.25">
      <c r="A1930" s="267" t="s">
        <v>29169</v>
      </c>
      <c r="B1930" s="264" t="s">
        <v>29170</v>
      </c>
      <c r="C1930" s="265" t="s">
        <v>2</v>
      </c>
      <c r="D1930" s="266">
        <v>38.630000000000003</v>
      </c>
    </row>
    <row r="1931" spans="1:4" ht="14.25">
      <c r="A1931" s="267" t="s">
        <v>29171</v>
      </c>
      <c r="B1931" s="264" t="s">
        <v>29172</v>
      </c>
      <c r="C1931" s="265" t="s">
        <v>2</v>
      </c>
      <c r="D1931" s="266">
        <v>70.13</v>
      </c>
    </row>
    <row r="1932" spans="1:4" ht="14.25">
      <c r="A1932" s="267" t="s">
        <v>29173</v>
      </c>
      <c r="B1932" s="264" t="s">
        <v>29174</v>
      </c>
      <c r="C1932" s="265" t="s">
        <v>2</v>
      </c>
      <c r="D1932" s="266">
        <v>55.64</v>
      </c>
    </row>
    <row r="1933" spans="1:4" ht="14.25">
      <c r="A1933" s="267" t="s">
        <v>29175</v>
      </c>
      <c r="B1933" s="264" t="s">
        <v>29176</v>
      </c>
      <c r="C1933" s="265" t="s">
        <v>2</v>
      </c>
      <c r="D1933" s="266">
        <v>28.4</v>
      </c>
    </row>
    <row r="1934" spans="1:4" ht="14.25">
      <c r="A1934" s="267" t="s">
        <v>29177</v>
      </c>
      <c r="B1934" s="264" t="s">
        <v>29178</v>
      </c>
      <c r="C1934" s="265" t="s">
        <v>2</v>
      </c>
      <c r="D1934" s="266">
        <v>30.8</v>
      </c>
    </row>
    <row r="1935" spans="1:4" ht="14.25">
      <c r="A1935" s="267" t="s">
        <v>29179</v>
      </c>
      <c r="B1935" s="264" t="s">
        <v>29180</v>
      </c>
      <c r="C1935" s="265" t="s">
        <v>2</v>
      </c>
      <c r="D1935" s="266">
        <v>62.46</v>
      </c>
    </row>
    <row r="1936" spans="1:4" ht="14.25">
      <c r="A1936" s="267" t="s">
        <v>29181</v>
      </c>
      <c r="B1936" s="264" t="s">
        <v>29182</v>
      </c>
      <c r="C1936" s="265" t="s">
        <v>2</v>
      </c>
      <c r="D1936" s="266">
        <v>27.59</v>
      </c>
    </row>
    <row r="1937" spans="1:4" ht="14.25">
      <c r="A1937" s="267" t="s">
        <v>29183</v>
      </c>
      <c r="B1937" s="264" t="s">
        <v>29184</v>
      </c>
      <c r="C1937" s="265" t="s">
        <v>2</v>
      </c>
      <c r="D1937" s="266">
        <v>50.08</v>
      </c>
    </row>
    <row r="1938" spans="1:4" ht="14.25">
      <c r="A1938" s="267" t="s">
        <v>29185</v>
      </c>
      <c r="B1938" s="264" t="s">
        <v>29186</v>
      </c>
      <c r="C1938" s="265" t="s">
        <v>2</v>
      </c>
      <c r="D1938" s="266">
        <v>48.63</v>
      </c>
    </row>
    <row r="1939" spans="1:4" ht="14.25">
      <c r="A1939" s="267" t="s">
        <v>29187</v>
      </c>
      <c r="B1939" s="264" t="s">
        <v>29188</v>
      </c>
      <c r="C1939" s="265" t="s">
        <v>2</v>
      </c>
      <c r="D1939" s="266">
        <v>39.14</v>
      </c>
    </row>
    <row r="1940" spans="1:4" ht="14.25">
      <c r="A1940" s="267" t="s">
        <v>29189</v>
      </c>
      <c r="B1940" s="264" t="s">
        <v>29190</v>
      </c>
      <c r="C1940" s="265" t="s">
        <v>2</v>
      </c>
      <c r="D1940" s="266">
        <v>73.98</v>
      </c>
    </row>
    <row r="1941" spans="1:4" ht="14.25">
      <c r="A1941" s="267" t="s">
        <v>29191</v>
      </c>
      <c r="B1941" s="264" t="s">
        <v>29192</v>
      </c>
      <c r="C1941" s="265" t="s">
        <v>2</v>
      </c>
      <c r="D1941" s="266">
        <v>89.12</v>
      </c>
    </row>
    <row r="1942" spans="1:4" ht="14.25">
      <c r="A1942" s="267" t="s">
        <v>29193</v>
      </c>
      <c r="B1942" s="264" t="s">
        <v>29194</v>
      </c>
      <c r="C1942" s="265" t="s">
        <v>2</v>
      </c>
      <c r="D1942" s="266">
        <v>59.47</v>
      </c>
    </row>
    <row r="1943" spans="1:4" ht="14.25">
      <c r="A1943" s="267" t="s">
        <v>29195</v>
      </c>
      <c r="B1943" s="264" t="s">
        <v>29196</v>
      </c>
      <c r="C1943" s="265" t="s">
        <v>2</v>
      </c>
      <c r="D1943" s="266">
        <v>64.37</v>
      </c>
    </row>
    <row r="1944" spans="1:4" ht="14.25">
      <c r="A1944" s="267" t="s">
        <v>29197</v>
      </c>
      <c r="B1944" s="264" t="s">
        <v>29198</v>
      </c>
      <c r="C1944" s="265" t="s">
        <v>2</v>
      </c>
      <c r="D1944" s="266">
        <v>54.75</v>
      </c>
    </row>
    <row r="1945" spans="1:4" ht="14.25">
      <c r="A1945" s="267" t="s">
        <v>29199</v>
      </c>
      <c r="B1945" s="264" t="s">
        <v>29200</v>
      </c>
      <c r="C1945" s="265" t="s">
        <v>2</v>
      </c>
      <c r="D1945" s="266">
        <v>8.3000000000000007</v>
      </c>
    </row>
    <row r="1946" spans="1:4" ht="14.25">
      <c r="A1946" s="267" t="s">
        <v>29201</v>
      </c>
      <c r="B1946" s="264" t="s">
        <v>29202</v>
      </c>
      <c r="C1946" s="265" t="s">
        <v>2</v>
      </c>
      <c r="D1946" s="266">
        <v>25.37</v>
      </c>
    </row>
    <row r="1947" spans="1:4" ht="14.25">
      <c r="A1947" s="267" t="s">
        <v>29203</v>
      </c>
      <c r="B1947" s="264" t="s">
        <v>29204</v>
      </c>
      <c r="C1947" s="265" t="s">
        <v>2</v>
      </c>
      <c r="D1947" s="266">
        <v>171.6</v>
      </c>
    </row>
    <row r="1948" spans="1:4" ht="14.25">
      <c r="A1948" s="267" t="s">
        <v>29205</v>
      </c>
      <c r="B1948" s="264" t="s">
        <v>29206</v>
      </c>
      <c r="C1948" s="265" t="s">
        <v>2</v>
      </c>
      <c r="D1948" s="266">
        <v>906.88</v>
      </c>
    </row>
    <row r="1949" spans="1:4" ht="14.25">
      <c r="A1949" s="267" t="s">
        <v>29207</v>
      </c>
      <c r="B1949" s="264" t="s">
        <v>29208</v>
      </c>
      <c r="C1949" s="265" t="s">
        <v>2</v>
      </c>
      <c r="D1949" s="266">
        <v>20.79</v>
      </c>
    </row>
    <row r="1950" spans="1:4" ht="14.25">
      <c r="A1950" s="267" t="s">
        <v>29209</v>
      </c>
      <c r="B1950" s="264" t="s">
        <v>29210</v>
      </c>
      <c r="C1950" s="265" t="s">
        <v>89</v>
      </c>
      <c r="D1950" s="266">
        <v>5.01</v>
      </c>
    </row>
    <row r="1951" spans="1:4" ht="14.25">
      <c r="A1951" s="267" t="s">
        <v>29211</v>
      </c>
      <c r="B1951" s="264" t="s">
        <v>29212</v>
      </c>
      <c r="C1951" s="265" t="s">
        <v>89</v>
      </c>
      <c r="D1951" s="266">
        <v>6.08</v>
      </c>
    </row>
    <row r="1952" spans="1:4" ht="14.25">
      <c r="A1952" s="267" t="s">
        <v>29213</v>
      </c>
      <c r="B1952" s="264" t="s">
        <v>29214</v>
      </c>
      <c r="C1952" s="265" t="s">
        <v>89</v>
      </c>
      <c r="D1952" s="266">
        <v>8.83</v>
      </c>
    </row>
    <row r="1953" spans="1:4" ht="14.25">
      <c r="A1953" s="267" t="s">
        <v>29215</v>
      </c>
      <c r="B1953" s="264" t="s">
        <v>29216</v>
      </c>
      <c r="C1953" s="265" t="s">
        <v>89</v>
      </c>
      <c r="D1953" s="266">
        <v>13.03</v>
      </c>
    </row>
    <row r="1954" spans="1:4" ht="14.25">
      <c r="A1954" s="267" t="s">
        <v>29217</v>
      </c>
      <c r="B1954" s="264" t="s">
        <v>29218</v>
      </c>
      <c r="C1954" s="265" t="s">
        <v>89</v>
      </c>
      <c r="D1954" s="266">
        <v>12.5</v>
      </c>
    </row>
    <row r="1955" spans="1:4" ht="14.25">
      <c r="A1955" s="267" t="s">
        <v>29219</v>
      </c>
      <c r="B1955" s="264" t="s">
        <v>29220</v>
      </c>
      <c r="C1955" s="265" t="s">
        <v>89</v>
      </c>
      <c r="D1955" s="266">
        <v>16.62</v>
      </c>
    </row>
    <row r="1956" spans="1:4" ht="14.25">
      <c r="A1956" s="267" t="s">
        <v>29221</v>
      </c>
      <c r="B1956" s="264" t="s">
        <v>29222</v>
      </c>
      <c r="C1956" s="265" t="s">
        <v>89</v>
      </c>
      <c r="D1956" s="266">
        <v>27.4</v>
      </c>
    </row>
    <row r="1957" spans="1:4" ht="14.25">
      <c r="A1957" s="267" t="s">
        <v>29223</v>
      </c>
      <c r="B1957" s="264" t="s">
        <v>29224</v>
      </c>
      <c r="C1957" s="265" t="s">
        <v>89</v>
      </c>
      <c r="D1957" s="266">
        <v>38.32</v>
      </c>
    </row>
    <row r="1958" spans="1:4" ht="14.25">
      <c r="A1958" s="267" t="s">
        <v>29225</v>
      </c>
      <c r="B1958" s="264" t="s">
        <v>29226</v>
      </c>
      <c r="C1958" s="265" t="s">
        <v>89</v>
      </c>
      <c r="D1958" s="266">
        <v>56.02</v>
      </c>
    </row>
    <row r="1959" spans="1:4" ht="14.25">
      <c r="A1959" s="267" t="s">
        <v>29227</v>
      </c>
      <c r="B1959" s="264" t="s">
        <v>29228</v>
      </c>
      <c r="C1959" s="265" t="s">
        <v>89</v>
      </c>
      <c r="D1959" s="266">
        <v>2.65</v>
      </c>
    </row>
    <row r="1960" spans="1:4" ht="14.25">
      <c r="A1960" s="267" t="s">
        <v>29229</v>
      </c>
      <c r="B1960" s="264" t="s">
        <v>29230</v>
      </c>
      <c r="C1960" s="265" t="s">
        <v>89</v>
      </c>
      <c r="D1960" s="266">
        <v>2.46</v>
      </c>
    </row>
    <row r="1961" spans="1:4" ht="14.25">
      <c r="A1961" s="267" t="s">
        <v>29231</v>
      </c>
      <c r="B1961" s="264" t="s">
        <v>29232</v>
      </c>
      <c r="C1961" s="265" t="s">
        <v>89</v>
      </c>
      <c r="D1961" s="266">
        <v>4.17</v>
      </c>
    </row>
    <row r="1962" spans="1:4" ht="14.25">
      <c r="A1962" s="267" t="s">
        <v>29233</v>
      </c>
      <c r="B1962" s="264" t="s">
        <v>29234</v>
      </c>
      <c r="C1962" s="265" t="s">
        <v>89</v>
      </c>
      <c r="D1962" s="266">
        <v>2.87</v>
      </c>
    </row>
    <row r="1963" spans="1:4" ht="14.25">
      <c r="A1963" s="267" t="s">
        <v>29235</v>
      </c>
      <c r="B1963" s="264" t="s">
        <v>29236</v>
      </c>
      <c r="C1963" s="265" t="s">
        <v>89</v>
      </c>
      <c r="D1963" s="266">
        <v>3.96</v>
      </c>
    </row>
    <row r="1964" spans="1:4" ht="14.25">
      <c r="A1964" s="267" t="s">
        <v>29237</v>
      </c>
      <c r="B1964" s="264" t="s">
        <v>29238</v>
      </c>
      <c r="C1964" s="265" t="s">
        <v>89</v>
      </c>
      <c r="D1964" s="266">
        <v>45.47</v>
      </c>
    </row>
    <row r="1965" spans="1:4" ht="14.25">
      <c r="A1965" s="267" t="s">
        <v>29239</v>
      </c>
      <c r="B1965" s="264" t="s">
        <v>29240</v>
      </c>
      <c r="C1965" s="265" t="s">
        <v>89</v>
      </c>
      <c r="D1965" s="266">
        <v>75.09</v>
      </c>
    </row>
    <row r="1966" spans="1:4" ht="14.25">
      <c r="A1966" s="267" t="s">
        <v>29241</v>
      </c>
      <c r="B1966" s="264" t="s">
        <v>29242</v>
      </c>
      <c r="C1966" s="265" t="s">
        <v>89</v>
      </c>
      <c r="D1966" s="266">
        <v>83.24</v>
      </c>
    </row>
    <row r="1967" spans="1:4" ht="14.25">
      <c r="A1967" s="267" t="s">
        <v>29243</v>
      </c>
      <c r="B1967" s="264" t="s">
        <v>29244</v>
      </c>
      <c r="C1967" s="265" t="s">
        <v>2</v>
      </c>
      <c r="D1967" s="266">
        <v>9.1300000000000008</v>
      </c>
    </row>
    <row r="1968" spans="1:4" ht="14.25">
      <c r="A1968" s="267" t="s">
        <v>29245</v>
      </c>
      <c r="B1968" s="264" t="s">
        <v>29246</v>
      </c>
      <c r="C1968" s="265" t="s">
        <v>2</v>
      </c>
      <c r="D1968" s="266">
        <v>10.56</v>
      </c>
    </row>
    <row r="1969" spans="1:4" ht="14.25">
      <c r="A1969" s="267" t="s">
        <v>29247</v>
      </c>
      <c r="B1969" s="264" t="s">
        <v>29248</v>
      </c>
      <c r="C1969" s="265" t="s">
        <v>2</v>
      </c>
      <c r="D1969" s="266">
        <v>10.56</v>
      </c>
    </row>
    <row r="1970" spans="1:4" ht="14.25">
      <c r="A1970" s="267" t="s">
        <v>29249</v>
      </c>
      <c r="B1970" s="264" t="s">
        <v>29250</v>
      </c>
      <c r="C1970" s="265" t="s">
        <v>2</v>
      </c>
      <c r="D1970" s="266">
        <v>10.18</v>
      </c>
    </row>
    <row r="1971" spans="1:4" ht="14.25">
      <c r="A1971" s="267" t="s">
        <v>29251</v>
      </c>
      <c r="B1971" s="264" t="s">
        <v>29252</v>
      </c>
      <c r="C1971" s="265" t="s">
        <v>89</v>
      </c>
      <c r="D1971" s="266">
        <v>5.23</v>
      </c>
    </row>
    <row r="1972" spans="1:4" ht="14.25">
      <c r="A1972" s="267" t="s">
        <v>29253</v>
      </c>
      <c r="B1972" s="264" t="s">
        <v>29254</v>
      </c>
      <c r="C1972" s="265" t="s">
        <v>89</v>
      </c>
      <c r="D1972" s="266">
        <v>6.67</v>
      </c>
    </row>
    <row r="1973" spans="1:4" ht="14.25">
      <c r="A1973" s="267" t="s">
        <v>29255</v>
      </c>
      <c r="B1973" s="264" t="s">
        <v>29256</v>
      </c>
      <c r="C1973" s="265" t="s">
        <v>89</v>
      </c>
      <c r="D1973" s="266">
        <v>8.19</v>
      </c>
    </row>
    <row r="1974" spans="1:4" ht="14.25">
      <c r="A1974" s="267" t="s">
        <v>29257</v>
      </c>
      <c r="B1974" s="264" t="s">
        <v>29258</v>
      </c>
      <c r="C1974" s="265" t="s">
        <v>89</v>
      </c>
      <c r="D1974" s="266">
        <v>14.7</v>
      </c>
    </row>
    <row r="1975" spans="1:4" ht="14.25">
      <c r="A1975" s="267" t="s">
        <v>29259</v>
      </c>
      <c r="B1975" s="264" t="s">
        <v>29260</v>
      </c>
      <c r="C1975" s="265" t="s">
        <v>89</v>
      </c>
      <c r="D1975" s="266">
        <v>18.309999999999999</v>
      </c>
    </row>
    <row r="1976" spans="1:4" ht="14.25">
      <c r="A1976" s="267" t="s">
        <v>29261</v>
      </c>
      <c r="B1976" s="264" t="s">
        <v>29262</v>
      </c>
      <c r="C1976" s="265" t="s">
        <v>89</v>
      </c>
      <c r="D1976" s="266">
        <v>21.24</v>
      </c>
    </row>
    <row r="1977" spans="1:4" ht="14.25">
      <c r="A1977" s="267" t="s">
        <v>29263</v>
      </c>
      <c r="B1977" s="264" t="s">
        <v>29264</v>
      </c>
      <c r="C1977" s="265" t="s">
        <v>89</v>
      </c>
      <c r="D1977" s="266">
        <v>39.94</v>
      </c>
    </row>
    <row r="1978" spans="1:4" ht="14.25">
      <c r="A1978" s="267" t="s">
        <v>29265</v>
      </c>
      <c r="B1978" s="264" t="s">
        <v>29266</v>
      </c>
      <c r="C1978" s="265" t="s">
        <v>89</v>
      </c>
      <c r="D1978" s="266">
        <v>6.83</v>
      </c>
    </row>
    <row r="1979" spans="1:4" ht="14.25">
      <c r="A1979" s="267" t="s">
        <v>29267</v>
      </c>
      <c r="B1979" s="264" t="s">
        <v>29268</v>
      </c>
      <c r="C1979" s="265" t="s">
        <v>2</v>
      </c>
      <c r="D1979" s="266">
        <v>647.80999999999995</v>
      </c>
    </row>
    <row r="1980" spans="1:4" ht="14.25">
      <c r="A1980" s="267" t="s">
        <v>29269</v>
      </c>
      <c r="B1980" s="264" t="s">
        <v>29270</v>
      </c>
      <c r="C1980" s="265" t="s">
        <v>2</v>
      </c>
      <c r="D1980" s="266">
        <v>384.17</v>
      </c>
    </row>
    <row r="1981" spans="1:4" ht="14.25">
      <c r="A1981" s="267" t="s">
        <v>29271</v>
      </c>
      <c r="B1981" s="264" t="s">
        <v>29272</v>
      </c>
      <c r="C1981" s="265" t="s">
        <v>2</v>
      </c>
      <c r="D1981" s="266">
        <v>1448.32</v>
      </c>
    </row>
    <row r="1982" spans="1:4" ht="14.25">
      <c r="A1982" s="267" t="s">
        <v>29273</v>
      </c>
      <c r="B1982" s="264" t="s">
        <v>29274</v>
      </c>
      <c r="C1982" s="265" t="s">
        <v>2</v>
      </c>
      <c r="D1982" s="266">
        <v>2409.79</v>
      </c>
    </row>
    <row r="1983" spans="1:4" ht="14.25">
      <c r="A1983" s="267" t="s">
        <v>29275</v>
      </c>
      <c r="B1983" s="264" t="s">
        <v>29276</v>
      </c>
      <c r="C1983" s="265" t="s">
        <v>89</v>
      </c>
      <c r="D1983" s="266">
        <v>8.89</v>
      </c>
    </row>
    <row r="1984" spans="1:4" ht="14.25">
      <c r="A1984" s="267" t="s">
        <v>29277</v>
      </c>
      <c r="B1984" s="264" t="s">
        <v>29278</v>
      </c>
      <c r="C1984" s="265" t="s">
        <v>89</v>
      </c>
      <c r="D1984" s="266">
        <v>14.64</v>
      </c>
    </row>
    <row r="1985" spans="1:4" ht="14.25">
      <c r="A1985" s="267" t="s">
        <v>29279</v>
      </c>
      <c r="B1985" s="264" t="s">
        <v>29280</v>
      </c>
      <c r="C1985" s="265" t="s">
        <v>89</v>
      </c>
      <c r="D1985" s="266">
        <v>36.75</v>
      </c>
    </row>
    <row r="1986" spans="1:4" ht="14.25">
      <c r="A1986" s="267" t="s">
        <v>29281</v>
      </c>
      <c r="B1986" s="264" t="s">
        <v>29282</v>
      </c>
      <c r="C1986" s="265" t="s">
        <v>89</v>
      </c>
      <c r="D1986" s="266">
        <v>71.37</v>
      </c>
    </row>
    <row r="1987" spans="1:4" ht="14.25">
      <c r="A1987" s="267" t="s">
        <v>29283</v>
      </c>
      <c r="B1987" s="264" t="s">
        <v>29284</v>
      </c>
      <c r="C1987" s="265" t="s">
        <v>89</v>
      </c>
      <c r="D1987" s="266">
        <v>20.99</v>
      </c>
    </row>
    <row r="1988" spans="1:4" ht="14.25">
      <c r="A1988" s="267" t="s">
        <v>29285</v>
      </c>
      <c r="B1988" s="264" t="s">
        <v>29286</v>
      </c>
      <c r="C1988" s="265" t="s">
        <v>89</v>
      </c>
      <c r="D1988" s="266">
        <v>26.93</v>
      </c>
    </row>
    <row r="1989" spans="1:4" ht="14.25">
      <c r="A1989" s="267" t="s">
        <v>29287</v>
      </c>
      <c r="B1989" s="264" t="s">
        <v>29288</v>
      </c>
      <c r="C1989" s="265" t="s">
        <v>89</v>
      </c>
      <c r="D1989" s="266">
        <v>41.75</v>
      </c>
    </row>
    <row r="1990" spans="1:4" ht="14.25">
      <c r="A1990" s="267" t="s">
        <v>29289</v>
      </c>
      <c r="B1990" s="264" t="s">
        <v>29290</v>
      </c>
      <c r="C1990" s="265" t="s">
        <v>89</v>
      </c>
      <c r="D1990" s="266">
        <v>49.98</v>
      </c>
    </row>
    <row r="1991" spans="1:4" ht="14.25">
      <c r="A1991" s="267" t="s">
        <v>29291</v>
      </c>
      <c r="B1991" s="264" t="s">
        <v>29292</v>
      </c>
      <c r="C1991" s="265" t="s">
        <v>89</v>
      </c>
      <c r="D1991" s="266">
        <v>63.07</v>
      </c>
    </row>
    <row r="1992" spans="1:4" ht="14.25">
      <c r="A1992" s="267" t="s">
        <v>29293</v>
      </c>
      <c r="B1992" s="264" t="s">
        <v>29294</v>
      </c>
      <c r="C1992" s="265" t="s">
        <v>89</v>
      </c>
      <c r="D1992" s="266">
        <v>87.92</v>
      </c>
    </row>
    <row r="1993" spans="1:4" ht="14.25">
      <c r="A1993" s="267" t="s">
        <v>29295</v>
      </c>
      <c r="B1993" s="264" t="s">
        <v>29296</v>
      </c>
      <c r="C1993" s="265" t="s">
        <v>89</v>
      </c>
      <c r="D1993" s="266">
        <v>93.33</v>
      </c>
    </row>
    <row r="1994" spans="1:4" ht="14.25">
      <c r="A1994" s="267" t="s">
        <v>29297</v>
      </c>
      <c r="B1994" s="264" t="s">
        <v>29298</v>
      </c>
      <c r="C1994" s="265" t="s">
        <v>89</v>
      </c>
      <c r="D1994" s="266">
        <v>122.08</v>
      </c>
    </row>
    <row r="1995" spans="1:4" ht="14.25">
      <c r="A1995" s="267" t="s">
        <v>29299</v>
      </c>
      <c r="B1995" s="264" t="s">
        <v>29300</v>
      </c>
      <c r="C1995" s="265" t="s">
        <v>89</v>
      </c>
      <c r="D1995" s="266">
        <v>20.56</v>
      </c>
    </row>
    <row r="1996" spans="1:4" ht="14.25">
      <c r="A1996" s="267" t="s">
        <v>29301</v>
      </c>
      <c r="B1996" s="264" t="s">
        <v>29302</v>
      </c>
      <c r="C1996" s="265" t="s">
        <v>89</v>
      </c>
      <c r="D1996" s="266">
        <v>26.36</v>
      </c>
    </row>
    <row r="1997" spans="1:4" ht="14.25">
      <c r="A1997" s="267" t="s">
        <v>29303</v>
      </c>
      <c r="B1997" s="264" t="s">
        <v>29304</v>
      </c>
      <c r="C1997" s="265" t="s">
        <v>89</v>
      </c>
      <c r="D1997" s="266">
        <v>35.15</v>
      </c>
    </row>
    <row r="1998" spans="1:4" ht="14.25">
      <c r="A1998" s="267" t="s">
        <v>29305</v>
      </c>
      <c r="B1998" s="264" t="s">
        <v>29306</v>
      </c>
      <c r="C1998" s="265" t="s">
        <v>89</v>
      </c>
      <c r="D1998" s="266">
        <v>46.14</v>
      </c>
    </row>
    <row r="1999" spans="1:4" ht="14.25">
      <c r="A1999" s="267" t="s">
        <v>29307</v>
      </c>
      <c r="B1999" s="264" t="s">
        <v>29308</v>
      </c>
      <c r="C1999" s="265" t="s">
        <v>89</v>
      </c>
      <c r="D1999" s="266">
        <v>57.89</v>
      </c>
    </row>
    <row r="2000" spans="1:4" ht="14.25">
      <c r="A2000" s="267" t="s">
        <v>29309</v>
      </c>
      <c r="B2000" s="264" t="s">
        <v>29310</v>
      </c>
      <c r="C2000" s="265" t="s">
        <v>89</v>
      </c>
      <c r="D2000" s="266">
        <v>73.459999999999994</v>
      </c>
    </row>
    <row r="2001" spans="1:4" ht="14.25">
      <c r="A2001" s="267" t="s">
        <v>29311</v>
      </c>
      <c r="B2001" s="264" t="s">
        <v>29312</v>
      </c>
      <c r="C2001" s="265" t="s">
        <v>89</v>
      </c>
      <c r="D2001" s="266">
        <v>105.83</v>
      </c>
    </row>
    <row r="2002" spans="1:4" ht="14.25">
      <c r="A2002" s="267" t="s">
        <v>29313</v>
      </c>
      <c r="B2002" s="264" t="s">
        <v>29314</v>
      </c>
      <c r="C2002" s="265" t="s">
        <v>89</v>
      </c>
      <c r="D2002" s="266">
        <v>128.94999999999999</v>
      </c>
    </row>
    <row r="2003" spans="1:4" ht="14.25">
      <c r="A2003" s="267" t="s">
        <v>29315</v>
      </c>
      <c r="B2003" s="264" t="s">
        <v>29316</v>
      </c>
      <c r="C2003" s="265" t="s">
        <v>89</v>
      </c>
      <c r="D2003" s="266">
        <v>205.71</v>
      </c>
    </row>
    <row r="2004" spans="1:4" ht="14.25">
      <c r="A2004" s="267" t="s">
        <v>29317</v>
      </c>
      <c r="B2004" s="264" t="s">
        <v>29318</v>
      </c>
      <c r="C2004" s="265" t="s">
        <v>89</v>
      </c>
      <c r="D2004" s="266">
        <v>13.6</v>
      </c>
    </row>
    <row r="2005" spans="1:4" ht="14.25">
      <c r="A2005" s="267" t="s">
        <v>29319</v>
      </c>
      <c r="B2005" s="264" t="s">
        <v>29320</v>
      </c>
      <c r="C2005" s="265" t="s">
        <v>89</v>
      </c>
      <c r="D2005" s="266">
        <v>16.670000000000002</v>
      </c>
    </row>
    <row r="2006" spans="1:4" ht="14.25">
      <c r="A2006" s="267" t="s">
        <v>29321</v>
      </c>
      <c r="B2006" s="264" t="s">
        <v>29322</v>
      </c>
      <c r="C2006" s="265" t="s">
        <v>89</v>
      </c>
      <c r="D2006" s="266">
        <v>34.96</v>
      </c>
    </row>
    <row r="2007" spans="1:4" ht="14.25">
      <c r="A2007" s="267" t="s">
        <v>29323</v>
      </c>
      <c r="B2007" s="264" t="s">
        <v>29324</v>
      </c>
      <c r="C2007" s="265" t="s">
        <v>89</v>
      </c>
      <c r="D2007" s="266">
        <v>105.26</v>
      </c>
    </row>
    <row r="2008" spans="1:4" ht="14.25">
      <c r="A2008" s="267" t="s">
        <v>29325</v>
      </c>
      <c r="B2008" s="264" t="s">
        <v>29326</v>
      </c>
      <c r="C2008" s="265" t="s">
        <v>89</v>
      </c>
      <c r="D2008" s="266">
        <v>44.24</v>
      </c>
    </row>
    <row r="2009" spans="1:4" ht="14.25">
      <c r="A2009" s="267" t="s">
        <v>29327</v>
      </c>
      <c r="B2009" s="264" t="s">
        <v>29328</v>
      </c>
      <c r="C2009" s="265" t="s">
        <v>89</v>
      </c>
      <c r="D2009" s="266">
        <v>74.62</v>
      </c>
    </row>
    <row r="2010" spans="1:4" ht="14.25">
      <c r="A2010" s="267" t="s">
        <v>29329</v>
      </c>
      <c r="B2010" s="264" t="s">
        <v>29330</v>
      </c>
      <c r="C2010" s="265" t="s">
        <v>2</v>
      </c>
      <c r="D2010" s="266">
        <v>64.34</v>
      </c>
    </row>
    <row r="2011" spans="1:4" ht="14.25">
      <c r="A2011" s="267" t="s">
        <v>29331</v>
      </c>
      <c r="B2011" s="264" t="s">
        <v>29332</v>
      </c>
      <c r="C2011" s="265" t="s">
        <v>2</v>
      </c>
      <c r="D2011" s="266">
        <v>47.25</v>
      </c>
    </row>
    <row r="2012" spans="1:4" ht="14.25">
      <c r="A2012" s="267" t="s">
        <v>29333</v>
      </c>
      <c r="B2012" s="264" t="s">
        <v>29334</v>
      </c>
      <c r="C2012" s="265" t="s">
        <v>2</v>
      </c>
      <c r="D2012" s="266">
        <v>10.54</v>
      </c>
    </row>
    <row r="2013" spans="1:4" ht="14.25">
      <c r="A2013" s="267" t="s">
        <v>29335</v>
      </c>
      <c r="B2013" s="264" t="s">
        <v>29336</v>
      </c>
      <c r="C2013" s="265" t="s">
        <v>89</v>
      </c>
      <c r="D2013" s="266">
        <v>29.63</v>
      </c>
    </row>
    <row r="2014" spans="1:4" ht="14.25">
      <c r="A2014" s="267" t="s">
        <v>29337</v>
      </c>
      <c r="B2014" s="264" t="s">
        <v>29338</v>
      </c>
      <c r="C2014" s="265" t="s">
        <v>2</v>
      </c>
      <c r="D2014" s="266">
        <v>0.86</v>
      </c>
    </row>
    <row r="2015" spans="1:4" ht="14.25">
      <c r="A2015" s="267" t="s">
        <v>29339</v>
      </c>
      <c r="B2015" s="264" t="s">
        <v>29340</v>
      </c>
      <c r="C2015" s="265" t="s">
        <v>2</v>
      </c>
      <c r="D2015" s="266">
        <v>2.63</v>
      </c>
    </row>
    <row r="2016" spans="1:4" ht="14.25">
      <c r="A2016" s="267" t="s">
        <v>29341</v>
      </c>
      <c r="B2016" s="264" t="s">
        <v>29342</v>
      </c>
      <c r="C2016" s="265" t="s">
        <v>89</v>
      </c>
      <c r="D2016" s="266">
        <v>9.25</v>
      </c>
    </row>
    <row r="2017" spans="1:4" ht="14.25">
      <c r="A2017" s="267" t="s">
        <v>29343</v>
      </c>
      <c r="B2017" s="264" t="s">
        <v>29344</v>
      </c>
      <c r="C2017" s="265" t="s">
        <v>2</v>
      </c>
      <c r="D2017" s="266">
        <v>8.4600000000000009</v>
      </c>
    </row>
    <row r="2018" spans="1:4" ht="14.25">
      <c r="A2018" s="267" t="s">
        <v>29345</v>
      </c>
      <c r="B2018" s="264" t="s">
        <v>29346</v>
      </c>
      <c r="C2018" s="265" t="s">
        <v>2</v>
      </c>
      <c r="D2018" s="266">
        <v>84.59</v>
      </c>
    </row>
    <row r="2019" spans="1:4" ht="14.25">
      <c r="A2019" s="267" t="s">
        <v>29347</v>
      </c>
      <c r="B2019" s="264" t="s">
        <v>29348</v>
      </c>
      <c r="C2019" s="265" t="s">
        <v>2</v>
      </c>
      <c r="D2019" s="266">
        <v>108.83</v>
      </c>
    </row>
    <row r="2020" spans="1:4" ht="14.25">
      <c r="A2020" s="267" t="s">
        <v>29349</v>
      </c>
      <c r="B2020" s="264" t="s">
        <v>29350</v>
      </c>
      <c r="C2020" s="265" t="s">
        <v>2</v>
      </c>
      <c r="D2020" s="266">
        <v>16.55</v>
      </c>
    </row>
    <row r="2021" spans="1:4" ht="14.25">
      <c r="A2021" s="267" t="s">
        <v>29351</v>
      </c>
      <c r="B2021" s="264" t="s">
        <v>29352</v>
      </c>
      <c r="C2021" s="265" t="s">
        <v>2</v>
      </c>
      <c r="D2021" s="266">
        <v>802.01</v>
      </c>
    </row>
    <row r="2022" spans="1:4" ht="14.25">
      <c r="A2022" s="267" t="s">
        <v>29353</v>
      </c>
      <c r="B2022" s="264" t="s">
        <v>29354</v>
      </c>
      <c r="C2022" s="265" t="s">
        <v>2</v>
      </c>
      <c r="D2022" s="266">
        <v>537.70000000000005</v>
      </c>
    </row>
    <row r="2023" spans="1:4" ht="14.25">
      <c r="A2023" s="267" t="s">
        <v>29355</v>
      </c>
      <c r="B2023" s="264" t="s">
        <v>29356</v>
      </c>
      <c r="C2023" s="265" t="s">
        <v>2</v>
      </c>
      <c r="D2023" s="266">
        <v>3.39</v>
      </c>
    </row>
    <row r="2024" spans="1:4" ht="14.25">
      <c r="A2024" s="267" t="s">
        <v>29357</v>
      </c>
      <c r="B2024" s="264" t="s">
        <v>29358</v>
      </c>
      <c r="C2024" s="265" t="s">
        <v>89</v>
      </c>
      <c r="D2024" s="266">
        <v>53.69</v>
      </c>
    </row>
    <row r="2025" spans="1:4" ht="14.25">
      <c r="A2025" s="267" t="s">
        <v>29359</v>
      </c>
      <c r="B2025" s="264" t="s">
        <v>29360</v>
      </c>
      <c r="C2025" s="265" t="s">
        <v>89</v>
      </c>
      <c r="D2025" s="266">
        <v>29.8</v>
      </c>
    </row>
    <row r="2026" spans="1:4" ht="14.25">
      <c r="A2026" s="267" t="s">
        <v>29361</v>
      </c>
      <c r="B2026" s="264" t="s">
        <v>29362</v>
      </c>
      <c r="C2026" s="265" t="s">
        <v>89</v>
      </c>
      <c r="D2026" s="266">
        <v>6.29</v>
      </c>
    </row>
    <row r="2027" spans="1:4" ht="14.25">
      <c r="A2027" s="267" t="s">
        <v>29363</v>
      </c>
      <c r="B2027" s="264" t="s">
        <v>29364</v>
      </c>
      <c r="C2027" s="265" t="s">
        <v>2</v>
      </c>
      <c r="D2027" s="266">
        <v>16.48</v>
      </c>
    </row>
    <row r="2028" spans="1:4" ht="14.25">
      <c r="A2028" s="267" t="s">
        <v>29365</v>
      </c>
      <c r="B2028" s="264" t="s">
        <v>29366</v>
      </c>
      <c r="C2028" s="265" t="s">
        <v>2</v>
      </c>
      <c r="D2028" s="266">
        <v>17.309999999999999</v>
      </c>
    </row>
    <row r="2029" spans="1:4" ht="14.25">
      <c r="A2029" s="267" t="s">
        <v>29367</v>
      </c>
      <c r="B2029" s="264" t="s">
        <v>29368</v>
      </c>
      <c r="C2029" s="265" t="s">
        <v>2</v>
      </c>
      <c r="D2029" s="266">
        <v>49.55</v>
      </c>
    </row>
    <row r="2030" spans="1:4" ht="14.25">
      <c r="A2030" s="267" t="s">
        <v>29369</v>
      </c>
      <c r="B2030" s="264" t="s">
        <v>29370</v>
      </c>
      <c r="C2030" s="265" t="s">
        <v>2</v>
      </c>
      <c r="D2030" s="266">
        <v>59.99</v>
      </c>
    </row>
    <row r="2031" spans="1:4" ht="14.25">
      <c r="A2031" s="267" t="s">
        <v>29371</v>
      </c>
      <c r="B2031" s="264" t="s">
        <v>29372</v>
      </c>
      <c r="C2031" s="265" t="s">
        <v>89</v>
      </c>
      <c r="D2031" s="266">
        <v>39.5</v>
      </c>
    </row>
    <row r="2032" spans="1:4" ht="14.25">
      <c r="A2032" s="267" t="s">
        <v>29373</v>
      </c>
      <c r="B2032" s="264" t="s">
        <v>29374</v>
      </c>
      <c r="C2032" s="265" t="s">
        <v>89</v>
      </c>
      <c r="D2032" s="266">
        <v>52.66</v>
      </c>
    </row>
    <row r="2033" spans="1:4" ht="14.25">
      <c r="A2033" s="267" t="s">
        <v>29375</v>
      </c>
      <c r="B2033" s="264" t="s">
        <v>29376</v>
      </c>
      <c r="C2033" s="265" t="s">
        <v>89</v>
      </c>
      <c r="D2033" s="266">
        <v>65.81</v>
      </c>
    </row>
    <row r="2034" spans="1:4" ht="14.25">
      <c r="A2034" s="267" t="s">
        <v>29377</v>
      </c>
      <c r="B2034" s="264" t="s">
        <v>29378</v>
      </c>
      <c r="C2034" s="265" t="s">
        <v>89</v>
      </c>
      <c r="D2034" s="266">
        <v>76.23</v>
      </c>
    </row>
    <row r="2035" spans="1:4" ht="14.25">
      <c r="A2035" s="267" t="s">
        <v>29379</v>
      </c>
      <c r="B2035" s="264" t="s">
        <v>29380</v>
      </c>
      <c r="C2035" s="265" t="s">
        <v>89</v>
      </c>
      <c r="D2035" s="266">
        <v>81.41</v>
      </c>
    </row>
    <row r="2036" spans="1:4" ht="14.25">
      <c r="A2036" s="267" t="s">
        <v>29381</v>
      </c>
      <c r="B2036" s="264" t="s">
        <v>29382</v>
      </c>
      <c r="C2036" s="265" t="s">
        <v>89</v>
      </c>
      <c r="D2036" s="266">
        <v>68.459999999999994</v>
      </c>
    </row>
    <row r="2037" spans="1:4" ht="14.25">
      <c r="A2037" s="267" t="s">
        <v>29383</v>
      </c>
      <c r="B2037" s="264" t="s">
        <v>29384</v>
      </c>
      <c r="C2037" s="265" t="s">
        <v>89</v>
      </c>
      <c r="D2037" s="266">
        <v>85.11</v>
      </c>
    </row>
    <row r="2038" spans="1:4" ht="14.25">
      <c r="A2038" s="267" t="s">
        <v>29385</v>
      </c>
      <c r="B2038" s="264" t="s">
        <v>29386</v>
      </c>
      <c r="C2038" s="265" t="s">
        <v>89</v>
      </c>
      <c r="D2038" s="266">
        <v>106.07</v>
      </c>
    </row>
    <row r="2039" spans="1:4" ht="14.25">
      <c r="A2039" s="267" t="s">
        <v>29387</v>
      </c>
      <c r="B2039" s="264" t="s">
        <v>29388</v>
      </c>
      <c r="C2039" s="265" t="s">
        <v>89</v>
      </c>
      <c r="D2039" s="266">
        <v>120.3</v>
      </c>
    </row>
    <row r="2040" spans="1:4" ht="14.25">
      <c r="A2040" s="267" t="s">
        <v>29389</v>
      </c>
      <c r="B2040" s="264" t="s">
        <v>29390</v>
      </c>
      <c r="C2040" s="265" t="s">
        <v>89</v>
      </c>
      <c r="D2040" s="266">
        <v>122.74</v>
      </c>
    </row>
    <row r="2041" spans="1:4" ht="14.25">
      <c r="A2041" s="267" t="s">
        <v>29391</v>
      </c>
      <c r="B2041" s="264" t="s">
        <v>29392</v>
      </c>
      <c r="C2041" s="265" t="s">
        <v>89</v>
      </c>
      <c r="D2041" s="266">
        <v>208.34</v>
      </c>
    </row>
    <row r="2042" spans="1:4" ht="14.25">
      <c r="A2042" s="267" t="s">
        <v>29393</v>
      </c>
      <c r="B2042" s="264" t="s">
        <v>29394</v>
      </c>
      <c r="C2042" s="265" t="s">
        <v>89</v>
      </c>
      <c r="D2042" s="266">
        <v>48.57</v>
      </c>
    </row>
    <row r="2043" spans="1:4" ht="14.25">
      <c r="A2043" s="267" t="s">
        <v>29395</v>
      </c>
      <c r="B2043" s="264" t="s">
        <v>29396</v>
      </c>
      <c r="C2043" s="265" t="s">
        <v>89</v>
      </c>
      <c r="D2043" s="266">
        <v>63.47</v>
      </c>
    </row>
    <row r="2044" spans="1:4" ht="14.25">
      <c r="A2044" s="267" t="s">
        <v>29397</v>
      </c>
      <c r="B2044" s="264" t="s">
        <v>29398</v>
      </c>
      <c r="C2044" s="265" t="s">
        <v>89</v>
      </c>
      <c r="D2044" s="266">
        <v>72.86</v>
      </c>
    </row>
    <row r="2045" spans="1:4" ht="14.25">
      <c r="A2045" s="267" t="s">
        <v>29399</v>
      </c>
      <c r="B2045" s="264" t="s">
        <v>29400</v>
      </c>
      <c r="C2045" s="265" t="s">
        <v>89</v>
      </c>
      <c r="D2045" s="266">
        <v>84.74</v>
      </c>
    </row>
    <row r="2046" spans="1:4" ht="14.25">
      <c r="A2046" s="267" t="s">
        <v>29401</v>
      </c>
      <c r="B2046" s="264" t="s">
        <v>29402</v>
      </c>
      <c r="C2046" s="265" t="s">
        <v>89</v>
      </c>
      <c r="D2046" s="266">
        <v>85</v>
      </c>
    </row>
    <row r="2047" spans="1:4" ht="14.25">
      <c r="A2047" s="267" t="s">
        <v>29403</v>
      </c>
      <c r="B2047" s="264" t="s">
        <v>29404</v>
      </c>
      <c r="C2047" s="265" t="s">
        <v>89</v>
      </c>
      <c r="D2047" s="266">
        <v>97.45</v>
      </c>
    </row>
    <row r="2048" spans="1:4" ht="14.25">
      <c r="A2048" s="267" t="s">
        <v>29405</v>
      </c>
      <c r="B2048" s="264" t="s">
        <v>29406</v>
      </c>
      <c r="C2048" s="265" t="s">
        <v>89</v>
      </c>
      <c r="D2048" s="266">
        <v>108.94</v>
      </c>
    </row>
    <row r="2049" spans="1:4" ht="14.25">
      <c r="A2049" s="267" t="s">
        <v>29407</v>
      </c>
      <c r="B2049" s="264" t="s">
        <v>29408</v>
      </c>
      <c r="C2049" s="265" t="s">
        <v>89</v>
      </c>
      <c r="D2049" s="266">
        <v>121.43</v>
      </c>
    </row>
    <row r="2050" spans="1:4" ht="14.25">
      <c r="A2050" s="267" t="s">
        <v>29409</v>
      </c>
      <c r="B2050" s="264" t="s">
        <v>29410</v>
      </c>
      <c r="C2050" s="265" t="s">
        <v>89</v>
      </c>
      <c r="D2050" s="266">
        <v>173.34</v>
      </c>
    </row>
    <row r="2051" spans="1:4" ht="14.25">
      <c r="A2051" s="267" t="s">
        <v>29411</v>
      </c>
      <c r="B2051" s="264" t="s">
        <v>29412</v>
      </c>
      <c r="C2051" s="265" t="s">
        <v>89</v>
      </c>
      <c r="D2051" s="266">
        <v>16.62</v>
      </c>
    </row>
    <row r="2052" spans="1:4" ht="14.25">
      <c r="A2052" s="267" t="s">
        <v>29413</v>
      </c>
      <c r="B2052" s="264" t="s">
        <v>29414</v>
      </c>
      <c r="C2052" s="265" t="s">
        <v>89</v>
      </c>
      <c r="D2052" s="266">
        <v>36.130000000000003</v>
      </c>
    </row>
    <row r="2053" spans="1:4" ht="14.25">
      <c r="A2053" s="267" t="s">
        <v>29415</v>
      </c>
      <c r="B2053" s="264" t="s">
        <v>29416</v>
      </c>
      <c r="C2053" s="265" t="s">
        <v>89</v>
      </c>
      <c r="D2053" s="266">
        <v>50.36</v>
      </c>
    </row>
    <row r="2054" spans="1:4" ht="14.25">
      <c r="A2054" s="267" t="s">
        <v>29417</v>
      </c>
      <c r="B2054" s="264" t="s">
        <v>29418</v>
      </c>
      <c r="C2054" s="265" t="s">
        <v>89</v>
      </c>
      <c r="D2054" s="266">
        <v>60.41</v>
      </c>
    </row>
    <row r="2055" spans="1:4" ht="14.25">
      <c r="A2055" s="267" t="s">
        <v>29419</v>
      </c>
      <c r="B2055" s="264" t="s">
        <v>29420</v>
      </c>
      <c r="C2055" s="265" t="s">
        <v>89</v>
      </c>
      <c r="D2055" s="266">
        <v>71.790000000000006</v>
      </c>
    </row>
    <row r="2056" spans="1:4" ht="14.25">
      <c r="A2056" s="267" t="s">
        <v>29421</v>
      </c>
      <c r="B2056" s="264" t="s">
        <v>29422</v>
      </c>
      <c r="C2056" s="265" t="s">
        <v>89</v>
      </c>
      <c r="D2056" s="266">
        <v>87.55</v>
      </c>
    </row>
    <row r="2057" spans="1:4" ht="14.25">
      <c r="A2057" s="267" t="s">
        <v>29423</v>
      </c>
      <c r="B2057" s="264" t="s">
        <v>29424</v>
      </c>
      <c r="C2057" s="265" t="s">
        <v>89</v>
      </c>
      <c r="D2057" s="266">
        <v>119.86</v>
      </c>
    </row>
    <row r="2058" spans="1:4" ht="14.25">
      <c r="A2058" s="267" t="s">
        <v>29425</v>
      </c>
      <c r="B2058" s="264" t="s">
        <v>29426</v>
      </c>
      <c r="C2058" s="265" t="s">
        <v>2</v>
      </c>
      <c r="D2058" s="266">
        <v>8.9600000000000009</v>
      </c>
    </row>
    <row r="2059" spans="1:4" ht="14.25">
      <c r="A2059" s="267" t="s">
        <v>29427</v>
      </c>
      <c r="B2059" s="264" t="s">
        <v>29428</v>
      </c>
      <c r="C2059" s="265" t="s">
        <v>2</v>
      </c>
      <c r="D2059" s="266">
        <v>11.51</v>
      </c>
    </row>
    <row r="2060" spans="1:4" ht="14.25">
      <c r="A2060" s="267" t="s">
        <v>29429</v>
      </c>
      <c r="B2060" s="264" t="s">
        <v>29430</v>
      </c>
      <c r="C2060" s="265" t="s">
        <v>2</v>
      </c>
      <c r="D2060" s="266">
        <v>14.05</v>
      </c>
    </row>
    <row r="2061" spans="1:4" ht="14.25">
      <c r="A2061" s="267" t="s">
        <v>29431</v>
      </c>
      <c r="B2061" s="264" t="s">
        <v>29432</v>
      </c>
      <c r="C2061" s="265" t="s">
        <v>2</v>
      </c>
      <c r="D2061" s="266">
        <v>16.59</v>
      </c>
    </row>
    <row r="2062" spans="1:4" ht="14.25">
      <c r="A2062" s="267" t="s">
        <v>29433</v>
      </c>
      <c r="B2062" s="264" t="s">
        <v>29434</v>
      </c>
      <c r="C2062" s="265" t="s">
        <v>2</v>
      </c>
      <c r="D2062" s="266">
        <v>19.12</v>
      </c>
    </row>
    <row r="2063" spans="1:4" ht="14.25">
      <c r="A2063" s="267" t="s">
        <v>29435</v>
      </c>
      <c r="B2063" s="264" t="s">
        <v>29436</v>
      </c>
      <c r="C2063" s="265" t="s">
        <v>2</v>
      </c>
      <c r="D2063" s="266">
        <v>22.81</v>
      </c>
    </row>
    <row r="2064" spans="1:4" ht="14.25">
      <c r="A2064" s="267" t="s">
        <v>29437</v>
      </c>
      <c r="B2064" s="264" t="s">
        <v>29438</v>
      </c>
      <c r="C2064" s="265" t="s">
        <v>2</v>
      </c>
      <c r="D2064" s="266">
        <v>16.38</v>
      </c>
    </row>
    <row r="2065" spans="1:4" ht="14.25">
      <c r="A2065" s="267" t="s">
        <v>29439</v>
      </c>
      <c r="B2065" s="264" t="s">
        <v>29440</v>
      </c>
      <c r="C2065" s="265" t="s">
        <v>2</v>
      </c>
      <c r="D2065" s="266">
        <v>18.16</v>
      </c>
    </row>
    <row r="2066" spans="1:4" ht="14.25">
      <c r="A2066" s="267" t="s">
        <v>29441</v>
      </c>
      <c r="B2066" s="264" t="s">
        <v>29442</v>
      </c>
      <c r="C2066" s="265" t="s">
        <v>2</v>
      </c>
      <c r="D2066" s="266">
        <v>21.42</v>
      </c>
    </row>
    <row r="2067" spans="1:4" ht="14.25">
      <c r="A2067" s="267" t="s">
        <v>29443</v>
      </c>
      <c r="B2067" s="264" t="s">
        <v>29444</v>
      </c>
      <c r="C2067" s="265" t="s">
        <v>2</v>
      </c>
      <c r="D2067" s="266">
        <v>22.78</v>
      </c>
    </row>
    <row r="2068" spans="1:4" ht="14.25">
      <c r="A2068" s="267" t="s">
        <v>29445</v>
      </c>
      <c r="B2068" s="264" t="s">
        <v>29446</v>
      </c>
      <c r="C2068" s="265" t="s">
        <v>2</v>
      </c>
      <c r="D2068" s="266">
        <v>26.71</v>
      </c>
    </row>
    <row r="2069" spans="1:4" ht="14.25">
      <c r="A2069" s="267" t="s">
        <v>29447</v>
      </c>
      <c r="B2069" s="264" t="s">
        <v>29448</v>
      </c>
      <c r="C2069" s="265" t="s">
        <v>2</v>
      </c>
      <c r="D2069" s="266">
        <v>31.77</v>
      </c>
    </row>
    <row r="2070" spans="1:4" ht="14.25">
      <c r="A2070" s="267" t="s">
        <v>29449</v>
      </c>
      <c r="B2070" s="264" t="s">
        <v>29450</v>
      </c>
      <c r="C2070" s="265" t="s">
        <v>2</v>
      </c>
      <c r="D2070" s="266">
        <v>14.46</v>
      </c>
    </row>
    <row r="2071" spans="1:4" ht="14.25">
      <c r="A2071" s="267" t="s">
        <v>29451</v>
      </c>
      <c r="B2071" s="264" t="s">
        <v>29452</v>
      </c>
      <c r="C2071" s="265" t="s">
        <v>2</v>
      </c>
      <c r="D2071" s="266">
        <v>15.59</v>
      </c>
    </row>
    <row r="2072" spans="1:4" ht="14.25">
      <c r="A2072" s="267" t="s">
        <v>29453</v>
      </c>
      <c r="B2072" s="264" t="s">
        <v>29454</v>
      </c>
      <c r="C2072" s="265" t="s">
        <v>2</v>
      </c>
      <c r="D2072" s="266">
        <v>22.43</v>
      </c>
    </row>
    <row r="2073" spans="1:4" ht="14.25">
      <c r="A2073" s="267" t="s">
        <v>29455</v>
      </c>
      <c r="B2073" s="264" t="s">
        <v>29456</v>
      </c>
      <c r="C2073" s="265" t="s">
        <v>2</v>
      </c>
      <c r="D2073" s="266">
        <v>27.26</v>
      </c>
    </row>
    <row r="2074" spans="1:4" ht="14.25">
      <c r="A2074" s="267" t="s">
        <v>29457</v>
      </c>
      <c r="B2074" s="264" t="s">
        <v>29458</v>
      </c>
      <c r="C2074" s="265" t="s">
        <v>2</v>
      </c>
      <c r="D2074" s="266">
        <v>30.05</v>
      </c>
    </row>
    <row r="2075" spans="1:4" ht="14.25">
      <c r="A2075" s="267" t="s">
        <v>29459</v>
      </c>
      <c r="B2075" s="264" t="s">
        <v>29460</v>
      </c>
      <c r="C2075" s="265" t="s">
        <v>2</v>
      </c>
      <c r="D2075" s="266">
        <v>36.369999999999997</v>
      </c>
    </row>
    <row r="2076" spans="1:4" ht="14.25">
      <c r="A2076" s="267" t="s">
        <v>29461</v>
      </c>
      <c r="B2076" s="264" t="s">
        <v>29462</v>
      </c>
      <c r="C2076" s="265" t="s">
        <v>2</v>
      </c>
      <c r="D2076" s="266">
        <v>47.53</v>
      </c>
    </row>
    <row r="2077" spans="1:4" ht="14.25">
      <c r="A2077" s="267" t="s">
        <v>29463</v>
      </c>
      <c r="B2077" s="264" t="s">
        <v>29464</v>
      </c>
      <c r="C2077" s="265" t="s">
        <v>89</v>
      </c>
      <c r="D2077" s="266">
        <v>77.42</v>
      </c>
    </row>
    <row r="2078" spans="1:4" ht="14.25">
      <c r="A2078" s="267" t="s">
        <v>29465</v>
      </c>
      <c r="B2078" s="264" t="s">
        <v>29466</v>
      </c>
      <c r="C2078" s="265" t="s">
        <v>2</v>
      </c>
      <c r="D2078" s="266">
        <v>93.63</v>
      </c>
    </row>
    <row r="2079" spans="1:4" ht="14.25">
      <c r="A2079" s="267" t="s">
        <v>29467</v>
      </c>
      <c r="B2079" s="264" t="s">
        <v>29468</v>
      </c>
      <c r="C2079" s="265" t="s">
        <v>2</v>
      </c>
      <c r="D2079" s="266">
        <v>14.88</v>
      </c>
    </row>
    <row r="2080" spans="1:4" ht="14.25">
      <c r="A2080" s="267" t="s">
        <v>29469</v>
      </c>
      <c r="B2080" s="264" t="s">
        <v>29470</v>
      </c>
      <c r="C2080" s="265" t="s">
        <v>2</v>
      </c>
      <c r="D2080" s="266">
        <v>2.34</v>
      </c>
    </row>
    <row r="2081" spans="1:4" ht="14.25">
      <c r="A2081" s="267" t="s">
        <v>29471</v>
      </c>
      <c r="B2081" s="264" t="s">
        <v>29472</v>
      </c>
      <c r="C2081" s="265" t="s">
        <v>89</v>
      </c>
      <c r="D2081" s="266">
        <v>94.93</v>
      </c>
    </row>
    <row r="2082" spans="1:4" ht="14.25">
      <c r="A2082" s="267" t="s">
        <v>29473</v>
      </c>
      <c r="B2082" s="264" t="s">
        <v>29474</v>
      </c>
      <c r="C2082" s="265" t="s">
        <v>2</v>
      </c>
      <c r="D2082" s="266">
        <v>113.21</v>
      </c>
    </row>
    <row r="2083" spans="1:4" ht="14.25">
      <c r="A2083" s="267" t="s">
        <v>29475</v>
      </c>
      <c r="B2083" s="264" t="s">
        <v>29476</v>
      </c>
      <c r="C2083" s="265" t="s">
        <v>2</v>
      </c>
      <c r="D2083" s="266">
        <v>147.13999999999999</v>
      </c>
    </row>
    <row r="2084" spans="1:4" ht="14.25">
      <c r="A2084" s="267" t="s">
        <v>29477</v>
      </c>
      <c r="B2084" s="264" t="s">
        <v>29478</v>
      </c>
      <c r="C2084" s="265" t="s">
        <v>2</v>
      </c>
      <c r="D2084" s="266">
        <v>31.29</v>
      </c>
    </row>
    <row r="2085" spans="1:4" ht="14.25">
      <c r="A2085" s="267" t="s">
        <v>29479</v>
      </c>
      <c r="B2085" s="264" t="s">
        <v>29480</v>
      </c>
      <c r="C2085" s="265" t="s">
        <v>89</v>
      </c>
      <c r="D2085" s="266">
        <v>226.78</v>
      </c>
    </row>
    <row r="2086" spans="1:4" ht="14.25">
      <c r="A2086" s="267" t="s">
        <v>29481</v>
      </c>
      <c r="B2086" s="264" t="s">
        <v>29482</v>
      </c>
      <c r="C2086" s="265" t="s">
        <v>89</v>
      </c>
      <c r="D2086" s="266">
        <v>350.76</v>
      </c>
    </row>
    <row r="2087" spans="1:4" ht="14.25">
      <c r="A2087" s="267" t="s">
        <v>29483</v>
      </c>
      <c r="B2087" s="264" t="s">
        <v>29484</v>
      </c>
      <c r="C2087" s="265" t="s">
        <v>89</v>
      </c>
      <c r="D2087" s="266">
        <v>277.49</v>
      </c>
    </row>
    <row r="2088" spans="1:4" ht="14.25">
      <c r="A2088" s="267" t="s">
        <v>29485</v>
      </c>
      <c r="B2088" s="264" t="s">
        <v>29486</v>
      </c>
      <c r="C2088" s="265" t="s">
        <v>89</v>
      </c>
      <c r="D2088" s="266">
        <v>256.24</v>
      </c>
    </row>
    <row r="2089" spans="1:4" ht="14.25">
      <c r="A2089" s="267" t="s">
        <v>29487</v>
      </c>
      <c r="B2089" s="264" t="s">
        <v>29488</v>
      </c>
      <c r="C2089" s="265" t="s">
        <v>89</v>
      </c>
      <c r="D2089" s="266">
        <v>303.51</v>
      </c>
    </row>
    <row r="2090" spans="1:4" ht="14.25">
      <c r="A2090" s="267" t="s">
        <v>29489</v>
      </c>
      <c r="B2090" s="264" t="s">
        <v>29490</v>
      </c>
      <c r="C2090" s="265" t="s">
        <v>2</v>
      </c>
      <c r="D2090" s="266">
        <v>23.86</v>
      </c>
    </row>
    <row r="2091" spans="1:4" ht="14.25">
      <c r="A2091" s="267" t="s">
        <v>29491</v>
      </c>
      <c r="B2091" s="264" t="s">
        <v>29492</v>
      </c>
      <c r="C2091" s="265" t="s">
        <v>2</v>
      </c>
      <c r="D2091" s="266">
        <v>48.97</v>
      </c>
    </row>
    <row r="2092" spans="1:4" ht="14.25">
      <c r="A2092" s="267" t="s">
        <v>29493</v>
      </c>
      <c r="B2092" s="264" t="s">
        <v>29494</v>
      </c>
      <c r="C2092" s="265" t="s">
        <v>2</v>
      </c>
      <c r="D2092" s="266">
        <v>450.54</v>
      </c>
    </row>
    <row r="2093" spans="1:4" ht="14.25">
      <c r="A2093" s="267" t="s">
        <v>29495</v>
      </c>
      <c r="B2093" s="264" t="s">
        <v>29496</v>
      </c>
      <c r="C2093" s="265" t="s">
        <v>89</v>
      </c>
      <c r="D2093" s="266">
        <v>86.04</v>
      </c>
    </row>
    <row r="2094" spans="1:4" ht="14.25">
      <c r="A2094" s="267" t="s">
        <v>29497</v>
      </c>
      <c r="B2094" s="264" t="s">
        <v>29498</v>
      </c>
      <c r="C2094" s="265" t="s">
        <v>89</v>
      </c>
      <c r="D2094" s="266">
        <v>48</v>
      </c>
    </row>
    <row r="2095" spans="1:4" ht="14.25">
      <c r="A2095" s="267" t="s">
        <v>29499</v>
      </c>
      <c r="B2095" s="264" t="s">
        <v>29500</v>
      </c>
      <c r="C2095" s="265" t="s">
        <v>89</v>
      </c>
      <c r="D2095" s="266">
        <v>4.84</v>
      </c>
    </row>
    <row r="2096" spans="1:4" ht="14.25">
      <c r="A2096" s="267" t="s">
        <v>29501</v>
      </c>
      <c r="B2096" s="264" t="s">
        <v>29502</v>
      </c>
      <c r="C2096" s="265" t="s">
        <v>2</v>
      </c>
      <c r="D2096" s="266">
        <v>2.2599999999999998</v>
      </c>
    </row>
    <row r="2097" spans="1:4" ht="14.25">
      <c r="A2097" s="267" t="s">
        <v>29503</v>
      </c>
      <c r="B2097" s="264" t="s">
        <v>29504</v>
      </c>
      <c r="C2097" s="265" t="s">
        <v>2</v>
      </c>
      <c r="D2097" s="266">
        <v>1845.1</v>
      </c>
    </row>
    <row r="2098" spans="1:4" ht="14.25">
      <c r="A2098" s="267" t="s">
        <v>29505</v>
      </c>
      <c r="B2098" s="264" t="s">
        <v>29506</v>
      </c>
      <c r="C2098" s="265" t="s">
        <v>2</v>
      </c>
      <c r="D2098" s="266">
        <v>1442.46</v>
      </c>
    </row>
    <row r="2099" spans="1:4" ht="14.25">
      <c r="A2099" s="267" t="s">
        <v>29507</v>
      </c>
      <c r="B2099" s="264" t="s">
        <v>29508</v>
      </c>
      <c r="C2099" s="265" t="s">
        <v>2</v>
      </c>
      <c r="D2099" s="266">
        <v>672.05</v>
      </c>
    </row>
    <row r="2100" spans="1:4" ht="14.25">
      <c r="A2100" s="267" t="s">
        <v>29509</v>
      </c>
      <c r="B2100" s="264" t="s">
        <v>29510</v>
      </c>
      <c r="C2100" s="265" t="s">
        <v>89</v>
      </c>
      <c r="D2100" s="266">
        <v>10.199999999999999</v>
      </c>
    </row>
    <row r="2101" spans="1:4" ht="14.25">
      <c r="A2101" s="267" t="s">
        <v>29511</v>
      </c>
      <c r="B2101" s="264" t="s">
        <v>29512</v>
      </c>
      <c r="C2101" s="265" t="s">
        <v>89</v>
      </c>
      <c r="D2101" s="266">
        <v>11.96</v>
      </c>
    </row>
    <row r="2102" spans="1:4" ht="14.25">
      <c r="A2102" s="267" t="s">
        <v>29513</v>
      </c>
      <c r="B2102" s="264" t="s">
        <v>29514</v>
      </c>
      <c r="C2102" s="265" t="s">
        <v>89</v>
      </c>
      <c r="D2102" s="266">
        <v>29.57</v>
      </c>
    </row>
    <row r="2103" spans="1:4" ht="14.25">
      <c r="A2103" s="267" t="s">
        <v>29515</v>
      </c>
      <c r="B2103" s="264" t="s">
        <v>29516</v>
      </c>
      <c r="C2103" s="265" t="s">
        <v>2</v>
      </c>
      <c r="D2103" s="266">
        <v>1231.52</v>
      </c>
    </row>
    <row r="2104" spans="1:4" ht="14.25">
      <c r="A2104" s="267" t="s">
        <v>29517</v>
      </c>
      <c r="B2104" s="264" t="s">
        <v>29518</v>
      </c>
      <c r="C2104" s="265" t="s">
        <v>2</v>
      </c>
      <c r="D2104" s="266">
        <v>5348.56</v>
      </c>
    </row>
    <row r="2105" spans="1:4" ht="14.25">
      <c r="A2105" s="267" t="s">
        <v>29519</v>
      </c>
      <c r="B2105" s="264" t="s">
        <v>29520</v>
      </c>
      <c r="C2105" s="265" t="s">
        <v>2</v>
      </c>
      <c r="D2105" s="266">
        <v>2960.45</v>
      </c>
    </row>
    <row r="2106" spans="1:4" ht="14.25">
      <c r="A2106" s="267" t="s">
        <v>29521</v>
      </c>
      <c r="B2106" s="264" t="s">
        <v>29522</v>
      </c>
      <c r="C2106" s="265" t="s">
        <v>2</v>
      </c>
      <c r="D2106" s="266">
        <v>5164.84</v>
      </c>
    </row>
    <row r="2107" spans="1:4" ht="14.25">
      <c r="A2107" s="267" t="s">
        <v>29523</v>
      </c>
      <c r="B2107" s="264" t="s">
        <v>29524</v>
      </c>
      <c r="C2107" s="265" t="s">
        <v>2</v>
      </c>
      <c r="D2107" s="266">
        <v>742.09</v>
      </c>
    </row>
    <row r="2108" spans="1:4" ht="14.25">
      <c r="A2108" s="267" t="s">
        <v>29525</v>
      </c>
      <c r="B2108" s="264" t="s">
        <v>29526</v>
      </c>
      <c r="C2108" s="265" t="s">
        <v>2</v>
      </c>
      <c r="D2108" s="266">
        <v>2588.84</v>
      </c>
    </row>
    <row r="2109" spans="1:4" ht="14.25">
      <c r="A2109" s="267" t="s">
        <v>29527</v>
      </c>
      <c r="B2109" s="264" t="s">
        <v>29528</v>
      </c>
      <c r="C2109" s="265" t="s">
        <v>2</v>
      </c>
      <c r="D2109" s="266">
        <v>3101.84</v>
      </c>
    </row>
    <row r="2110" spans="1:4" ht="14.25">
      <c r="A2110" s="267" t="s">
        <v>29529</v>
      </c>
      <c r="B2110" s="264" t="s">
        <v>29530</v>
      </c>
      <c r="C2110" s="265" t="s">
        <v>2</v>
      </c>
      <c r="D2110" s="266">
        <v>4066.61</v>
      </c>
    </row>
    <row r="2111" spans="1:4" ht="14.25">
      <c r="A2111" s="267" t="s">
        <v>29531</v>
      </c>
      <c r="B2111" s="264" t="s">
        <v>29532</v>
      </c>
      <c r="C2111" s="265" t="s">
        <v>2</v>
      </c>
      <c r="D2111" s="266">
        <v>13.81</v>
      </c>
    </row>
    <row r="2112" spans="1:4" ht="14.25">
      <c r="A2112" s="267" t="s">
        <v>29533</v>
      </c>
      <c r="B2112" s="264" t="s">
        <v>29534</v>
      </c>
      <c r="C2112" s="265" t="s">
        <v>2</v>
      </c>
      <c r="D2112" s="266">
        <v>18.36</v>
      </c>
    </row>
    <row r="2113" spans="1:4" ht="14.25">
      <c r="A2113" s="267" t="s">
        <v>29535</v>
      </c>
      <c r="B2113" s="264" t="s">
        <v>29536</v>
      </c>
      <c r="C2113" s="265" t="s">
        <v>2</v>
      </c>
      <c r="D2113" s="266">
        <v>59.87</v>
      </c>
    </row>
    <row r="2114" spans="1:4" ht="14.25">
      <c r="A2114" s="267" t="s">
        <v>29537</v>
      </c>
      <c r="B2114" s="264" t="s">
        <v>29538</v>
      </c>
      <c r="C2114" s="265" t="s">
        <v>2</v>
      </c>
      <c r="D2114" s="266">
        <v>19.45</v>
      </c>
    </row>
    <row r="2115" spans="1:4" ht="14.25">
      <c r="A2115" s="267" t="s">
        <v>29539</v>
      </c>
      <c r="B2115" s="264" t="s">
        <v>29540</v>
      </c>
      <c r="C2115" s="265" t="s">
        <v>2</v>
      </c>
      <c r="D2115" s="266">
        <v>39.5</v>
      </c>
    </row>
    <row r="2116" spans="1:4" ht="14.25">
      <c r="A2116" s="267" t="s">
        <v>29541</v>
      </c>
      <c r="B2116" s="264" t="s">
        <v>29542</v>
      </c>
      <c r="C2116" s="265" t="s">
        <v>2</v>
      </c>
      <c r="D2116" s="266">
        <v>87.04</v>
      </c>
    </row>
    <row r="2117" spans="1:4" ht="14.25">
      <c r="A2117" s="267" t="s">
        <v>29543</v>
      </c>
      <c r="B2117" s="264" t="s">
        <v>29544</v>
      </c>
      <c r="C2117" s="265" t="s">
        <v>2</v>
      </c>
      <c r="D2117" s="266">
        <v>14.38</v>
      </c>
    </row>
    <row r="2118" spans="1:4" ht="14.25">
      <c r="A2118" s="267" t="s">
        <v>29545</v>
      </c>
      <c r="B2118" s="264" t="s">
        <v>29546</v>
      </c>
      <c r="C2118" s="265" t="s">
        <v>29547</v>
      </c>
      <c r="D2118" s="266">
        <v>178.4</v>
      </c>
    </row>
    <row r="2119" spans="1:4" ht="14.25">
      <c r="A2119" s="267" t="s">
        <v>29548</v>
      </c>
      <c r="B2119" s="264" t="s">
        <v>29549</v>
      </c>
      <c r="C2119" s="265" t="s">
        <v>2</v>
      </c>
      <c r="D2119" s="266">
        <v>152.1</v>
      </c>
    </row>
    <row r="2120" spans="1:4" ht="14.25">
      <c r="A2120" s="267" t="s">
        <v>29550</v>
      </c>
      <c r="B2120" s="264" t="s">
        <v>29551</v>
      </c>
      <c r="C2120" s="265" t="s">
        <v>2</v>
      </c>
      <c r="D2120" s="266">
        <v>337.87</v>
      </c>
    </row>
    <row r="2121" spans="1:4" ht="14.25">
      <c r="A2121" s="267" t="s">
        <v>29552</v>
      </c>
      <c r="B2121" s="264" t="s">
        <v>29553</v>
      </c>
      <c r="C2121" s="265" t="s">
        <v>2</v>
      </c>
      <c r="D2121" s="266">
        <v>20.27</v>
      </c>
    </row>
    <row r="2122" spans="1:4" ht="14.25">
      <c r="A2122" s="267" t="s">
        <v>29554</v>
      </c>
      <c r="B2122" s="264" t="s">
        <v>29555</v>
      </c>
      <c r="C2122" s="265" t="s">
        <v>2</v>
      </c>
      <c r="D2122" s="266">
        <v>50.93</v>
      </c>
    </row>
    <row r="2123" spans="1:4" ht="14.25">
      <c r="A2123" s="267" t="s">
        <v>29556</v>
      </c>
      <c r="B2123" s="264" t="s">
        <v>29557</v>
      </c>
      <c r="C2123" s="265" t="s">
        <v>2</v>
      </c>
      <c r="D2123" s="266">
        <v>78.12</v>
      </c>
    </row>
    <row r="2124" spans="1:4" ht="14.25">
      <c r="A2124" s="267" t="s">
        <v>29558</v>
      </c>
      <c r="B2124" s="264" t="s">
        <v>29559</v>
      </c>
      <c r="C2124" s="265" t="s">
        <v>2</v>
      </c>
      <c r="D2124" s="266">
        <v>187.33</v>
      </c>
    </row>
    <row r="2125" spans="1:4" ht="14.25">
      <c r="A2125" s="267" t="s">
        <v>29560</v>
      </c>
      <c r="B2125" s="264" t="s">
        <v>29561</v>
      </c>
      <c r="C2125" s="265" t="s">
        <v>2</v>
      </c>
      <c r="D2125" s="266">
        <v>204.74</v>
      </c>
    </row>
    <row r="2126" spans="1:4" ht="14.25">
      <c r="A2126" s="267" t="s">
        <v>29562</v>
      </c>
      <c r="B2126" s="264" t="s">
        <v>29563</v>
      </c>
      <c r="C2126" s="265" t="s">
        <v>2</v>
      </c>
      <c r="D2126" s="266">
        <v>20.41</v>
      </c>
    </row>
    <row r="2127" spans="1:4" ht="14.25">
      <c r="A2127" s="267" t="s">
        <v>29564</v>
      </c>
      <c r="B2127" s="264" t="s">
        <v>29565</v>
      </c>
      <c r="C2127" s="265" t="s">
        <v>2</v>
      </c>
      <c r="D2127" s="266">
        <v>69.61</v>
      </c>
    </row>
    <row r="2128" spans="1:4" ht="14.25">
      <c r="A2128" s="267" t="s">
        <v>29566</v>
      </c>
      <c r="B2128" s="264" t="s">
        <v>29567</v>
      </c>
      <c r="C2128" s="265" t="s">
        <v>2</v>
      </c>
      <c r="D2128" s="266">
        <v>182.15</v>
      </c>
    </row>
    <row r="2129" spans="1:4" ht="14.25">
      <c r="A2129" s="267" t="s">
        <v>29568</v>
      </c>
      <c r="B2129" s="264" t="s">
        <v>29569</v>
      </c>
      <c r="C2129" s="265" t="s">
        <v>2</v>
      </c>
      <c r="D2129" s="266">
        <v>479.11</v>
      </c>
    </row>
    <row r="2130" spans="1:4" ht="14.25">
      <c r="A2130" s="267" t="s">
        <v>29570</v>
      </c>
      <c r="B2130" s="264" t="s">
        <v>29571</v>
      </c>
      <c r="C2130" s="265" t="s">
        <v>2</v>
      </c>
      <c r="D2130" s="266">
        <v>13.81</v>
      </c>
    </row>
    <row r="2131" spans="1:4" ht="14.25">
      <c r="A2131" s="267" t="s">
        <v>29572</v>
      </c>
      <c r="B2131" s="264" t="s">
        <v>29573</v>
      </c>
      <c r="C2131" s="265" t="s">
        <v>2</v>
      </c>
      <c r="D2131" s="266">
        <v>41.03</v>
      </c>
    </row>
    <row r="2132" spans="1:4" ht="14.25">
      <c r="A2132" s="267" t="s">
        <v>29574</v>
      </c>
      <c r="B2132" s="264" t="s">
        <v>29575</v>
      </c>
      <c r="C2132" s="265" t="s">
        <v>2</v>
      </c>
      <c r="D2132" s="266">
        <v>451.29</v>
      </c>
    </row>
    <row r="2133" spans="1:4" ht="14.25">
      <c r="A2133" s="267" t="s">
        <v>29576</v>
      </c>
      <c r="B2133" s="264" t="s">
        <v>29577</v>
      </c>
      <c r="C2133" s="265" t="s">
        <v>2</v>
      </c>
      <c r="D2133" s="266">
        <v>32</v>
      </c>
    </row>
    <row r="2134" spans="1:4" ht="14.25">
      <c r="A2134" s="267" t="s">
        <v>29578</v>
      </c>
      <c r="B2134" s="264" t="s">
        <v>29579</v>
      </c>
      <c r="C2134" s="265" t="s">
        <v>2</v>
      </c>
      <c r="D2134" s="266">
        <v>102.84</v>
      </c>
    </row>
    <row r="2135" spans="1:4" ht="14.25">
      <c r="A2135" s="267" t="s">
        <v>29580</v>
      </c>
      <c r="B2135" s="264" t="s">
        <v>29581</v>
      </c>
      <c r="C2135" s="265" t="s">
        <v>2</v>
      </c>
      <c r="D2135" s="266">
        <v>62.54</v>
      </c>
    </row>
    <row r="2136" spans="1:4" ht="14.25">
      <c r="A2136" s="267" t="s">
        <v>29582</v>
      </c>
      <c r="B2136" s="264" t="s">
        <v>29583</v>
      </c>
      <c r="C2136" s="265" t="s">
        <v>2</v>
      </c>
      <c r="D2136" s="266">
        <v>43.93</v>
      </c>
    </row>
    <row r="2137" spans="1:4" ht="14.25">
      <c r="A2137" s="267" t="s">
        <v>29584</v>
      </c>
      <c r="B2137" s="264" t="s">
        <v>29585</v>
      </c>
      <c r="C2137" s="265" t="s">
        <v>2</v>
      </c>
      <c r="D2137" s="266">
        <v>35.46</v>
      </c>
    </row>
    <row r="2138" spans="1:4" ht="14.25">
      <c r="A2138" s="267" t="s">
        <v>29586</v>
      </c>
      <c r="B2138" s="264" t="s">
        <v>29587</v>
      </c>
      <c r="C2138" s="265" t="s">
        <v>2</v>
      </c>
      <c r="D2138" s="266">
        <v>180.2</v>
      </c>
    </row>
    <row r="2139" spans="1:4" ht="14.25">
      <c r="A2139" s="267" t="s">
        <v>29588</v>
      </c>
      <c r="B2139" s="264" t="s">
        <v>29589</v>
      </c>
      <c r="C2139" s="265" t="s">
        <v>2</v>
      </c>
      <c r="D2139" s="266">
        <v>1462.29</v>
      </c>
    </row>
    <row r="2140" spans="1:4" ht="14.25">
      <c r="A2140" s="267" t="s">
        <v>29590</v>
      </c>
      <c r="B2140" s="264" t="s">
        <v>29591</v>
      </c>
      <c r="C2140" s="265" t="s">
        <v>2</v>
      </c>
      <c r="D2140" s="266">
        <v>550.09</v>
      </c>
    </row>
    <row r="2141" spans="1:4" ht="14.25">
      <c r="A2141" s="267" t="s">
        <v>29592</v>
      </c>
      <c r="B2141" s="264" t="s">
        <v>29593</v>
      </c>
      <c r="C2141" s="265" t="s">
        <v>2</v>
      </c>
      <c r="D2141" s="266">
        <v>140.91</v>
      </c>
    </row>
    <row r="2142" spans="1:4" ht="14.25">
      <c r="A2142" s="267" t="s">
        <v>29594</v>
      </c>
      <c r="B2142" s="264" t="s">
        <v>29595</v>
      </c>
      <c r="C2142" s="265" t="s">
        <v>2</v>
      </c>
      <c r="D2142" s="266">
        <v>201.22</v>
      </c>
    </row>
    <row r="2143" spans="1:4" ht="14.25">
      <c r="A2143" s="267" t="s">
        <v>29596</v>
      </c>
      <c r="B2143" s="264" t="s">
        <v>29597</v>
      </c>
      <c r="C2143" s="265" t="s">
        <v>2</v>
      </c>
      <c r="D2143" s="266">
        <v>495.37</v>
      </c>
    </row>
    <row r="2144" spans="1:4" ht="14.25">
      <c r="A2144" s="267" t="s">
        <v>29598</v>
      </c>
      <c r="B2144" s="264" t="s">
        <v>29599</v>
      </c>
      <c r="C2144" s="265" t="s">
        <v>2</v>
      </c>
      <c r="D2144" s="266">
        <v>234.22</v>
      </c>
    </row>
    <row r="2145" spans="1:4" ht="14.25">
      <c r="A2145" s="267" t="s">
        <v>29600</v>
      </c>
      <c r="B2145" s="264" t="s">
        <v>29601</v>
      </c>
      <c r="C2145" s="265" t="s">
        <v>2</v>
      </c>
      <c r="D2145" s="266">
        <v>8.6199999999999992</v>
      </c>
    </row>
    <row r="2146" spans="1:4" ht="14.25">
      <c r="A2146" s="267" t="s">
        <v>29602</v>
      </c>
      <c r="B2146" s="264" t="s">
        <v>29603</v>
      </c>
      <c r="C2146" s="265" t="s">
        <v>89</v>
      </c>
      <c r="D2146" s="266">
        <v>1.27</v>
      </c>
    </row>
    <row r="2147" spans="1:4" ht="14.25">
      <c r="A2147" s="267" t="s">
        <v>29604</v>
      </c>
      <c r="B2147" s="264" t="s">
        <v>29605</v>
      </c>
      <c r="C2147" s="265" t="s">
        <v>89</v>
      </c>
      <c r="D2147" s="266">
        <v>8.1199999999999992</v>
      </c>
    </row>
    <row r="2148" spans="1:4" ht="14.25">
      <c r="A2148" s="267" t="s">
        <v>29606</v>
      </c>
      <c r="B2148" s="264" t="s">
        <v>29607</v>
      </c>
      <c r="C2148" s="265" t="s">
        <v>89</v>
      </c>
      <c r="D2148" s="266">
        <v>1.98</v>
      </c>
    </row>
    <row r="2149" spans="1:4" ht="14.25">
      <c r="A2149" s="267" t="s">
        <v>29608</v>
      </c>
      <c r="B2149" s="264" t="s">
        <v>29609</v>
      </c>
      <c r="C2149" s="265" t="s">
        <v>89</v>
      </c>
      <c r="D2149" s="266">
        <v>3.19</v>
      </c>
    </row>
    <row r="2150" spans="1:4" ht="14.25">
      <c r="A2150" s="267" t="s">
        <v>29610</v>
      </c>
      <c r="B2150" s="264" t="s">
        <v>29611</v>
      </c>
      <c r="C2150" s="265" t="s">
        <v>89</v>
      </c>
      <c r="D2150" s="266">
        <v>4.7699999999999996</v>
      </c>
    </row>
    <row r="2151" spans="1:4" ht="14.25">
      <c r="A2151" s="267" t="s">
        <v>29612</v>
      </c>
      <c r="B2151" s="264" t="s">
        <v>29613</v>
      </c>
      <c r="C2151" s="265" t="s">
        <v>89</v>
      </c>
      <c r="D2151" s="266">
        <v>1.1499999999999999</v>
      </c>
    </row>
    <row r="2152" spans="1:4" ht="14.25">
      <c r="A2152" s="267" t="s">
        <v>29614</v>
      </c>
      <c r="B2152" s="264" t="s">
        <v>29615</v>
      </c>
      <c r="C2152" s="265" t="s">
        <v>89</v>
      </c>
      <c r="D2152" s="266">
        <v>1.94</v>
      </c>
    </row>
    <row r="2153" spans="1:4" ht="14.25">
      <c r="A2153" s="267" t="s">
        <v>29616</v>
      </c>
      <c r="B2153" s="264" t="s">
        <v>29617</v>
      </c>
      <c r="C2153" s="265" t="s">
        <v>89</v>
      </c>
      <c r="D2153" s="266">
        <v>3.1</v>
      </c>
    </row>
    <row r="2154" spans="1:4" ht="14.25">
      <c r="A2154" s="267" t="s">
        <v>29618</v>
      </c>
      <c r="B2154" s="264" t="s">
        <v>29619</v>
      </c>
      <c r="C2154" s="265" t="s">
        <v>89</v>
      </c>
      <c r="D2154" s="266">
        <v>4.18</v>
      </c>
    </row>
    <row r="2155" spans="1:4" ht="14.25">
      <c r="A2155" s="267" t="s">
        <v>29620</v>
      </c>
      <c r="B2155" s="264" t="s">
        <v>29621</v>
      </c>
      <c r="C2155" s="265" t="s">
        <v>89</v>
      </c>
      <c r="D2155" s="266">
        <v>7.37</v>
      </c>
    </row>
    <row r="2156" spans="1:4" ht="14.25">
      <c r="A2156" s="267" t="s">
        <v>29622</v>
      </c>
      <c r="B2156" s="264" t="s">
        <v>29623</v>
      </c>
      <c r="C2156" s="265" t="s">
        <v>89</v>
      </c>
      <c r="D2156" s="266">
        <v>71.64</v>
      </c>
    </row>
    <row r="2157" spans="1:4" ht="14.25">
      <c r="A2157" s="267" t="s">
        <v>29624</v>
      </c>
      <c r="B2157" s="264" t="s">
        <v>29625</v>
      </c>
      <c r="C2157" s="265" t="s">
        <v>89</v>
      </c>
      <c r="D2157" s="266">
        <v>12.97</v>
      </c>
    </row>
    <row r="2158" spans="1:4" ht="14.25">
      <c r="A2158" s="267" t="s">
        <v>29626</v>
      </c>
      <c r="B2158" s="264" t="s">
        <v>29627</v>
      </c>
      <c r="C2158" s="265" t="s">
        <v>89</v>
      </c>
      <c r="D2158" s="266">
        <v>82.35</v>
      </c>
    </row>
    <row r="2159" spans="1:4" ht="14.25">
      <c r="A2159" s="267" t="s">
        <v>29628</v>
      </c>
      <c r="B2159" s="264" t="s">
        <v>29629</v>
      </c>
      <c r="C2159" s="265" t="s">
        <v>89</v>
      </c>
      <c r="D2159" s="266">
        <v>18.510000000000002</v>
      </c>
    </row>
    <row r="2160" spans="1:4" ht="14.25">
      <c r="A2160" s="267" t="s">
        <v>29630</v>
      </c>
      <c r="B2160" s="264" t="s">
        <v>29631</v>
      </c>
      <c r="C2160" s="265" t="s">
        <v>89</v>
      </c>
      <c r="D2160" s="266">
        <v>27.78</v>
      </c>
    </row>
    <row r="2161" spans="1:4" ht="14.25">
      <c r="A2161" s="267" t="s">
        <v>29632</v>
      </c>
      <c r="B2161" s="264" t="s">
        <v>29633</v>
      </c>
      <c r="C2161" s="265" t="s">
        <v>89</v>
      </c>
      <c r="D2161" s="266">
        <v>4.17</v>
      </c>
    </row>
    <row r="2162" spans="1:4" ht="14.25">
      <c r="A2162" s="267" t="s">
        <v>29634</v>
      </c>
      <c r="B2162" s="264" t="s">
        <v>29635</v>
      </c>
      <c r="C2162" s="265" t="s">
        <v>89</v>
      </c>
      <c r="D2162" s="266">
        <v>6.36</v>
      </c>
    </row>
    <row r="2163" spans="1:4" ht="14.25">
      <c r="A2163" s="267" t="s">
        <v>29636</v>
      </c>
      <c r="B2163" s="264" t="s">
        <v>29637</v>
      </c>
      <c r="C2163" s="265" t="s">
        <v>89</v>
      </c>
      <c r="D2163" s="266">
        <v>23.7</v>
      </c>
    </row>
    <row r="2164" spans="1:4" ht="14.25">
      <c r="A2164" s="267" t="s">
        <v>29638</v>
      </c>
      <c r="B2164" s="264" t="s">
        <v>29639</v>
      </c>
      <c r="C2164" s="265" t="s">
        <v>89</v>
      </c>
      <c r="D2164" s="266">
        <v>2.08</v>
      </c>
    </row>
    <row r="2165" spans="1:4" ht="14.25">
      <c r="A2165" s="267" t="s">
        <v>29640</v>
      </c>
      <c r="B2165" s="264" t="s">
        <v>29641</v>
      </c>
      <c r="C2165" s="265" t="s">
        <v>89</v>
      </c>
      <c r="D2165" s="266">
        <v>3.36</v>
      </c>
    </row>
    <row r="2166" spans="1:4" ht="14.25">
      <c r="A2166" s="267" t="s">
        <v>29642</v>
      </c>
      <c r="B2166" s="264" t="s">
        <v>29643</v>
      </c>
      <c r="C2166" s="265" t="s">
        <v>89</v>
      </c>
      <c r="D2166" s="266">
        <v>4.1399999999999997</v>
      </c>
    </row>
    <row r="2167" spans="1:4" ht="14.25">
      <c r="A2167" s="267" t="s">
        <v>29644</v>
      </c>
      <c r="B2167" s="264" t="s">
        <v>29645</v>
      </c>
      <c r="C2167" s="265" t="s">
        <v>89</v>
      </c>
      <c r="D2167" s="266">
        <v>6.32</v>
      </c>
    </row>
    <row r="2168" spans="1:4" ht="14.25">
      <c r="A2168" s="267" t="s">
        <v>29646</v>
      </c>
      <c r="B2168" s="264" t="s">
        <v>29647</v>
      </c>
      <c r="C2168" s="265" t="s">
        <v>89</v>
      </c>
      <c r="D2168" s="266">
        <v>8.92</v>
      </c>
    </row>
    <row r="2169" spans="1:4" ht="14.25">
      <c r="A2169" s="267" t="s">
        <v>29648</v>
      </c>
      <c r="B2169" s="264" t="s">
        <v>29649</v>
      </c>
      <c r="C2169" s="265" t="s">
        <v>89</v>
      </c>
      <c r="D2169" s="266">
        <v>13.84</v>
      </c>
    </row>
    <row r="2170" spans="1:4" ht="14.25">
      <c r="A2170" s="267" t="s">
        <v>29650</v>
      </c>
      <c r="B2170" s="264" t="s">
        <v>29651</v>
      </c>
      <c r="C2170" s="265" t="s">
        <v>89</v>
      </c>
      <c r="D2170" s="266">
        <v>21.78</v>
      </c>
    </row>
    <row r="2171" spans="1:4" ht="14.25">
      <c r="A2171" s="267" t="s">
        <v>29652</v>
      </c>
      <c r="B2171" s="264" t="s">
        <v>29653</v>
      </c>
      <c r="C2171" s="265" t="s">
        <v>89</v>
      </c>
      <c r="D2171" s="266">
        <v>29.24</v>
      </c>
    </row>
    <row r="2172" spans="1:4" ht="14.25">
      <c r="A2172" s="267" t="s">
        <v>29654</v>
      </c>
      <c r="B2172" s="264" t="s">
        <v>29655</v>
      </c>
      <c r="C2172" s="265" t="s">
        <v>89</v>
      </c>
      <c r="D2172" s="266">
        <v>42.04</v>
      </c>
    </row>
    <row r="2173" spans="1:4" ht="14.25">
      <c r="A2173" s="267" t="s">
        <v>29656</v>
      </c>
      <c r="B2173" s="264" t="s">
        <v>29657</v>
      </c>
      <c r="C2173" s="265" t="s">
        <v>89</v>
      </c>
      <c r="D2173" s="266">
        <v>53.85</v>
      </c>
    </row>
    <row r="2174" spans="1:4" ht="14.25">
      <c r="A2174" s="267" t="s">
        <v>29658</v>
      </c>
      <c r="B2174" s="264" t="s">
        <v>29659</v>
      </c>
      <c r="C2174" s="265" t="s">
        <v>89</v>
      </c>
      <c r="D2174" s="266">
        <v>77.16</v>
      </c>
    </row>
    <row r="2175" spans="1:4" ht="14.25">
      <c r="A2175" s="267" t="s">
        <v>29660</v>
      </c>
      <c r="B2175" s="264" t="s">
        <v>29661</v>
      </c>
      <c r="C2175" s="265" t="s">
        <v>89</v>
      </c>
      <c r="D2175" s="266">
        <v>96.83</v>
      </c>
    </row>
    <row r="2176" spans="1:4" ht="14.25">
      <c r="A2176" s="267" t="s">
        <v>29662</v>
      </c>
      <c r="B2176" s="264" t="s">
        <v>29663</v>
      </c>
      <c r="C2176" s="265" t="s">
        <v>89</v>
      </c>
      <c r="D2176" s="266">
        <v>118.89</v>
      </c>
    </row>
    <row r="2177" spans="1:4" ht="14.25">
      <c r="A2177" s="267" t="s">
        <v>29664</v>
      </c>
      <c r="B2177" s="264" t="s">
        <v>29665</v>
      </c>
      <c r="C2177" s="265" t="s">
        <v>89</v>
      </c>
      <c r="D2177" s="266">
        <v>142.84</v>
      </c>
    </row>
    <row r="2178" spans="1:4" ht="14.25">
      <c r="A2178" s="267" t="s">
        <v>29666</v>
      </c>
      <c r="B2178" s="264" t="s">
        <v>29667</v>
      </c>
      <c r="C2178" s="265" t="s">
        <v>89</v>
      </c>
      <c r="D2178" s="266">
        <v>178.47</v>
      </c>
    </row>
    <row r="2179" spans="1:4" ht="14.25">
      <c r="A2179" s="267" t="s">
        <v>29668</v>
      </c>
      <c r="B2179" s="264" t="s">
        <v>29669</v>
      </c>
      <c r="C2179" s="265" t="s">
        <v>89</v>
      </c>
      <c r="D2179" s="266">
        <v>1.2</v>
      </c>
    </row>
    <row r="2180" spans="1:4" ht="14.25">
      <c r="A2180" s="267" t="s">
        <v>29670</v>
      </c>
      <c r="B2180" s="264" t="s">
        <v>29671</v>
      </c>
      <c r="C2180" s="265" t="s">
        <v>89</v>
      </c>
      <c r="D2180" s="266">
        <v>1.98</v>
      </c>
    </row>
    <row r="2181" spans="1:4" ht="14.25">
      <c r="A2181" s="267" t="s">
        <v>29672</v>
      </c>
      <c r="B2181" s="264" t="s">
        <v>29673</v>
      </c>
      <c r="C2181" s="265" t="s">
        <v>89</v>
      </c>
      <c r="D2181" s="266">
        <v>3</v>
      </c>
    </row>
    <row r="2182" spans="1:4" ht="14.25">
      <c r="A2182" s="267" t="s">
        <v>29674</v>
      </c>
      <c r="B2182" s="264" t="s">
        <v>29675</v>
      </c>
      <c r="C2182" s="265" t="s">
        <v>89</v>
      </c>
      <c r="D2182" s="266">
        <v>4.3</v>
      </c>
    </row>
    <row r="2183" spans="1:4" ht="14.25">
      <c r="A2183" s="267" t="s">
        <v>29676</v>
      </c>
      <c r="B2183" s="264" t="s">
        <v>29677</v>
      </c>
      <c r="C2183" s="265" t="s">
        <v>89</v>
      </c>
      <c r="D2183" s="266">
        <v>7.35</v>
      </c>
    </row>
    <row r="2184" spans="1:4" ht="14.25">
      <c r="A2184" s="267" t="s">
        <v>29678</v>
      </c>
      <c r="B2184" s="264" t="s">
        <v>29679</v>
      </c>
      <c r="C2184" s="265" t="s">
        <v>89</v>
      </c>
      <c r="D2184" s="266">
        <v>11.32</v>
      </c>
    </row>
    <row r="2185" spans="1:4" ht="14.25">
      <c r="A2185" s="267" t="s">
        <v>29680</v>
      </c>
      <c r="B2185" s="264" t="s">
        <v>29681</v>
      </c>
      <c r="C2185" s="265" t="s">
        <v>89</v>
      </c>
      <c r="D2185" s="266">
        <v>17.690000000000001</v>
      </c>
    </row>
    <row r="2186" spans="1:4" ht="14.25">
      <c r="A2186" s="267" t="s">
        <v>29682</v>
      </c>
      <c r="B2186" s="264" t="s">
        <v>29683</v>
      </c>
      <c r="C2186" s="265" t="s">
        <v>89</v>
      </c>
      <c r="D2186" s="266">
        <v>24.75</v>
      </c>
    </row>
    <row r="2187" spans="1:4" ht="14.25">
      <c r="A2187" s="267" t="s">
        <v>29684</v>
      </c>
      <c r="B2187" s="264" t="s">
        <v>29685</v>
      </c>
      <c r="C2187" s="265" t="s">
        <v>89</v>
      </c>
      <c r="D2187" s="266">
        <v>35.26</v>
      </c>
    </row>
    <row r="2188" spans="1:4" ht="14.25">
      <c r="A2188" s="267" t="s">
        <v>29686</v>
      </c>
      <c r="B2188" s="264" t="s">
        <v>29687</v>
      </c>
      <c r="C2188" s="265" t="s">
        <v>89</v>
      </c>
      <c r="D2188" s="266">
        <v>47.58</v>
      </c>
    </row>
    <row r="2189" spans="1:4" ht="14.25">
      <c r="A2189" s="267" t="s">
        <v>29688</v>
      </c>
      <c r="B2189" s="264" t="s">
        <v>29689</v>
      </c>
      <c r="C2189" s="265" t="s">
        <v>89</v>
      </c>
      <c r="D2189" s="266">
        <v>62.68</v>
      </c>
    </row>
    <row r="2190" spans="1:4" ht="14.25">
      <c r="A2190" s="267" t="s">
        <v>29690</v>
      </c>
      <c r="B2190" s="264" t="s">
        <v>29691</v>
      </c>
      <c r="C2190" s="265" t="s">
        <v>89</v>
      </c>
      <c r="D2190" s="266">
        <v>82.85</v>
      </c>
    </row>
    <row r="2191" spans="1:4" ht="14.25">
      <c r="A2191" s="267" t="s">
        <v>29692</v>
      </c>
      <c r="B2191" s="264" t="s">
        <v>29693</v>
      </c>
      <c r="C2191" s="265" t="s">
        <v>89</v>
      </c>
      <c r="D2191" s="266">
        <v>125.44</v>
      </c>
    </row>
    <row r="2192" spans="1:4" ht="14.25">
      <c r="A2192" s="267" t="s">
        <v>29694</v>
      </c>
      <c r="B2192" s="264" t="s">
        <v>29695</v>
      </c>
      <c r="C2192" s="265" t="s">
        <v>89</v>
      </c>
      <c r="D2192" s="266">
        <v>166.03</v>
      </c>
    </row>
    <row r="2193" spans="1:4" ht="14.25">
      <c r="A2193" s="267" t="s">
        <v>29696</v>
      </c>
      <c r="B2193" s="264" t="s">
        <v>29697</v>
      </c>
      <c r="C2193" s="265" t="s">
        <v>89</v>
      </c>
      <c r="D2193" s="266">
        <v>103.73</v>
      </c>
    </row>
    <row r="2194" spans="1:4" ht="14.25">
      <c r="A2194" s="267" t="s">
        <v>29698</v>
      </c>
      <c r="B2194" s="264" t="s">
        <v>29699</v>
      </c>
      <c r="C2194" s="265" t="s">
        <v>89</v>
      </c>
      <c r="D2194" s="266">
        <v>47.56</v>
      </c>
    </row>
    <row r="2195" spans="1:4" ht="14.25">
      <c r="A2195" s="267" t="s">
        <v>29700</v>
      </c>
      <c r="B2195" s="264" t="s">
        <v>29701</v>
      </c>
      <c r="C2195" s="265" t="s">
        <v>89</v>
      </c>
      <c r="D2195" s="266">
        <v>59.62</v>
      </c>
    </row>
    <row r="2196" spans="1:4" ht="14.25">
      <c r="A2196" s="267" t="s">
        <v>29702</v>
      </c>
      <c r="B2196" s="264" t="s">
        <v>29703</v>
      </c>
      <c r="C2196" s="265" t="s">
        <v>89</v>
      </c>
      <c r="D2196" s="266">
        <v>177.3</v>
      </c>
    </row>
    <row r="2197" spans="1:4" ht="14.25">
      <c r="A2197" s="267" t="s">
        <v>29704</v>
      </c>
      <c r="B2197" s="264" t="s">
        <v>29705</v>
      </c>
      <c r="C2197" s="265" t="s">
        <v>89</v>
      </c>
      <c r="D2197" s="266">
        <v>0.98</v>
      </c>
    </row>
    <row r="2198" spans="1:4" ht="14.25">
      <c r="A2198" s="267" t="s">
        <v>29706</v>
      </c>
      <c r="B2198" s="264" t="s">
        <v>29707</v>
      </c>
      <c r="C2198" s="265" t="s">
        <v>89</v>
      </c>
      <c r="D2198" s="266">
        <v>2.37</v>
      </c>
    </row>
    <row r="2199" spans="1:4" ht="14.25">
      <c r="A2199" s="267" t="s">
        <v>29708</v>
      </c>
      <c r="B2199" s="264" t="s">
        <v>29709</v>
      </c>
      <c r="C2199" s="265" t="s">
        <v>89</v>
      </c>
      <c r="D2199" s="266">
        <v>3.56</v>
      </c>
    </row>
    <row r="2200" spans="1:4" ht="14.25">
      <c r="A2200" s="267" t="s">
        <v>29710</v>
      </c>
      <c r="B2200" s="264" t="s">
        <v>29711</v>
      </c>
      <c r="C2200" s="265" t="s">
        <v>89</v>
      </c>
      <c r="D2200" s="266">
        <v>4.87</v>
      </c>
    </row>
    <row r="2201" spans="1:4" ht="14.25">
      <c r="A2201" s="267" t="s">
        <v>29712</v>
      </c>
      <c r="B2201" s="264" t="s">
        <v>29713</v>
      </c>
      <c r="C2201" s="265" t="s">
        <v>89</v>
      </c>
      <c r="D2201" s="266">
        <v>7.52</v>
      </c>
    </row>
    <row r="2202" spans="1:4" ht="14.25">
      <c r="A2202" s="267" t="s">
        <v>29714</v>
      </c>
      <c r="B2202" s="264" t="s">
        <v>29715</v>
      </c>
      <c r="C2202" s="265" t="s">
        <v>89</v>
      </c>
      <c r="D2202" s="266">
        <v>4.42</v>
      </c>
    </row>
    <row r="2203" spans="1:4" ht="14.25">
      <c r="A2203" s="267" t="s">
        <v>29716</v>
      </c>
      <c r="B2203" s="264" t="s">
        <v>29717</v>
      </c>
      <c r="C2203" s="265" t="s">
        <v>89</v>
      </c>
      <c r="D2203" s="266">
        <v>57.88</v>
      </c>
    </row>
    <row r="2204" spans="1:4" ht="14.25">
      <c r="A2204" s="267" t="s">
        <v>29718</v>
      </c>
      <c r="B2204" s="264" t="s">
        <v>29719</v>
      </c>
      <c r="C2204" s="265" t="s">
        <v>89</v>
      </c>
      <c r="D2204" s="266">
        <v>80.28</v>
      </c>
    </row>
    <row r="2205" spans="1:4" ht="14.25">
      <c r="A2205" s="267" t="s">
        <v>29720</v>
      </c>
      <c r="B2205" s="264" t="s">
        <v>29721</v>
      </c>
      <c r="C2205" s="265" t="s">
        <v>89</v>
      </c>
      <c r="D2205" s="266">
        <v>29.05</v>
      </c>
    </row>
    <row r="2206" spans="1:4" ht="14.25">
      <c r="A2206" s="267" t="s">
        <v>29722</v>
      </c>
      <c r="B2206" s="264" t="s">
        <v>29723</v>
      </c>
      <c r="C2206" s="265" t="s">
        <v>89</v>
      </c>
      <c r="D2206" s="266">
        <v>4.59</v>
      </c>
    </row>
    <row r="2207" spans="1:4" ht="14.25">
      <c r="A2207" s="267" t="s">
        <v>29724</v>
      </c>
      <c r="B2207" s="264" t="s">
        <v>29725</v>
      </c>
      <c r="C2207" s="265" t="s">
        <v>89</v>
      </c>
      <c r="D2207" s="266">
        <v>7.19</v>
      </c>
    </row>
    <row r="2208" spans="1:4" ht="14.25">
      <c r="A2208" s="267" t="s">
        <v>29726</v>
      </c>
      <c r="B2208" s="264" t="s">
        <v>29727</v>
      </c>
      <c r="C2208" s="265" t="s">
        <v>89</v>
      </c>
      <c r="D2208" s="266">
        <v>11.21</v>
      </c>
    </row>
    <row r="2209" spans="1:4" ht="14.25">
      <c r="A2209" s="267" t="s">
        <v>29728</v>
      </c>
      <c r="B2209" s="264" t="s">
        <v>29729</v>
      </c>
      <c r="C2209" s="265" t="s">
        <v>89</v>
      </c>
      <c r="D2209" s="266">
        <v>16.22</v>
      </c>
    </row>
    <row r="2210" spans="1:4" ht="14.25">
      <c r="A2210" s="267" t="s">
        <v>29730</v>
      </c>
      <c r="B2210" s="264" t="s">
        <v>29731</v>
      </c>
      <c r="C2210" s="265" t="s">
        <v>89</v>
      </c>
      <c r="D2210" s="266">
        <v>14.29</v>
      </c>
    </row>
    <row r="2211" spans="1:4" ht="14.25">
      <c r="A2211" s="267" t="s">
        <v>29732</v>
      </c>
      <c r="B2211" s="264" t="s">
        <v>29733</v>
      </c>
      <c r="C2211" s="265" t="s">
        <v>89</v>
      </c>
      <c r="D2211" s="266">
        <v>22.59</v>
      </c>
    </row>
    <row r="2212" spans="1:4" ht="14.25">
      <c r="A2212" s="267" t="s">
        <v>29734</v>
      </c>
      <c r="B2212" s="264" t="s">
        <v>29735</v>
      </c>
      <c r="C2212" s="265" t="s">
        <v>89</v>
      </c>
      <c r="D2212" s="266">
        <v>39.33</v>
      </c>
    </row>
    <row r="2213" spans="1:4" ht="14.25">
      <c r="A2213" s="267" t="s">
        <v>29736</v>
      </c>
      <c r="B2213" s="264" t="s">
        <v>29737</v>
      </c>
      <c r="C2213" s="265" t="s">
        <v>89</v>
      </c>
      <c r="D2213" s="266">
        <v>8.07</v>
      </c>
    </row>
    <row r="2214" spans="1:4" ht="14.25">
      <c r="A2214" s="267" t="s">
        <v>29738</v>
      </c>
      <c r="B2214" s="264" t="s">
        <v>29739</v>
      </c>
      <c r="C2214" s="265" t="s">
        <v>89</v>
      </c>
      <c r="D2214" s="266">
        <v>67.150000000000006</v>
      </c>
    </row>
    <row r="2215" spans="1:4" ht="14.25">
      <c r="A2215" s="267" t="s">
        <v>29740</v>
      </c>
      <c r="B2215" s="264" t="s">
        <v>29741</v>
      </c>
      <c r="C2215" s="265" t="s">
        <v>89</v>
      </c>
      <c r="D2215" s="266">
        <v>138.25</v>
      </c>
    </row>
    <row r="2216" spans="1:4" ht="14.25">
      <c r="A2216" s="267" t="s">
        <v>29742</v>
      </c>
      <c r="B2216" s="264" t="s">
        <v>29743</v>
      </c>
      <c r="C2216" s="265" t="s">
        <v>89</v>
      </c>
      <c r="D2216" s="266">
        <v>63.89</v>
      </c>
    </row>
    <row r="2217" spans="1:4" ht="14.25">
      <c r="A2217" s="267" t="s">
        <v>29744</v>
      </c>
      <c r="B2217" s="264" t="s">
        <v>29745</v>
      </c>
      <c r="C2217" s="265" t="s">
        <v>89</v>
      </c>
      <c r="D2217" s="266">
        <v>78.25</v>
      </c>
    </row>
    <row r="2218" spans="1:4" ht="14.25">
      <c r="A2218" s="267" t="s">
        <v>29746</v>
      </c>
      <c r="B2218" s="264" t="s">
        <v>29747</v>
      </c>
      <c r="C2218" s="265" t="s">
        <v>89</v>
      </c>
      <c r="D2218" s="266">
        <v>172.06</v>
      </c>
    </row>
    <row r="2219" spans="1:4" ht="14.25">
      <c r="A2219" s="267" t="s">
        <v>29748</v>
      </c>
      <c r="B2219" s="264" t="s">
        <v>29749</v>
      </c>
      <c r="C2219" s="265" t="s">
        <v>89</v>
      </c>
      <c r="D2219" s="266">
        <v>54.11</v>
      </c>
    </row>
    <row r="2220" spans="1:4" ht="14.25">
      <c r="A2220" s="267" t="s">
        <v>29750</v>
      </c>
      <c r="B2220" s="264" t="s">
        <v>29751</v>
      </c>
      <c r="C2220" s="265" t="s">
        <v>89</v>
      </c>
      <c r="D2220" s="266">
        <v>9.34</v>
      </c>
    </row>
    <row r="2221" spans="1:4" ht="14.25">
      <c r="A2221" s="267" t="s">
        <v>29752</v>
      </c>
      <c r="B2221" s="264" t="s">
        <v>29753</v>
      </c>
      <c r="C2221" s="265" t="s">
        <v>89</v>
      </c>
      <c r="D2221" s="266">
        <v>15.74</v>
      </c>
    </row>
    <row r="2222" spans="1:4" ht="14.25">
      <c r="A2222" s="267" t="s">
        <v>29754</v>
      </c>
      <c r="B2222" s="264" t="s">
        <v>29755</v>
      </c>
      <c r="C2222" s="265" t="s">
        <v>2</v>
      </c>
      <c r="D2222" s="266">
        <v>122.82</v>
      </c>
    </row>
    <row r="2223" spans="1:4" ht="14.25">
      <c r="A2223" s="267" t="s">
        <v>29756</v>
      </c>
      <c r="B2223" s="264" t="s">
        <v>29757</v>
      </c>
      <c r="C2223" s="265" t="s">
        <v>96</v>
      </c>
      <c r="D2223" s="266">
        <v>37.869999999999997</v>
      </c>
    </row>
    <row r="2224" spans="1:4" ht="14.25">
      <c r="A2224" s="267" t="s">
        <v>29758</v>
      </c>
      <c r="B2224" s="264" t="s">
        <v>29759</v>
      </c>
      <c r="C2224" s="265" t="s">
        <v>96</v>
      </c>
      <c r="D2224" s="266">
        <v>41.58</v>
      </c>
    </row>
    <row r="2225" spans="1:4" ht="14.25">
      <c r="A2225" s="267" t="s">
        <v>29760</v>
      </c>
      <c r="B2225" s="264" t="s">
        <v>29761</v>
      </c>
      <c r="C2225" s="265" t="s">
        <v>2</v>
      </c>
      <c r="D2225" s="266">
        <v>587.07000000000005</v>
      </c>
    </row>
    <row r="2226" spans="1:4" ht="14.25">
      <c r="A2226" s="267" t="s">
        <v>29762</v>
      </c>
      <c r="B2226" s="264" t="s">
        <v>29763</v>
      </c>
      <c r="C2226" s="265" t="s">
        <v>2</v>
      </c>
      <c r="D2226" s="266">
        <v>221.79</v>
      </c>
    </row>
    <row r="2227" spans="1:4" ht="14.25">
      <c r="A2227" s="267" t="s">
        <v>29764</v>
      </c>
      <c r="B2227" s="264" t="s">
        <v>29765</v>
      </c>
      <c r="C2227" s="265" t="s">
        <v>89</v>
      </c>
      <c r="D2227" s="266">
        <v>7.51</v>
      </c>
    </row>
    <row r="2228" spans="1:4" ht="14.25">
      <c r="A2228" s="267" t="s">
        <v>29766</v>
      </c>
      <c r="B2228" s="264" t="s">
        <v>29767</v>
      </c>
      <c r="C2228" s="265" t="s">
        <v>89</v>
      </c>
      <c r="D2228" s="266">
        <v>10.32</v>
      </c>
    </row>
    <row r="2229" spans="1:4" ht="14.25">
      <c r="A2229" s="267" t="s">
        <v>29768</v>
      </c>
      <c r="B2229" s="264" t="s">
        <v>29769</v>
      </c>
      <c r="C2229" s="265" t="s">
        <v>89</v>
      </c>
      <c r="D2229" s="266">
        <v>17.23</v>
      </c>
    </row>
    <row r="2230" spans="1:4" ht="14.25">
      <c r="A2230" s="267" t="s">
        <v>29770</v>
      </c>
      <c r="B2230" s="264" t="s">
        <v>29771</v>
      </c>
      <c r="C2230" s="265" t="s">
        <v>89</v>
      </c>
      <c r="D2230" s="266">
        <v>20.170000000000002</v>
      </c>
    </row>
    <row r="2231" spans="1:4" ht="14.25">
      <c r="A2231" s="267" t="s">
        <v>29772</v>
      </c>
      <c r="B2231" s="264" t="s">
        <v>29773</v>
      </c>
      <c r="C2231" s="265" t="s">
        <v>89</v>
      </c>
      <c r="D2231" s="266">
        <v>16.57</v>
      </c>
    </row>
    <row r="2232" spans="1:4" ht="14.25">
      <c r="A2232" s="267" t="s">
        <v>29774</v>
      </c>
      <c r="B2232" s="264" t="s">
        <v>29775</v>
      </c>
      <c r="C2232" s="265" t="s">
        <v>2</v>
      </c>
      <c r="D2232" s="266">
        <v>171.76</v>
      </c>
    </row>
    <row r="2233" spans="1:4" ht="14.25">
      <c r="A2233" s="267" t="s">
        <v>29776</v>
      </c>
      <c r="B2233" s="264" t="s">
        <v>29777</v>
      </c>
      <c r="C2233" s="265" t="s">
        <v>2</v>
      </c>
      <c r="D2233" s="266">
        <v>131.36000000000001</v>
      </c>
    </row>
    <row r="2234" spans="1:4" ht="14.25">
      <c r="A2234" s="267" t="s">
        <v>29778</v>
      </c>
      <c r="B2234" s="264" t="s">
        <v>29779</v>
      </c>
      <c r="C2234" s="265" t="s">
        <v>89</v>
      </c>
      <c r="D2234" s="266">
        <v>9.02</v>
      </c>
    </row>
    <row r="2235" spans="1:4" ht="14.25">
      <c r="A2235" s="267" t="s">
        <v>29780</v>
      </c>
      <c r="B2235" s="264" t="s">
        <v>29781</v>
      </c>
      <c r="C2235" s="265" t="s">
        <v>89</v>
      </c>
      <c r="D2235" s="266">
        <v>13.6</v>
      </c>
    </row>
    <row r="2236" spans="1:4" ht="14.25">
      <c r="A2236" s="267" t="s">
        <v>29782</v>
      </c>
      <c r="B2236" s="264" t="s">
        <v>29783</v>
      </c>
      <c r="C2236" s="265" t="s">
        <v>89</v>
      </c>
      <c r="D2236" s="266">
        <v>33.1</v>
      </c>
    </row>
    <row r="2237" spans="1:4" ht="14.25">
      <c r="A2237" s="267" t="s">
        <v>29784</v>
      </c>
      <c r="B2237" s="264" t="s">
        <v>29785</v>
      </c>
      <c r="C2237" s="265" t="s">
        <v>89</v>
      </c>
      <c r="D2237" s="266">
        <v>11.27</v>
      </c>
    </row>
    <row r="2238" spans="1:4" ht="14.25">
      <c r="A2238" s="267" t="s">
        <v>29786</v>
      </c>
      <c r="B2238" s="264" t="s">
        <v>29787</v>
      </c>
      <c r="C2238" s="265" t="s">
        <v>89</v>
      </c>
      <c r="D2238" s="266">
        <v>16.12</v>
      </c>
    </row>
    <row r="2239" spans="1:4" ht="14.25">
      <c r="A2239" s="267" t="s">
        <v>29788</v>
      </c>
      <c r="B2239" s="264" t="s">
        <v>29789</v>
      </c>
      <c r="C2239" s="265" t="s">
        <v>89</v>
      </c>
      <c r="D2239" s="266">
        <v>3.63</v>
      </c>
    </row>
    <row r="2240" spans="1:4" ht="14.25">
      <c r="A2240" s="267" t="s">
        <v>29790</v>
      </c>
      <c r="B2240" s="264" t="s">
        <v>29791</v>
      </c>
      <c r="C2240" s="265" t="s">
        <v>2</v>
      </c>
      <c r="D2240" s="266">
        <v>43.58</v>
      </c>
    </row>
    <row r="2241" spans="1:4" ht="14.25">
      <c r="A2241" s="267" t="s">
        <v>29792</v>
      </c>
      <c r="B2241" s="264" t="s">
        <v>29793</v>
      </c>
      <c r="C2241" s="265" t="s">
        <v>2</v>
      </c>
      <c r="D2241" s="266">
        <v>883.94</v>
      </c>
    </row>
    <row r="2242" spans="1:4" ht="14.25">
      <c r="A2242" s="267" t="s">
        <v>29794</v>
      </c>
      <c r="B2242" s="264" t="s">
        <v>29795</v>
      </c>
      <c r="C2242" s="265" t="s">
        <v>89</v>
      </c>
      <c r="D2242" s="266">
        <v>5.83</v>
      </c>
    </row>
    <row r="2243" spans="1:4" ht="14.25">
      <c r="A2243" s="267" t="s">
        <v>29796</v>
      </c>
      <c r="B2243" s="264" t="s">
        <v>29797</v>
      </c>
      <c r="C2243" s="265" t="s">
        <v>89</v>
      </c>
      <c r="D2243" s="266">
        <v>5.58</v>
      </c>
    </row>
    <row r="2244" spans="1:4" ht="14.25">
      <c r="A2244" s="267" t="s">
        <v>29798</v>
      </c>
      <c r="B2244" s="264" t="s">
        <v>29799</v>
      </c>
      <c r="C2244" s="265" t="s">
        <v>89</v>
      </c>
      <c r="D2244" s="266">
        <v>10.17</v>
      </c>
    </row>
    <row r="2245" spans="1:4" ht="14.25">
      <c r="A2245" s="267" t="s">
        <v>29800</v>
      </c>
      <c r="B2245" s="264" t="s">
        <v>29801</v>
      </c>
      <c r="C2245" s="265" t="s">
        <v>89</v>
      </c>
      <c r="D2245" s="266">
        <v>25.17</v>
      </c>
    </row>
    <row r="2246" spans="1:4" ht="14.25">
      <c r="A2246" s="267" t="s">
        <v>29802</v>
      </c>
      <c r="B2246" s="264" t="s">
        <v>29803</v>
      </c>
      <c r="C2246" s="265" t="s">
        <v>89</v>
      </c>
      <c r="D2246" s="266">
        <v>5.42</v>
      </c>
    </row>
    <row r="2247" spans="1:4" ht="14.25">
      <c r="A2247" s="267" t="s">
        <v>29804</v>
      </c>
      <c r="B2247" s="264" t="s">
        <v>29805</v>
      </c>
      <c r="C2247" s="265" t="s">
        <v>89</v>
      </c>
      <c r="D2247" s="266">
        <v>5.64</v>
      </c>
    </row>
    <row r="2248" spans="1:4" ht="14.25">
      <c r="A2248" s="267" t="s">
        <v>29806</v>
      </c>
      <c r="B2248" s="264" t="s">
        <v>29807</v>
      </c>
      <c r="C2248" s="265" t="s">
        <v>89</v>
      </c>
      <c r="D2248" s="266">
        <v>3.39</v>
      </c>
    </row>
    <row r="2249" spans="1:4" ht="14.25">
      <c r="A2249" s="267" t="s">
        <v>29808</v>
      </c>
      <c r="B2249" s="264" t="s">
        <v>29809</v>
      </c>
      <c r="C2249" s="265" t="s">
        <v>89</v>
      </c>
      <c r="D2249" s="266">
        <v>0.7</v>
      </c>
    </row>
    <row r="2250" spans="1:4" ht="14.25">
      <c r="A2250" s="267" t="s">
        <v>29810</v>
      </c>
      <c r="B2250" s="264" t="s">
        <v>29811</v>
      </c>
      <c r="C2250" s="265" t="s">
        <v>89</v>
      </c>
      <c r="D2250" s="266">
        <v>0.43</v>
      </c>
    </row>
    <row r="2251" spans="1:4" ht="14.25">
      <c r="A2251" s="267" t="s">
        <v>29812</v>
      </c>
      <c r="B2251" s="264" t="s">
        <v>29813</v>
      </c>
      <c r="C2251" s="265" t="s">
        <v>89</v>
      </c>
      <c r="D2251" s="266">
        <v>2.0699999999999998</v>
      </c>
    </row>
    <row r="2252" spans="1:4" ht="14.25">
      <c r="A2252" s="267" t="s">
        <v>29814</v>
      </c>
      <c r="B2252" s="264" t="s">
        <v>29815</v>
      </c>
      <c r="C2252" s="265" t="s">
        <v>89</v>
      </c>
      <c r="D2252" s="266">
        <v>12.27</v>
      </c>
    </row>
    <row r="2253" spans="1:4" ht="14.25">
      <c r="A2253" s="267" t="s">
        <v>29816</v>
      </c>
      <c r="B2253" s="264" t="s">
        <v>29817</v>
      </c>
      <c r="C2253" s="265" t="s">
        <v>89</v>
      </c>
      <c r="D2253" s="266">
        <v>27.02</v>
      </c>
    </row>
    <row r="2254" spans="1:4" ht="14.25">
      <c r="A2254" s="267" t="s">
        <v>29818</v>
      </c>
      <c r="B2254" s="264" t="s">
        <v>29819</v>
      </c>
      <c r="C2254" s="265" t="s">
        <v>89</v>
      </c>
      <c r="D2254" s="266">
        <v>54.31</v>
      </c>
    </row>
    <row r="2255" spans="1:4" ht="14.25">
      <c r="A2255" s="267" t="s">
        <v>29820</v>
      </c>
      <c r="B2255" s="264" t="s">
        <v>29821</v>
      </c>
      <c r="C2255" s="265" t="s">
        <v>89</v>
      </c>
      <c r="D2255" s="266">
        <v>3.82</v>
      </c>
    </row>
    <row r="2256" spans="1:4" ht="14.25">
      <c r="A2256" s="267" t="s">
        <v>29822</v>
      </c>
      <c r="B2256" s="264" t="s">
        <v>29823</v>
      </c>
      <c r="C2256" s="265" t="s">
        <v>89</v>
      </c>
      <c r="D2256" s="266">
        <v>3.07</v>
      </c>
    </row>
    <row r="2257" spans="1:4" ht="14.25">
      <c r="A2257" s="267" t="s">
        <v>29824</v>
      </c>
      <c r="B2257" s="264" t="s">
        <v>29825</v>
      </c>
      <c r="C2257" s="265" t="s">
        <v>89</v>
      </c>
      <c r="D2257" s="266">
        <v>39.049999999999997</v>
      </c>
    </row>
    <row r="2258" spans="1:4" ht="14.25">
      <c r="A2258" s="267" t="s">
        <v>29826</v>
      </c>
      <c r="B2258" s="264" t="s">
        <v>29827</v>
      </c>
      <c r="C2258" s="265" t="s">
        <v>2</v>
      </c>
      <c r="D2258" s="266">
        <v>3703.76</v>
      </c>
    </row>
    <row r="2259" spans="1:4" ht="14.25">
      <c r="A2259" s="267" t="s">
        <v>29828</v>
      </c>
      <c r="B2259" s="264" t="s">
        <v>29829</v>
      </c>
      <c r="C2259" s="265" t="s">
        <v>2</v>
      </c>
      <c r="D2259" s="266">
        <v>758.98</v>
      </c>
    </row>
    <row r="2260" spans="1:4" ht="14.25">
      <c r="A2260" s="267" t="s">
        <v>29830</v>
      </c>
      <c r="B2260" s="264" t="s">
        <v>29831</v>
      </c>
      <c r="C2260" s="265" t="s">
        <v>2</v>
      </c>
      <c r="D2260" s="266">
        <v>5146.88</v>
      </c>
    </row>
    <row r="2261" spans="1:4" ht="14.25">
      <c r="A2261" s="267" t="s">
        <v>29832</v>
      </c>
      <c r="B2261" s="264" t="s">
        <v>29833</v>
      </c>
      <c r="C2261" s="265" t="s">
        <v>2</v>
      </c>
      <c r="D2261" s="266">
        <v>199568.09</v>
      </c>
    </row>
    <row r="2262" spans="1:4" ht="14.25">
      <c r="A2262" s="267" t="s">
        <v>29834</v>
      </c>
      <c r="B2262" s="264" t="s">
        <v>29835</v>
      </c>
      <c r="C2262" s="265" t="s">
        <v>2</v>
      </c>
      <c r="D2262" s="266">
        <v>254580.02</v>
      </c>
    </row>
    <row r="2263" spans="1:4" ht="14.25">
      <c r="A2263" s="267" t="s">
        <v>29836</v>
      </c>
      <c r="B2263" s="264" t="s">
        <v>29837</v>
      </c>
      <c r="C2263" s="265" t="s">
        <v>2</v>
      </c>
      <c r="D2263" s="266">
        <v>85941.27</v>
      </c>
    </row>
    <row r="2264" spans="1:4" ht="14.25">
      <c r="A2264" s="267" t="s">
        <v>29838</v>
      </c>
      <c r="B2264" s="264" t="s">
        <v>29839</v>
      </c>
      <c r="C2264" s="265" t="s">
        <v>2</v>
      </c>
      <c r="D2264" s="266">
        <v>122137.67</v>
      </c>
    </row>
    <row r="2265" spans="1:4" ht="14.25">
      <c r="A2265" s="267" t="s">
        <v>29840</v>
      </c>
      <c r="B2265" s="264" t="s">
        <v>29841</v>
      </c>
      <c r="C2265" s="265" t="s">
        <v>2</v>
      </c>
      <c r="D2265" s="266">
        <v>136500.10999999999</v>
      </c>
    </row>
    <row r="2266" spans="1:4" ht="14.25">
      <c r="A2266" s="267" t="s">
        <v>29842</v>
      </c>
      <c r="B2266" s="264" t="s">
        <v>29843</v>
      </c>
      <c r="C2266" s="265" t="s">
        <v>2</v>
      </c>
      <c r="D2266" s="266">
        <v>402269.91</v>
      </c>
    </row>
    <row r="2267" spans="1:4" ht="14.25">
      <c r="A2267" s="267" t="s">
        <v>29844</v>
      </c>
      <c r="B2267" s="264" t="s">
        <v>29845</v>
      </c>
      <c r="C2267" s="265" t="s">
        <v>2723</v>
      </c>
      <c r="D2267" s="266">
        <v>371150.06</v>
      </c>
    </row>
    <row r="2268" spans="1:4" ht="14.25">
      <c r="A2268" s="267" t="s">
        <v>29846</v>
      </c>
      <c r="B2268" s="264" t="s">
        <v>29847</v>
      </c>
      <c r="C2268" s="265" t="s">
        <v>2723</v>
      </c>
      <c r="D2268" s="266">
        <v>346299.13</v>
      </c>
    </row>
    <row r="2269" spans="1:4" ht="14.25">
      <c r="A2269" s="267" t="s">
        <v>29848</v>
      </c>
      <c r="B2269" s="264" t="s">
        <v>29849</v>
      </c>
      <c r="C2269" s="265" t="s">
        <v>2</v>
      </c>
      <c r="D2269" s="266">
        <v>28863.7</v>
      </c>
    </row>
    <row r="2270" spans="1:4" ht="14.25">
      <c r="A2270" s="267" t="s">
        <v>29850</v>
      </c>
      <c r="B2270" s="264" t="s">
        <v>29851</v>
      </c>
      <c r="C2270" s="265" t="s">
        <v>2</v>
      </c>
      <c r="D2270" s="266">
        <v>9072.32</v>
      </c>
    </row>
    <row r="2271" spans="1:4" ht="14.25">
      <c r="A2271" s="267" t="s">
        <v>29852</v>
      </c>
      <c r="B2271" s="264" t="s">
        <v>29853</v>
      </c>
      <c r="C2271" s="265" t="s">
        <v>2</v>
      </c>
      <c r="D2271" s="266">
        <v>5982.58</v>
      </c>
    </row>
    <row r="2272" spans="1:4" ht="14.25">
      <c r="A2272" s="267" t="s">
        <v>29854</v>
      </c>
      <c r="B2272" s="264" t="s">
        <v>29855</v>
      </c>
      <c r="C2272" s="265" t="s">
        <v>2723</v>
      </c>
      <c r="D2272" s="266">
        <v>20740.46</v>
      </c>
    </row>
    <row r="2273" spans="1:4" ht="14.25">
      <c r="A2273" s="267" t="s">
        <v>29856</v>
      </c>
      <c r="B2273" s="264" t="s">
        <v>29857</v>
      </c>
      <c r="C2273" s="265" t="s">
        <v>2</v>
      </c>
      <c r="D2273" s="266">
        <v>27357.85</v>
      </c>
    </row>
    <row r="2274" spans="1:4" ht="14.25">
      <c r="A2274" s="267" t="s">
        <v>29858</v>
      </c>
      <c r="B2274" s="264" t="s">
        <v>29859</v>
      </c>
      <c r="C2274" s="265" t="s">
        <v>2</v>
      </c>
      <c r="D2274" s="266">
        <v>12218.45</v>
      </c>
    </row>
    <row r="2275" spans="1:4" ht="14.25">
      <c r="A2275" s="267" t="s">
        <v>29860</v>
      </c>
      <c r="B2275" s="264" t="s">
        <v>29861</v>
      </c>
      <c r="C2275" s="265" t="s">
        <v>2</v>
      </c>
      <c r="D2275" s="266">
        <v>3589.09</v>
      </c>
    </row>
    <row r="2276" spans="1:4" ht="14.25">
      <c r="A2276" s="267" t="s">
        <v>29862</v>
      </c>
      <c r="B2276" s="264" t="s">
        <v>29863</v>
      </c>
      <c r="C2276" s="265" t="s">
        <v>2</v>
      </c>
      <c r="D2276" s="266">
        <v>48776.63</v>
      </c>
    </row>
    <row r="2277" spans="1:4" ht="14.25">
      <c r="A2277" s="267" t="s">
        <v>29864</v>
      </c>
      <c r="B2277" s="264" t="s">
        <v>29865</v>
      </c>
      <c r="C2277" s="265" t="s">
        <v>2</v>
      </c>
      <c r="D2277" s="266">
        <v>5743.3</v>
      </c>
    </row>
    <row r="2278" spans="1:4" ht="14.25">
      <c r="A2278" s="267" t="s">
        <v>29866</v>
      </c>
      <c r="B2278" s="264" t="s">
        <v>29867</v>
      </c>
      <c r="C2278" s="265" t="s">
        <v>2</v>
      </c>
      <c r="D2278" s="266">
        <v>16603.14</v>
      </c>
    </row>
    <row r="2279" spans="1:4" ht="14.25">
      <c r="A2279" s="267" t="s">
        <v>29868</v>
      </c>
      <c r="B2279" s="264" t="s">
        <v>29869</v>
      </c>
      <c r="C2279" s="265" t="s">
        <v>2</v>
      </c>
      <c r="D2279" s="266">
        <v>10024.73</v>
      </c>
    </row>
    <row r="2280" spans="1:4" ht="14.25">
      <c r="A2280" s="267" t="s">
        <v>29870</v>
      </c>
      <c r="B2280" s="264" t="s">
        <v>29871</v>
      </c>
      <c r="C2280" s="265" t="s">
        <v>2</v>
      </c>
      <c r="D2280" s="266">
        <v>10735.14</v>
      </c>
    </row>
    <row r="2281" spans="1:4" ht="14.25">
      <c r="A2281" s="267" t="s">
        <v>29872</v>
      </c>
      <c r="B2281" s="264" t="s">
        <v>29873</v>
      </c>
      <c r="C2281" s="265" t="s">
        <v>2</v>
      </c>
      <c r="D2281" s="266">
        <v>9352.68</v>
      </c>
    </row>
    <row r="2282" spans="1:4" ht="14.25">
      <c r="A2282" s="267" t="s">
        <v>29874</v>
      </c>
      <c r="B2282" s="264" t="s">
        <v>29875</v>
      </c>
      <c r="C2282" s="265" t="s">
        <v>2</v>
      </c>
      <c r="D2282" s="266">
        <v>18473.12</v>
      </c>
    </row>
    <row r="2283" spans="1:4" ht="14.25">
      <c r="A2283" s="267" t="s">
        <v>29876</v>
      </c>
      <c r="B2283" s="264" t="s">
        <v>29877</v>
      </c>
      <c r="C2283" s="265" t="s">
        <v>2</v>
      </c>
      <c r="D2283" s="266">
        <v>10478.73</v>
      </c>
    </row>
    <row r="2284" spans="1:4" ht="14.25">
      <c r="A2284" s="267" t="s">
        <v>29878</v>
      </c>
      <c r="B2284" s="264" t="s">
        <v>29879</v>
      </c>
      <c r="C2284" s="265" t="s">
        <v>2</v>
      </c>
      <c r="D2284" s="266">
        <v>4151.28</v>
      </c>
    </row>
    <row r="2285" spans="1:4" ht="14.25">
      <c r="A2285" s="267" t="s">
        <v>29880</v>
      </c>
      <c r="B2285" s="264" t="s">
        <v>29881</v>
      </c>
      <c r="C2285" s="265" t="s">
        <v>2</v>
      </c>
      <c r="D2285" s="266">
        <v>14752.06</v>
      </c>
    </row>
    <row r="2286" spans="1:4" ht="14.25">
      <c r="A2286" s="267" t="s">
        <v>29882</v>
      </c>
      <c r="B2286" s="264" t="s">
        <v>29883</v>
      </c>
      <c r="C2286" s="265" t="s">
        <v>2</v>
      </c>
      <c r="D2286" s="266">
        <v>25768.55</v>
      </c>
    </row>
    <row r="2287" spans="1:4" ht="14.25">
      <c r="A2287" s="267" t="s">
        <v>29884</v>
      </c>
      <c r="B2287" s="264" t="s">
        <v>29885</v>
      </c>
      <c r="C2287" s="265" t="s">
        <v>2</v>
      </c>
      <c r="D2287" s="266">
        <v>7880.21</v>
      </c>
    </row>
    <row r="2288" spans="1:4" ht="14.25">
      <c r="A2288" s="267" t="s">
        <v>29886</v>
      </c>
      <c r="B2288" s="264" t="s">
        <v>29887</v>
      </c>
      <c r="C2288" s="265" t="s">
        <v>2</v>
      </c>
      <c r="D2288" s="266">
        <v>1926.53</v>
      </c>
    </row>
    <row r="2289" spans="1:4" ht="14.25">
      <c r="A2289" s="267" t="s">
        <v>29888</v>
      </c>
      <c r="B2289" s="264" t="s">
        <v>29889</v>
      </c>
      <c r="C2289" s="265" t="s">
        <v>2</v>
      </c>
      <c r="D2289" s="266">
        <v>1285.1600000000001</v>
      </c>
    </row>
    <row r="2290" spans="1:4" ht="14.25">
      <c r="A2290" s="267" t="s">
        <v>29890</v>
      </c>
      <c r="B2290" s="264" t="s">
        <v>29891</v>
      </c>
      <c r="C2290" s="265" t="s">
        <v>2</v>
      </c>
      <c r="D2290" s="266">
        <v>20285.060000000001</v>
      </c>
    </row>
    <row r="2291" spans="1:4" ht="14.25">
      <c r="A2291" s="267" t="s">
        <v>29892</v>
      </c>
      <c r="B2291" s="264" t="s">
        <v>29893</v>
      </c>
      <c r="C2291" s="265" t="s">
        <v>2</v>
      </c>
      <c r="D2291" s="266">
        <v>14691.6</v>
      </c>
    </row>
    <row r="2292" spans="1:4" ht="14.25">
      <c r="A2292" s="267" t="s">
        <v>29894</v>
      </c>
      <c r="B2292" s="264" t="s">
        <v>29895</v>
      </c>
      <c r="C2292" s="265" t="s">
        <v>2</v>
      </c>
      <c r="D2292" s="266">
        <v>1775.95</v>
      </c>
    </row>
    <row r="2293" spans="1:4" ht="14.25">
      <c r="A2293" s="267" t="s">
        <v>29896</v>
      </c>
      <c r="B2293" s="264" t="s">
        <v>29897</v>
      </c>
      <c r="C2293" s="265" t="s">
        <v>2</v>
      </c>
      <c r="D2293" s="266">
        <v>4356.3500000000004</v>
      </c>
    </row>
    <row r="2294" spans="1:4" ht="14.25">
      <c r="A2294" s="267" t="s">
        <v>29898</v>
      </c>
      <c r="B2294" s="264" t="s">
        <v>29899</v>
      </c>
      <c r="C2294" s="265" t="s">
        <v>2</v>
      </c>
      <c r="D2294" s="266">
        <v>2068.61</v>
      </c>
    </row>
    <row r="2295" spans="1:4" ht="14.25">
      <c r="A2295" s="267" t="s">
        <v>29900</v>
      </c>
      <c r="B2295" s="264" t="s">
        <v>29901</v>
      </c>
      <c r="C2295" s="265" t="s">
        <v>2</v>
      </c>
      <c r="D2295" s="266">
        <v>18757.95</v>
      </c>
    </row>
    <row r="2296" spans="1:4" ht="14.25">
      <c r="A2296" s="267" t="s">
        <v>29902</v>
      </c>
      <c r="B2296" s="264" t="s">
        <v>29903</v>
      </c>
      <c r="C2296" s="265" t="s">
        <v>2</v>
      </c>
      <c r="D2296" s="266">
        <v>10035.4</v>
      </c>
    </row>
    <row r="2297" spans="1:4" ht="14.25">
      <c r="A2297" s="267" t="s">
        <v>29904</v>
      </c>
      <c r="B2297" s="264" t="s">
        <v>29905</v>
      </c>
      <c r="C2297" s="265" t="s">
        <v>2</v>
      </c>
      <c r="D2297" s="266">
        <v>3420.88</v>
      </c>
    </row>
    <row r="2298" spans="1:4" ht="14.25">
      <c r="A2298" s="267" t="s">
        <v>29906</v>
      </c>
      <c r="B2298" s="264" t="s">
        <v>29907</v>
      </c>
      <c r="C2298" s="265" t="s">
        <v>2</v>
      </c>
      <c r="D2298" s="266">
        <v>5598.24</v>
      </c>
    </row>
    <row r="2299" spans="1:4" ht="14.25">
      <c r="A2299" s="267" t="s">
        <v>29908</v>
      </c>
      <c r="B2299" s="264" t="s">
        <v>29909</v>
      </c>
      <c r="C2299" s="265" t="s">
        <v>2</v>
      </c>
      <c r="D2299" s="266">
        <v>5211.71</v>
      </c>
    </row>
    <row r="2300" spans="1:4" ht="14.25">
      <c r="A2300" s="267" t="s">
        <v>29910</v>
      </c>
      <c r="B2300" s="264" t="s">
        <v>29911</v>
      </c>
      <c r="C2300" s="265" t="s">
        <v>2</v>
      </c>
      <c r="D2300" s="266">
        <v>6320.58</v>
      </c>
    </row>
    <row r="2301" spans="1:4" ht="14.25">
      <c r="A2301" s="267" t="s">
        <v>29912</v>
      </c>
      <c r="B2301" s="264" t="s">
        <v>29913</v>
      </c>
      <c r="C2301" s="265" t="s">
        <v>2</v>
      </c>
      <c r="D2301" s="266">
        <v>8646.42</v>
      </c>
    </row>
    <row r="2302" spans="1:4" ht="14.25">
      <c r="A2302" s="267" t="s">
        <v>29914</v>
      </c>
      <c r="B2302" s="264" t="s">
        <v>29915</v>
      </c>
      <c r="C2302" s="265" t="s">
        <v>2</v>
      </c>
      <c r="D2302" s="266">
        <v>2455.14</v>
      </c>
    </row>
    <row r="2303" spans="1:4" ht="14.25">
      <c r="A2303" s="267" t="s">
        <v>29916</v>
      </c>
      <c r="B2303" s="264" t="s">
        <v>29917</v>
      </c>
      <c r="C2303" s="265" t="s">
        <v>2</v>
      </c>
      <c r="D2303" s="266">
        <v>3205.43</v>
      </c>
    </row>
    <row r="2304" spans="1:4" ht="14.25">
      <c r="A2304" s="267" t="s">
        <v>29918</v>
      </c>
      <c r="B2304" s="264" t="s">
        <v>29919</v>
      </c>
      <c r="C2304" s="265" t="s">
        <v>2</v>
      </c>
      <c r="D2304" s="266">
        <v>2401.9699999999998</v>
      </c>
    </row>
    <row r="2305" spans="1:4" ht="14.25">
      <c r="A2305" s="267" t="s">
        <v>29920</v>
      </c>
      <c r="B2305" s="264" t="s">
        <v>29921</v>
      </c>
      <c r="C2305" s="265" t="s">
        <v>2</v>
      </c>
      <c r="D2305" s="266">
        <v>5380.7</v>
      </c>
    </row>
    <row r="2306" spans="1:4" ht="14.25">
      <c r="A2306" s="267" t="s">
        <v>29922</v>
      </c>
      <c r="B2306" s="264" t="s">
        <v>29923</v>
      </c>
      <c r="C2306" s="265" t="s">
        <v>2</v>
      </c>
      <c r="D2306" s="266">
        <v>82075.460000000006</v>
      </c>
    </row>
    <row r="2307" spans="1:4" ht="14.25">
      <c r="A2307" s="267" t="s">
        <v>29924</v>
      </c>
      <c r="B2307" s="264" t="s">
        <v>29925</v>
      </c>
      <c r="C2307" s="265" t="s">
        <v>2</v>
      </c>
      <c r="D2307" s="266">
        <v>237.35</v>
      </c>
    </row>
    <row r="2308" spans="1:4" ht="14.25">
      <c r="A2308" s="267" t="s">
        <v>29926</v>
      </c>
      <c r="B2308" s="264" t="s">
        <v>29927</v>
      </c>
      <c r="C2308" s="265" t="s">
        <v>2</v>
      </c>
      <c r="D2308" s="266">
        <v>35889.08</v>
      </c>
    </row>
    <row r="2309" spans="1:4" ht="14.25">
      <c r="A2309" s="267" t="s">
        <v>29928</v>
      </c>
      <c r="B2309" s="264" t="s">
        <v>29929</v>
      </c>
      <c r="C2309" s="265" t="s">
        <v>2</v>
      </c>
      <c r="D2309" s="266">
        <v>3581.01</v>
      </c>
    </row>
    <row r="2310" spans="1:4" ht="14.25">
      <c r="A2310" s="267" t="s">
        <v>29930</v>
      </c>
      <c r="B2310" s="264" t="s">
        <v>29931</v>
      </c>
      <c r="C2310" s="265" t="s">
        <v>2</v>
      </c>
      <c r="D2310" s="266">
        <v>4199.26</v>
      </c>
    </row>
    <row r="2311" spans="1:4" ht="14.25">
      <c r="A2311" s="267" t="s">
        <v>29932</v>
      </c>
      <c r="B2311" s="264" t="s">
        <v>29933</v>
      </c>
      <c r="C2311" s="265" t="s">
        <v>2</v>
      </c>
      <c r="D2311" s="266">
        <v>70371.59</v>
      </c>
    </row>
    <row r="2312" spans="1:4" ht="14.25">
      <c r="A2312" s="267" t="s">
        <v>29934</v>
      </c>
      <c r="B2312" s="264" t="s">
        <v>29935</v>
      </c>
      <c r="C2312" s="265" t="s">
        <v>2</v>
      </c>
      <c r="D2312" s="266">
        <v>2726.8</v>
      </c>
    </row>
    <row r="2313" spans="1:4" ht="14.25">
      <c r="A2313" s="267" t="s">
        <v>29936</v>
      </c>
      <c r="B2313" s="264" t="s">
        <v>29937</v>
      </c>
      <c r="C2313" s="265" t="s">
        <v>2</v>
      </c>
      <c r="D2313" s="266">
        <v>299.87</v>
      </c>
    </row>
    <row r="2314" spans="1:4" ht="14.25">
      <c r="A2314" s="267" t="s">
        <v>29938</v>
      </c>
      <c r="B2314" s="264" t="s">
        <v>29939</v>
      </c>
      <c r="C2314" s="265" t="s">
        <v>2</v>
      </c>
      <c r="D2314" s="266">
        <v>25609.360000000001</v>
      </c>
    </row>
    <row r="2315" spans="1:4" ht="14.25">
      <c r="A2315" s="267" t="s">
        <v>29940</v>
      </c>
      <c r="B2315" s="264" t="s">
        <v>29941</v>
      </c>
      <c r="C2315" s="265" t="s">
        <v>2</v>
      </c>
      <c r="D2315" s="266">
        <v>233.02</v>
      </c>
    </row>
    <row r="2316" spans="1:4" ht="14.25">
      <c r="A2316" s="267" t="s">
        <v>29942</v>
      </c>
      <c r="B2316" s="264" t="s">
        <v>29943</v>
      </c>
      <c r="C2316" s="265" t="s">
        <v>2</v>
      </c>
      <c r="D2316" s="266">
        <v>546.20000000000005</v>
      </c>
    </row>
    <row r="2317" spans="1:4" ht="14.25">
      <c r="A2317" s="267" t="s">
        <v>29944</v>
      </c>
      <c r="B2317" s="264" t="s">
        <v>29945</v>
      </c>
      <c r="C2317" s="265" t="s">
        <v>2</v>
      </c>
      <c r="D2317" s="266">
        <v>21654.720000000001</v>
      </c>
    </row>
    <row r="2318" spans="1:4" ht="14.25">
      <c r="A2318" s="267" t="s">
        <v>29946</v>
      </c>
      <c r="B2318" s="264" t="s">
        <v>29947</v>
      </c>
      <c r="C2318" s="265" t="s">
        <v>2</v>
      </c>
      <c r="D2318" s="266">
        <v>538.85</v>
      </c>
    </row>
    <row r="2319" spans="1:4" ht="14.25">
      <c r="A2319" s="267" t="s">
        <v>29948</v>
      </c>
      <c r="B2319" s="264" t="s">
        <v>29949</v>
      </c>
      <c r="C2319" s="265" t="s">
        <v>2</v>
      </c>
      <c r="D2319" s="266">
        <v>45705.86</v>
      </c>
    </row>
    <row r="2320" spans="1:4" ht="14.25">
      <c r="A2320" s="267" t="s">
        <v>29950</v>
      </c>
      <c r="B2320" s="264" t="s">
        <v>29951</v>
      </c>
      <c r="C2320" s="265" t="s">
        <v>2</v>
      </c>
      <c r="D2320" s="266">
        <v>20548.439999999999</v>
      </c>
    </row>
    <row r="2321" spans="1:4" ht="14.25">
      <c r="A2321" s="267" t="s">
        <v>29952</v>
      </c>
      <c r="B2321" s="264" t="s">
        <v>29953</v>
      </c>
      <c r="C2321" s="265" t="s">
        <v>2</v>
      </c>
      <c r="D2321" s="266">
        <v>187.78</v>
      </c>
    </row>
    <row r="2322" spans="1:4" ht="14.25">
      <c r="A2322" s="267" t="s">
        <v>29954</v>
      </c>
      <c r="B2322" s="264" t="s">
        <v>29955</v>
      </c>
      <c r="C2322" s="265" t="s">
        <v>2</v>
      </c>
      <c r="D2322" s="266">
        <v>91711.94</v>
      </c>
    </row>
    <row r="2323" spans="1:4" ht="14.25">
      <c r="A2323" s="267" t="s">
        <v>29956</v>
      </c>
      <c r="B2323" s="264" t="s">
        <v>29957</v>
      </c>
      <c r="C2323" s="265" t="s">
        <v>2</v>
      </c>
      <c r="D2323" s="266">
        <v>17897.509999999998</v>
      </c>
    </row>
    <row r="2324" spans="1:4" ht="14.25">
      <c r="A2324" s="267" t="s">
        <v>29958</v>
      </c>
      <c r="B2324" s="264" t="s">
        <v>29959</v>
      </c>
      <c r="C2324" s="265" t="s">
        <v>2</v>
      </c>
      <c r="D2324" s="266">
        <v>96734.080000000002</v>
      </c>
    </row>
    <row r="2325" spans="1:4" ht="14.25">
      <c r="A2325" s="267" t="s">
        <v>29960</v>
      </c>
      <c r="B2325" s="264" t="s">
        <v>29961</v>
      </c>
      <c r="C2325" s="265" t="s">
        <v>2</v>
      </c>
      <c r="D2325" s="266">
        <v>124124.49</v>
      </c>
    </row>
    <row r="2326" spans="1:4" ht="14.25">
      <c r="A2326" s="267" t="s">
        <v>29962</v>
      </c>
      <c r="B2326" s="264" t="s">
        <v>29963</v>
      </c>
      <c r="C2326" s="265" t="s">
        <v>2</v>
      </c>
      <c r="D2326" s="266">
        <v>70589.17</v>
      </c>
    </row>
    <row r="2327" spans="1:4" ht="14.25">
      <c r="A2327" s="267" t="s">
        <v>29964</v>
      </c>
      <c r="B2327" s="264" t="s">
        <v>29965</v>
      </c>
      <c r="C2327" s="265" t="s">
        <v>2</v>
      </c>
      <c r="D2327" s="266">
        <v>30390.41</v>
      </c>
    </row>
    <row r="2328" spans="1:4" ht="14.25">
      <c r="A2328" s="267" t="s">
        <v>29966</v>
      </c>
      <c r="B2328" s="264" t="s">
        <v>29967</v>
      </c>
      <c r="C2328" s="265" t="s">
        <v>2</v>
      </c>
      <c r="D2328" s="266">
        <v>158586.75</v>
      </c>
    </row>
    <row r="2329" spans="1:4" ht="14.25">
      <c r="A2329" s="267" t="s">
        <v>29968</v>
      </c>
      <c r="B2329" s="264" t="s">
        <v>29969</v>
      </c>
      <c r="C2329" s="265" t="s">
        <v>2</v>
      </c>
      <c r="D2329" s="266">
        <v>41080.79</v>
      </c>
    </row>
    <row r="2330" spans="1:4" ht="14.25">
      <c r="A2330" s="267" t="s">
        <v>29970</v>
      </c>
      <c r="B2330" s="264" t="s">
        <v>29971</v>
      </c>
      <c r="C2330" s="265" t="s">
        <v>2</v>
      </c>
      <c r="D2330" s="266">
        <v>46779.11</v>
      </c>
    </row>
    <row r="2331" spans="1:4" ht="14.25">
      <c r="A2331" s="267" t="s">
        <v>29972</v>
      </c>
      <c r="B2331" s="264" t="s">
        <v>29973</v>
      </c>
      <c r="C2331" s="265" t="s">
        <v>2</v>
      </c>
      <c r="D2331" s="266">
        <v>69462.69</v>
      </c>
    </row>
    <row r="2332" spans="1:4" ht="14.25">
      <c r="A2332" s="267" t="s">
        <v>29974</v>
      </c>
      <c r="B2332" s="264" t="s">
        <v>29975</v>
      </c>
      <c r="C2332" s="265" t="s">
        <v>2</v>
      </c>
      <c r="D2332" s="266">
        <v>1479.37</v>
      </c>
    </row>
    <row r="2333" spans="1:4" ht="14.25">
      <c r="A2333" s="267" t="s">
        <v>29976</v>
      </c>
      <c r="B2333" s="264" t="s">
        <v>29977</v>
      </c>
      <c r="C2333" s="265" t="s">
        <v>2</v>
      </c>
      <c r="D2333" s="266">
        <v>45.69</v>
      </c>
    </row>
    <row r="2334" spans="1:4" ht="14.25">
      <c r="A2334" s="267" t="s">
        <v>29978</v>
      </c>
      <c r="B2334" s="264" t="s">
        <v>29979</v>
      </c>
      <c r="C2334" s="265" t="s">
        <v>2</v>
      </c>
      <c r="D2334" s="266">
        <v>210.72</v>
      </c>
    </row>
    <row r="2335" spans="1:4" ht="14.25">
      <c r="A2335" s="267" t="s">
        <v>29980</v>
      </c>
      <c r="B2335" s="264" t="s">
        <v>29981</v>
      </c>
      <c r="C2335" s="265" t="s">
        <v>2</v>
      </c>
      <c r="D2335" s="266">
        <v>479.81</v>
      </c>
    </row>
    <row r="2336" spans="1:4" ht="14.25">
      <c r="A2336" s="267" t="s">
        <v>29982</v>
      </c>
      <c r="B2336" s="264" t="s">
        <v>29983</v>
      </c>
      <c r="C2336" s="265" t="s">
        <v>2</v>
      </c>
      <c r="D2336" s="266">
        <v>664.64</v>
      </c>
    </row>
    <row r="2337" spans="1:4" ht="14.25">
      <c r="A2337" s="267" t="s">
        <v>29984</v>
      </c>
      <c r="B2337" s="264" t="s">
        <v>29985</v>
      </c>
      <c r="C2337" s="265" t="s">
        <v>2</v>
      </c>
      <c r="D2337" s="266">
        <v>7734.38</v>
      </c>
    </row>
    <row r="2338" spans="1:4" ht="14.25">
      <c r="A2338" s="267" t="s">
        <v>29986</v>
      </c>
      <c r="B2338" s="264" t="s">
        <v>29987</v>
      </c>
      <c r="C2338" s="265" t="s">
        <v>2</v>
      </c>
      <c r="D2338" s="266">
        <v>888.6</v>
      </c>
    </row>
    <row r="2339" spans="1:4" ht="14.25">
      <c r="A2339" s="267" t="s">
        <v>29988</v>
      </c>
      <c r="B2339" s="264" t="s">
        <v>29989</v>
      </c>
      <c r="C2339" s="265" t="s">
        <v>2</v>
      </c>
      <c r="D2339" s="266">
        <v>2753.33</v>
      </c>
    </row>
    <row r="2340" spans="1:4" ht="14.25">
      <c r="A2340" s="267" t="s">
        <v>29990</v>
      </c>
      <c r="B2340" s="264" t="s">
        <v>29991</v>
      </c>
      <c r="C2340" s="265" t="s">
        <v>2</v>
      </c>
      <c r="D2340" s="266">
        <v>1015.47</v>
      </c>
    </row>
    <row r="2341" spans="1:4" ht="14.25">
      <c r="A2341" s="267" t="s">
        <v>29992</v>
      </c>
      <c r="B2341" s="264" t="s">
        <v>29993</v>
      </c>
      <c r="C2341" s="265" t="s">
        <v>2</v>
      </c>
      <c r="D2341" s="266">
        <v>123828.66</v>
      </c>
    </row>
    <row r="2342" spans="1:4" ht="14.25">
      <c r="A2342" s="267" t="s">
        <v>29994</v>
      </c>
      <c r="B2342" s="264" t="s">
        <v>29995</v>
      </c>
      <c r="C2342" s="265" t="s">
        <v>2</v>
      </c>
      <c r="D2342" s="266">
        <v>6255.26</v>
      </c>
    </row>
    <row r="2343" spans="1:4" ht="14.25">
      <c r="A2343" s="267" t="s">
        <v>29996</v>
      </c>
      <c r="B2343" s="264" t="s">
        <v>29997</v>
      </c>
      <c r="C2343" s="265" t="s">
        <v>2</v>
      </c>
      <c r="D2343" s="266">
        <v>7058.43</v>
      </c>
    </row>
    <row r="2344" spans="1:4" ht="14.25">
      <c r="A2344" s="267" t="s">
        <v>29998</v>
      </c>
      <c r="B2344" s="264" t="s">
        <v>29999</v>
      </c>
      <c r="C2344" s="265" t="s">
        <v>2</v>
      </c>
      <c r="D2344" s="266">
        <v>70.16</v>
      </c>
    </row>
    <row r="2345" spans="1:4" ht="14.25">
      <c r="A2345" s="267" t="s">
        <v>30000</v>
      </c>
      <c r="B2345" s="264" t="s">
        <v>30001</v>
      </c>
      <c r="C2345" s="265" t="s">
        <v>2</v>
      </c>
      <c r="D2345" s="266">
        <v>94.01</v>
      </c>
    </row>
    <row r="2346" spans="1:4" ht="14.25">
      <c r="A2346" s="267" t="s">
        <v>30002</v>
      </c>
      <c r="B2346" s="264" t="s">
        <v>30003</v>
      </c>
      <c r="C2346" s="265" t="s">
        <v>2</v>
      </c>
      <c r="D2346" s="266">
        <v>99.13</v>
      </c>
    </row>
    <row r="2347" spans="1:4" ht="14.25">
      <c r="A2347" s="267" t="s">
        <v>30004</v>
      </c>
      <c r="B2347" s="264" t="s">
        <v>30005</v>
      </c>
      <c r="C2347" s="265" t="s">
        <v>2723</v>
      </c>
      <c r="D2347" s="266">
        <v>68.97</v>
      </c>
    </row>
    <row r="2348" spans="1:4" ht="14.25">
      <c r="A2348" s="267" t="s">
        <v>30006</v>
      </c>
      <c r="B2348" s="264" t="s">
        <v>30007</v>
      </c>
      <c r="C2348" s="265" t="s">
        <v>2723</v>
      </c>
      <c r="D2348" s="266">
        <v>24.93</v>
      </c>
    </row>
    <row r="2349" spans="1:4" ht="14.25">
      <c r="A2349" s="267" t="s">
        <v>30008</v>
      </c>
      <c r="B2349" s="264" t="s">
        <v>30009</v>
      </c>
      <c r="C2349" s="265" t="s">
        <v>2</v>
      </c>
      <c r="D2349" s="266">
        <v>46.5</v>
      </c>
    </row>
    <row r="2350" spans="1:4" ht="14.25">
      <c r="A2350" s="267" t="s">
        <v>30010</v>
      </c>
      <c r="B2350" s="264" t="s">
        <v>30011</v>
      </c>
      <c r="C2350" s="265" t="s">
        <v>2</v>
      </c>
      <c r="D2350" s="266">
        <v>4.12</v>
      </c>
    </row>
    <row r="2351" spans="1:4" ht="14.25">
      <c r="A2351" s="267" t="s">
        <v>30012</v>
      </c>
      <c r="B2351" s="264" t="s">
        <v>30013</v>
      </c>
      <c r="C2351" s="265" t="s">
        <v>2</v>
      </c>
      <c r="D2351" s="266">
        <v>9.86</v>
      </c>
    </row>
    <row r="2352" spans="1:4" ht="14.25">
      <c r="A2352" s="267" t="s">
        <v>30014</v>
      </c>
      <c r="B2352" s="264" t="s">
        <v>30015</v>
      </c>
      <c r="C2352" s="265" t="s">
        <v>2</v>
      </c>
      <c r="D2352" s="266">
        <v>131.53</v>
      </c>
    </row>
    <row r="2353" spans="1:4" ht="14.25">
      <c r="A2353" s="267" t="s">
        <v>30016</v>
      </c>
      <c r="B2353" s="264" t="s">
        <v>30017</v>
      </c>
      <c r="C2353" s="265" t="s">
        <v>2</v>
      </c>
      <c r="D2353" s="266">
        <v>63.29</v>
      </c>
    </row>
    <row r="2354" spans="1:4" ht="14.25">
      <c r="A2354" s="267" t="s">
        <v>30018</v>
      </c>
      <c r="B2354" s="264" t="s">
        <v>30019</v>
      </c>
      <c r="C2354" s="265" t="s">
        <v>2</v>
      </c>
      <c r="D2354" s="266">
        <v>11.71</v>
      </c>
    </row>
    <row r="2355" spans="1:4" ht="14.25">
      <c r="A2355" s="267" t="s">
        <v>30020</v>
      </c>
      <c r="B2355" s="264" t="s">
        <v>30021</v>
      </c>
      <c r="C2355" s="265" t="s">
        <v>2</v>
      </c>
      <c r="D2355" s="266">
        <v>39.64</v>
      </c>
    </row>
    <row r="2356" spans="1:4" ht="14.25">
      <c r="A2356" s="267" t="s">
        <v>30022</v>
      </c>
      <c r="B2356" s="264" t="s">
        <v>30023</v>
      </c>
      <c r="C2356" s="265" t="s">
        <v>2</v>
      </c>
      <c r="D2356" s="266">
        <v>31</v>
      </c>
    </row>
    <row r="2357" spans="1:4" ht="14.25">
      <c r="A2357" s="267" t="s">
        <v>30024</v>
      </c>
      <c r="B2357" s="264" t="s">
        <v>30025</v>
      </c>
      <c r="C2357" s="265" t="s">
        <v>2</v>
      </c>
      <c r="D2357" s="266">
        <v>436.64</v>
      </c>
    </row>
    <row r="2358" spans="1:4" ht="14.25">
      <c r="A2358" s="267" t="s">
        <v>30026</v>
      </c>
      <c r="B2358" s="264" t="s">
        <v>30027</v>
      </c>
      <c r="C2358" s="265" t="s">
        <v>2</v>
      </c>
      <c r="D2358" s="266">
        <v>3177.09</v>
      </c>
    </row>
    <row r="2359" spans="1:4" ht="14.25">
      <c r="A2359" s="267" t="s">
        <v>30028</v>
      </c>
      <c r="B2359" s="264" t="s">
        <v>30029</v>
      </c>
      <c r="C2359" s="265" t="s">
        <v>2</v>
      </c>
      <c r="D2359" s="266">
        <v>14.81</v>
      </c>
    </row>
    <row r="2360" spans="1:4" ht="14.25">
      <c r="A2360" s="267" t="s">
        <v>30030</v>
      </c>
      <c r="B2360" s="264" t="s">
        <v>30031</v>
      </c>
      <c r="C2360" s="265" t="s">
        <v>2</v>
      </c>
      <c r="D2360" s="266">
        <v>12</v>
      </c>
    </row>
    <row r="2361" spans="1:4" ht="14.25">
      <c r="A2361" s="267" t="s">
        <v>30032</v>
      </c>
      <c r="B2361" s="264" t="s">
        <v>30033</v>
      </c>
      <c r="C2361" s="265" t="s">
        <v>2</v>
      </c>
      <c r="D2361" s="266">
        <v>15.69</v>
      </c>
    </row>
    <row r="2362" spans="1:4" ht="14.25">
      <c r="A2362" s="267" t="s">
        <v>30034</v>
      </c>
      <c r="B2362" s="264" t="s">
        <v>30035</v>
      </c>
      <c r="C2362" s="265" t="s">
        <v>2</v>
      </c>
      <c r="D2362" s="266">
        <v>24.26</v>
      </c>
    </row>
    <row r="2363" spans="1:4" ht="14.25">
      <c r="A2363" s="267" t="s">
        <v>30036</v>
      </c>
      <c r="B2363" s="264" t="s">
        <v>30037</v>
      </c>
      <c r="C2363" s="265" t="s">
        <v>2</v>
      </c>
      <c r="D2363" s="266">
        <v>50.08</v>
      </c>
    </row>
    <row r="2364" spans="1:4" ht="14.25">
      <c r="A2364" s="267" t="s">
        <v>30038</v>
      </c>
      <c r="B2364" s="264" t="s">
        <v>30039</v>
      </c>
      <c r="C2364" s="265" t="s">
        <v>2</v>
      </c>
      <c r="D2364" s="266">
        <v>3.28</v>
      </c>
    </row>
    <row r="2365" spans="1:4" ht="14.25">
      <c r="A2365" s="267" t="s">
        <v>30040</v>
      </c>
      <c r="B2365" s="264" t="s">
        <v>30041</v>
      </c>
      <c r="C2365" s="265" t="s">
        <v>2</v>
      </c>
      <c r="D2365" s="266">
        <v>111.17</v>
      </c>
    </row>
    <row r="2366" spans="1:4" ht="14.25">
      <c r="A2366" s="267" t="s">
        <v>30042</v>
      </c>
      <c r="B2366" s="264" t="s">
        <v>30043</v>
      </c>
      <c r="C2366" s="265" t="s">
        <v>2</v>
      </c>
      <c r="D2366" s="266">
        <v>5.89</v>
      </c>
    </row>
    <row r="2367" spans="1:4" ht="14.25">
      <c r="A2367" s="267" t="s">
        <v>30044</v>
      </c>
      <c r="B2367" s="264" t="s">
        <v>30045</v>
      </c>
      <c r="C2367" s="265" t="s">
        <v>2</v>
      </c>
      <c r="D2367" s="266">
        <v>205.01</v>
      </c>
    </row>
    <row r="2368" spans="1:4" ht="14.25">
      <c r="A2368" s="267" t="s">
        <v>30046</v>
      </c>
      <c r="B2368" s="264" t="s">
        <v>30047</v>
      </c>
      <c r="C2368" s="265" t="s">
        <v>2</v>
      </c>
      <c r="D2368" s="266">
        <v>196.44</v>
      </c>
    </row>
    <row r="2369" spans="1:4" ht="14.25">
      <c r="A2369" s="267" t="s">
        <v>30048</v>
      </c>
      <c r="B2369" s="264" t="s">
        <v>30049</v>
      </c>
      <c r="C2369" s="265" t="s">
        <v>2</v>
      </c>
      <c r="D2369" s="266">
        <v>228.37</v>
      </c>
    </row>
    <row r="2370" spans="1:4" ht="14.25">
      <c r="A2370" s="267" t="s">
        <v>30050</v>
      </c>
      <c r="B2370" s="264" t="s">
        <v>30051</v>
      </c>
      <c r="C2370" s="265" t="s">
        <v>2</v>
      </c>
      <c r="D2370" s="266">
        <v>404.2</v>
      </c>
    </row>
    <row r="2371" spans="1:4" ht="14.25">
      <c r="A2371" s="267" t="s">
        <v>30052</v>
      </c>
      <c r="B2371" s="264" t="s">
        <v>30053</v>
      </c>
      <c r="C2371" s="265" t="s">
        <v>2</v>
      </c>
      <c r="D2371" s="266">
        <v>6.15</v>
      </c>
    </row>
    <row r="2372" spans="1:4" ht="14.25">
      <c r="A2372" s="267" t="s">
        <v>30054</v>
      </c>
      <c r="B2372" s="264" t="s">
        <v>30055</v>
      </c>
      <c r="C2372" s="265" t="s">
        <v>2</v>
      </c>
      <c r="D2372" s="266">
        <v>27.23</v>
      </c>
    </row>
    <row r="2373" spans="1:4" ht="14.25">
      <c r="A2373" s="267" t="s">
        <v>30056</v>
      </c>
      <c r="B2373" s="264" t="s">
        <v>30057</v>
      </c>
      <c r="C2373" s="265" t="s">
        <v>2</v>
      </c>
      <c r="D2373" s="266">
        <v>22.39</v>
      </c>
    </row>
    <row r="2374" spans="1:4" ht="14.25">
      <c r="A2374" s="267" t="s">
        <v>30058</v>
      </c>
      <c r="B2374" s="264" t="s">
        <v>30059</v>
      </c>
      <c r="C2374" s="265" t="s">
        <v>2</v>
      </c>
      <c r="D2374" s="266">
        <v>14.98</v>
      </c>
    </row>
    <row r="2375" spans="1:4" ht="14.25">
      <c r="A2375" s="267" t="s">
        <v>30060</v>
      </c>
      <c r="B2375" s="264" t="s">
        <v>30061</v>
      </c>
      <c r="C2375" s="265" t="s">
        <v>2</v>
      </c>
      <c r="D2375" s="266">
        <v>44.7</v>
      </c>
    </row>
    <row r="2376" spans="1:4" ht="14.25">
      <c r="A2376" s="267" t="s">
        <v>30062</v>
      </c>
      <c r="B2376" s="264" t="s">
        <v>30063</v>
      </c>
      <c r="C2376" s="265" t="s">
        <v>2</v>
      </c>
      <c r="D2376" s="266">
        <v>40.07</v>
      </c>
    </row>
    <row r="2377" spans="1:4" ht="14.25">
      <c r="A2377" s="267" t="s">
        <v>30064</v>
      </c>
      <c r="B2377" s="264" t="s">
        <v>30065</v>
      </c>
      <c r="C2377" s="265" t="s">
        <v>2</v>
      </c>
      <c r="D2377" s="266">
        <v>29.6</v>
      </c>
    </row>
    <row r="2378" spans="1:4" ht="14.25">
      <c r="A2378" s="267" t="s">
        <v>30066</v>
      </c>
      <c r="B2378" s="264" t="s">
        <v>30067</v>
      </c>
      <c r="C2378" s="265" t="s">
        <v>2</v>
      </c>
      <c r="D2378" s="266">
        <v>2.06</v>
      </c>
    </row>
    <row r="2379" spans="1:4" ht="14.25">
      <c r="A2379" s="267" t="s">
        <v>30068</v>
      </c>
      <c r="B2379" s="264" t="s">
        <v>30069</v>
      </c>
      <c r="C2379" s="265" t="s">
        <v>2</v>
      </c>
      <c r="D2379" s="266">
        <v>2.08</v>
      </c>
    </row>
    <row r="2380" spans="1:4" ht="14.25">
      <c r="A2380" s="267" t="s">
        <v>30070</v>
      </c>
      <c r="B2380" s="264" t="s">
        <v>30071</v>
      </c>
      <c r="C2380" s="265" t="s">
        <v>2</v>
      </c>
      <c r="D2380" s="266">
        <v>3.45</v>
      </c>
    </row>
    <row r="2381" spans="1:4" ht="14.25">
      <c r="A2381" s="267" t="s">
        <v>30072</v>
      </c>
      <c r="B2381" s="264" t="s">
        <v>30073</v>
      </c>
      <c r="C2381" s="265" t="s">
        <v>2</v>
      </c>
      <c r="D2381" s="266">
        <v>3.45</v>
      </c>
    </row>
    <row r="2382" spans="1:4" ht="14.25">
      <c r="A2382" s="267" t="s">
        <v>30074</v>
      </c>
      <c r="B2382" s="264" t="s">
        <v>30075</v>
      </c>
      <c r="C2382" s="265" t="s">
        <v>2723</v>
      </c>
      <c r="D2382" s="266">
        <v>8.7100000000000009</v>
      </c>
    </row>
    <row r="2383" spans="1:4" ht="14.25">
      <c r="A2383" s="267" t="s">
        <v>30076</v>
      </c>
      <c r="B2383" s="264" t="s">
        <v>30077</v>
      </c>
      <c r="C2383" s="265" t="s">
        <v>2723</v>
      </c>
      <c r="D2383" s="266">
        <v>11.71</v>
      </c>
    </row>
    <row r="2384" spans="1:4" ht="14.25">
      <c r="A2384" s="267" t="s">
        <v>30078</v>
      </c>
      <c r="B2384" s="264" t="s">
        <v>30079</v>
      </c>
      <c r="C2384" s="265" t="s">
        <v>2723</v>
      </c>
      <c r="D2384" s="266">
        <v>35.51</v>
      </c>
    </row>
    <row r="2385" spans="1:4" ht="14.25">
      <c r="A2385" s="267" t="s">
        <v>30080</v>
      </c>
      <c r="B2385" s="264" t="s">
        <v>30081</v>
      </c>
      <c r="C2385" s="265" t="s">
        <v>2723</v>
      </c>
      <c r="D2385" s="266">
        <v>46.2</v>
      </c>
    </row>
    <row r="2386" spans="1:4" ht="14.25">
      <c r="A2386" s="267" t="s">
        <v>30082</v>
      </c>
      <c r="B2386" s="264" t="s">
        <v>30083</v>
      </c>
      <c r="C2386" s="265" t="s">
        <v>2723</v>
      </c>
      <c r="D2386" s="266">
        <v>17.97</v>
      </c>
    </row>
    <row r="2387" spans="1:4" ht="14.25">
      <c r="A2387" s="267" t="s">
        <v>30084</v>
      </c>
      <c r="B2387" s="264" t="s">
        <v>30085</v>
      </c>
      <c r="C2387" s="265" t="s">
        <v>2723</v>
      </c>
      <c r="D2387" s="266">
        <v>13.41</v>
      </c>
    </row>
    <row r="2388" spans="1:4" ht="14.25">
      <c r="A2388" s="267" t="s">
        <v>30086</v>
      </c>
      <c r="B2388" s="264" t="s">
        <v>30087</v>
      </c>
      <c r="C2388" s="265" t="s">
        <v>2723</v>
      </c>
      <c r="D2388" s="266">
        <v>12.68</v>
      </c>
    </row>
    <row r="2389" spans="1:4" ht="14.25">
      <c r="A2389" s="267" t="s">
        <v>30088</v>
      </c>
      <c r="B2389" s="264" t="s">
        <v>30089</v>
      </c>
      <c r="C2389" s="265" t="s">
        <v>2723</v>
      </c>
      <c r="D2389" s="266">
        <v>28.59</v>
      </c>
    </row>
    <row r="2390" spans="1:4" ht="14.25">
      <c r="A2390" s="267" t="s">
        <v>30090</v>
      </c>
      <c r="B2390" s="264" t="s">
        <v>30091</v>
      </c>
      <c r="C2390" s="265" t="s">
        <v>2723</v>
      </c>
      <c r="D2390" s="266">
        <v>12.85</v>
      </c>
    </row>
    <row r="2391" spans="1:4" ht="14.25">
      <c r="A2391" s="267" t="s">
        <v>30092</v>
      </c>
      <c r="B2391" s="264" t="s">
        <v>30093</v>
      </c>
      <c r="C2391" s="265" t="s">
        <v>2723</v>
      </c>
      <c r="D2391" s="266">
        <v>20.76</v>
      </c>
    </row>
    <row r="2392" spans="1:4" ht="14.25">
      <c r="A2392" s="267" t="s">
        <v>30094</v>
      </c>
      <c r="B2392" s="264" t="s">
        <v>30095</v>
      </c>
      <c r="C2392" s="265" t="s">
        <v>2</v>
      </c>
      <c r="D2392" s="266">
        <v>26.16</v>
      </c>
    </row>
    <row r="2393" spans="1:4" ht="14.25">
      <c r="A2393" s="267" t="s">
        <v>30096</v>
      </c>
      <c r="B2393" s="264" t="s">
        <v>30097</v>
      </c>
      <c r="C2393" s="265" t="s">
        <v>2723</v>
      </c>
      <c r="D2393" s="266">
        <v>18.27</v>
      </c>
    </row>
    <row r="2394" spans="1:4" ht="14.25">
      <c r="A2394" s="267" t="s">
        <v>30098</v>
      </c>
      <c r="B2394" s="264" t="s">
        <v>30099</v>
      </c>
      <c r="C2394" s="265" t="s">
        <v>2</v>
      </c>
      <c r="D2394" s="266">
        <v>418.09</v>
      </c>
    </row>
    <row r="2395" spans="1:4" ht="14.25">
      <c r="A2395" s="267" t="s">
        <v>30100</v>
      </c>
      <c r="B2395" s="264" t="s">
        <v>30101</v>
      </c>
      <c r="C2395" s="265" t="s">
        <v>2723</v>
      </c>
      <c r="D2395" s="266">
        <v>277.97000000000003</v>
      </c>
    </row>
    <row r="2396" spans="1:4" ht="14.25">
      <c r="A2396" s="267" t="s">
        <v>30102</v>
      </c>
      <c r="B2396" s="264" t="s">
        <v>30103</v>
      </c>
      <c r="C2396" s="265" t="s">
        <v>2723</v>
      </c>
      <c r="D2396" s="266">
        <v>10.58</v>
      </c>
    </row>
    <row r="2397" spans="1:4" ht="14.25">
      <c r="A2397" s="267" t="s">
        <v>30104</v>
      </c>
      <c r="B2397" s="264" t="s">
        <v>30105</v>
      </c>
      <c r="C2397" s="265" t="s">
        <v>2723</v>
      </c>
      <c r="D2397" s="266">
        <v>17.14</v>
      </c>
    </row>
    <row r="2398" spans="1:4" ht="14.25">
      <c r="A2398" s="267" t="s">
        <v>30106</v>
      </c>
      <c r="B2398" s="264" t="s">
        <v>30107</v>
      </c>
      <c r="C2398" s="265" t="s">
        <v>2723</v>
      </c>
      <c r="D2398" s="266">
        <v>21.45</v>
      </c>
    </row>
    <row r="2399" spans="1:4" ht="14.25">
      <c r="A2399" s="267" t="s">
        <v>30108</v>
      </c>
      <c r="B2399" s="264" t="s">
        <v>30109</v>
      </c>
      <c r="C2399" s="265" t="s">
        <v>2723</v>
      </c>
      <c r="D2399" s="266">
        <v>19.5</v>
      </c>
    </row>
    <row r="2400" spans="1:4" ht="14.25">
      <c r="A2400" s="267" t="s">
        <v>30110</v>
      </c>
      <c r="B2400" s="264" t="s">
        <v>30111</v>
      </c>
      <c r="C2400" s="265" t="s">
        <v>2723</v>
      </c>
      <c r="D2400" s="266">
        <v>21.14</v>
      </c>
    </row>
    <row r="2401" spans="1:4" ht="14.25">
      <c r="A2401" s="267" t="s">
        <v>30112</v>
      </c>
      <c r="B2401" s="264" t="s">
        <v>30113</v>
      </c>
      <c r="C2401" s="265" t="s">
        <v>2723</v>
      </c>
      <c r="D2401" s="266">
        <v>256.88</v>
      </c>
    </row>
    <row r="2402" spans="1:4" ht="14.25">
      <c r="A2402" s="267" t="s">
        <v>30114</v>
      </c>
      <c r="B2402" s="264" t="s">
        <v>30115</v>
      </c>
      <c r="C2402" s="265" t="s">
        <v>2</v>
      </c>
      <c r="D2402" s="266">
        <v>36.21</v>
      </c>
    </row>
    <row r="2403" spans="1:4" ht="14.25">
      <c r="A2403" s="267" t="s">
        <v>30116</v>
      </c>
      <c r="B2403" s="264" t="s">
        <v>30117</v>
      </c>
      <c r="C2403" s="265" t="s">
        <v>2</v>
      </c>
      <c r="D2403" s="266">
        <v>18.13</v>
      </c>
    </row>
    <row r="2404" spans="1:4" ht="14.25">
      <c r="A2404" s="267" t="s">
        <v>30118</v>
      </c>
      <c r="B2404" s="264" t="s">
        <v>30119</v>
      </c>
      <c r="C2404" s="265" t="s">
        <v>2</v>
      </c>
      <c r="D2404" s="266">
        <v>532.52</v>
      </c>
    </row>
    <row r="2405" spans="1:4" ht="14.25">
      <c r="A2405" s="267" t="s">
        <v>30120</v>
      </c>
      <c r="B2405" s="264" t="s">
        <v>30121</v>
      </c>
      <c r="C2405" s="265" t="s">
        <v>2</v>
      </c>
      <c r="D2405" s="266">
        <v>6.95</v>
      </c>
    </row>
    <row r="2406" spans="1:4" ht="14.25">
      <c r="A2406" s="267" t="s">
        <v>30122</v>
      </c>
      <c r="B2406" s="264" t="s">
        <v>30123</v>
      </c>
      <c r="C2406" s="265" t="s">
        <v>2</v>
      </c>
      <c r="D2406" s="266">
        <v>10.06</v>
      </c>
    </row>
    <row r="2407" spans="1:4" ht="14.25">
      <c r="A2407" s="267" t="s">
        <v>30124</v>
      </c>
      <c r="B2407" s="264" t="s">
        <v>30125</v>
      </c>
      <c r="C2407" s="265" t="s">
        <v>2</v>
      </c>
      <c r="D2407" s="266">
        <v>81.27</v>
      </c>
    </row>
    <row r="2408" spans="1:4" ht="14.25">
      <c r="A2408" s="267" t="s">
        <v>30126</v>
      </c>
      <c r="B2408" s="264" t="s">
        <v>30127</v>
      </c>
      <c r="C2408" s="265" t="s">
        <v>2723</v>
      </c>
      <c r="D2408" s="266">
        <v>16.440000000000001</v>
      </c>
    </row>
    <row r="2409" spans="1:4" ht="14.25">
      <c r="A2409" s="267" t="s">
        <v>30128</v>
      </c>
      <c r="B2409" s="264" t="s">
        <v>30129</v>
      </c>
      <c r="C2409" s="265" t="s">
        <v>2723</v>
      </c>
      <c r="D2409" s="266">
        <v>259.01</v>
      </c>
    </row>
    <row r="2410" spans="1:4" ht="14.25">
      <c r="A2410" s="267" t="s">
        <v>30130</v>
      </c>
      <c r="B2410" s="264" t="s">
        <v>30131</v>
      </c>
      <c r="C2410" s="265" t="s">
        <v>2</v>
      </c>
      <c r="D2410" s="266">
        <v>16.11</v>
      </c>
    </row>
    <row r="2411" spans="1:4" ht="14.25">
      <c r="A2411" s="267" t="s">
        <v>30132</v>
      </c>
      <c r="B2411" s="264" t="s">
        <v>30133</v>
      </c>
      <c r="C2411" s="265" t="s">
        <v>2</v>
      </c>
      <c r="D2411" s="266">
        <v>14.39</v>
      </c>
    </row>
    <row r="2412" spans="1:4" ht="14.25">
      <c r="A2412" s="267" t="s">
        <v>30134</v>
      </c>
      <c r="B2412" s="264" t="s">
        <v>30135</v>
      </c>
      <c r="C2412" s="265" t="s">
        <v>2</v>
      </c>
      <c r="D2412" s="266">
        <v>16.2</v>
      </c>
    </row>
    <row r="2413" spans="1:4" ht="14.25">
      <c r="A2413" s="267" t="s">
        <v>30136</v>
      </c>
      <c r="B2413" s="264" t="s">
        <v>30137</v>
      </c>
      <c r="C2413" s="265" t="s">
        <v>2</v>
      </c>
      <c r="D2413" s="266">
        <v>10.91</v>
      </c>
    </row>
    <row r="2414" spans="1:4" ht="14.25">
      <c r="A2414" s="267" t="s">
        <v>30138</v>
      </c>
      <c r="B2414" s="264" t="s">
        <v>30139</v>
      </c>
      <c r="C2414" s="265" t="s">
        <v>2</v>
      </c>
      <c r="D2414" s="266">
        <v>12.4</v>
      </c>
    </row>
    <row r="2415" spans="1:4" ht="14.25">
      <c r="A2415" s="267" t="s">
        <v>30140</v>
      </c>
      <c r="B2415" s="264" t="s">
        <v>30141</v>
      </c>
      <c r="C2415" s="265" t="s">
        <v>2</v>
      </c>
      <c r="D2415" s="266">
        <v>16.38</v>
      </c>
    </row>
    <row r="2416" spans="1:4" ht="14.25">
      <c r="A2416" s="267" t="s">
        <v>30142</v>
      </c>
      <c r="B2416" s="264" t="s">
        <v>30143</v>
      </c>
      <c r="C2416" s="265" t="s">
        <v>2</v>
      </c>
      <c r="D2416" s="266">
        <v>139.02000000000001</v>
      </c>
    </row>
    <row r="2417" spans="1:4" ht="14.25">
      <c r="A2417" s="267" t="s">
        <v>30144</v>
      </c>
      <c r="B2417" s="264" t="s">
        <v>30145</v>
      </c>
      <c r="C2417" s="265" t="s">
        <v>2</v>
      </c>
      <c r="D2417" s="266">
        <v>111.26</v>
      </c>
    </row>
    <row r="2418" spans="1:4" ht="14.25">
      <c r="A2418" s="267" t="s">
        <v>30146</v>
      </c>
      <c r="B2418" s="264" t="s">
        <v>30147</v>
      </c>
      <c r="C2418" s="265" t="s">
        <v>2</v>
      </c>
      <c r="D2418" s="266">
        <v>13.71</v>
      </c>
    </row>
    <row r="2419" spans="1:4" ht="14.25">
      <c r="A2419" s="267" t="s">
        <v>30148</v>
      </c>
      <c r="B2419" s="264" t="s">
        <v>30149</v>
      </c>
      <c r="C2419" s="265" t="s">
        <v>2</v>
      </c>
      <c r="D2419" s="266">
        <v>23.64</v>
      </c>
    </row>
    <row r="2420" spans="1:4" ht="14.25">
      <c r="A2420" s="267" t="s">
        <v>30150</v>
      </c>
      <c r="B2420" s="264" t="s">
        <v>30151</v>
      </c>
      <c r="C2420" s="265" t="s">
        <v>2</v>
      </c>
      <c r="D2420" s="266">
        <v>13.38</v>
      </c>
    </row>
    <row r="2421" spans="1:4" ht="14.25">
      <c r="A2421" s="267" t="s">
        <v>30152</v>
      </c>
      <c r="B2421" s="264" t="s">
        <v>30153</v>
      </c>
      <c r="C2421" s="265" t="s">
        <v>2</v>
      </c>
      <c r="D2421" s="266">
        <v>17.05</v>
      </c>
    </row>
    <row r="2422" spans="1:4" ht="14.25">
      <c r="A2422" s="267" t="s">
        <v>30154</v>
      </c>
      <c r="B2422" s="264" t="s">
        <v>30155</v>
      </c>
      <c r="C2422" s="265" t="s">
        <v>2</v>
      </c>
      <c r="D2422" s="266">
        <v>23.14</v>
      </c>
    </row>
    <row r="2423" spans="1:4" ht="14.25">
      <c r="A2423" s="267" t="s">
        <v>30156</v>
      </c>
      <c r="B2423" s="264" t="s">
        <v>30157</v>
      </c>
      <c r="C2423" s="265" t="s">
        <v>2</v>
      </c>
      <c r="D2423" s="266">
        <v>75.66</v>
      </c>
    </row>
    <row r="2424" spans="1:4" ht="14.25">
      <c r="A2424" s="267" t="s">
        <v>30158</v>
      </c>
      <c r="B2424" s="264" t="s">
        <v>30159</v>
      </c>
      <c r="C2424" s="265" t="s">
        <v>2</v>
      </c>
      <c r="D2424" s="266">
        <v>31.36</v>
      </c>
    </row>
    <row r="2425" spans="1:4" ht="14.25">
      <c r="A2425" s="267" t="s">
        <v>30160</v>
      </c>
      <c r="B2425" s="264" t="s">
        <v>30161</v>
      </c>
      <c r="C2425" s="265" t="s">
        <v>2</v>
      </c>
      <c r="D2425" s="266">
        <v>15.92</v>
      </c>
    </row>
    <row r="2426" spans="1:4" ht="14.25">
      <c r="A2426" s="267" t="s">
        <v>30162</v>
      </c>
      <c r="B2426" s="264" t="s">
        <v>30163</v>
      </c>
      <c r="C2426" s="265" t="s">
        <v>2</v>
      </c>
      <c r="D2426" s="266">
        <v>19.239999999999998</v>
      </c>
    </row>
    <row r="2427" spans="1:4" ht="14.25">
      <c r="A2427" s="267" t="s">
        <v>30164</v>
      </c>
      <c r="B2427" s="264" t="s">
        <v>30165</v>
      </c>
      <c r="C2427" s="265" t="s">
        <v>2</v>
      </c>
      <c r="D2427" s="266">
        <v>25</v>
      </c>
    </row>
    <row r="2428" spans="1:4" ht="14.25">
      <c r="A2428" s="267" t="s">
        <v>30166</v>
      </c>
      <c r="B2428" s="264" t="s">
        <v>30167</v>
      </c>
      <c r="C2428" s="265" t="s">
        <v>2</v>
      </c>
      <c r="D2428" s="266">
        <v>14.56</v>
      </c>
    </row>
    <row r="2429" spans="1:4" ht="14.25">
      <c r="A2429" s="267" t="s">
        <v>30168</v>
      </c>
      <c r="B2429" s="264" t="s">
        <v>30169</v>
      </c>
      <c r="C2429" s="265" t="s">
        <v>2</v>
      </c>
      <c r="D2429" s="266">
        <v>20.55</v>
      </c>
    </row>
    <row r="2430" spans="1:4" ht="14.25">
      <c r="A2430" s="267" t="s">
        <v>30170</v>
      </c>
      <c r="B2430" s="264" t="s">
        <v>30171</v>
      </c>
      <c r="C2430" s="265" t="s">
        <v>2</v>
      </c>
      <c r="D2430" s="266">
        <v>14.33</v>
      </c>
    </row>
    <row r="2431" spans="1:4" ht="14.25">
      <c r="A2431" s="267" t="s">
        <v>30172</v>
      </c>
      <c r="B2431" s="264" t="s">
        <v>30173</v>
      </c>
      <c r="C2431" s="265" t="s">
        <v>2</v>
      </c>
      <c r="D2431" s="266">
        <v>12.06</v>
      </c>
    </row>
    <row r="2432" spans="1:4" ht="14.25">
      <c r="A2432" s="267" t="s">
        <v>30174</v>
      </c>
      <c r="B2432" s="264" t="s">
        <v>30175</v>
      </c>
      <c r="C2432" s="265" t="s">
        <v>2</v>
      </c>
      <c r="D2432" s="266">
        <v>52.84</v>
      </c>
    </row>
    <row r="2433" spans="1:4" ht="14.25">
      <c r="A2433" s="267" t="s">
        <v>30176</v>
      </c>
      <c r="B2433" s="264" t="s">
        <v>30177</v>
      </c>
      <c r="C2433" s="265" t="s">
        <v>2</v>
      </c>
      <c r="D2433" s="266">
        <v>236.29</v>
      </c>
    </row>
    <row r="2434" spans="1:4" ht="14.25">
      <c r="A2434" s="267" t="s">
        <v>30178</v>
      </c>
      <c r="B2434" s="264" t="s">
        <v>30179</v>
      </c>
      <c r="C2434" s="265" t="s">
        <v>2</v>
      </c>
      <c r="D2434" s="266">
        <v>308.27999999999997</v>
      </c>
    </row>
    <row r="2435" spans="1:4" ht="14.25">
      <c r="A2435" s="267" t="s">
        <v>30180</v>
      </c>
      <c r="B2435" s="264" t="s">
        <v>30181</v>
      </c>
      <c r="C2435" s="265" t="s">
        <v>2</v>
      </c>
      <c r="D2435" s="266">
        <v>78.25</v>
      </c>
    </row>
    <row r="2436" spans="1:4" ht="14.25">
      <c r="A2436" s="267" t="s">
        <v>30182</v>
      </c>
      <c r="B2436" s="264" t="s">
        <v>30183</v>
      </c>
      <c r="C2436" s="265" t="s">
        <v>2</v>
      </c>
      <c r="D2436" s="266">
        <v>28.8</v>
      </c>
    </row>
    <row r="2437" spans="1:4" ht="14.25">
      <c r="A2437" s="267" t="s">
        <v>30184</v>
      </c>
      <c r="B2437" s="264" t="s">
        <v>30185</v>
      </c>
      <c r="C2437" s="265" t="s">
        <v>2</v>
      </c>
      <c r="D2437" s="266">
        <v>126.36</v>
      </c>
    </row>
    <row r="2438" spans="1:4" ht="14.25">
      <c r="A2438" s="267" t="s">
        <v>30186</v>
      </c>
      <c r="B2438" s="264" t="s">
        <v>30187</v>
      </c>
      <c r="C2438" s="265" t="s">
        <v>2</v>
      </c>
      <c r="D2438" s="266">
        <v>294.39999999999998</v>
      </c>
    </row>
    <row r="2439" spans="1:4" ht="14.25">
      <c r="A2439" s="267" t="s">
        <v>30188</v>
      </c>
      <c r="B2439" s="264" t="s">
        <v>30189</v>
      </c>
      <c r="C2439" s="265" t="s">
        <v>2</v>
      </c>
      <c r="D2439" s="266">
        <v>74.33</v>
      </c>
    </row>
    <row r="2440" spans="1:4" ht="14.25">
      <c r="A2440" s="267" t="s">
        <v>30190</v>
      </c>
      <c r="B2440" s="264" t="s">
        <v>30191</v>
      </c>
      <c r="C2440" s="265" t="s">
        <v>2</v>
      </c>
      <c r="D2440" s="266">
        <v>125.1</v>
      </c>
    </row>
    <row r="2441" spans="1:4" ht="14.25">
      <c r="A2441" s="267" t="s">
        <v>30192</v>
      </c>
      <c r="B2441" s="264" t="s">
        <v>30193</v>
      </c>
      <c r="C2441" s="265" t="s">
        <v>2</v>
      </c>
      <c r="D2441" s="266">
        <v>190.01</v>
      </c>
    </row>
    <row r="2442" spans="1:4" ht="14.25">
      <c r="A2442" s="267" t="s">
        <v>30194</v>
      </c>
      <c r="B2442" s="264" t="s">
        <v>30195</v>
      </c>
      <c r="C2442" s="265" t="s">
        <v>2</v>
      </c>
      <c r="D2442" s="266">
        <v>140.47</v>
      </c>
    </row>
    <row r="2443" spans="1:4" ht="14.25">
      <c r="A2443" s="267" t="s">
        <v>30196</v>
      </c>
      <c r="B2443" s="264" t="s">
        <v>30197</v>
      </c>
      <c r="C2443" s="265" t="s">
        <v>2</v>
      </c>
      <c r="D2443" s="266">
        <v>73.17</v>
      </c>
    </row>
    <row r="2444" spans="1:4" ht="14.25">
      <c r="A2444" s="267" t="s">
        <v>30198</v>
      </c>
      <c r="B2444" s="264" t="s">
        <v>30199</v>
      </c>
      <c r="C2444" s="265" t="s">
        <v>2</v>
      </c>
      <c r="D2444" s="266">
        <v>306.18</v>
      </c>
    </row>
    <row r="2445" spans="1:4" ht="14.25">
      <c r="A2445" s="267" t="s">
        <v>30200</v>
      </c>
      <c r="B2445" s="264" t="s">
        <v>30201</v>
      </c>
      <c r="C2445" s="265" t="s">
        <v>2</v>
      </c>
      <c r="D2445" s="266">
        <v>135.19</v>
      </c>
    </row>
    <row r="2446" spans="1:4" ht="14.25">
      <c r="A2446" s="267" t="s">
        <v>30202</v>
      </c>
      <c r="B2446" s="264" t="s">
        <v>30203</v>
      </c>
      <c r="C2446" s="265" t="s">
        <v>2</v>
      </c>
      <c r="D2446" s="266">
        <v>115.07</v>
      </c>
    </row>
    <row r="2447" spans="1:4" ht="14.25">
      <c r="A2447" s="267" t="s">
        <v>30204</v>
      </c>
      <c r="B2447" s="264" t="s">
        <v>30205</v>
      </c>
      <c r="C2447" s="265" t="s">
        <v>2</v>
      </c>
      <c r="D2447" s="266">
        <v>1378.72</v>
      </c>
    </row>
    <row r="2448" spans="1:4" ht="14.25">
      <c r="A2448" s="267" t="s">
        <v>30206</v>
      </c>
      <c r="B2448" s="264" t="s">
        <v>30207</v>
      </c>
      <c r="C2448" s="265" t="s">
        <v>2</v>
      </c>
      <c r="D2448" s="266">
        <v>1228.18</v>
      </c>
    </row>
    <row r="2449" spans="1:4" ht="14.25">
      <c r="A2449" s="267" t="s">
        <v>30208</v>
      </c>
      <c r="B2449" s="264" t="s">
        <v>30209</v>
      </c>
      <c r="C2449" s="265" t="s">
        <v>2</v>
      </c>
      <c r="D2449" s="266">
        <v>950.9</v>
      </c>
    </row>
    <row r="2450" spans="1:4" ht="14.25">
      <c r="A2450" s="267" t="s">
        <v>30210</v>
      </c>
      <c r="B2450" s="264" t="s">
        <v>30211</v>
      </c>
      <c r="C2450" s="265" t="s">
        <v>2</v>
      </c>
      <c r="D2450" s="266">
        <v>1010.21</v>
      </c>
    </row>
    <row r="2451" spans="1:4" ht="14.25">
      <c r="A2451" s="267" t="s">
        <v>30212</v>
      </c>
      <c r="B2451" s="264" t="s">
        <v>30213</v>
      </c>
      <c r="C2451" s="265" t="s">
        <v>2</v>
      </c>
      <c r="D2451" s="266">
        <v>794.82</v>
      </c>
    </row>
    <row r="2452" spans="1:4" ht="14.25">
      <c r="A2452" s="267" t="s">
        <v>30214</v>
      </c>
      <c r="B2452" s="264" t="s">
        <v>30215</v>
      </c>
      <c r="C2452" s="265" t="s">
        <v>2</v>
      </c>
      <c r="D2452" s="266">
        <v>124.28</v>
      </c>
    </row>
    <row r="2453" spans="1:4" ht="14.25">
      <c r="A2453" s="267" t="s">
        <v>30216</v>
      </c>
      <c r="B2453" s="264" t="s">
        <v>30217</v>
      </c>
      <c r="C2453" s="265" t="s">
        <v>2</v>
      </c>
      <c r="D2453" s="266">
        <v>122.44</v>
      </c>
    </row>
    <row r="2454" spans="1:4" ht="14.25">
      <c r="A2454" s="267" t="s">
        <v>30218</v>
      </c>
      <c r="B2454" s="264" t="s">
        <v>30219</v>
      </c>
      <c r="C2454" s="265" t="s">
        <v>2</v>
      </c>
      <c r="D2454" s="266">
        <v>1280.9100000000001</v>
      </c>
    </row>
    <row r="2455" spans="1:4" ht="14.25">
      <c r="A2455" s="267" t="s">
        <v>30220</v>
      </c>
      <c r="B2455" s="264" t="s">
        <v>30221</v>
      </c>
      <c r="C2455" s="265" t="s">
        <v>2</v>
      </c>
      <c r="D2455" s="266">
        <v>8473.39</v>
      </c>
    </row>
    <row r="2456" spans="1:4" ht="14.25">
      <c r="A2456" s="267" t="s">
        <v>30222</v>
      </c>
      <c r="B2456" s="264" t="s">
        <v>30223</v>
      </c>
      <c r="C2456" s="265" t="s">
        <v>2</v>
      </c>
      <c r="D2456" s="266">
        <v>58.02</v>
      </c>
    </row>
    <row r="2457" spans="1:4" ht="14.25">
      <c r="A2457" s="267" t="s">
        <v>30224</v>
      </c>
      <c r="B2457" s="264" t="s">
        <v>30225</v>
      </c>
      <c r="C2457" s="265" t="s">
        <v>2</v>
      </c>
      <c r="D2457" s="266">
        <v>64.209999999999994</v>
      </c>
    </row>
    <row r="2458" spans="1:4" ht="14.25">
      <c r="A2458" s="267" t="s">
        <v>30226</v>
      </c>
      <c r="B2458" s="264" t="s">
        <v>30227</v>
      </c>
      <c r="C2458" s="265" t="s">
        <v>2</v>
      </c>
      <c r="D2458" s="266">
        <v>1418.45</v>
      </c>
    </row>
    <row r="2459" spans="1:4" ht="14.25">
      <c r="A2459" s="267" t="s">
        <v>30228</v>
      </c>
      <c r="B2459" s="264" t="s">
        <v>30229</v>
      </c>
      <c r="C2459" s="265" t="s">
        <v>2</v>
      </c>
      <c r="D2459" s="266">
        <v>55.22</v>
      </c>
    </row>
    <row r="2460" spans="1:4" ht="14.25">
      <c r="A2460" s="267" t="s">
        <v>30230</v>
      </c>
      <c r="B2460" s="264" t="s">
        <v>30231</v>
      </c>
      <c r="C2460" s="265" t="s">
        <v>2</v>
      </c>
      <c r="D2460" s="266">
        <v>80.52</v>
      </c>
    </row>
    <row r="2461" spans="1:4" ht="14.25">
      <c r="A2461" s="267" t="s">
        <v>30232</v>
      </c>
      <c r="B2461" s="264" t="s">
        <v>30233</v>
      </c>
      <c r="C2461" s="265" t="s">
        <v>2</v>
      </c>
      <c r="D2461" s="266">
        <v>632.80999999999995</v>
      </c>
    </row>
    <row r="2462" spans="1:4" ht="14.25">
      <c r="A2462" s="267" t="s">
        <v>30234</v>
      </c>
      <c r="B2462" s="264" t="s">
        <v>30235</v>
      </c>
      <c r="C2462" s="265" t="s">
        <v>2</v>
      </c>
      <c r="D2462" s="266">
        <v>589.16999999999996</v>
      </c>
    </row>
    <row r="2463" spans="1:4" ht="14.25">
      <c r="A2463" s="267" t="s">
        <v>30236</v>
      </c>
      <c r="B2463" s="264" t="s">
        <v>30237</v>
      </c>
      <c r="C2463" s="265" t="s">
        <v>2</v>
      </c>
      <c r="D2463" s="266">
        <v>371.98</v>
      </c>
    </row>
    <row r="2464" spans="1:4" ht="14.25">
      <c r="A2464" s="267" t="s">
        <v>30238</v>
      </c>
      <c r="B2464" s="264" t="s">
        <v>30239</v>
      </c>
      <c r="C2464" s="265" t="s">
        <v>2</v>
      </c>
      <c r="D2464" s="266">
        <v>959.27</v>
      </c>
    </row>
    <row r="2465" spans="1:4" ht="14.25">
      <c r="A2465" s="267" t="s">
        <v>30240</v>
      </c>
      <c r="B2465" s="264" t="s">
        <v>30241</v>
      </c>
      <c r="C2465" s="265" t="s">
        <v>2</v>
      </c>
      <c r="D2465" s="266">
        <v>45.71</v>
      </c>
    </row>
    <row r="2466" spans="1:4" ht="14.25">
      <c r="A2466" s="267" t="s">
        <v>30242</v>
      </c>
      <c r="B2466" s="264" t="s">
        <v>30243</v>
      </c>
      <c r="C2466" s="265" t="s">
        <v>2</v>
      </c>
      <c r="D2466" s="266">
        <v>65.849999999999994</v>
      </c>
    </row>
    <row r="2467" spans="1:4" ht="14.25">
      <c r="A2467" s="267" t="s">
        <v>30244</v>
      </c>
      <c r="B2467" s="264" t="s">
        <v>30245</v>
      </c>
      <c r="C2467" s="265" t="s">
        <v>2</v>
      </c>
      <c r="D2467" s="266">
        <v>128.83000000000001</v>
      </c>
    </row>
    <row r="2468" spans="1:4" ht="14.25">
      <c r="A2468" s="267" t="s">
        <v>30246</v>
      </c>
      <c r="B2468" s="264" t="s">
        <v>30247</v>
      </c>
      <c r="C2468" s="265" t="s">
        <v>2</v>
      </c>
      <c r="D2468" s="266">
        <v>117.04</v>
      </c>
    </row>
    <row r="2469" spans="1:4" ht="14.25">
      <c r="A2469" s="267" t="s">
        <v>30248</v>
      </c>
      <c r="B2469" s="264" t="s">
        <v>30249</v>
      </c>
      <c r="C2469" s="265" t="s">
        <v>2</v>
      </c>
      <c r="D2469" s="266">
        <v>322.48</v>
      </c>
    </row>
    <row r="2470" spans="1:4" ht="14.25">
      <c r="A2470" s="267" t="s">
        <v>30250</v>
      </c>
      <c r="B2470" s="264" t="s">
        <v>30251</v>
      </c>
      <c r="C2470" s="265" t="s">
        <v>2</v>
      </c>
      <c r="D2470" s="266">
        <v>344.57</v>
      </c>
    </row>
    <row r="2471" spans="1:4" ht="14.25">
      <c r="A2471" s="267" t="s">
        <v>30252</v>
      </c>
      <c r="B2471" s="264" t="s">
        <v>30253</v>
      </c>
      <c r="C2471" s="265" t="s">
        <v>2</v>
      </c>
      <c r="D2471" s="266">
        <v>6.38</v>
      </c>
    </row>
    <row r="2472" spans="1:4" ht="14.25">
      <c r="A2472" s="267" t="s">
        <v>30254</v>
      </c>
      <c r="B2472" s="264" t="s">
        <v>30255</v>
      </c>
      <c r="C2472" s="265" t="s">
        <v>2</v>
      </c>
      <c r="D2472" s="266">
        <v>175.7</v>
      </c>
    </row>
    <row r="2473" spans="1:4" ht="14.25">
      <c r="A2473" s="267" t="s">
        <v>30256</v>
      </c>
      <c r="B2473" s="264" t="s">
        <v>30257</v>
      </c>
      <c r="C2473" s="265" t="s">
        <v>2</v>
      </c>
      <c r="D2473" s="266">
        <v>35.08</v>
      </c>
    </row>
    <row r="2474" spans="1:4" ht="14.25">
      <c r="A2474" s="267" t="s">
        <v>30258</v>
      </c>
      <c r="B2474" s="264" t="s">
        <v>30259</v>
      </c>
      <c r="C2474" s="265" t="s">
        <v>2</v>
      </c>
      <c r="D2474" s="266">
        <v>53.99</v>
      </c>
    </row>
    <row r="2475" spans="1:4" ht="14.25">
      <c r="A2475" s="267" t="s">
        <v>30260</v>
      </c>
      <c r="B2475" s="264" t="s">
        <v>30261</v>
      </c>
      <c r="C2475" s="265" t="s">
        <v>2</v>
      </c>
      <c r="D2475" s="266">
        <v>110</v>
      </c>
    </row>
    <row r="2476" spans="1:4" ht="14.25">
      <c r="A2476" s="267" t="s">
        <v>30262</v>
      </c>
      <c r="B2476" s="264" t="s">
        <v>30263</v>
      </c>
      <c r="C2476" s="265" t="s">
        <v>2</v>
      </c>
      <c r="D2476" s="266">
        <v>368.05</v>
      </c>
    </row>
    <row r="2477" spans="1:4" ht="14.25">
      <c r="A2477" s="267" t="s">
        <v>30264</v>
      </c>
      <c r="B2477" s="264" t="s">
        <v>30265</v>
      </c>
      <c r="C2477" s="265" t="s">
        <v>2</v>
      </c>
      <c r="D2477" s="266">
        <v>152.5</v>
      </c>
    </row>
    <row r="2478" spans="1:4" ht="14.25">
      <c r="A2478" s="267" t="s">
        <v>30266</v>
      </c>
      <c r="B2478" s="264" t="s">
        <v>30267</v>
      </c>
      <c r="C2478" s="265" t="s">
        <v>2</v>
      </c>
      <c r="D2478" s="266">
        <v>86.32</v>
      </c>
    </row>
    <row r="2479" spans="1:4" ht="14.25">
      <c r="A2479" s="267" t="s">
        <v>30268</v>
      </c>
      <c r="B2479" s="264" t="s">
        <v>30269</v>
      </c>
      <c r="C2479" s="265" t="s">
        <v>2</v>
      </c>
      <c r="D2479" s="266">
        <v>316.13</v>
      </c>
    </row>
    <row r="2480" spans="1:4" ht="14.25">
      <c r="A2480" s="267" t="s">
        <v>30270</v>
      </c>
      <c r="B2480" s="264" t="s">
        <v>30271</v>
      </c>
      <c r="C2480" s="265" t="s">
        <v>2</v>
      </c>
      <c r="D2480" s="266">
        <v>9.14</v>
      </c>
    </row>
    <row r="2481" spans="1:4" ht="14.25">
      <c r="A2481" s="267" t="s">
        <v>30272</v>
      </c>
      <c r="B2481" s="264" t="s">
        <v>30273</v>
      </c>
      <c r="C2481" s="265" t="s">
        <v>2</v>
      </c>
      <c r="D2481" s="266">
        <v>6.2</v>
      </c>
    </row>
    <row r="2482" spans="1:4" ht="14.25">
      <c r="A2482" s="267" t="s">
        <v>30274</v>
      </c>
      <c r="B2482" s="264" t="s">
        <v>30275</v>
      </c>
      <c r="C2482" s="265" t="s">
        <v>2</v>
      </c>
      <c r="D2482" s="266">
        <v>289.51</v>
      </c>
    </row>
    <row r="2483" spans="1:4" ht="14.25">
      <c r="A2483" s="267" t="s">
        <v>30276</v>
      </c>
      <c r="B2483" s="264" t="s">
        <v>30277</v>
      </c>
      <c r="C2483" s="265" t="s">
        <v>2</v>
      </c>
      <c r="D2483" s="266">
        <v>114.75</v>
      </c>
    </row>
    <row r="2484" spans="1:4" ht="14.25">
      <c r="A2484" s="267" t="s">
        <v>30278</v>
      </c>
      <c r="B2484" s="264" t="s">
        <v>30279</v>
      </c>
      <c r="C2484" s="265" t="s">
        <v>2</v>
      </c>
      <c r="D2484" s="266">
        <v>271.45</v>
      </c>
    </row>
    <row r="2485" spans="1:4" ht="14.25">
      <c r="A2485" s="267" t="s">
        <v>30280</v>
      </c>
      <c r="B2485" s="264" t="s">
        <v>30281</v>
      </c>
      <c r="C2485" s="265" t="s">
        <v>2</v>
      </c>
      <c r="D2485" s="266">
        <v>218.8</v>
      </c>
    </row>
    <row r="2486" spans="1:4" ht="14.25">
      <c r="A2486" s="267" t="s">
        <v>30282</v>
      </c>
      <c r="B2486" s="264" t="s">
        <v>30283</v>
      </c>
      <c r="C2486" s="265" t="s">
        <v>2</v>
      </c>
      <c r="D2486" s="266">
        <v>162.6</v>
      </c>
    </row>
    <row r="2487" spans="1:4" ht="14.25">
      <c r="A2487" s="267" t="s">
        <v>30284</v>
      </c>
      <c r="B2487" s="264" t="s">
        <v>30285</v>
      </c>
      <c r="C2487" s="265" t="s">
        <v>2</v>
      </c>
      <c r="D2487" s="266">
        <v>159.84</v>
      </c>
    </row>
    <row r="2488" spans="1:4" ht="14.25">
      <c r="A2488" s="267" t="s">
        <v>30286</v>
      </c>
      <c r="B2488" s="264" t="s">
        <v>30287</v>
      </c>
      <c r="C2488" s="265" t="s">
        <v>2</v>
      </c>
      <c r="D2488" s="266">
        <v>473.47</v>
      </c>
    </row>
    <row r="2489" spans="1:4" ht="14.25">
      <c r="A2489" s="267" t="s">
        <v>30288</v>
      </c>
      <c r="B2489" s="264" t="s">
        <v>30289</v>
      </c>
      <c r="C2489" s="265" t="s">
        <v>2</v>
      </c>
      <c r="D2489" s="266">
        <v>81.98</v>
      </c>
    </row>
    <row r="2490" spans="1:4" ht="14.25">
      <c r="A2490" s="267" t="s">
        <v>30290</v>
      </c>
      <c r="B2490" s="264" t="s">
        <v>30291</v>
      </c>
      <c r="C2490" s="265" t="s">
        <v>2</v>
      </c>
      <c r="D2490" s="266">
        <v>115.01</v>
      </c>
    </row>
    <row r="2491" spans="1:4" ht="14.25">
      <c r="A2491" s="267" t="s">
        <v>30292</v>
      </c>
      <c r="B2491" s="264" t="s">
        <v>30293</v>
      </c>
      <c r="C2491" s="265" t="s">
        <v>2</v>
      </c>
      <c r="D2491" s="266">
        <v>273.81</v>
      </c>
    </row>
    <row r="2492" spans="1:4" ht="14.25">
      <c r="A2492" s="267" t="s">
        <v>30294</v>
      </c>
      <c r="B2492" s="264" t="s">
        <v>30295</v>
      </c>
      <c r="C2492" s="265" t="s">
        <v>2</v>
      </c>
      <c r="D2492" s="266">
        <v>84.26</v>
      </c>
    </row>
    <row r="2493" spans="1:4" ht="14.25">
      <c r="A2493" s="267" t="s">
        <v>30296</v>
      </c>
      <c r="B2493" s="264" t="s">
        <v>30297</v>
      </c>
      <c r="C2493" s="265" t="s">
        <v>2</v>
      </c>
      <c r="D2493" s="266">
        <v>268.04000000000002</v>
      </c>
    </row>
    <row r="2494" spans="1:4" ht="14.25">
      <c r="A2494" s="267" t="s">
        <v>30298</v>
      </c>
      <c r="B2494" s="264" t="s">
        <v>30299</v>
      </c>
      <c r="C2494" s="265" t="s">
        <v>2</v>
      </c>
      <c r="D2494" s="266">
        <v>712.53</v>
      </c>
    </row>
    <row r="2495" spans="1:4" ht="14.25">
      <c r="A2495" s="267" t="s">
        <v>30300</v>
      </c>
      <c r="B2495" s="264" t="s">
        <v>30301</v>
      </c>
      <c r="C2495" s="265" t="s">
        <v>2</v>
      </c>
      <c r="D2495" s="266">
        <v>28313.79</v>
      </c>
    </row>
    <row r="2496" spans="1:4" ht="14.25">
      <c r="A2496" s="267" t="s">
        <v>30302</v>
      </c>
      <c r="B2496" s="264" t="s">
        <v>30303</v>
      </c>
      <c r="C2496" s="265" t="s">
        <v>2</v>
      </c>
      <c r="D2496" s="266">
        <v>90.81</v>
      </c>
    </row>
    <row r="2497" spans="1:4" ht="14.25">
      <c r="A2497" s="267" t="s">
        <v>30304</v>
      </c>
      <c r="B2497" s="264" t="s">
        <v>30305</v>
      </c>
      <c r="C2497" s="265" t="s">
        <v>2</v>
      </c>
      <c r="D2497" s="266">
        <v>777.85</v>
      </c>
    </row>
    <row r="2498" spans="1:4" ht="14.25">
      <c r="A2498" s="267" t="s">
        <v>30306</v>
      </c>
      <c r="B2498" s="264" t="s">
        <v>30307</v>
      </c>
      <c r="C2498" s="265" t="s">
        <v>2</v>
      </c>
      <c r="D2498" s="266">
        <v>1421.94</v>
      </c>
    </row>
    <row r="2499" spans="1:4" ht="14.25">
      <c r="A2499" s="267" t="s">
        <v>30308</v>
      </c>
      <c r="B2499" s="264" t="s">
        <v>30309</v>
      </c>
      <c r="C2499" s="265" t="s">
        <v>2</v>
      </c>
      <c r="D2499" s="266">
        <v>1796.61</v>
      </c>
    </row>
    <row r="2500" spans="1:4" ht="14.25">
      <c r="A2500" s="267" t="s">
        <v>30310</v>
      </c>
      <c r="B2500" s="264" t="s">
        <v>30311</v>
      </c>
      <c r="C2500" s="265" t="s">
        <v>2</v>
      </c>
      <c r="D2500" s="266">
        <v>4394.33</v>
      </c>
    </row>
    <row r="2501" spans="1:4" ht="14.25">
      <c r="A2501" s="267" t="s">
        <v>30312</v>
      </c>
      <c r="B2501" s="264" t="s">
        <v>30313</v>
      </c>
      <c r="C2501" s="265" t="s">
        <v>2</v>
      </c>
      <c r="D2501" s="266">
        <v>176.95</v>
      </c>
    </row>
    <row r="2502" spans="1:4" ht="14.25">
      <c r="A2502" s="267" t="s">
        <v>30314</v>
      </c>
      <c r="B2502" s="264" t="s">
        <v>30315</v>
      </c>
      <c r="C2502" s="265" t="s">
        <v>2</v>
      </c>
      <c r="D2502" s="266">
        <v>2663.37</v>
      </c>
    </row>
    <row r="2503" spans="1:4" ht="14.25">
      <c r="A2503" s="267" t="s">
        <v>30316</v>
      </c>
      <c r="B2503" s="264" t="s">
        <v>30317</v>
      </c>
      <c r="C2503" s="265" t="s">
        <v>2</v>
      </c>
      <c r="D2503" s="266">
        <v>19.100000000000001</v>
      </c>
    </row>
    <row r="2504" spans="1:4" ht="14.25">
      <c r="A2504" s="267" t="s">
        <v>30318</v>
      </c>
      <c r="B2504" s="264" t="s">
        <v>30319</v>
      </c>
      <c r="C2504" s="265" t="s">
        <v>2</v>
      </c>
      <c r="D2504" s="266">
        <v>1364.56</v>
      </c>
    </row>
    <row r="2505" spans="1:4" ht="14.25">
      <c r="A2505" s="267" t="s">
        <v>30320</v>
      </c>
      <c r="B2505" s="264" t="s">
        <v>30321</v>
      </c>
      <c r="C2505" s="265" t="s">
        <v>2</v>
      </c>
      <c r="D2505" s="266">
        <v>877.72</v>
      </c>
    </row>
    <row r="2506" spans="1:4" ht="14.25">
      <c r="A2506" s="267" t="s">
        <v>30322</v>
      </c>
      <c r="B2506" s="264" t="s">
        <v>30323</v>
      </c>
      <c r="C2506" s="265" t="s">
        <v>2</v>
      </c>
      <c r="D2506" s="266">
        <v>84.82</v>
      </c>
    </row>
    <row r="2507" spans="1:4" ht="14.25">
      <c r="A2507" s="267" t="s">
        <v>30324</v>
      </c>
      <c r="B2507" s="264" t="s">
        <v>30325</v>
      </c>
      <c r="C2507" s="265" t="s">
        <v>2</v>
      </c>
      <c r="D2507" s="266">
        <v>105.35</v>
      </c>
    </row>
    <row r="2508" spans="1:4" ht="14.25">
      <c r="A2508" s="267" t="s">
        <v>30326</v>
      </c>
      <c r="B2508" s="264" t="s">
        <v>30327</v>
      </c>
      <c r="C2508" s="265" t="s">
        <v>2</v>
      </c>
      <c r="D2508" s="266">
        <v>157.37</v>
      </c>
    </row>
    <row r="2509" spans="1:4" ht="14.25">
      <c r="A2509" s="267" t="s">
        <v>30328</v>
      </c>
      <c r="B2509" s="264" t="s">
        <v>30329</v>
      </c>
      <c r="C2509" s="265" t="s">
        <v>2</v>
      </c>
      <c r="D2509" s="266">
        <v>34.619999999999997</v>
      </c>
    </row>
    <row r="2510" spans="1:4" ht="14.25">
      <c r="A2510" s="267" t="s">
        <v>30330</v>
      </c>
      <c r="B2510" s="264" t="s">
        <v>30331</v>
      </c>
      <c r="C2510" s="265" t="s">
        <v>2</v>
      </c>
      <c r="D2510" s="266">
        <v>480.32</v>
      </c>
    </row>
    <row r="2511" spans="1:4" ht="14.25">
      <c r="A2511" s="267" t="s">
        <v>30332</v>
      </c>
      <c r="B2511" s="264" t="s">
        <v>30333</v>
      </c>
      <c r="C2511" s="265" t="s">
        <v>2</v>
      </c>
      <c r="D2511" s="266">
        <v>1202.52</v>
      </c>
    </row>
    <row r="2512" spans="1:4" ht="14.25">
      <c r="A2512" s="267" t="s">
        <v>30334</v>
      </c>
      <c r="B2512" s="264" t="s">
        <v>30335</v>
      </c>
      <c r="C2512" s="265" t="s">
        <v>2</v>
      </c>
      <c r="D2512" s="266">
        <v>880.76</v>
      </c>
    </row>
    <row r="2513" spans="1:4" ht="14.25">
      <c r="A2513" s="267" t="s">
        <v>30336</v>
      </c>
      <c r="B2513" s="264" t="s">
        <v>30337</v>
      </c>
      <c r="C2513" s="265" t="s">
        <v>2</v>
      </c>
      <c r="D2513" s="266">
        <v>222.61</v>
      </c>
    </row>
    <row r="2514" spans="1:4" ht="14.25">
      <c r="A2514" s="267" t="s">
        <v>30338</v>
      </c>
      <c r="B2514" s="264" t="s">
        <v>30339</v>
      </c>
      <c r="C2514" s="265" t="s">
        <v>2</v>
      </c>
      <c r="D2514" s="266">
        <v>1078.67</v>
      </c>
    </row>
    <row r="2515" spans="1:4" ht="14.25">
      <c r="A2515" s="267" t="s">
        <v>30340</v>
      </c>
      <c r="B2515" s="264" t="s">
        <v>30341</v>
      </c>
      <c r="C2515" s="265" t="s">
        <v>2</v>
      </c>
      <c r="D2515" s="266">
        <v>4075.62</v>
      </c>
    </row>
    <row r="2516" spans="1:4" ht="14.25">
      <c r="A2516" s="267" t="s">
        <v>30342</v>
      </c>
      <c r="B2516" s="264" t="s">
        <v>30343</v>
      </c>
      <c r="C2516" s="265" t="s">
        <v>2</v>
      </c>
      <c r="D2516" s="266">
        <v>11657.82</v>
      </c>
    </row>
    <row r="2517" spans="1:4" ht="14.25">
      <c r="A2517" s="267" t="s">
        <v>30344</v>
      </c>
      <c r="B2517" s="264" t="s">
        <v>30345</v>
      </c>
      <c r="C2517" s="265" t="s">
        <v>2</v>
      </c>
      <c r="D2517" s="266">
        <v>15551.92</v>
      </c>
    </row>
    <row r="2518" spans="1:4" ht="14.25">
      <c r="A2518" s="267" t="s">
        <v>30346</v>
      </c>
      <c r="B2518" s="264" t="s">
        <v>30347</v>
      </c>
      <c r="C2518" s="265" t="s">
        <v>2</v>
      </c>
      <c r="D2518" s="266">
        <v>1362.78</v>
      </c>
    </row>
    <row r="2519" spans="1:4" ht="14.25">
      <c r="A2519" s="267" t="s">
        <v>30348</v>
      </c>
      <c r="B2519" s="264" t="s">
        <v>30349</v>
      </c>
      <c r="C2519" s="265" t="s">
        <v>2</v>
      </c>
      <c r="D2519" s="266">
        <v>150.22</v>
      </c>
    </row>
    <row r="2520" spans="1:4" ht="14.25">
      <c r="A2520" s="267" t="s">
        <v>30350</v>
      </c>
      <c r="B2520" s="264" t="s">
        <v>30351</v>
      </c>
      <c r="C2520" s="265" t="s">
        <v>2723</v>
      </c>
      <c r="D2520" s="266">
        <v>11934</v>
      </c>
    </row>
    <row r="2521" spans="1:4" ht="14.25">
      <c r="A2521" s="267" t="s">
        <v>30352</v>
      </c>
      <c r="B2521" s="264" t="s">
        <v>30353</v>
      </c>
      <c r="C2521" s="265" t="s">
        <v>2</v>
      </c>
      <c r="D2521" s="266">
        <v>4022.79</v>
      </c>
    </row>
    <row r="2522" spans="1:4" ht="14.25">
      <c r="A2522" s="267" t="s">
        <v>30354</v>
      </c>
      <c r="B2522" s="264" t="s">
        <v>30355</v>
      </c>
      <c r="C2522" s="265" t="s">
        <v>2723</v>
      </c>
      <c r="D2522" s="266">
        <v>18039.82</v>
      </c>
    </row>
    <row r="2523" spans="1:4" ht="14.25">
      <c r="A2523" s="267" t="s">
        <v>30356</v>
      </c>
      <c r="B2523" s="264" t="s">
        <v>30357</v>
      </c>
      <c r="C2523" s="265" t="s">
        <v>2723</v>
      </c>
      <c r="D2523" s="266">
        <v>45681.53</v>
      </c>
    </row>
    <row r="2524" spans="1:4" ht="14.25">
      <c r="A2524" s="267" t="s">
        <v>30358</v>
      </c>
      <c r="B2524" s="264" t="s">
        <v>30359</v>
      </c>
      <c r="C2524" s="265" t="s">
        <v>2723</v>
      </c>
      <c r="D2524" s="266">
        <v>34907.29</v>
      </c>
    </row>
    <row r="2525" spans="1:4" ht="14.25">
      <c r="A2525" s="267" t="s">
        <v>30360</v>
      </c>
      <c r="B2525" s="264" t="s">
        <v>30361</v>
      </c>
      <c r="C2525" s="265" t="s">
        <v>2</v>
      </c>
      <c r="D2525" s="266">
        <v>1814.75</v>
      </c>
    </row>
    <row r="2526" spans="1:4" ht="14.25">
      <c r="A2526" s="267" t="s">
        <v>30362</v>
      </c>
      <c r="B2526" s="264" t="s">
        <v>30363</v>
      </c>
      <c r="C2526" s="265" t="s">
        <v>2</v>
      </c>
      <c r="D2526" s="266">
        <v>366.33</v>
      </c>
    </row>
    <row r="2527" spans="1:4" ht="14.25">
      <c r="A2527" s="267" t="s">
        <v>30364</v>
      </c>
      <c r="B2527" s="264" t="s">
        <v>30365</v>
      </c>
      <c r="C2527" s="265" t="s">
        <v>2</v>
      </c>
      <c r="D2527" s="266">
        <v>252.52</v>
      </c>
    </row>
    <row r="2528" spans="1:4" ht="14.25">
      <c r="A2528" s="267" t="s">
        <v>30366</v>
      </c>
      <c r="B2528" s="264" t="s">
        <v>30367</v>
      </c>
      <c r="C2528" s="265" t="s">
        <v>2</v>
      </c>
      <c r="D2528" s="266">
        <v>1502.94</v>
      </c>
    </row>
    <row r="2529" spans="1:4" ht="14.25">
      <c r="A2529" s="267" t="s">
        <v>30368</v>
      </c>
      <c r="B2529" s="264" t="s">
        <v>30369</v>
      </c>
      <c r="C2529" s="265" t="s">
        <v>2</v>
      </c>
      <c r="D2529" s="266">
        <v>180.31</v>
      </c>
    </row>
    <row r="2530" spans="1:4" ht="14.25">
      <c r="A2530" s="267" t="s">
        <v>30370</v>
      </c>
      <c r="B2530" s="264" t="s">
        <v>30371</v>
      </c>
      <c r="C2530" s="265" t="s">
        <v>2</v>
      </c>
      <c r="D2530" s="266">
        <v>1101.43</v>
      </c>
    </row>
    <row r="2531" spans="1:4" ht="14.25">
      <c r="A2531" s="267" t="s">
        <v>30372</v>
      </c>
      <c r="B2531" s="264" t="s">
        <v>30373</v>
      </c>
      <c r="C2531" s="265" t="s">
        <v>2</v>
      </c>
      <c r="D2531" s="266">
        <v>4335.45</v>
      </c>
    </row>
    <row r="2532" spans="1:4" ht="14.25">
      <c r="A2532" s="267" t="s">
        <v>30374</v>
      </c>
      <c r="B2532" s="264" t="s">
        <v>30375</v>
      </c>
      <c r="C2532" s="265" t="s">
        <v>2</v>
      </c>
      <c r="D2532" s="266">
        <v>3335.96</v>
      </c>
    </row>
    <row r="2533" spans="1:4" ht="14.25">
      <c r="A2533" s="267" t="s">
        <v>30376</v>
      </c>
      <c r="B2533" s="264" t="s">
        <v>30377</v>
      </c>
      <c r="C2533" s="265" t="s">
        <v>2</v>
      </c>
      <c r="D2533" s="266">
        <v>800.8</v>
      </c>
    </row>
    <row r="2534" spans="1:4" ht="14.25">
      <c r="A2534" s="267" t="s">
        <v>30378</v>
      </c>
      <c r="B2534" s="264" t="s">
        <v>30379</v>
      </c>
      <c r="C2534" s="265" t="s">
        <v>2</v>
      </c>
      <c r="D2534" s="266">
        <v>3505.25</v>
      </c>
    </row>
    <row r="2535" spans="1:4" ht="14.25">
      <c r="A2535" s="267" t="s">
        <v>30380</v>
      </c>
      <c r="B2535" s="264" t="s">
        <v>30381</v>
      </c>
      <c r="C2535" s="265" t="s">
        <v>2</v>
      </c>
      <c r="D2535" s="266">
        <v>65.099999999999994</v>
      </c>
    </row>
    <row r="2536" spans="1:4" ht="14.25">
      <c r="A2536" s="267" t="s">
        <v>30382</v>
      </c>
      <c r="B2536" s="264" t="s">
        <v>30383</v>
      </c>
      <c r="C2536" s="265" t="s">
        <v>2</v>
      </c>
      <c r="D2536" s="266">
        <v>1044.04</v>
      </c>
    </row>
    <row r="2537" spans="1:4" ht="14.25">
      <c r="A2537" s="267" t="s">
        <v>30384</v>
      </c>
      <c r="B2537" s="264" t="s">
        <v>30385</v>
      </c>
      <c r="C2537" s="265" t="s">
        <v>2</v>
      </c>
      <c r="D2537" s="266">
        <v>1933.14</v>
      </c>
    </row>
    <row r="2538" spans="1:4" ht="14.25">
      <c r="A2538" s="267" t="s">
        <v>30386</v>
      </c>
      <c r="B2538" s="264" t="s">
        <v>30387</v>
      </c>
      <c r="C2538" s="265" t="s">
        <v>2</v>
      </c>
      <c r="D2538" s="266">
        <v>432.62</v>
      </c>
    </row>
    <row r="2539" spans="1:4" ht="14.25">
      <c r="A2539" s="267" t="s">
        <v>30388</v>
      </c>
      <c r="B2539" s="264" t="s">
        <v>30389</v>
      </c>
      <c r="C2539" s="265" t="s">
        <v>2</v>
      </c>
      <c r="D2539" s="266">
        <v>61.37</v>
      </c>
    </row>
    <row r="2540" spans="1:4" ht="14.25">
      <c r="A2540" s="267" t="s">
        <v>30390</v>
      </c>
      <c r="B2540" s="264" t="s">
        <v>30391</v>
      </c>
      <c r="C2540" s="265" t="s">
        <v>2</v>
      </c>
      <c r="D2540" s="266">
        <v>992.52</v>
      </c>
    </row>
    <row r="2541" spans="1:4" ht="14.25">
      <c r="A2541" s="267" t="s">
        <v>30392</v>
      </c>
      <c r="B2541" s="264" t="s">
        <v>30393</v>
      </c>
      <c r="C2541" s="265" t="s">
        <v>2723</v>
      </c>
      <c r="D2541" s="266">
        <v>7200.69</v>
      </c>
    </row>
    <row r="2542" spans="1:4" ht="14.25">
      <c r="A2542" s="267" t="s">
        <v>30394</v>
      </c>
      <c r="B2542" s="264" t="s">
        <v>30395</v>
      </c>
      <c r="C2542" s="265" t="s">
        <v>2</v>
      </c>
      <c r="D2542" s="266">
        <v>2462.61</v>
      </c>
    </row>
    <row r="2543" spans="1:4" ht="14.25">
      <c r="A2543" s="267" t="s">
        <v>30396</v>
      </c>
      <c r="B2543" s="264" t="s">
        <v>30397</v>
      </c>
      <c r="C2543" s="265" t="s">
        <v>2723</v>
      </c>
      <c r="D2543" s="266">
        <v>1474</v>
      </c>
    </row>
    <row r="2544" spans="1:4" ht="14.25">
      <c r="A2544" s="267" t="s">
        <v>30398</v>
      </c>
      <c r="B2544" s="264" t="s">
        <v>30399</v>
      </c>
      <c r="C2544" s="265" t="s">
        <v>2723</v>
      </c>
      <c r="D2544" s="266">
        <v>181.27</v>
      </c>
    </row>
    <row r="2545" spans="1:4" ht="14.25">
      <c r="A2545" s="267" t="s">
        <v>30400</v>
      </c>
      <c r="B2545" s="264" t="s">
        <v>30401</v>
      </c>
      <c r="C2545" s="265" t="s">
        <v>2723</v>
      </c>
      <c r="D2545" s="266">
        <v>5560.64</v>
      </c>
    </row>
    <row r="2546" spans="1:4" ht="14.25">
      <c r="A2546" s="267" t="s">
        <v>30402</v>
      </c>
      <c r="B2546" s="264" t="s">
        <v>30403</v>
      </c>
      <c r="C2546" s="265" t="s">
        <v>2723</v>
      </c>
      <c r="D2546" s="266">
        <v>3152.84</v>
      </c>
    </row>
    <row r="2547" spans="1:4" ht="14.25">
      <c r="A2547" s="267" t="s">
        <v>30404</v>
      </c>
      <c r="B2547" s="264" t="s">
        <v>30405</v>
      </c>
      <c r="C2547" s="265" t="s">
        <v>2723</v>
      </c>
      <c r="D2547" s="266">
        <v>246.28</v>
      </c>
    </row>
    <row r="2548" spans="1:4" ht="14.25">
      <c r="A2548" s="267" t="s">
        <v>30406</v>
      </c>
      <c r="B2548" s="264" t="s">
        <v>30407</v>
      </c>
      <c r="C2548" s="265" t="s">
        <v>2723</v>
      </c>
      <c r="D2548" s="266">
        <v>648.99</v>
      </c>
    </row>
    <row r="2549" spans="1:4" ht="14.25">
      <c r="A2549" s="267" t="s">
        <v>30408</v>
      </c>
      <c r="B2549" s="264" t="s">
        <v>30409</v>
      </c>
      <c r="C2549" s="265" t="s">
        <v>2</v>
      </c>
      <c r="D2549" s="266">
        <v>31197.87</v>
      </c>
    </row>
    <row r="2550" spans="1:4" ht="14.25">
      <c r="A2550" s="267" t="s">
        <v>30410</v>
      </c>
      <c r="B2550" s="264" t="s">
        <v>30411</v>
      </c>
      <c r="C2550" s="265" t="s">
        <v>2</v>
      </c>
      <c r="D2550" s="266">
        <v>17197.47</v>
      </c>
    </row>
    <row r="2551" spans="1:4" ht="14.25">
      <c r="A2551" s="267" t="s">
        <v>30412</v>
      </c>
      <c r="B2551" s="264" t="s">
        <v>30413</v>
      </c>
      <c r="C2551" s="265" t="s">
        <v>2</v>
      </c>
      <c r="D2551" s="266">
        <v>5222.42</v>
      </c>
    </row>
    <row r="2552" spans="1:4" ht="14.25">
      <c r="A2552" s="267" t="s">
        <v>30414</v>
      </c>
      <c r="B2552" s="264" t="s">
        <v>30415</v>
      </c>
      <c r="C2552" s="265" t="s">
        <v>2</v>
      </c>
      <c r="D2552" s="266">
        <v>2672.63</v>
      </c>
    </row>
    <row r="2553" spans="1:4" ht="14.25">
      <c r="A2553" s="267" t="s">
        <v>30416</v>
      </c>
      <c r="B2553" s="264" t="s">
        <v>30417</v>
      </c>
      <c r="C2553" s="265" t="s">
        <v>2</v>
      </c>
      <c r="D2553" s="266">
        <v>4027.76</v>
      </c>
    </row>
    <row r="2554" spans="1:4" ht="14.25">
      <c r="A2554" s="267" t="s">
        <v>30418</v>
      </c>
      <c r="B2554" s="264" t="s">
        <v>30419</v>
      </c>
      <c r="C2554" s="265" t="s">
        <v>2</v>
      </c>
      <c r="D2554" s="266">
        <v>7823.31</v>
      </c>
    </row>
    <row r="2555" spans="1:4" ht="14.25">
      <c r="A2555" s="267" t="s">
        <v>30420</v>
      </c>
      <c r="B2555" s="264" t="s">
        <v>30421</v>
      </c>
      <c r="C2555" s="265" t="s">
        <v>2</v>
      </c>
      <c r="D2555" s="266">
        <v>423.92</v>
      </c>
    </row>
    <row r="2556" spans="1:4" ht="14.25">
      <c r="A2556" s="267" t="s">
        <v>30422</v>
      </c>
      <c r="B2556" s="264" t="s">
        <v>30423</v>
      </c>
      <c r="C2556" s="265" t="s">
        <v>2</v>
      </c>
      <c r="D2556" s="266">
        <v>179.34</v>
      </c>
    </row>
    <row r="2557" spans="1:4" ht="14.25">
      <c r="A2557" s="267" t="s">
        <v>30424</v>
      </c>
      <c r="B2557" s="264" t="s">
        <v>30425</v>
      </c>
      <c r="C2557" s="265" t="s">
        <v>2</v>
      </c>
      <c r="D2557" s="266">
        <v>772.16</v>
      </c>
    </row>
    <row r="2558" spans="1:4" ht="14.25">
      <c r="A2558" s="267" t="s">
        <v>30426</v>
      </c>
      <c r="B2558" s="264" t="s">
        <v>30427</v>
      </c>
      <c r="C2558" s="265" t="s">
        <v>2</v>
      </c>
      <c r="D2558" s="266">
        <v>133.22999999999999</v>
      </c>
    </row>
    <row r="2559" spans="1:4" ht="14.25">
      <c r="A2559" s="267" t="s">
        <v>30428</v>
      </c>
      <c r="B2559" s="264" t="s">
        <v>30429</v>
      </c>
      <c r="C2559" s="265" t="s">
        <v>2</v>
      </c>
      <c r="D2559" s="266">
        <v>18.82</v>
      </c>
    </row>
    <row r="2560" spans="1:4" ht="14.25">
      <c r="A2560" s="267" t="s">
        <v>30430</v>
      </c>
      <c r="B2560" s="264" t="s">
        <v>30431</v>
      </c>
      <c r="C2560" s="265" t="s">
        <v>2</v>
      </c>
      <c r="D2560" s="266">
        <v>8.7899999999999991</v>
      </c>
    </row>
    <row r="2561" spans="1:4" ht="14.25">
      <c r="A2561" s="267" t="s">
        <v>30432</v>
      </c>
      <c r="B2561" s="264" t="s">
        <v>30433</v>
      </c>
      <c r="C2561" s="265" t="s">
        <v>2</v>
      </c>
      <c r="D2561" s="266">
        <v>11.38</v>
      </c>
    </row>
    <row r="2562" spans="1:4" ht="14.25">
      <c r="A2562" s="267" t="s">
        <v>30434</v>
      </c>
      <c r="B2562" s="264" t="s">
        <v>30435</v>
      </c>
      <c r="C2562" s="265" t="s">
        <v>2</v>
      </c>
      <c r="D2562" s="266">
        <v>481.57</v>
      </c>
    </row>
    <row r="2563" spans="1:4" ht="14.25">
      <c r="A2563" s="267" t="s">
        <v>30436</v>
      </c>
      <c r="B2563" s="264" t="s">
        <v>30437</v>
      </c>
      <c r="C2563" s="265" t="s">
        <v>2</v>
      </c>
      <c r="D2563" s="266">
        <v>900.74</v>
      </c>
    </row>
    <row r="2564" spans="1:4" ht="14.25">
      <c r="A2564" s="267" t="s">
        <v>30438</v>
      </c>
      <c r="B2564" s="264" t="s">
        <v>30439</v>
      </c>
      <c r="C2564" s="265" t="s">
        <v>2</v>
      </c>
      <c r="D2564" s="266">
        <v>34.71</v>
      </c>
    </row>
    <row r="2565" spans="1:4" ht="14.25">
      <c r="A2565" s="267" t="s">
        <v>30440</v>
      </c>
      <c r="B2565" s="264" t="s">
        <v>30441</v>
      </c>
      <c r="C2565" s="265" t="s">
        <v>2</v>
      </c>
      <c r="D2565" s="266">
        <v>481.53</v>
      </c>
    </row>
    <row r="2566" spans="1:4" ht="14.25">
      <c r="A2566" s="267" t="s">
        <v>30442</v>
      </c>
      <c r="B2566" s="264" t="s">
        <v>30443</v>
      </c>
      <c r="C2566" s="265" t="s">
        <v>2</v>
      </c>
      <c r="D2566" s="266">
        <v>13.56</v>
      </c>
    </row>
    <row r="2567" spans="1:4" ht="14.25">
      <c r="A2567" s="267" t="s">
        <v>30444</v>
      </c>
      <c r="B2567" s="264" t="s">
        <v>30445</v>
      </c>
      <c r="C2567" s="265" t="s">
        <v>2</v>
      </c>
      <c r="D2567" s="266">
        <v>212.12</v>
      </c>
    </row>
    <row r="2568" spans="1:4" ht="14.25">
      <c r="A2568" s="267" t="s">
        <v>30446</v>
      </c>
      <c r="B2568" s="264" t="s">
        <v>30447</v>
      </c>
      <c r="C2568" s="265" t="s">
        <v>2</v>
      </c>
      <c r="D2568" s="266">
        <v>469.42</v>
      </c>
    </row>
    <row r="2569" spans="1:4" ht="14.25">
      <c r="A2569" s="267" t="s">
        <v>30448</v>
      </c>
      <c r="B2569" s="264" t="s">
        <v>30449</v>
      </c>
      <c r="C2569" s="265" t="s">
        <v>2</v>
      </c>
      <c r="D2569" s="266">
        <v>85.36</v>
      </c>
    </row>
    <row r="2570" spans="1:4" ht="14.25">
      <c r="A2570" s="267" t="s">
        <v>30450</v>
      </c>
      <c r="B2570" s="264" t="s">
        <v>30451</v>
      </c>
      <c r="C2570" s="265" t="s">
        <v>2</v>
      </c>
      <c r="D2570" s="266">
        <v>1095.3599999999999</v>
      </c>
    </row>
    <row r="2571" spans="1:4" ht="14.25">
      <c r="A2571" s="267" t="s">
        <v>30452</v>
      </c>
      <c r="B2571" s="264" t="s">
        <v>30453</v>
      </c>
      <c r="C2571" s="265" t="s">
        <v>2</v>
      </c>
      <c r="D2571" s="266">
        <v>21585.59</v>
      </c>
    </row>
    <row r="2572" spans="1:4" ht="14.25">
      <c r="A2572" s="267" t="s">
        <v>30454</v>
      </c>
      <c r="B2572" s="264" t="s">
        <v>30455</v>
      </c>
      <c r="C2572" s="265" t="s">
        <v>2</v>
      </c>
      <c r="D2572" s="266">
        <v>5477.65</v>
      </c>
    </row>
    <row r="2573" spans="1:4" ht="14.25">
      <c r="A2573" s="267" t="s">
        <v>30456</v>
      </c>
      <c r="B2573" s="264" t="s">
        <v>30457</v>
      </c>
      <c r="C2573" s="265" t="s">
        <v>2</v>
      </c>
      <c r="D2573" s="266">
        <v>37418.44</v>
      </c>
    </row>
    <row r="2574" spans="1:4" ht="14.25">
      <c r="A2574" s="267" t="s">
        <v>30458</v>
      </c>
      <c r="B2574" s="264" t="s">
        <v>30459</v>
      </c>
      <c r="C2574" s="265" t="s">
        <v>2</v>
      </c>
      <c r="D2574" s="266">
        <v>50551.54</v>
      </c>
    </row>
    <row r="2575" spans="1:4" ht="14.25">
      <c r="A2575" s="267" t="s">
        <v>30460</v>
      </c>
      <c r="B2575" s="264" t="s">
        <v>30461</v>
      </c>
      <c r="C2575" s="265" t="s">
        <v>2</v>
      </c>
      <c r="D2575" s="266">
        <v>44871.99</v>
      </c>
    </row>
    <row r="2576" spans="1:4" ht="14.25">
      <c r="A2576" s="267" t="s">
        <v>30462</v>
      </c>
      <c r="B2576" s="264" t="s">
        <v>30463</v>
      </c>
      <c r="C2576" s="265" t="s">
        <v>2</v>
      </c>
      <c r="D2576" s="266">
        <v>19874.3</v>
      </c>
    </row>
    <row r="2577" spans="1:4" ht="14.25">
      <c r="A2577" s="267" t="s">
        <v>30464</v>
      </c>
      <c r="B2577" s="264" t="s">
        <v>30465</v>
      </c>
      <c r="C2577" s="265" t="s">
        <v>2</v>
      </c>
      <c r="D2577" s="266">
        <v>931.09</v>
      </c>
    </row>
    <row r="2578" spans="1:4" ht="14.25">
      <c r="A2578" s="267" t="s">
        <v>30466</v>
      </c>
      <c r="B2578" s="264" t="s">
        <v>30467</v>
      </c>
      <c r="C2578" s="265" t="s">
        <v>2</v>
      </c>
      <c r="D2578" s="266">
        <v>49400.160000000003</v>
      </c>
    </row>
    <row r="2579" spans="1:4" ht="14.25">
      <c r="A2579" s="267" t="s">
        <v>30468</v>
      </c>
      <c r="B2579" s="264" t="s">
        <v>30469</v>
      </c>
      <c r="C2579" s="265" t="s">
        <v>2</v>
      </c>
      <c r="D2579" s="266">
        <v>40654.870000000003</v>
      </c>
    </row>
    <row r="2580" spans="1:4" ht="14.25">
      <c r="A2580" s="267" t="s">
        <v>30470</v>
      </c>
      <c r="B2580" s="264" t="s">
        <v>30471</v>
      </c>
      <c r="C2580" s="265" t="s">
        <v>2</v>
      </c>
      <c r="D2580" s="266">
        <v>58083.54</v>
      </c>
    </row>
    <row r="2581" spans="1:4" ht="14.25">
      <c r="A2581" s="267" t="s">
        <v>30472</v>
      </c>
      <c r="B2581" s="264" t="s">
        <v>30473</v>
      </c>
      <c r="C2581" s="265" t="s">
        <v>2</v>
      </c>
      <c r="D2581" s="266">
        <v>119694.41</v>
      </c>
    </row>
    <row r="2582" spans="1:4" ht="14.25">
      <c r="A2582" s="267" t="s">
        <v>30474</v>
      </c>
      <c r="B2582" s="264" t="s">
        <v>30475</v>
      </c>
      <c r="C2582" s="265" t="s">
        <v>2</v>
      </c>
      <c r="D2582" s="266">
        <v>154460.72</v>
      </c>
    </row>
    <row r="2583" spans="1:4" ht="14.25">
      <c r="A2583" s="267" t="s">
        <v>30476</v>
      </c>
      <c r="B2583" s="264" t="s">
        <v>30477</v>
      </c>
      <c r="C2583" s="265" t="s">
        <v>2</v>
      </c>
      <c r="D2583" s="266">
        <v>53851.17</v>
      </c>
    </row>
    <row r="2584" spans="1:4" ht="14.25">
      <c r="A2584" s="267" t="s">
        <v>30478</v>
      </c>
      <c r="B2584" s="264" t="s">
        <v>30479</v>
      </c>
      <c r="C2584" s="265" t="s">
        <v>2</v>
      </c>
      <c r="D2584" s="266">
        <v>75656.59</v>
      </c>
    </row>
    <row r="2585" spans="1:4" ht="14.25">
      <c r="A2585" s="267" t="s">
        <v>30480</v>
      </c>
      <c r="B2585" s="264" t="s">
        <v>30481</v>
      </c>
      <c r="C2585" s="265" t="s">
        <v>2</v>
      </c>
      <c r="D2585" s="266">
        <v>26995.61</v>
      </c>
    </row>
    <row r="2586" spans="1:4" ht="14.25">
      <c r="A2586" s="267" t="s">
        <v>30482</v>
      </c>
      <c r="B2586" s="264" t="s">
        <v>30483</v>
      </c>
      <c r="C2586" s="265" t="s">
        <v>2</v>
      </c>
      <c r="D2586" s="266">
        <v>40999.61</v>
      </c>
    </row>
    <row r="2587" spans="1:4" ht="14.25">
      <c r="A2587" s="267" t="s">
        <v>30484</v>
      </c>
      <c r="B2587" s="264" t="s">
        <v>30485</v>
      </c>
      <c r="C2587" s="265" t="s">
        <v>2</v>
      </c>
      <c r="D2587" s="266">
        <v>34646.28</v>
      </c>
    </row>
    <row r="2588" spans="1:4" ht="14.25">
      <c r="A2588" s="267" t="s">
        <v>30486</v>
      </c>
      <c r="B2588" s="264" t="s">
        <v>30487</v>
      </c>
      <c r="C2588" s="265" t="s">
        <v>2</v>
      </c>
      <c r="D2588" s="266">
        <v>92790.96</v>
      </c>
    </row>
    <row r="2589" spans="1:4" ht="14.25">
      <c r="A2589" s="267" t="s">
        <v>30488</v>
      </c>
      <c r="B2589" s="264" t="s">
        <v>30489</v>
      </c>
      <c r="C2589" s="265" t="s">
        <v>2</v>
      </c>
      <c r="D2589" s="266">
        <v>31.02</v>
      </c>
    </row>
    <row r="2590" spans="1:4" ht="14.25">
      <c r="A2590" s="267" t="s">
        <v>30490</v>
      </c>
      <c r="B2590" s="264" t="s">
        <v>30491</v>
      </c>
      <c r="C2590" s="265" t="s">
        <v>2</v>
      </c>
      <c r="D2590" s="266">
        <v>213.1</v>
      </c>
    </row>
    <row r="2591" spans="1:4" ht="14.25">
      <c r="A2591" s="267" t="s">
        <v>30492</v>
      </c>
      <c r="B2591" s="264" t="s">
        <v>30493</v>
      </c>
      <c r="C2591" s="265" t="s">
        <v>2</v>
      </c>
      <c r="D2591" s="266">
        <v>1326.54</v>
      </c>
    </row>
    <row r="2592" spans="1:4" ht="14.25">
      <c r="A2592" s="267" t="s">
        <v>30494</v>
      </c>
      <c r="B2592" s="264" t="s">
        <v>30495</v>
      </c>
      <c r="C2592" s="265" t="s">
        <v>2</v>
      </c>
      <c r="D2592" s="266">
        <v>171.86</v>
      </c>
    </row>
    <row r="2593" spans="1:4" ht="14.25">
      <c r="A2593" s="267" t="s">
        <v>30496</v>
      </c>
      <c r="B2593" s="264" t="s">
        <v>30497</v>
      </c>
      <c r="C2593" s="265" t="s">
        <v>2</v>
      </c>
      <c r="D2593" s="266">
        <v>270.55</v>
      </c>
    </row>
    <row r="2594" spans="1:4" ht="14.25">
      <c r="A2594" s="267" t="s">
        <v>30498</v>
      </c>
      <c r="B2594" s="264" t="s">
        <v>30499</v>
      </c>
      <c r="C2594" s="265" t="s">
        <v>2</v>
      </c>
      <c r="D2594" s="266">
        <v>88.7</v>
      </c>
    </row>
    <row r="2595" spans="1:4" ht="14.25">
      <c r="A2595" s="267" t="s">
        <v>30500</v>
      </c>
      <c r="B2595" s="264" t="s">
        <v>30501</v>
      </c>
      <c r="C2595" s="265" t="s">
        <v>2</v>
      </c>
      <c r="D2595" s="266">
        <v>74.66</v>
      </c>
    </row>
    <row r="2596" spans="1:4" ht="14.25">
      <c r="A2596" s="267" t="s">
        <v>30502</v>
      </c>
      <c r="B2596" s="264" t="s">
        <v>30503</v>
      </c>
      <c r="C2596" s="265" t="s">
        <v>2</v>
      </c>
      <c r="D2596" s="266">
        <v>71.14</v>
      </c>
    </row>
    <row r="2597" spans="1:4" ht="14.25">
      <c r="A2597" s="267" t="s">
        <v>30504</v>
      </c>
      <c r="B2597" s="264" t="s">
        <v>30505</v>
      </c>
      <c r="C2597" s="265" t="s">
        <v>2</v>
      </c>
      <c r="D2597" s="266">
        <v>3985.69</v>
      </c>
    </row>
    <row r="2598" spans="1:4" ht="14.25">
      <c r="A2598" s="267" t="s">
        <v>30506</v>
      </c>
      <c r="B2598" s="264" t="s">
        <v>30507</v>
      </c>
      <c r="C2598" s="265" t="s">
        <v>2</v>
      </c>
      <c r="D2598" s="266">
        <v>9594.85</v>
      </c>
    </row>
    <row r="2599" spans="1:4" ht="14.25">
      <c r="A2599" s="267" t="s">
        <v>30508</v>
      </c>
      <c r="B2599" s="264" t="s">
        <v>30509</v>
      </c>
      <c r="C2599" s="265" t="s">
        <v>2</v>
      </c>
      <c r="D2599" s="266">
        <v>14181.44</v>
      </c>
    </row>
    <row r="2600" spans="1:4" ht="14.25">
      <c r="A2600" s="267" t="s">
        <v>30510</v>
      </c>
      <c r="B2600" s="264" t="s">
        <v>30511</v>
      </c>
      <c r="C2600" s="265" t="s">
        <v>2723</v>
      </c>
      <c r="D2600" s="266">
        <v>3146.21</v>
      </c>
    </row>
    <row r="2601" spans="1:4" ht="14.25">
      <c r="A2601" s="267" t="s">
        <v>30512</v>
      </c>
      <c r="B2601" s="264" t="s">
        <v>30513</v>
      </c>
      <c r="C2601" s="265" t="s">
        <v>2</v>
      </c>
      <c r="D2601" s="266">
        <v>2942.28</v>
      </c>
    </row>
    <row r="2602" spans="1:4" ht="14.25">
      <c r="A2602" s="267" t="s">
        <v>30514</v>
      </c>
      <c r="B2602" s="264" t="s">
        <v>30515</v>
      </c>
      <c r="C2602" s="265" t="s">
        <v>2</v>
      </c>
      <c r="D2602" s="266">
        <v>883.05</v>
      </c>
    </row>
    <row r="2603" spans="1:4" ht="14.25">
      <c r="A2603" s="267" t="s">
        <v>30516</v>
      </c>
      <c r="B2603" s="264" t="s">
        <v>30517</v>
      </c>
      <c r="C2603" s="265" t="s">
        <v>2</v>
      </c>
      <c r="D2603" s="266">
        <v>12244.24</v>
      </c>
    </row>
    <row r="2604" spans="1:4" ht="14.25">
      <c r="A2604" s="267" t="s">
        <v>30518</v>
      </c>
      <c r="B2604" s="264" t="s">
        <v>30519</v>
      </c>
      <c r="C2604" s="265" t="s">
        <v>2</v>
      </c>
      <c r="D2604" s="266">
        <v>10.5</v>
      </c>
    </row>
    <row r="2605" spans="1:4" ht="14.25">
      <c r="A2605" s="267" t="s">
        <v>30520</v>
      </c>
      <c r="B2605" s="264" t="s">
        <v>30521</v>
      </c>
      <c r="C2605" s="265" t="s">
        <v>2</v>
      </c>
      <c r="D2605" s="266">
        <v>15.24</v>
      </c>
    </row>
    <row r="2606" spans="1:4" ht="14.25">
      <c r="A2606" s="267" t="s">
        <v>30522</v>
      </c>
      <c r="B2606" s="264" t="s">
        <v>30523</v>
      </c>
      <c r="C2606" s="265" t="s">
        <v>2</v>
      </c>
      <c r="D2606" s="266">
        <v>688.87</v>
      </c>
    </row>
    <row r="2607" spans="1:4" ht="14.25">
      <c r="A2607" s="267" t="s">
        <v>30524</v>
      </c>
      <c r="B2607" s="264" t="s">
        <v>30525</v>
      </c>
      <c r="C2607" s="265" t="s">
        <v>2</v>
      </c>
      <c r="D2607" s="266">
        <v>1635.82</v>
      </c>
    </row>
    <row r="2608" spans="1:4" ht="14.25">
      <c r="A2608" s="267" t="s">
        <v>30526</v>
      </c>
      <c r="B2608" s="264" t="s">
        <v>30527</v>
      </c>
      <c r="C2608" s="265" t="s">
        <v>2</v>
      </c>
      <c r="D2608" s="266">
        <v>603.65</v>
      </c>
    </row>
    <row r="2609" spans="1:4" ht="14.25">
      <c r="A2609" s="267" t="s">
        <v>30528</v>
      </c>
      <c r="B2609" s="264" t="s">
        <v>30529</v>
      </c>
      <c r="C2609" s="265" t="s">
        <v>2</v>
      </c>
      <c r="D2609" s="266">
        <v>128.38</v>
      </c>
    </row>
    <row r="2610" spans="1:4" ht="14.25">
      <c r="A2610" s="267" t="s">
        <v>30530</v>
      </c>
      <c r="B2610" s="264" t="s">
        <v>30531</v>
      </c>
      <c r="C2610" s="265" t="s">
        <v>2</v>
      </c>
      <c r="D2610" s="266">
        <v>2726.65</v>
      </c>
    </row>
    <row r="2611" spans="1:4" ht="14.25">
      <c r="A2611" s="267" t="s">
        <v>30532</v>
      </c>
      <c r="B2611" s="264" t="s">
        <v>30533</v>
      </c>
      <c r="C2611" s="265" t="s">
        <v>2</v>
      </c>
      <c r="D2611" s="266">
        <v>1181.6400000000001</v>
      </c>
    </row>
    <row r="2612" spans="1:4" ht="14.25">
      <c r="A2612" s="267" t="s">
        <v>30534</v>
      </c>
      <c r="B2612" s="264" t="s">
        <v>30535</v>
      </c>
      <c r="C2612" s="265" t="s">
        <v>2</v>
      </c>
      <c r="D2612" s="266">
        <v>1003.92</v>
      </c>
    </row>
    <row r="2613" spans="1:4" ht="14.25">
      <c r="A2613" s="267" t="s">
        <v>30536</v>
      </c>
      <c r="B2613" s="264" t="s">
        <v>30537</v>
      </c>
      <c r="C2613" s="265" t="s">
        <v>2</v>
      </c>
      <c r="D2613" s="266">
        <v>1821.67</v>
      </c>
    </row>
    <row r="2614" spans="1:4" ht="14.25">
      <c r="A2614" s="267" t="s">
        <v>30538</v>
      </c>
      <c r="B2614" s="264" t="s">
        <v>30539</v>
      </c>
      <c r="C2614" s="265" t="s">
        <v>2</v>
      </c>
      <c r="D2614" s="266">
        <v>143.68</v>
      </c>
    </row>
    <row r="2615" spans="1:4" ht="14.25">
      <c r="A2615" s="267" t="s">
        <v>30540</v>
      </c>
      <c r="B2615" s="264" t="s">
        <v>30541</v>
      </c>
      <c r="C2615" s="265" t="s">
        <v>2</v>
      </c>
      <c r="D2615" s="266">
        <v>221.03</v>
      </c>
    </row>
    <row r="2616" spans="1:4" ht="14.25">
      <c r="A2616" s="267" t="s">
        <v>30542</v>
      </c>
      <c r="B2616" s="264" t="s">
        <v>30543</v>
      </c>
      <c r="C2616" s="265" t="s">
        <v>2</v>
      </c>
      <c r="D2616" s="266">
        <v>214.99</v>
      </c>
    </row>
    <row r="2617" spans="1:4" ht="14.25">
      <c r="A2617" s="267" t="s">
        <v>30544</v>
      </c>
      <c r="B2617" s="264" t="s">
        <v>30545</v>
      </c>
      <c r="C2617" s="265" t="s">
        <v>2</v>
      </c>
      <c r="D2617" s="266">
        <v>196.04</v>
      </c>
    </row>
    <row r="2618" spans="1:4" ht="14.25">
      <c r="A2618" s="267" t="s">
        <v>30546</v>
      </c>
      <c r="B2618" s="264" t="s">
        <v>30547</v>
      </c>
      <c r="C2618" s="265" t="s">
        <v>2</v>
      </c>
      <c r="D2618" s="266">
        <v>39.75</v>
      </c>
    </row>
    <row r="2619" spans="1:4" ht="14.25">
      <c r="A2619" s="267" t="s">
        <v>30548</v>
      </c>
      <c r="B2619" s="264" t="s">
        <v>30549</v>
      </c>
      <c r="C2619" s="265" t="s">
        <v>2</v>
      </c>
      <c r="D2619" s="266">
        <v>81.459999999999994</v>
      </c>
    </row>
    <row r="2620" spans="1:4" ht="14.25">
      <c r="A2620" s="267" t="s">
        <v>30550</v>
      </c>
      <c r="B2620" s="264" t="s">
        <v>30551</v>
      </c>
      <c r="C2620" s="265" t="s">
        <v>2</v>
      </c>
      <c r="D2620" s="266">
        <v>144.44</v>
      </c>
    </row>
    <row r="2621" spans="1:4" ht="14.25">
      <c r="A2621" s="267" t="s">
        <v>30552</v>
      </c>
      <c r="B2621" s="264" t="s">
        <v>30553</v>
      </c>
      <c r="C2621" s="265" t="s">
        <v>2</v>
      </c>
      <c r="D2621" s="266">
        <v>491.05</v>
      </c>
    </row>
    <row r="2622" spans="1:4" ht="14.25">
      <c r="A2622" s="267" t="s">
        <v>30554</v>
      </c>
      <c r="B2622" s="264" t="s">
        <v>30555</v>
      </c>
      <c r="C2622" s="265" t="s">
        <v>2</v>
      </c>
      <c r="D2622" s="266">
        <v>1363.94</v>
      </c>
    </row>
    <row r="2623" spans="1:4" ht="14.25">
      <c r="A2623" s="267" t="s">
        <v>30556</v>
      </c>
      <c r="B2623" s="264" t="s">
        <v>30557</v>
      </c>
      <c r="C2623" s="265" t="s">
        <v>2</v>
      </c>
      <c r="D2623" s="266">
        <v>78.47</v>
      </c>
    </row>
    <row r="2624" spans="1:4" ht="14.25">
      <c r="A2624" s="267" t="s">
        <v>30558</v>
      </c>
      <c r="B2624" s="264" t="s">
        <v>30559</v>
      </c>
      <c r="C2624" s="265" t="s">
        <v>2</v>
      </c>
      <c r="D2624" s="266">
        <v>157.97999999999999</v>
      </c>
    </row>
    <row r="2625" spans="1:4" ht="14.25">
      <c r="A2625" s="267" t="s">
        <v>30560</v>
      </c>
      <c r="B2625" s="264" t="s">
        <v>30561</v>
      </c>
      <c r="C2625" s="265" t="s">
        <v>2</v>
      </c>
      <c r="D2625" s="266">
        <v>342.87</v>
      </c>
    </row>
    <row r="2626" spans="1:4" ht="14.25">
      <c r="A2626" s="267" t="s">
        <v>30562</v>
      </c>
      <c r="B2626" s="264" t="s">
        <v>30563</v>
      </c>
      <c r="C2626" s="265" t="s">
        <v>2</v>
      </c>
      <c r="D2626" s="266">
        <v>564.08000000000004</v>
      </c>
    </row>
    <row r="2627" spans="1:4" ht="14.25">
      <c r="A2627" s="267" t="s">
        <v>30564</v>
      </c>
      <c r="B2627" s="264" t="s">
        <v>30565</v>
      </c>
      <c r="C2627" s="265" t="s">
        <v>2723</v>
      </c>
      <c r="D2627" s="266">
        <v>130024.97</v>
      </c>
    </row>
    <row r="2628" spans="1:4" ht="14.25">
      <c r="A2628" s="267" t="s">
        <v>30566</v>
      </c>
      <c r="B2628" s="264" t="s">
        <v>30567</v>
      </c>
      <c r="C2628" s="265" t="s">
        <v>2</v>
      </c>
      <c r="D2628" s="266">
        <v>505.08</v>
      </c>
    </row>
    <row r="2629" spans="1:4" ht="14.25">
      <c r="A2629" s="267" t="s">
        <v>30568</v>
      </c>
      <c r="B2629" s="264" t="s">
        <v>30569</v>
      </c>
      <c r="C2629" s="265" t="s">
        <v>2</v>
      </c>
      <c r="D2629" s="266">
        <v>500.2</v>
      </c>
    </row>
    <row r="2630" spans="1:4" ht="14.25">
      <c r="A2630" s="267" t="s">
        <v>30570</v>
      </c>
      <c r="B2630" s="264" t="s">
        <v>30571</v>
      </c>
      <c r="C2630" s="265" t="s">
        <v>2</v>
      </c>
      <c r="D2630" s="266">
        <v>726.39</v>
      </c>
    </row>
    <row r="2631" spans="1:4" ht="14.25">
      <c r="A2631" s="267" t="s">
        <v>30572</v>
      </c>
      <c r="B2631" s="264" t="s">
        <v>30573</v>
      </c>
      <c r="C2631" s="265" t="s">
        <v>2</v>
      </c>
      <c r="D2631" s="266">
        <v>750.47</v>
      </c>
    </row>
    <row r="2632" spans="1:4" ht="14.25">
      <c r="A2632" s="267" t="s">
        <v>30574</v>
      </c>
      <c r="B2632" s="264" t="s">
        <v>30575</v>
      </c>
      <c r="C2632" s="265" t="s">
        <v>2</v>
      </c>
      <c r="D2632" s="266">
        <v>932.98</v>
      </c>
    </row>
    <row r="2633" spans="1:4" ht="14.25">
      <c r="A2633" s="267" t="s">
        <v>30576</v>
      </c>
      <c r="B2633" s="264" t="s">
        <v>30577</v>
      </c>
      <c r="C2633" s="265" t="s">
        <v>2</v>
      </c>
      <c r="D2633" s="266">
        <v>1479.36</v>
      </c>
    </row>
    <row r="2634" spans="1:4" ht="14.25">
      <c r="A2634" s="267" t="s">
        <v>30578</v>
      </c>
      <c r="B2634" s="264" t="s">
        <v>30579</v>
      </c>
      <c r="C2634" s="265" t="s">
        <v>2</v>
      </c>
      <c r="D2634" s="266">
        <v>602.42999999999995</v>
      </c>
    </row>
    <row r="2635" spans="1:4" ht="14.25">
      <c r="A2635" s="267" t="s">
        <v>30580</v>
      </c>
      <c r="B2635" s="264" t="s">
        <v>30581</v>
      </c>
      <c r="C2635" s="265" t="s">
        <v>2</v>
      </c>
      <c r="D2635" s="266">
        <v>727.69</v>
      </c>
    </row>
    <row r="2636" spans="1:4" ht="14.25">
      <c r="A2636" s="267" t="s">
        <v>30582</v>
      </c>
      <c r="B2636" s="264" t="s">
        <v>30583</v>
      </c>
      <c r="C2636" s="265" t="s">
        <v>2</v>
      </c>
      <c r="D2636" s="266">
        <v>823.94</v>
      </c>
    </row>
    <row r="2637" spans="1:4" ht="14.25">
      <c r="A2637" s="267" t="s">
        <v>30584</v>
      </c>
      <c r="B2637" s="264" t="s">
        <v>30585</v>
      </c>
      <c r="C2637" s="265" t="s">
        <v>2</v>
      </c>
      <c r="D2637" s="266">
        <v>911.96</v>
      </c>
    </row>
    <row r="2638" spans="1:4" ht="14.25">
      <c r="A2638" s="267" t="s">
        <v>30586</v>
      </c>
      <c r="B2638" s="264" t="s">
        <v>30587</v>
      </c>
      <c r="C2638" s="265" t="s">
        <v>2</v>
      </c>
      <c r="D2638" s="266">
        <v>1218.3900000000001</v>
      </c>
    </row>
    <row r="2639" spans="1:4" ht="14.25">
      <c r="A2639" s="267" t="s">
        <v>30588</v>
      </c>
      <c r="B2639" s="264" t="s">
        <v>30589</v>
      </c>
      <c r="C2639" s="265" t="s">
        <v>2</v>
      </c>
      <c r="D2639" s="266">
        <v>1747.61</v>
      </c>
    </row>
    <row r="2640" spans="1:4" ht="14.25">
      <c r="A2640" s="267" t="s">
        <v>30590</v>
      </c>
      <c r="B2640" s="264" t="s">
        <v>30591</v>
      </c>
      <c r="C2640" s="265" t="s">
        <v>2723</v>
      </c>
      <c r="D2640" s="266">
        <v>103057.91</v>
      </c>
    </row>
    <row r="2641" spans="1:4" ht="14.25">
      <c r="A2641" s="267" t="s">
        <v>30592</v>
      </c>
      <c r="B2641" s="264" t="s">
        <v>30593</v>
      </c>
      <c r="C2641" s="265" t="s">
        <v>801</v>
      </c>
      <c r="D2641" s="266">
        <v>2721.97</v>
      </c>
    </row>
    <row r="2642" spans="1:4" ht="14.25">
      <c r="A2642" s="267" t="s">
        <v>30594</v>
      </c>
      <c r="B2642" s="264" t="s">
        <v>30595</v>
      </c>
      <c r="C2642" s="265" t="s">
        <v>801</v>
      </c>
      <c r="D2642" s="266">
        <v>531.97</v>
      </c>
    </row>
    <row r="2643" spans="1:4" ht="14.25">
      <c r="A2643" s="267" t="s">
        <v>30596</v>
      </c>
      <c r="B2643" s="264" t="s">
        <v>30597</v>
      </c>
      <c r="C2643" s="265" t="s">
        <v>2</v>
      </c>
      <c r="D2643" s="266">
        <v>1162.0899999999999</v>
      </c>
    </row>
    <row r="2644" spans="1:4" ht="14.25">
      <c r="A2644" s="267" t="s">
        <v>30598</v>
      </c>
      <c r="B2644" s="264" t="s">
        <v>30599</v>
      </c>
      <c r="C2644" s="265" t="s">
        <v>2</v>
      </c>
      <c r="D2644" s="266">
        <v>119.62</v>
      </c>
    </row>
    <row r="2645" spans="1:4" ht="14.25">
      <c r="A2645" s="267" t="s">
        <v>30600</v>
      </c>
      <c r="B2645" s="264" t="s">
        <v>30601</v>
      </c>
      <c r="C2645" s="265" t="s">
        <v>2</v>
      </c>
      <c r="D2645" s="266">
        <v>18.34</v>
      </c>
    </row>
    <row r="2646" spans="1:4" ht="14.25">
      <c r="A2646" s="267" t="s">
        <v>30602</v>
      </c>
      <c r="B2646" s="264" t="s">
        <v>30603</v>
      </c>
      <c r="C2646" s="265" t="s">
        <v>2</v>
      </c>
      <c r="D2646" s="266">
        <v>17.47</v>
      </c>
    </row>
    <row r="2647" spans="1:4" ht="14.25">
      <c r="A2647" s="267" t="s">
        <v>30604</v>
      </c>
      <c r="B2647" s="264" t="s">
        <v>30605</v>
      </c>
      <c r="C2647" s="265" t="s">
        <v>2723</v>
      </c>
      <c r="D2647" s="266">
        <v>8.5399999999999991</v>
      </c>
    </row>
    <row r="2648" spans="1:4" ht="14.25">
      <c r="A2648" s="267" t="s">
        <v>30606</v>
      </c>
      <c r="B2648" s="264" t="s">
        <v>30607</v>
      </c>
      <c r="C2648" s="265" t="s">
        <v>2</v>
      </c>
      <c r="D2648" s="266">
        <v>4.3899999999999997</v>
      </c>
    </row>
    <row r="2649" spans="1:4" ht="14.25">
      <c r="A2649" s="267" t="s">
        <v>30608</v>
      </c>
      <c r="B2649" s="264" t="s">
        <v>30609</v>
      </c>
      <c r="C2649" s="265" t="s">
        <v>2</v>
      </c>
      <c r="D2649" s="266">
        <v>74.55</v>
      </c>
    </row>
    <row r="2650" spans="1:4" ht="14.25">
      <c r="A2650" s="267" t="s">
        <v>30610</v>
      </c>
      <c r="B2650" s="264" t="s">
        <v>30611</v>
      </c>
      <c r="C2650" s="265" t="s">
        <v>2</v>
      </c>
      <c r="D2650" s="266">
        <v>129.02000000000001</v>
      </c>
    </row>
    <row r="2651" spans="1:4" ht="14.25">
      <c r="A2651" s="267" t="s">
        <v>30612</v>
      </c>
      <c r="B2651" s="264" t="s">
        <v>30613</v>
      </c>
      <c r="C2651" s="265" t="s">
        <v>2</v>
      </c>
      <c r="D2651" s="266">
        <v>16.53</v>
      </c>
    </row>
    <row r="2652" spans="1:4" ht="14.25">
      <c r="A2652" s="267" t="s">
        <v>30614</v>
      </c>
      <c r="B2652" s="264" t="s">
        <v>30615</v>
      </c>
      <c r="C2652" s="265" t="s">
        <v>2</v>
      </c>
      <c r="D2652" s="266">
        <v>5.59</v>
      </c>
    </row>
    <row r="2653" spans="1:4" ht="14.25">
      <c r="A2653" s="267" t="s">
        <v>30616</v>
      </c>
      <c r="B2653" s="264" t="s">
        <v>30617</v>
      </c>
      <c r="C2653" s="265" t="s">
        <v>2</v>
      </c>
      <c r="D2653" s="266">
        <v>8.1300000000000008</v>
      </c>
    </row>
    <row r="2654" spans="1:4" ht="14.25">
      <c r="A2654" s="267" t="s">
        <v>30618</v>
      </c>
      <c r="B2654" s="264" t="s">
        <v>30619</v>
      </c>
      <c r="C2654" s="265" t="s">
        <v>2</v>
      </c>
      <c r="D2654" s="266">
        <v>14.59</v>
      </c>
    </row>
    <row r="2655" spans="1:4" ht="14.25">
      <c r="A2655" s="267" t="s">
        <v>30620</v>
      </c>
      <c r="B2655" s="264" t="s">
        <v>30621</v>
      </c>
      <c r="C2655" s="265" t="s">
        <v>2</v>
      </c>
      <c r="D2655" s="266">
        <v>17.57</v>
      </c>
    </row>
    <row r="2656" spans="1:4" ht="14.25">
      <c r="A2656" s="267" t="s">
        <v>30622</v>
      </c>
      <c r="B2656" s="264" t="s">
        <v>30623</v>
      </c>
      <c r="C2656" s="265" t="s">
        <v>2</v>
      </c>
      <c r="D2656" s="266">
        <v>10.1</v>
      </c>
    </row>
    <row r="2657" spans="1:4" ht="14.25">
      <c r="A2657" s="267" t="s">
        <v>30624</v>
      </c>
      <c r="B2657" s="264" t="s">
        <v>30625</v>
      </c>
      <c r="C2657" s="265" t="s">
        <v>2</v>
      </c>
      <c r="D2657" s="266">
        <v>15.35</v>
      </c>
    </row>
    <row r="2658" spans="1:4" ht="14.25">
      <c r="A2658" s="267" t="s">
        <v>30626</v>
      </c>
      <c r="B2658" s="264" t="s">
        <v>30627</v>
      </c>
      <c r="C2658" s="265" t="s">
        <v>2</v>
      </c>
      <c r="D2658" s="266">
        <v>13.03</v>
      </c>
    </row>
    <row r="2659" spans="1:4" ht="14.25">
      <c r="A2659" s="267" t="s">
        <v>30628</v>
      </c>
      <c r="B2659" s="264" t="s">
        <v>30629</v>
      </c>
      <c r="C2659" s="265" t="s">
        <v>2</v>
      </c>
      <c r="D2659" s="266">
        <v>17.45</v>
      </c>
    </row>
    <row r="2660" spans="1:4" ht="14.25">
      <c r="A2660" s="267" t="s">
        <v>30630</v>
      </c>
      <c r="B2660" s="264" t="s">
        <v>30631</v>
      </c>
      <c r="C2660" s="265" t="s">
        <v>2</v>
      </c>
      <c r="D2660" s="266">
        <v>11.52</v>
      </c>
    </row>
    <row r="2661" spans="1:4" ht="14.25">
      <c r="A2661" s="267" t="s">
        <v>30632</v>
      </c>
      <c r="B2661" s="264" t="s">
        <v>30633</v>
      </c>
      <c r="C2661" s="265" t="s">
        <v>2</v>
      </c>
      <c r="D2661" s="266">
        <v>9.23</v>
      </c>
    </row>
    <row r="2662" spans="1:4" ht="14.25">
      <c r="A2662" s="267" t="s">
        <v>30634</v>
      </c>
      <c r="B2662" s="264" t="s">
        <v>30635</v>
      </c>
      <c r="C2662" s="265" t="s">
        <v>2</v>
      </c>
      <c r="D2662" s="266">
        <v>70.27</v>
      </c>
    </row>
    <row r="2663" spans="1:4" ht="14.25">
      <c r="A2663" s="267" t="s">
        <v>30636</v>
      </c>
      <c r="B2663" s="264" t="s">
        <v>30637</v>
      </c>
      <c r="C2663" s="265" t="s">
        <v>2</v>
      </c>
      <c r="D2663" s="266">
        <v>127.06</v>
      </c>
    </row>
    <row r="2664" spans="1:4" ht="14.25">
      <c r="A2664" s="267" t="s">
        <v>30638</v>
      </c>
      <c r="B2664" s="264" t="s">
        <v>30639</v>
      </c>
      <c r="C2664" s="265" t="s">
        <v>89</v>
      </c>
      <c r="D2664" s="266">
        <v>80.44</v>
      </c>
    </row>
    <row r="2665" spans="1:4" ht="14.25">
      <c r="A2665" s="267" t="s">
        <v>30640</v>
      </c>
      <c r="B2665" s="264" t="s">
        <v>30641</v>
      </c>
      <c r="C2665" s="265" t="s">
        <v>2</v>
      </c>
      <c r="D2665" s="266">
        <v>10.83</v>
      </c>
    </row>
    <row r="2666" spans="1:4" ht="14.25">
      <c r="A2666" s="267" t="s">
        <v>30642</v>
      </c>
      <c r="B2666" s="264" t="s">
        <v>30643</v>
      </c>
      <c r="C2666" s="265" t="s">
        <v>2</v>
      </c>
      <c r="D2666" s="266">
        <v>41.39</v>
      </c>
    </row>
    <row r="2667" spans="1:4" ht="14.25">
      <c r="A2667" s="267" t="s">
        <v>30644</v>
      </c>
      <c r="B2667" s="264" t="s">
        <v>30645</v>
      </c>
      <c r="C2667" s="265" t="s">
        <v>2</v>
      </c>
      <c r="D2667" s="266">
        <v>14.99</v>
      </c>
    </row>
    <row r="2668" spans="1:4" ht="14.25">
      <c r="A2668" s="267" t="s">
        <v>30646</v>
      </c>
      <c r="B2668" s="264" t="s">
        <v>30647</v>
      </c>
      <c r="C2668" s="265" t="s">
        <v>2</v>
      </c>
      <c r="D2668" s="266">
        <v>25.09</v>
      </c>
    </row>
    <row r="2669" spans="1:4" ht="14.25">
      <c r="A2669" s="267" t="s">
        <v>30648</v>
      </c>
      <c r="B2669" s="264" t="s">
        <v>30649</v>
      </c>
      <c r="C2669" s="265" t="s">
        <v>2</v>
      </c>
      <c r="D2669" s="266">
        <v>16.59</v>
      </c>
    </row>
    <row r="2670" spans="1:4" ht="14.25">
      <c r="A2670" s="267" t="s">
        <v>30650</v>
      </c>
      <c r="B2670" s="264" t="s">
        <v>30651</v>
      </c>
      <c r="C2670" s="265" t="s">
        <v>2</v>
      </c>
      <c r="D2670" s="266">
        <v>5.55</v>
      </c>
    </row>
    <row r="2671" spans="1:4" ht="14.25">
      <c r="A2671" s="267" t="s">
        <v>30652</v>
      </c>
      <c r="B2671" s="264" t="s">
        <v>30653</v>
      </c>
      <c r="C2671" s="265" t="s">
        <v>2</v>
      </c>
      <c r="D2671" s="266">
        <v>182.18</v>
      </c>
    </row>
    <row r="2672" spans="1:4" ht="14.25">
      <c r="A2672" s="267" t="s">
        <v>30654</v>
      </c>
      <c r="B2672" s="264" t="s">
        <v>30655</v>
      </c>
      <c r="C2672" s="265" t="s">
        <v>2</v>
      </c>
      <c r="D2672" s="266">
        <v>42.19</v>
      </c>
    </row>
    <row r="2673" spans="1:4" ht="14.25">
      <c r="A2673" s="267" t="s">
        <v>30656</v>
      </c>
      <c r="B2673" s="264" t="s">
        <v>30657</v>
      </c>
      <c r="C2673" s="265" t="s">
        <v>2</v>
      </c>
      <c r="D2673" s="266">
        <v>10.119999999999999</v>
      </c>
    </row>
    <row r="2674" spans="1:4" ht="14.25">
      <c r="A2674" s="267" t="s">
        <v>30658</v>
      </c>
      <c r="B2674" s="264" t="s">
        <v>30659</v>
      </c>
      <c r="C2674" s="265" t="s">
        <v>2</v>
      </c>
      <c r="D2674" s="266">
        <v>9.02</v>
      </c>
    </row>
    <row r="2675" spans="1:4" ht="14.25">
      <c r="A2675" s="267" t="s">
        <v>30660</v>
      </c>
      <c r="B2675" s="264" t="s">
        <v>30661</v>
      </c>
      <c r="C2675" s="265" t="s">
        <v>2</v>
      </c>
      <c r="D2675" s="266">
        <v>42.95</v>
      </c>
    </row>
    <row r="2676" spans="1:4" ht="14.25">
      <c r="A2676" s="267" t="s">
        <v>30662</v>
      </c>
      <c r="B2676" s="264" t="s">
        <v>30663</v>
      </c>
      <c r="C2676" s="265" t="s">
        <v>2</v>
      </c>
      <c r="D2676" s="266">
        <v>222.86</v>
      </c>
    </row>
    <row r="2677" spans="1:4" ht="14.25">
      <c r="A2677" s="267" t="s">
        <v>30664</v>
      </c>
      <c r="B2677" s="264" t="s">
        <v>30665</v>
      </c>
      <c r="C2677" s="265" t="s">
        <v>2</v>
      </c>
      <c r="D2677" s="266">
        <v>267.7</v>
      </c>
    </row>
    <row r="2678" spans="1:4" ht="14.25">
      <c r="A2678" s="267" t="s">
        <v>30666</v>
      </c>
      <c r="B2678" s="264" t="s">
        <v>30667</v>
      </c>
      <c r="C2678" s="265" t="s">
        <v>2</v>
      </c>
      <c r="D2678" s="266">
        <v>5.84</v>
      </c>
    </row>
    <row r="2679" spans="1:4" ht="14.25">
      <c r="A2679" s="267" t="s">
        <v>30668</v>
      </c>
      <c r="B2679" s="264" t="s">
        <v>30669</v>
      </c>
      <c r="C2679" s="265" t="s">
        <v>2</v>
      </c>
      <c r="D2679" s="266">
        <v>25.09</v>
      </c>
    </row>
    <row r="2680" spans="1:4" ht="14.25">
      <c r="A2680" s="267" t="s">
        <v>30670</v>
      </c>
      <c r="B2680" s="264" t="s">
        <v>30671</v>
      </c>
      <c r="C2680" s="265" t="s">
        <v>2</v>
      </c>
      <c r="D2680" s="266">
        <v>15.5</v>
      </c>
    </row>
    <row r="2681" spans="1:4" ht="14.25">
      <c r="A2681" s="267" t="s">
        <v>30672</v>
      </c>
      <c r="B2681" s="264" t="s">
        <v>30673</v>
      </c>
      <c r="C2681" s="265" t="s">
        <v>2</v>
      </c>
      <c r="D2681" s="266">
        <v>40.659999999999997</v>
      </c>
    </row>
    <row r="2682" spans="1:4" ht="14.25">
      <c r="A2682" s="267" t="s">
        <v>30674</v>
      </c>
      <c r="B2682" s="264" t="s">
        <v>30675</v>
      </c>
      <c r="C2682" s="265" t="s">
        <v>2</v>
      </c>
      <c r="D2682" s="266">
        <v>35.46</v>
      </c>
    </row>
    <row r="2683" spans="1:4" ht="14.25">
      <c r="A2683" s="267" t="s">
        <v>30676</v>
      </c>
      <c r="B2683" s="264" t="s">
        <v>30677</v>
      </c>
      <c r="C2683" s="265" t="s">
        <v>2</v>
      </c>
      <c r="D2683" s="266">
        <v>43.93</v>
      </c>
    </row>
    <row r="2684" spans="1:4" ht="14.25">
      <c r="A2684" s="267" t="s">
        <v>30678</v>
      </c>
      <c r="B2684" s="264" t="s">
        <v>30679</v>
      </c>
      <c r="C2684" s="265" t="s">
        <v>2</v>
      </c>
      <c r="D2684" s="266">
        <v>94.21</v>
      </c>
    </row>
    <row r="2685" spans="1:4" ht="14.25">
      <c r="A2685" s="267" t="s">
        <v>30680</v>
      </c>
      <c r="B2685" s="264" t="s">
        <v>30681</v>
      </c>
      <c r="C2685" s="265" t="s">
        <v>2</v>
      </c>
      <c r="D2685" s="266">
        <v>8.86</v>
      </c>
    </row>
    <row r="2686" spans="1:4" ht="14.25">
      <c r="A2686" s="267" t="s">
        <v>30682</v>
      </c>
      <c r="B2686" s="264" t="s">
        <v>30683</v>
      </c>
      <c r="C2686" s="265" t="s">
        <v>89</v>
      </c>
      <c r="D2686" s="266">
        <v>170.45</v>
      </c>
    </row>
    <row r="2687" spans="1:4" ht="14.25">
      <c r="A2687" s="267" t="s">
        <v>30684</v>
      </c>
      <c r="B2687" s="264" t="s">
        <v>30685</v>
      </c>
      <c r="C2687" s="265" t="s">
        <v>2</v>
      </c>
      <c r="D2687" s="266">
        <v>493.38</v>
      </c>
    </row>
    <row r="2688" spans="1:4" ht="14.25">
      <c r="A2688" s="267" t="s">
        <v>30686</v>
      </c>
      <c r="B2688" s="264" t="s">
        <v>30687</v>
      </c>
      <c r="C2688" s="265" t="s">
        <v>2</v>
      </c>
      <c r="D2688" s="266">
        <v>343.98</v>
      </c>
    </row>
    <row r="2689" spans="1:4" ht="14.25">
      <c r="A2689" s="267" t="s">
        <v>30688</v>
      </c>
      <c r="B2689" s="264" t="s">
        <v>30689</v>
      </c>
      <c r="C2689" s="265" t="s">
        <v>96</v>
      </c>
      <c r="D2689" s="266">
        <v>54.65</v>
      </c>
    </row>
    <row r="2690" spans="1:4" ht="14.25">
      <c r="A2690" s="267" t="s">
        <v>30690</v>
      </c>
      <c r="B2690" s="264" t="s">
        <v>30691</v>
      </c>
      <c r="C2690" s="265" t="s">
        <v>2</v>
      </c>
      <c r="D2690" s="266">
        <v>3.81</v>
      </c>
    </row>
    <row r="2691" spans="1:4" ht="14.25">
      <c r="A2691" s="267" t="s">
        <v>30692</v>
      </c>
      <c r="B2691" s="264" t="s">
        <v>30693</v>
      </c>
      <c r="C2691" s="265" t="s">
        <v>2</v>
      </c>
      <c r="D2691" s="266">
        <v>19.57</v>
      </c>
    </row>
    <row r="2692" spans="1:4" ht="14.25">
      <c r="A2692" s="267" t="s">
        <v>30694</v>
      </c>
      <c r="B2692" s="264" t="s">
        <v>30695</v>
      </c>
      <c r="C2692" s="265" t="s">
        <v>2</v>
      </c>
      <c r="D2692" s="266">
        <v>1.24</v>
      </c>
    </row>
    <row r="2693" spans="1:4" ht="14.25">
      <c r="A2693" s="267" t="s">
        <v>30696</v>
      </c>
      <c r="B2693" s="264" t="s">
        <v>30697</v>
      </c>
      <c r="C2693" s="265" t="s">
        <v>2</v>
      </c>
      <c r="D2693" s="266">
        <v>1.23</v>
      </c>
    </row>
    <row r="2694" spans="1:4" ht="14.25">
      <c r="A2694" s="267" t="s">
        <v>30698</v>
      </c>
      <c r="B2694" s="264" t="s">
        <v>30699</v>
      </c>
      <c r="C2694" s="265" t="s">
        <v>2</v>
      </c>
      <c r="D2694" s="266">
        <v>5.0199999999999996</v>
      </c>
    </row>
    <row r="2695" spans="1:4" ht="14.25">
      <c r="A2695" s="267" t="s">
        <v>30700</v>
      </c>
      <c r="B2695" s="264" t="s">
        <v>30701</v>
      </c>
      <c r="C2695" s="265" t="s">
        <v>2</v>
      </c>
      <c r="D2695" s="266">
        <v>5.14</v>
      </c>
    </row>
    <row r="2696" spans="1:4" ht="14.25">
      <c r="A2696" s="267" t="s">
        <v>30702</v>
      </c>
      <c r="B2696" s="264" t="s">
        <v>30703</v>
      </c>
      <c r="C2696" s="265" t="s">
        <v>2</v>
      </c>
      <c r="D2696" s="266">
        <v>4.6100000000000003</v>
      </c>
    </row>
    <row r="2697" spans="1:4" ht="14.25">
      <c r="A2697" s="267" t="s">
        <v>30704</v>
      </c>
      <c r="B2697" s="264" t="s">
        <v>30705</v>
      </c>
      <c r="C2697" s="265" t="s">
        <v>2</v>
      </c>
      <c r="D2697" s="266">
        <v>37.090000000000003</v>
      </c>
    </row>
    <row r="2698" spans="1:4" ht="14.25">
      <c r="A2698" s="267" t="s">
        <v>30706</v>
      </c>
      <c r="B2698" s="264" t="s">
        <v>30707</v>
      </c>
      <c r="C2698" s="265" t="s">
        <v>2</v>
      </c>
      <c r="D2698" s="266">
        <v>2.85</v>
      </c>
    </row>
    <row r="2699" spans="1:4" ht="14.25">
      <c r="A2699" s="267" t="s">
        <v>30708</v>
      </c>
      <c r="B2699" s="264" t="s">
        <v>30709</v>
      </c>
      <c r="C2699" s="265" t="s">
        <v>2</v>
      </c>
      <c r="D2699" s="266">
        <v>5.25</v>
      </c>
    </row>
    <row r="2700" spans="1:4" ht="14.25">
      <c r="A2700" s="267" t="s">
        <v>30710</v>
      </c>
      <c r="B2700" s="264" t="s">
        <v>30711</v>
      </c>
      <c r="C2700" s="265" t="s">
        <v>2</v>
      </c>
      <c r="D2700" s="266">
        <v>9.01</v>
      </c>
    </row>
    <row r="2701" spans="1:4" ht="14.25">
      <c r="A2701" s="267" t="s">
        <v>30712</v>
      </c>
      <c r="B2701" s="264" t="s">
        <v>30713</v>
      </c>
      <c r="C2701" s="265" t="s">
        <v>2</v>
      </c>
      <c r="D2701" s="266">
        <v>13.12</v>
      </c>
    </row>
    <row r="2702" spans="1:4" ht="14.25">
      <c r="A2702" s="267" t="s">
        <v>30714</v>
      </c>
      <c r="B2702" s="264" t="s">
        <v>30715</v>
      </c>
      <c r="C2702" s="265" t="s">
        <v>2</v>
      </c>
      <c r="D2702" s="266">
        <v>114.24</v>
      </c>
    </row>
    <row r="2703" spans="1:4" ht="14.25">
      <c r="A2703" s="267" t="s">
        <v>30716</v>
      </c>
      <c r="B2703" s="264" t="s">
        <v>30717</v>
      </c>
      <c r="C2703" s="265" t="s">
        <v>801</v>
      </c>
      <c r="D2703" s="266">
        <v>231.86</v>
      </c>
    </row>
    <row r="2704" spans="1:4" ht="14.25">
      <c r="A2704" s="267" t="s">
        <v>30718</v>
      </c>
      <c r="B2704" s="264" t="s">
        <v>30719</v>
      </c>
      <c r="C2704" s="265" t="s">
        <v>89</v>
      </c>
      <c r="D2704" s="266">
        <v>61.96</v>
      </c>
    </row>
    <row r="2705" spans="1:4" ht="14.25">
      <c r="A2705" s="267" t="s">
        <v>30720</v>
      </c>
      <c r="B2705" s="264" t="s">
        <v>30721</v>
      </c>
      <c r="C2705" s="265" t="s">
        <v>2</v>
      </c>
      <c r="D2705" s="266">
        <v>32.299999999999997</v>
      </c>
    </row>
    <row r="2706" spans="1:4" ht="14.25">
      <c r="A2706" s="267" t="s">
        <v>30722</v>
      </c>
      <c r="B2706" s="264" t="s">
        <v>30723</v>
      </c>
      <c r="C2706" s="265" t="s">
        <v>89</v>
      </c>
      <c r="D2706" s="266">
        <v>8.0299999999999994</v>
      </c>
    </row>
    <row r="2707" spans="1:4" ht="14.25">
      <c r="A2707" s="267" t="s">
        <v>30724</v>
      </c>
      <c r="B2707" s="264" t="s">
        <v>30725</v>
      </c>
      <c r="C2707" s="265" t="s">
        <v>89</v>
      </c>
      <c r="D2707" s="266">
        <v>15.55</v>
      </c>
    </row>
    <row r="2708" spans="1:4" ht="14.25">
      <c r="A2708" s="267" t="s">
        <v>30726</v>
      </c>
      <c r="B2708" s="264" t="s">
        <v>30727</v>
      </c>
      <c r="C2708" s="265" t="s">
        <v>2</v>
      </c>
      <c r="D2708" s="266">
        <v>168.72</v>
      </c>
    </row>
    <row r="2709" spans="1:4" ht="14.25">
      <c r="A2709" s="267" t="s">
        <v>30728</v>
      </c>
      <c r="B2709" s="264" t="s">
        <v>30729</v>
      </c>
      <c r="C2709" s="265" t="s">
        <v>2</v>
      </c>
      <c r="D2709" s="266">
        <v>7.75</v>
      </c>
    </row>
    <row r="2710" spans="1:4" ht="14.25">
      <c r="A2710" s="267" t="s">
        <v>30730</v>
      </c>
      <c r="B2710" s="264" t="s">
        <v>30731</v>
      </c>
      <c r="C2710" s="265" t="s">
        <v>2</v>
      </c>
      <c r="D2710" s="266">
        <v>16.989999999999998</v>
      </c>
    </row>
    <row r="2711" spans="1:4" ht="14.25">
      <c r="A2711" s="267" t="s">
        <v>30732</v>
      </c>
      <c r="B2711" s="264" t="s">
        <v>30733</v>
      </c>
      <c r="C2711" s="265" t="s">
        <v>2</v>
      </c>
      <c r="D2711" s="266">
        <v>33.979999999999997</v>
      </c>
    </row>
    <row r="2712" spans="1:4" ht="14.25">
      <c r="A2712" s="267" t="s">
        <v>30734</v>
      </c>
      <c r="B2712" s="264" t="s">
        <v>30735</v>
      </c>
      <c r="C2712" s="265" t="s">
        <v>2</v>
      </c>
      <c r="D2712" s="266">
        <v>112.67</v>
      </c>
    </row>
    <row r="2713" spans="1:4" ht="14.25">
      <c r="A2713" s="267" t="s">
        <v>30736</v>
      </c>
      <c r="B2713" s="264" t="s">
        <v>30737</v>
      </c>
      <c r="C2713" s="265" t="s">
        <v>2</v>
      </c>
      <c r="D2713" s="266">
        <v>71.989999999999995</v>
      </c>
    </row>
    <row r="2714" spans="1:4" ht="14.25">
      <c r="A2714" s="267" t="s">
        <v>30738</v>
      </c>
      <c r="B2714" s="264" t="s">
        <v>30739</v>
      </c>
      <c r="C2714" s="265" t="s">
        <v>2</v>
      </c>
      <c r="D2714" s="266">
        <v>76.78</v>
      </c>
    </row>
    <row r="2715" spans="1:4" ht="14.25">
      <c r="A2715" s="267" t="s">
        <v>30740</v>
      </c>
      <c r="B2715" s="264" t="s">
        <v>30741</v>
      </c>
      <c r="C2715" s="265" t="s">
        <v>2</v>
      </c>
      <c r="D2715" s="266">
        <v>132.99</v>
      </c>
    </row>
    <row r="2716" spans="1:4" ht="14.25">
      <c r="A2716" s="267" t="s">
        <v>30742</v>
      </c>
      <c r="B2716" s="264" t="s">
        <v>30743</v>
      </c>
      <c r="C2716" s="265" t="s">
        <v>2</v>
      </c>
      <c r="D2716" s="266">
        <v>139.26</v>
      </c>
    </row>
    <row r="2717" spans="1:4" ht="14.25">
      <c r="A2717" s="267" t="s">
        <v>30744</v>
      </c>
      <c r="B2717" s="264" t="s">
        <v>30745</v>
      </c>
      <c r="C2717" s="265" t="s">
        <v>2</v>
      </c>
      <c r="D2717" s="266">
        <v>140.69</v>
      </c>
    </row>
    <row r="2718" spans="1:4" ht="14.25">
      <c r="A2718" s="267" t="s">
        <v>30746</v>
      </c>
      <c r="B2718" s="264" t="s">
        <v>30747</v>
      </c>
      <c r="C2718" s="265" t="s">
        <v>2</v>
      </c>
      <c r="D2718" s="266">
        <v>90.26</v>
      </c>
    </row>
    <row r="2719" spans="1:4" ht="14.25">
      <c r="A2719" s="267" t="s">
        <v>30748</v>
      </c>
      <c r="B2719" s="264" t="s">
        <v>30749</v>
      </c>
      <c r="C2719" s="265" t="s">
        <v>2</v>
      </c>
      <c r="D2719" s="266">
        <v>115.23</v>
      </c>
    </row>
    <row r="2720" spans="1:4" ht="14.25">
      <c r="A2720" s="267" t="s">
        <v>30750</v>
      </c>
      <c r="B2720" s="264" t="s">
        <v>30751</v>
      </c>
      <c r="C2720" s="265" t="s">
        <v>2</v>
      </c>
      <c r="D2720" s="266">
        <v>78.45</v>
      </c>
    </row>
    <row r="2721" spans="1:4" ht="14.25">
      <c r="A2721" s="267" t="s">
        <v>30752</v>
      </c>
      <c r="B2721" s="264" t="s">
        <v>30753</v>
      </c>
      <c r="C2721" s="265" t="s">
        <v>2</v>
      </c>
      <c r="D2721" s="266">
        <v>157.26</v>
      </c>
    </row>
    <row r="2722" spans="1:4" ht="14.25">
      <c r="A2722" s="267" t="s">
        <v>30754</v>
      </c>
      <c r="B2722" s="264" t="s">
        <v>30755</v>
      </c>
      <c r="C2722" s="265" t="s">
        <v>2</v>
      </c>
      <c r="D2722" s="266">
        <v>156.76</v>
      </c>
    </row>
    <row r="2723" spans="1:4" ht="14.25">
      <c r="A2723" s="267" t="s">
        <v>30756</v>
      </c>
      <c r="B2723" s="264" t="s">
        <v>30757</v>
      </c>
      <c r="C2723" s="265" t="s">
        <v>2</v>
      </c>
      <c r="D2723" s="266">
        <v>159.21</v>
      </c>
    </row>
    <row r="2724" spans="1:4" ht="14.25">
      <c r="A2724" s="267" t="s">
        <v>30758</v>
      </c>
      <c r="B2724" s="264" t="s">
        <v>30759</v>
      </c>
      <c r="C2724" s="265" t="s">
        <v>2</v>
      </c>
      <c r="D2724" s="266">
        <v>174.51</v>
      </c>
    </row>
    <row r="2725" spans="1:4" ht="14.25">
      <c r="A2725" s="267" t="s">
        <v>30760</v>
      </c>
      <c r="B2725" s="264" t="s">
        <v>30761</v>
      </c>
      <c r="C2725" s="265" t="s">
        <v>2</v>
      </c>
      <c r="D2725" s="266">
        <v>76.87</v>
      </c>
    </row>
    <row r="2726" spans="1:4" ht="14.25">
      <c r="A2726" s="267" t="s">
        <v>30762</v>
      </c>
      <c r="B2726" s="264" t="s">
        <v>30763</v>
      </c>
      <c r="C2726" s="265" t="s">
        <v>2</v>
      </c>
      <c r="D2726" s="266">
        <v>120.17</v>
      </c>
    </row>
    <row r="2727" spans="1:4" ht="14.25">
      <c r="A2727" s="267" t="s">
        <v>30764</v>
      </c>
      <c r="B2727" s="264" t="s">
        <v>30765</v>
      </c>
      <c r="C2727" s="265" t="s">
        <v>2</v>
      </c>
      <c r="D2727" s="266">
        <v>91.57</v>
      </c>
    </row>
    <row r="2728" spans="1:4" ht="14.25">
      <c r="A2728" s="267" t="s">
        <v>30766</v>
      </c>
      <c r="B2728" s="264" t="s">
        <v>30767</v>
      </c>
      <c r="C2728" s="265" t="s">
        <v>2</v>
      </c>
      <c r="D2728" s="266">
        <v>268.07</v>
      </c>
    </row>
    <row r="2729" spans="1:4" ht="14.25">
      <c r="A2729" s="267" t="s">
        <v>30768</v>
      </c>
      <c r="B2729" s="264" t="s">
        <v>30769</v>
      </c>
      <c r="C2729" s="265" t="s">
        <v>2</v>
      </c>
      <c r="D2729" s="266">
        <v>127.09</v>
      </c>
    </row>
    <row r="2730" spans="1:4" ht="14.25">
      <c r="A2730" s="267" t="s">
        <v>30770</v>
      </c>
      <c r="B2730" s="264" t="s">
        <v>30771</v>
      </c>
      <c r="C2730" s="265" t="s">
        <v>2</v>
      </c>
      <c r="D2730" s="266">
        <v>128.63</v>
      </c>
    </row>
    <row r="2731" spans="1:4" ht="14.25">
      <c r="A2731" s="267" t="s">
        <v>30772</v>
      </c>
      <c r="B2731" s="264" t="s">
        <v>30773</v>
      </c>
      <c r="C2731" s="265" t="s">
        <v>2</v>
      </c>
      <c r="D2731" s="266">
        <v>75.78</v>
      </c>
    </row>
    <row r="2732" spans="1:4" ht="14.25">
      <c r="A2732" s="267" t="s">
        <v>30774</v>
      </c>
      <c r="B2732" s="264" t="s">
        <v>30775</v>
      </c>
      <c r="C2732" s="265" t="s">
        <v>2</v>
      </c>
      <c r="D2732" s="266">
        <v>96.88</v>
      </c>
    </row>
    <row r="2733" spans="1:4" ht="14.25">
      <c r="A2733" s="267" t="s">
        <v>30776</v>
      </c>
      <c r="B2733" s="264" t="s">
        <v>30777</v>
      </c>
      <c r="C2733" s="265" t="s">
        <v>2</v>
      </c>
      <c r="D2733" s="266">
        <v>121.11</v>
      </c>
    </row>
    <row r="2734" spans="1:4" ht="14.25">
      <c r="A2734" s="267" t="s">
        <v>30778</v>
      </c>
      <c r="B2734" s="264" t="s">
        <v>30779</v>
      </c>
      <c r="C2734" s="265" t="s">
        <v>2</v>
      </c>
      <c r="D2734" s="266">
        <v>480.28</v>
      </c>
    </row>
    <row r="2735" spans="1:4" ht="14.25">
      <c r="A2735" s="267" t="s">
        <v>30780</v>
      </c>
      <c r="B2735" s="264" t="s">
        <v>30781</v>
      </c>
      <c r="C2735" s="265" t="s">
        <v>2</v>
      </c>
      <c r="D2735" s="266">
        <v>62.02</v>
      </c>
    </row>
    <row r="2736" spans="1:4" ht="14.25">
      <c r="A2736" s="267" t="s">
        <v>30782</v>
      </c>
      <c r="B2736" s="264" t="s">
        <v>30783</v>
      </c>
      <c r="C2736" s="265" t="s">
        <v>2</v>
      </c>
      <c r="D2736" s="266">
        <v>24.28</v>
      </c>
    </row>
    <row r="2737" spans="1:4" ht="14.25">
      <c r="A2737" s="267" t="s">
        <v>30784</v>
      </c>
      <c r="B2737" s="264" t="s">
        <v>30785</v>
      </c>
      <c r="C2737" s="265" t="s">
        <v>2</v>
      </c>
      <c r="D2737" s="266">
        <v>11.29</v>
      </c>
    </row>
    <row r="2738" spans="1:4" ht="14.25">
      <c r="A2738" s="267" t="s">
        <v>30786</v>
      </c>
      <c r="B2738" s="264" t="s">
        <v>30787</v>
      </c>
      <c r="C2738" s="265" t="s">
        <v>2</v>
      </c>
      <c r="D2738" s="266">
        <v>41.86</v>
      </c>
    </row>
    <row r="2739" spans="1:4" ht="14.25">
      <c r="A2739" s="267" t="s">
        <v>30788</v>
      </c>
      <c r="B2739" s="264" t="s">
        <v>30789</v>
      </c>
      <c r="C2739" s="265" t="s">
        <v>2</v>
      </c>
      <c r="D2739" s="266">
        <v>21.13</v>
      </c>
    </row>
    <row r="2740" spans="1:4" ht="14.25">
      <c r="A2740" s="267" t="s">
        <v>30790</v>
      </c>
      <c r="B2740" s="264" t="s">
        <v>30791</v>
      </c>
      <c r="C2740" s="265" t="s">
        <v>2</v>
      </c>
      <c r="D2740" s="266">
        <v>18.559999999999999</v>
      </c>
    </row>
    <row r="2741" spans="1:4" ht="14.25">
      <c r="A2741" s="267" t="s">
        <v>30792</v>
      </c>
      <c r="B2741" s="264" t="s">
        <v>30793</v>
      </c>
      <c r="C2741" s="265" t="s">
        <v>2</v>
      </c>
      <c r="D2741" s="266">
        <v>5.49</v>
      </c>
    </row>
    <row r="2742" spans="1:4" ht="14.25">
      <c r="A2742" s="267" t="s">
        <v>30794</v>
      </c>
      <c r="B2742" s="264" t="s">
        <v>30795</v>
      </c>
      <c r="C2742" s="265" t="s">
        <v>2</v>
      </c>
      <c r="D2742" s="266">
        <v>20.02</v>
      </c>
    </row>
    <row r="2743" spans="1:4" ht="14.25">
      <c r="A2743" s="267" t="s">
        <v>30796</v>
      </c>
      <c r="B2743" s="264" t="s">
        <v>30797</v>
      </c>
      <c r="C2743" s="265" t="s">
        <v>2</v>
      </c>
      <c r="D2743" s="266">
        <v>14.49</v>
      </c>
    </row>
    <row r="2744" spans="1:4" ht="14.25">
      <c r="A2744" s="267" t="s">
        <v>30798</v>
      </c>
      <c r="B2744" s="264" t="s">
        <v>30799</v>
      </c>
      <c r="C2744" s="265" t="s">
        <v>2</v>
      </c>
      <c r="D2744" s="266">
        <v>4.3899999999999997</v>
      </c>
    </row>
    <row r="2745" spans="1:4" ht="14.25">
      <c r="A2745" s="267" t="s">
        <v>30800</v>
      </c>
      <c r="B2745" s="264" t="s">
        <v>30801</v>
      </c>
      <c r="C2745" s="265" t="s">
        <v>2</v>
      </c>
      <c r="D2745" s="266">
        <v>31.35</v>
      </c>
    </row>
    <row r="2746" spans="1:4" ht="14.25">
      <c r="A2746" s="267" t="s">
        <v>30802</v>
      </c>
      <c r="B2746" s="264" t="s">
        <v>30803</v>
      </c>
      <c r="C2746" s="265" t="s">
        <v>2</v>
      </c>
      <c r="D2746" s="266">
        <v>4.53</v>
      </c>
    </row>
    <row r="2747" spans="1:4" ht="14.25">
      <c r="A2747" s="267" t="s">
        <v>30804</v>
      </c>
      <c r="B2747" s="264" t="s">
        <v>30805</v>
      </c>
      <c r="C2747" s="265" t="s">
        <v>2</v>
      </c>
      <c r="D2747" s="266">
        <v>46.58</v>
      </c>
    </row>
    <row r="2748" spans="1:4" ht="14.25">
      <c r="A2748" s="267" t="s">
        <v>30806</v>
      </c>
      <c r="B2748" s="264" t="s">
        <v>30807</v>
      </c>
      <c r="C2748" s="265" t="s">
        <v>2</v>
      </c>
      <c r="D2748" s="266">
        <v>19.149999999999999</v>
      </c>
    </row>
    <row r="2749" spans="1:4" ht="14.25">
      <c r="A2749" s="267" t="s">
        <v>30808</v>
      </c>
      <c r="B2749" s="264" t="s">
        <v>30809</v>
      </c>
      <c r="C2749" s="265" t="s">
        <v>2</v>
      </c>
      <c r="D2749" s="266">
        <v>123.17</v>
      </c>
    </row>
    <row r="2750" spans="1:4" ht="14.25">
      <c r="A2750" s="267" t="s">
        <v>30810</v>
      </c>
      <c r="B2750" s="264" t="s">
        <v>30811</v>
      </c>
      <c r="C2750" s="265" t="s">
        <v>2</v>
      </c>
      <c r="D2750" s="266">
        <v>23.12</v>
      </c>
    </row>
    <row r="2751" spans="1:4" ht="14.25">
      <c r="A2751" s="267" t="s">
        <v>30812</v>
      </c>
      <c r="B2751" s="264" t="s">
        <v>30813</v>
      </c>
      <c r="C2751" s="265" t="s">
        <v>2</v>
      </c>
      <c r="D2751" s="266">
        <v>170.14</v>
      </c>
    </row>
    <row r="2752" spans="1:4" ht="14.25">
      <c r="A2752" s="267" t="s">
        <v>30814</v>
      </c>
      <c r="B2752" s="264" t="s">
        <v>30815</v>
      </c>
      <c r="C2752" s="265" t="s">
        <v>2</v>
      </c>
      <c r="D2752" s="266">
        <v>5.54</v>
      </c>
    </row>
    <row r="2753" spans="1:4" ht="14.25">
      <c r="A2753" s="267" t="s">
        <v>30816</v>
      </c>
      <c r="B2753" s="264" t="s">
        <v>30817</v>
      </c>
      <c r="C2753" s="265" t="s">
        <v>2</v>
      </c>
      <c r="D2753" s="266">
        <v>2.21</v>
      </c>
    </row>
    <row r="2754" spans="1:4" ht="14.25">
      <c r="A2754" s="267" t="s">
        <v>30818</v>
      </c>
      <c r="B2754" s="264" t="s">
        <v>30819</v>
      </c>
      <c r="C2754" s="265" t="s">
        <v>2</v>
      </c>
      <c r="D2754" s="266">
        <v>12.37</v>
      </c>
    </row>
    <row r="2755" spans="1:4" ht="14.25">
      <c r="A2755" s="267" t="s">
        <v>30820</v>
      </c>
      <c r="B2755" s="264" t="s">
        <v>30821</v>
      </c>
      <c r="C2755" s="265" t="s">
        <v>2</v>
      </c>
      <c r="D2755" s="266">
        <v>31.24</v>
      </c>
    </row>
    <row r="2756" spans="1:4" ht="14.25">
      <c r="A2756" s="267" t="s">
        <v>30822</v>
      </c>
      <c r="B2756" s="264" t="s">
        <v>30823</v>
      </c>
      <c r="C2756" s="265" t="s">
        <v>2</v>
      </c>
      <c r="D2756" s="266">
        <v>79.05</v>
      </c>
    </row>
    <row r="2757" spans="1:4" ht="14.25">
      <c r="A2757" s="267" t="s">
        <v>30824</v>
      </c>
      <c r="B2757" s="264" t="s">
        <v>30825</v>
      </c>
      <c r="C2757" s="265" t="s">
        <v>2</v>
      </c>
      <c r="D2757" s="266">
        <v>120.54</v>
      </c>
    </row>
    <row r="2758" spans="1:4" ht="14.25">
      <c r="A2758" s="267" t="s">
        <v>30826</v>
      </c>
      <c r="B2758" s="264" t="s">
        <v>30827</v>
      </c>
      <c r="C2758" s="265" t="s">
        <v>2</v>
      </c>
      <c r="D2758" s="266">
        <v>43.45</v>
      </c>
    </row>
    <row r="2759" spans="1:4" ht="14.25">
      <c r="A2759" s="267" t="s">
        <v>30828</v>
      </c>
      <c r="B2759" s="264" t="s">
        <v>30829</v>
      </c>
      <c r="C2759" s="265" t="s">
        <v>2</v>
      </c>
      <c r="D2759" s="266">
        <v>177.33</v>
      </c>
    </row>
    <row r="2760" spans="1:4" ht="14.25">
      <c r="A2760" s="267" t="s">
        <v>30830</v>
      </c>
      <c r="B2760" s="264" t="s">
        <v>30831</v>
      </c>
      <c r="C2760" s="265" t="s">
        <v>2</v>
      </c>
      <c r="D2760" s="266">
        <v>181.79</v>
      </c>
    </row>
    <row r="2761" spans="1:4" ht="14.25">
      <c r="A2761" s="267" t="s">
        <v>30832</v>
      </c>
      <c r="B2761" s="264" t="s">
        <v>30833</v>
      </c>
      <c r="C2761" s="265" t="s">
        <v>2</v>
      </c>
      <c r="D2761" s="266">
        <v>183.3</v>
      </c>
    </row>
    <row r="2762" spans="1:4" ht="14.25">
      <c r="A2762" s="267" t="s">
        <v>30834</v>
      </c>
      <c r="B2762" s="264" t="s">
        <v>30835</v>
      </c>
      <c r="C2762" s="265" t="s">
        <v>2</v>
      </c>
      <c r="D2762" s="266">
        <v>204.58</v>
      </c>
    </row>
    <row r="2763" spans="1:4" ht="14.25">
      <c r="A2763" s="267" t="s">
        <v>30836</v>
      </c>
      <c r="B2763" s="264" t="s">
        <v>30837</v>
      </c>
      <c r="C2763" s="265" t="s">
        <v>2723</v>
      </c>
      <c r="D2763" s="266">
        <v>211.39</v>
      </c>
    </row>
    <row r="2764" spans="1:4" ht="14.25">
      <c r="A2764" s="267" t="s">
        <v>30838</v>
      </c>
      <c r="B2764" s="264" t="s">
        <v>30839</v>
      </c>
      <c r="C2764" s="265" t="s">
        <v>2723</v>
      </c>
      <c r="D2764" s="266">
        <v>293.69</v>
      </c>
    </row>
    <row r="2765" spans="1:4" ht="14.25">
      <c r="A2765" s="267" t="s">
        <v>30840</v>
      </c>
      <c r="B2765" s="264" t="s">
        <v>30841</v>
      </c>
      <c r="C2765" s="265" t="s">
        <v>2</v>
      </c>
      <c r="D2765" s="266">
        <v>2043.66</v>
      </c>
    </row>
    <row r="2766" spans="1:4" ht="14.25">
      <c r="A2766" s="267" t="s">
        <v>30842</v>
      </c>
      <c r="B2766" s="264" t="s">
        <v>30843</v>
      </c>
      <c r="C2766" s="265" t="s">
        <v>2</v>
      </c>
      <c r="D2766" s="266">
        <v>2612.92</v>
      </c>
    </row>
    <row r="2767" spans="1:4" ht="14.25">
      <c r="A2767" s="267" t="s">
        <v>30844</v>
      </c>
      <c r="B2767" s="264" t="s">
        <v>30845</v>
      </c>
      <c r="C2767" s="265" t="s">
        <v>2</v>
      </c>
      <c r="D2767" s="266">
        <v>1878.01</v>
      </c>
    </row>
    <row r="2768" spans="1:4" ht="14.25">
      <c r="A2768" s="267" t="s">
        <v>30846</v>
      </c>
      <c r="B2768" s="264" t="s">
        <v>30847</v>
      </c>
      <c r="C2768" s="265" t="s">
        <v>2</v>
      </c>
      <c r="D2768" s="266">
        <v>1770.35</v>
      </c>
    </row>
    <row r="2769" spans="1:4" ht="14.25">
      <c r="A2769" s="267" t="s">
        <v>30848</v>
      </c>
      <c r="B2769" s="264" t="s">
        <v>30849</v>
      </c>
      <c r="C2769" s="265" t="s">
        <v>2</v>
      </c>
      <c r="D2769" s="266">
        <v>960.85</v>
      </c>
    </row>
    <row r="2770" spans="1:4" ht="14.25">
      <c r="A2770" s="267" t="s">
        <v>30850</v>
      </c>
      <c r="B2770" s="264" t="s">
        <v>30851</v>
      </c>
      <c r="C2770" s="265" t="s">
        <v>2</v>
      </c>
      <c r="D2770" s="266">
        <v>2474.0100000000002</v>
      </c>
    </row>
    <row r="2771" spans="1:4" ht="14.25">
      <c r="A2771" s="267" t="s">
        <v>30852</v>
      </c>
      <c r="B2771" s="264" t="s">
        <v>30853</v>
      </c>
      <c r="C2771" s="265" t="s">
        <v>2</v>
      </c>
      <c r="D2771" s="266">
        <v>3050.81</v>
      </c>
    </row>
    <row r="2772" spans="1:4" ht="14.25">
      <c r="A2772" s="267" t="s">
        <v>30854</v>
      </c>
      <c r="B2772" s="264" t="s">
        <v>30855</v>
      </c>
      <c r="C2772" s="265" t="s">
        <v>2</v>
      </c>
      <c r="D2772" s="266">
        <v>5410.48</v>
      </c>
    </row>
    <row r="2773" spans="1:4" ht="14.25">
      <c r="A2773" s="267" t="s">
        <v>30856</v>
      </c>
      <c r="B2773" s="264" t="s">
        <v>30857</v>
      </c>
      <c r="C2773" s="265" t="s">
        <v>2</v>
      </c>
      <c r="D2773" s="266">
        <v>783.97</v>
      </c>
    </row>
    <row r="2774" spans="1:4" ht="14.25">
      <c r="A2774" s="267" t="s">
        <v>30858</v>
      </c>
      <c r="B2774" s="264" t="s">
        <v>30859</v>
      </c>
      <c r="C2774" s="265" t="s">
        <v>2</v>
      </c>
      <c r="D2774" s="266">
        <v>1442.77</v>
      </c>
    </row>
    <row r="2775" spans="1:4" ht="14.25">
      <c r="A2775" s="267" t="s">
        <v>30860</v>
      </c>
      <c r="B2775" s="264" t="s">
        <v>30861</v>
      </c>
      <c r="C2775" s="265" t="s">
        <v>2</v>
      </c>
      <c r="D2775" s="266">
        <v>89.79</v>
      </c>
    </row>
    <row r="2776" spans="1:4" ht="14.25">
      <c r="A2776" s="267" t="s">
        <v>30862</v>
      </c>
      <c r="B2776" s="264" t="s">
        <v>30863</v>
      </c>
      <c r="C2776" s="265" t="s">
        <v>2</v>
      </c>
      <c r="D2776" s="266">
        <v>21.09</v>
      </c>
    </row>
    <row r="2777" spans="1:4" ht="14.25">
      <c r="A2777" s="267" t="s">
        <v>30864</v>
      </c>
      <c r="B2777" s="264" t="s">
        <v>30865</v>
      </c>
      <c r="C2777" s="265" t="s">
        <v>89</v>
      </c>
      <c r="D2777" s="266">
        <v>4.42</v>
      </c>
    </row>
    <row r="2778" spans="1:4" ht="14.25">
      <c r="A2778" s="267" t="s">
        <v>30866</v>
      </c>
      <c r="B2778" s="264" t="s">
        <v>30867</v>
      </c>
      <c r="C2778" s="265" t="s">
        <v>89</v>
      </c>
      <c r="D2778" s="266">
        <v>5.81</v>
      </c>
    </row>
    <row r="2779" spans="1:4" ht="14.25">
      <c r="A2779" s="267" t="s">
        <v>30868</v>
      </c>
      <c r="B2779" s="264" t="s">
        <v>30869</v>
      </c>
      <c r="C2779" s="265" t="s">
        <v>89</v>
      </c>
      <c r="D2779" s="266">
        <v>6.79</v>
      </c>
    </row>
    <row r="2780" spans="1:4" ht="14.25">
      <c r="A2780" s="267" t="s">
        <v>30870</v>
      </c>
      <c r="B2780" s="264" t="s">
        <v>30871</v>
      </c>
      <c r="C2780" s="265" t="s">
        <v>29547</v>
      </c>
      <c r="D2780" s="266">
        <v>571.53</v>
      </c>
    </row>
    <row r="2781" spans="1:4" ht="14.25">
      <c r="A2781" s="267" t="s">
        <v>30872</v>
      </c>
      <c r="B2781" s="264" t="s">
        <v>30873</v>
      </c>
      <c r="C2781" s="265" t="s">
        <v>2</v>
      </c>
      <c r="D2781" s="266">
        <v>78.37</v>
      </c>
    </row>
    <row r="2782" spans="1:4" ht="14.25">
      <c r="A2782" s="267" t="s">
        <v>30874</v>
      </c>
      <c r="B2782" s="264" t="s">
        <v>30875</v>
      </c>
      <c r="C2782" s="265" t="s">
        <v>96</v>
      </c>
      <c r="D2782" s="266">
        <v>108.99</v>
      </c>
    </row>
    <row r="2783" spans="1:4" ht="14.25">
      <c r="A2783" s="267" t="s">
        <v>30876</v>
      </c>
      <c r="B2783" s="264" t="s">
        <v>30877</v>
      </c>
      <c r="C2783" s="265" t="s">
        <v>2</v>
      </c>
      <c r="D2783" s="266">
        <v>9.66</v>
      </c>
    </row>
    <row r="2784" spans="1:4" ht="14.25">
      <c r="A2784" s="267" t="s">
        <v>30878</v>
      </c>
      <c r="B2784" s="264" t="s">
        <v>30879</v>
      </c>
      <c r="C2784" s="265" t="s">
        <v>2</v>
      </c>
      <c r="D2784" s="266">
        <v>6.86</v>
      </c>
    </row>
    <row r="2785" spans="1:4" ht="14.25">
      <c r="A2785" s="267" t="s">
        <v>30880</v>
      </c>
      <c r="B2785" s="264" t="s">
        <v>30881</v>
      </c>
      <c r="C2785" s="265" t="s">
        <v>30882</v>
      </c>
      <c r="D2785" s="266">
        <v>183.68</v>
      </c>
    </row>
    <row r="2786" spans="1:4" ht="14.25">
      <c r="A2786" s="267" t="s">
        <v>30883</v>
      </c>
      <c r="B2786" s="264" t="s">
        <v>30884</v>
      </c>
      <c r="C2786" s="265" t="s">
        <v>30882</v>
      </c>
      <c r="D2786" s="266">
        <v>368.16</v>
      </c>
    </row>
    <row r="2787" spans="1:4" ht="14.25">
      <c r="A2787" s="267" t="s">
        <v>30885</v>
      </c>
      <c r="B2787" s="264" t="s">
        <v>30886</v>
      </c>
      <c r="C2787" s="265" t="s">
        <v>2</v>
      </c>
      <c r="D2787" s="266">
        <v>120.92</v>
      </c>
    </row>
    <row r="2788" spans="1:4" ht="14.25">
      <c r="A2788" s="267" t="s">
        <v>30887</v>
      </c>
      <c r="B2788" s="264" t="s">
        <v>30888</v>
      </c>
      <c r="C2788" s="265" t="s">
        <v>2</v>
      </c>
      <c r="D2788" s="266">
        <v>80.42</v>
      </c>
    </row>
    <row r="2789" spans="1:4" ht="14.25">
      <c r="A2789" s="267" t="s">
        <v>30889</v>
      </c>
      <c r="B2789" s="264" t="s">
        <v>30890</v>
      </c>
      <c r="C2789" s="265" t="s">
        <v>89</v>
      </c>
      <c r="D2789" s="266">
        <v>0.42</v>
      </c>
    </row>
    <row r="2790" spans="1:4" ht="14.25">
      <c r="A2790" s="267" t="s">
        <v>30891</v>
      </c>
      <c r="B2790" s="264" t="s">
        <v>30892</v>
      </c>
      <c r="C2790" s="265" t="s">
        <v>89</v>
      </c>
      <c r="D2790" s="266">
        <v>3.72</v>
      </c>
    </row>
    <row r="2791" spans="1:4" ht="14.25">
      <c r="A2791" s="267" t="s">
        <v>30893</v>
      </c>
      <c r="B2791" s="264" t="s">
        <v>30894</v>
      </c>
      <c r="C2791" s="265" t="s">
        <v>2</v>
      </c>
      <c r="D2791" s="266">
        <v>0.87</v>
      </c>
    </row>
    <row r="2792" spans="1:4" ht="14.25">
      <c r="A2792" s="267" t="s">
        <v>30895</v>
      </c>
      <c r="B2792" s="264" t="s">
        <v>30896</v>
      </c>
      <c r="C2792" s="265" t="s">
        <v>2</v>
      </c>
      <c r="D2792" s="266">
        <v>46.21</v>
      </c>
    </row>
    <row r="2793" spans="1:4" ht="14.25">
      <c r="A2793" s="267" t="s">
        <v>30897</v>
      </c>
      <c r="B2793" s="264" t="s">
        <v>30898</v>
      </c>
      <c r="C2793" s="265" t="s">
        <v>2</v>
      </c>
      <c r="D2793" s="266">
        <v>32128.45</v>
      </c>
    </row>
    <row r="2794" spans="1:4" ht="14.25">
      <c r="A2794" s="267" t="s">
        <v>30899</v>
      </c>
      <c r="B2794" s="264" t="s">
        <v>30900</v>
      </c>
      <c r="C2794" s="265" t="s">
        <v>2</v>
      </c>
      <c r="D2794" s="266">
        <v>16488.849999999999</v>
      </c>
    </row>
    <row r="2795" spans="1:4" ht="14.25">
      <c r="A2795" s="267" t="s">
        <v>30901</v>
      </c>
      <c r="B2795" s="264" t="s">
        <v>30902</v>
      </c>
      <c r="C2795" s="265" t="s">
        <v>2</v>
      </c>
      <c r="D2795" s="266">
        <v>14897.64</v>
      </c>
    </row>
    <row r="2796" spans="1:4" ht="14.25">
      <c r="A2796" s="267" t="s">
        <v>30903</v>
      </c>
      <c r="B2796" s="264" t="s">
        <v>30904</v>
      </c>
      <c r="C2796" s="265" t="s">
        <v>2</v>
      </c>
      <c r="D2796" s="266">
        <v>20464.439999999999</v>
      </c>
    </row>
    <row r="2797" spans="1:4" ht="14.25">
      <c r="A2797" s="267" t="s">
        <v>30905</v>
      </c>
      <c r="B2797" s="264" t="s">
        <v>30906</v>
      </c>
      <c r="C2797" s="265" t="s">
        <v>2723</v>
      </c>
      <c r="D2797" s="266">
        <v>32088.57</v>
      </c>
    </row>
    <row r="2798" spans="1:4" ht="14.25">
      <c r="A2798" s="267" t="s">
        <v>30907</v>
      </c>
      <c r="B2798" s="264" t="s">
        <v>30908</v>
      </c>
      <c r="C2798" s="265" t="s">
        <v>2</v>
      </c>
      <c r="D2798" s="266">
        <v>43308.94</v>
      </c>
    </row>
    <row r="2799" spans="1:4" ht="14.25">
      <c r="A2799" s="267" t="s">
        <v>30909</v>
      </c>
      <c r="B2799" s="264" t="s">
        <v>30910</v>
      </c>
      <c r="C2799" s="265" t="s">
        <v>2</v>
      </c>
      <c r="D2799" s="266">
        <v>2058.67</v>
      </c>
    </row>
    <row r="2800" spans="1:4" ht="14.25">
      <c r="A2800" s="267" t="s">
        <v>30911</v>
      </c>
      <c r="B2800" s="264" t="s">
        <v>30912</v>
      </c>
      <c r="C2800" s="265" t="s">
        <v>2</v>
      </c>
      <c r="D2800" s="266">
        <v>38004.51</v>
      </c>
    </row>
    <row r="2801" spans="1:4" ht="14.25">
      <c r="A2801" s="267" t="s">
        <v>30913</v>
      </c>
      <c r="B2801" s="264" t="s">
        <v>30914</v>
      </c>
      <c r="C2801" s="265" t="s">
        <v>2</v>
      </c>
      <c r="D2801" s="266">
        <v>58256.56</v>
      </c>
    </row>
    <row r="2802" spans="1:4" ht="14.25">
      <c r="A2802" s="267" t="s">
        <v>30915</v>
      </c>
      <c r="B2802" s="264" t="s">
        <v>30916</v>
      </c>
      <c r="C2802" s="265" t="s">
        <v>2</v>
      </c>
      <c r="D2802" s="266">
        <v>71650.91</v>
      </c>
    </row>
    <row r="2803" spans="1:4" ht="14.25">
      <c r="A2803" s="267" t="s">
        <v>30917</v>
      </c>
      <c r="B2803" s="264" t="s">
        <v>30918</v>
      </c>
      <c r="C2803" s="265" t="s">
        <v>2</v>
      </c>
      <c r="D2803" s="266">
        <v>125725.72</v>
      </c>
    </row>
    <row r="2804" spans="1:4" ht="14.25">
      <c r="A2804" s="267" t="s">
        <v>30919</v>
      </c>
      <c r="B2804" s="264" t="s">
        <v>30920</v>
      </c>
      <c r="C2804" s="265" t="s">
        <v>2</v>
      </c>
      <c r="D2804" s="266">
        <v>329296.06</v>
      </c>
    </row>
    <row r="2805" spans="1:4" ht="14.25">
      <c r="A2805" s="267" t="s">
        <v>30921</v>
      </c>
      <c r="B2805" s="264" t="s">
        <v>30922</v>
      </c>
      <c r="C2805" s="265" t="s">
        <v>2</v>
      </c>
      <c r="D2805" s="266">
        <v>528.01</v>
      </c>
    </row>
    <row r="2806" spans="1:4" ht="14.25">
      <c r="A2806" s="267" t="s">
        <v>30923</v>
      </c>
      <c r="B2806" s="264" t="s">
        <v>30924</v>
      </c>
      <c r="C2806" s="265" t="s">
        <v>2</v>
      </c>
      <c r="D2806" s="266">
        <v>436.33</v>
      </c>
    </row>
    <row r="2807" spans="1:4" ht="14.25">
      <c r="A2807" s="267" t="s">
        <v>30925</v>
      </c>
      <c r="B2807" s="264" t="s">
        <v>30926</v>
      </c>
      <c r="C2807" s="265" t="s">
        <v>2</v>
      </c>
      <c r="D2807" s="266">
        <v>523.37</v>
      </c>
    </row>
    <row r="2808" spans="1:4" ht="14.25">
      <c r="A2808" s="267" t="s">
        <v>30927</v>
      </c>
      <c r="B2808" s="264" t="s">
        <v>30928</v>
      </c>
      <c r="C2808" s="265" t="s">
        <v>2</v>
      </c>
      <c r="D2808" s="266">
        <v>437.93</v>
      </c>
    </row>
    <row r="2809" spans="1:4" ht="14.25">
      <c r="A2809" s="267" t="s">
        <v>30929</v>
      </c>
      <c r="B2809" s="264" t="s">
        <v>30930</v>
      </c>
      <c r="C2809" s="265" t="s">
        <v>2</v>
      </c>
      <c r="D2809" s="266">
        <v>671.05</v>
      </c>
    </row>
    <row r="2810" spans="1:4" ht="14.25">
      <c r="A2810" s="267" t="s">
        <v>30931</v>
      </c>
      <c r="B2810" s="264" t="s">
        <v>30932</v>
      </c>
      <c r="C2810" s="265" t="s">
        <v>2</v>
      </c>
      <c r="D2810" s="266">
        <v>210.31</v>
      </c>
    </row>
    <row r="2811" spans="1:4" ht="14.25">
      <c r="A2811" s="267" t="s">
        <v>30933</v>
      </c>
      <c r="B2811" s="264" t="s">
        <v>30934</v>
      </c>
      <c r="C2811" s="265" t="s">
        <v>2</v>
      </c>
      <c r="D2811" s="266">
        <v>242.43</v>
      </c>
    </row>
    <row r="2812" spans="1:4" ht="14.25">
      <c r="A2812" s="267" t="s">
        <v>30935</v>
      </c>
      <c r="B2812" s="264" t="s">
        <v>30936</v>
      </c>
      <c r="C2812" s="265" t="s">
        <v>2</v>
      </c>
      <c r="D2812" s="266">
        <v>424.51</v>
      </c>
    </row>
    <row r="2813" spans="1:4" ht="14.25">
      <c r="A2813" s="267" t="s">
        <v>30937</v>
      </c>
      <c r="B2813" s="264" t="s">
        <v>30938</v>
      </c>
      <c r="C2813" s="265" t="s">
        <v>2</v>
      </c>
      <c r="D2813" s="266">
        <v>355.24</v>
      </c>
    </row>
    <row r="2814" spans="1:4" ht="14.25">
      <c r="A2814" s="267" t="s">
        <v>30939</v>
      </c>
      <c r="B2814" s="264" t="s">
        <v>30940</v>
      </c>
      <c r="C2814" s="265" t="s">
        <v>2</v>
      </c>
      <c r="D2814" s="266">
        <v>310.43</v>
      </c>
    </row>
    <row r="2815" spans="1:4" ht="14.25">
      <c r="A2815" s="267" t="s">
        <v>30941</v>
      </c>
      <c r="B2815" s="264" t="s">
        <v>30942</v>
      </c>
      <c r="C2815" s="265" t="s">
        <v>2</v>
      </c>
      <c r="D2815" s="266">
        <v>8257.14</v>
      </c>
    </row>
    <row r="2816" spans="1:4" ht="14.25">
      <c r="A2816" s="267" t="s">
        <v>30943</v>
      </c>
      <c r="B2816" s="264" t="s">
        <v>30944</v>
      </c>
      <c r="C2816" s="265" t="s">
        <v>2</v>
      </c>
      <c r="D2816" s="266">
        <v>16.02</v>
      </c>
    </row>
    <row r="2817" spans="1:4" ht="14.25">
      <c r="A2817" s="267" t="s">
        <v>30945</v>
      </c>
      <c r="B2817" s="264" t="s">
        <v>30946</v>
      </c>
      <c r="C2817" s="265" t="s">
        <v>2</v>
      </c>
      <c r="D2817" s="266">
        <v>25.9</v>
      </c>
    </row>
    <row r="2818" spans="1:4" ht="14.25">
      <c r="A2818" s="267" t="s">
        <v>30947</v>
      </c>
      <c r="B2818" s="264" t="s">
        <v>30948</v>
      </c>
      <c r="C2818" s="265" t="s">
        <v>2</v>
      </c>
      <c r="D2818" s="266">
        <v>88.97</v>
      </c>
    </row>
    <row r="2819" spans="1:4" ht="14.25">
      <c r="A2819" s="267" t="s">
        <v>30949</v>
      </c>
      <c r="B2819" s="264" t="s">
        <v>30950</v>
      </c>
      <c r="C2819" s="265" t="s">
        <v>2</v>
      </c>
      <c r="D2819" s="266">
        <v>130.37</v>
      </c>
    </row>
    <row r="2820" spans="1:4" ht="14.25">
      <c r="A2820" s="267" t="s">
        <v>30951</v>
      </c>
      <c r="B2820" s="264" t="s">
        <v>30952</v>
      </c>
      <c r="C2820" s="265" t="s">
        <v>2</v>
      </c>
      <c r="D2820" s="266">
        <v>113.23</v>
      </c>
    </row>
    <row r="2821" spans="1:4" ht="14.25">
      <c r="A2821" s="267" t="s">
        <v>30953</v>
      </c>
      <c r="B2821" s="264" t="s">
        <v>30954</v>
      </c>
      <c r="C2821" s="265" t="s">
        <v>2</v>
      </c>
      <c r="D2821" s="266">
        <v>155.27000000000001</v>
      </c>
    </row>
    <row r="2822" spans="1:4" ht="14.25">
      <c r="A2822" s="267" t="s">
        <v>30955</v>
      </c>
      <c r="B2822" s="264" t="s">
        <v>30956</v>
      </c>
      <c r="C2822" s="265" t="s">
        <v>2</v>
      </c>
      <c r="D2822" s="266">
        <v>442.64</v>
      </c>
    </row>
    <row r="2823" spans="1:4" ht="14.25">
      <c r="A2823" s="267" t="s">
        <v>30957</v>
      </c>
      <c r="B2823" s="264" t="s">
        <v>30958</v>
      </c>
      <c r="C2823" s="265" t="s">
        <v>2</v>
      </c>
      <c r="D2823" s="266">
        <v>633.20000000000005</v>
      </c>
    </row>
    <row r="2824" spans="1:4" ht="14.25">
      <c r="A2824" s="267" t="s">
        <v>30959</v>
      </c>
      <c r="B2824" s="264" t="s">
        <v>30960</v>
      </c>
      <c r="C2824" s="265" t="s">
        <v>2</v>
      </c>
      <c r="D2824" s="266">
        <v>3474.22</v>
      </c>
    </row>
    <row r="2825" spans="1:4" ht="14.25">
      <c r="A2825" s="267" t="s">
        <v>30961</v>
      </c>
      <c r="B2825" s="264" t="s">
        <v>30962</v>
      </c>
      <c r="C2825" s="265" t="s">
        <v>2</v>
      </c>
      <c r="D2825" s="266">
        <v>5760.51</v>
      </c>
    </row>
    <row r="2826" spans="1:4" ht="14.25">
      <c r="A2826" s="267" t="s">
        <v>30963</v>
      </c>
      <c r="B2826" s="264" t="s">
        <v>30964</v>
      </c>
      <c r="C2826" s="265" t="s">
        <v>2</v>
      </c>
      <c r="D2826" s="266">
        <v>6720.34</v>
      </c>
    </row>
    <row r="2827" spans="1:4" ht="14.25">
      <c r="A2827" s="267" t="s">
        <v>30965</v>
      </c>
      <c r="B2827" s="264" t="s">
        <v>30966</v>
      </c>
      <c r="C2827" s="265" t="s">
        <v>2</v>
      </c>
      <c r="D2827" s="266">
        <v>43.14</v>
      </c>
    </row>
    <row r="2828" spans="1:4" ht="14.25">
      <c r="A2828" s="267" t="s">
        <v>30967</v>
      </c>
      <c r="B2828" s="264" t="s">
        <v>30968</v>
      </c>
      <c r="C2828" s="265" t="s">
        <v>2</v>
      </c>
      <c r="D2828" s="266">
        <v>47.36</v>
      </c>
    </row>
    <row r="2829" spans="1:4" ht="14.25">
      <c r="A2829" s="267" t="s">
        <v>30969</v>
      </c>
      <c r="B2829" s="264" t="s">
        <v>30970</v>
      </c>
      <c r="C2829" s="265" t="s">
        <v>2</v>
      </c>
      <c r="D2829" s="266">
        <v>51.59</v>
      </c>
    </row>
    <row r="2830" spans="1:4" ht="14.25">
      <c r="A2830" s="267" t="s">
        <v>30971</v>
      </c>
      <c r="B2830" s="264" t="s">
        <v>30972</v>
      </c>
      <c r="C2830" s="265" t="s">
        <v>2</v>
      </c>
      <c r="D2830" s="266">
        <v>131.88999999999999</v>
      </c>
    </row>
    <row r="2831" spans="1:4" ht="14.25">
      <c r="A2831" s="267" t="s">
        <v>30973</v>
      </c>
      <c r="B2831" s="264" t="s">
        <v>30974</v>
      </c>
      <c r="C2831" s="265" t="s">
        <v>2</v>
      </c>
      <c r="D2831" s="266">
        <v>59.22</v>
      </c>
    </row>
    <row r="2832" spans="1:4" ht="14.25">
      <c r="A2832" s="267" t="s">
        <v>30975</v>
      </c>
      <c r="B2832" s="264" t="s">
        <v>30976</v>
      </c>
      <c r="C2832" s="265" t="s">
        <v>2</v>
      </c>
      <c r="D2832" s="266">
        <v>65.67</v>
      </c>
    </row>
    <row r="2833" spans="1:4" ht="14.25">
      <c r="A2833" s="267" t="s">
        <v>30977</v>
      </c>
      <c r="B2833" s="264" t="s">
        <v>30978</v>
      </c>
      <c r="C2833" s="265" t="s">
        <v>2</v>
      </c>
      <c r="D2833" s="266">
        <v>70.849999999999994</v>
      </c>
    </row>
    <row r="2834" spans="1:4" ht="14.25">
      <c r="A2834" s="267" t="s">
        <v>30979</v>
      </c>
      <c r="B2834" s="264" t="s">
        <v>30980</v>
      </c>
      <c r="C2834" s="265" t="s">
        <v>2</v>
      </c>
      <c r="D2834" s="266">
        <v>1530.26</v>
      </c>
    </row>
    <row r="2835" spans="1:4" ht="14.25">
      <c r="A2835" s="267" t="s">
        <v>30981</v>
      </c>
      <c r="B2835" s="264" t="s">
        <v>30982</v>
      </c>
      <c r="C2835" s="265" t="s">
        <v>2</v>
      </c>
      <c r="D2835" s="266">
        <v>12.01</v>
      </c>
    </row>
    <row r="2836" spans="1:4" ht="14.25">
      <c r="A2836" s="267" t="s">
        <v>30983</v>
      </c>
      <c r="B2836" s="264" t="s">
        <v>30984</v>
      </c>
      <c r="C2836" s="265" t="s">
        <v>2</v>
      </c>
      <c r="D2836" s="266">
        <v>14.5</v>
      </c>
    </row>
    <row r="2837" spans="1:4" ht="14.25">
      <c r="A2837" s="267" t="s">
        <v>30985</v>
      </c>
      <c r="B2837" s="264" t="s">
        <v>30986</v>
      </c>
      <c r="C2837" s="265" t="s">
        <v>2</v>
      </c>
      <c r="D2837" s="266">
        <v>310.54000000000002</v>
      </c>
    </row>
    <row r="2838" spans="1:4" ht="14.25">
      <c r="A2838" s="267" t="s">
        <v>30987</v>
      </c>
      <c r="B2838" s="264" t="s">
        <v>30988</v>
      </c>
      <c r="C2838" s="265" t="s">
        <v>2</v>
      </c>
      <c r="D2838" s="266">
        <v>362.49</v>
      </c>
    </row>
    <row r="2839" spans="1:4" ht="14.25">
      <c r="A2839" s="267" t="s">
        <v>30989</v>
      </c>
      <c r="B2839" s="264" t="s">
        <v>30990</v>
      </c>
      <c r="C2839" s="265" t="s">
        <v>2</v>
      </c>
      <c r="D2839" s="266">
        <v>285.47000000000003</v>
      </c>
    </row>
    <row r="2840" spans="1:4" ht="14.25">
      <c r="A2840" s="267" t="s">
        <v>30991</v>
      </c>
      <c r="B2840" s="264" t="s">
        <v>30992</v>
      </c>
      <c r="C2840" s="265" t="s">
        <v>2</v>
      </c>
      <c r="D2840" s="266">
        <v>30.14</v>
      </c>
    </row>
    <row r="2841" spans="1:4" ht="14.25">
      <c r="A2841" s="267" t="s">
        <v>30993</v>
      </c>
      <c r="B2841" s="264" t="s">
        <v>30994</v>
      </c>
      <c r="C2841" s="265" t="s">
        <v>2</v>
      </c>
      <c r="D2841" s="266">
        <v>63.28</v>
      </c>
    </row>
    <row r="2842" spans="1:4" ht="14.25">
      <c r="A2842" s="267" t="s">
        <v>30995</v>
      </c>
      <c r="B2842" s="264" t="s">
        <v>30996</v>
      </c>
      <c r="C2842" s="265" t="s">
        <v>2</v>
      </c>
      <c r="D2842" s="266">
        <v>97.31</v>
      </c>
    </row>
    <row r="2843" spans="1:4" ht="14.25">
      <c r="A2843" s="267" t="s">
        <v>30997</v>
      </c>
      <c r="B2843" s="264" t="s">
        <v>30998</v>
      </c>
      <c r="C2843" s="265" t="s">
        <v>2</v>
      </c>
      <c r="D2843" s="266">
        <v>140.16</v>
      </c>
    </row>
    <row r="2844" spans="1:4" ht="14.25">
      <c r="A2844" s="267" t="s">
        <v>30999</v>
      </c>
      <c r="B2844" s="264" t="s">
        <v>31000</v>
      </c>
      <c r="C2844" s="265" t="s">
        <v>2</v>
      </c>
      <c r="D2844" s="266">
        <v>770.12</v>
      </c>
    </row>
    <row r="2845" spans="1:4" ht="14.25">
      <c r="A2845" s="267" t="s">
        <v>31001</v>
      </c>
      <c r="B2845" s="264" t="s">
        <v>31002</v>
      </c>
      <c r="C2845" s="265" t="s">
        <v>2</v>
      </c>
      <c r="D2845" s="266">
        <v>315.25</v>
      </c>
    </row>
    <row r="2846" spans="1:4" ht="14.25">
      <c r="A2846" s="267" t="s">
        <v>31003</v>
      </c>
      <c r="B2846" s="264" t="s">
        <v>31004</v>
      </c>
      <c r="C2846" s="265" t="s">
        <v>2</v>
      </c>
      <c r="D2846" s="266">
        <v>187.56</v>
      </c>
    </row>
    <row r="2847" spans="1:4" ht="14.25">
      <c r="A2847" s="267" t="s">
        <v>31005</v>
      </c>
      <c r="B2847" s="264" t="s">
        <v>31006</v>
      </c>
      <c r="C2847" s="265" t="s">
        <v>2</v>
      </c>
      <c r="D2847" s="266">
        <v>316.64</v>
      </c>
    </row>
    <row r="2848" spans="1:4" ht="14.25">
      <c r="A2848" s="267" t="s">
        <v>31007</v>
      </c>
      <c r="B2848" s="264" t="s">
        <v>31008</v>
      </c>
      <c r="C2848" s="265" t="s">
        <v>2</v>
      </c>
      <c r="D2848" s="266">
        <v>707.69</v>
      </c>
    </row>
    <row r="2849" spans="1:4" ht="14.25">
      <c r="A2849" s="267" t="s">
        <v>31009</v>
      </c>
      <c r="B2849" s="264" t="s">
        <v>31010</v>
      </c>
      <c r="C2849" s="265" t="s">
        <v>2</v>
      </c>
      <c r="D2849" s="266">
        <v>427.16</v>
      </c>
    </row>
    <row r="2850" spans="1:4" ht="14.25">
      <c r="A2850" s="267" t="s">
        <v>31011</v>
      </c>
      <c r="B2850" s="264" t="s">
        <v>31012</v>
      </c>
      <c r="C2850" s="265" t="s">
        <v>2</v>
      </c>
      <c r="D2850" s="266">
        <v>296.06</v>
      </c>
    </row>
    <row r="2851" spans="1:4" ht="14.25">
      <c r="A2851" s="267" t="s">
        <v>31013</v>
      </c>
      <c r="B2851" s="264" t="s">
        <v>31014</v>
      </c>
      <c r="C2851" s="265" t="s">
        <v>2</v>
      </c>
      <c r="D2851" s="266">
        <v>2186.96</v>
      </c>
    </row>
    <row r="2852" spans="1:4" ht="14.25">
      <c r="A2852" s="267" t="s">
        <v>31015</v>
      </c>
      <c r="B2852" s="264" t="s">
        <v>31016</v>
      </c>
      <c r="C2852" s="265" t="s">
        <v>2</v>
      </c>
      <c r="D2852" s="266">
        <v>429.93</v>
      </c>
    </row>
    <row r="2853" spans="1:4" ht="14.25">
      <c r="A2853" s="267" t="s">
        <v>31017</v>
      </c>
      <c r="B2853" s="264" t="s">
        <v>31018</v>
      </c>
      <c r="C2853" s="265" t="s">
        <v>2</v>
      </c>
      <c r="D2853" s="266">
        <v>1207.74</v>
      </c>
    </row>
    <row r="2854" spans="1:4" ht="14.25">
      <c r="A2854" s="267" t="s">
        <v>31019</v>
      </c>
      <c r="B2854" s="264" t="s">
        <v>31020</v>
      </c>
      <c r="C2854" s="265" t="s">
        <v>2</v>
      </c>
      <c r="D2854" s="266">
        <v>1615.1</v>
      </c>
    </row>
    <row r="2855" spans="1:4" ht="14.25">
      <c r="A2855" s="267" t="s">
        <v>31021</v>
      </c>
      <c r="B2855" s="264" t="s">
        <v>31022</v>
      </c>
      <c r="C2855" s="265" t="s">
        <v>2</v>
      </c>
      <c r="D2855" s="266">
        <v>409.06</v>
      </c>
    </row>
    <row r="2856" spans="1:4" ht="14.25">
      <c r="A2856" s="267" t="s">
        <v>31023</v>
      </c>
      <c r="B2856" s="264" t="s">
        <v>31024</v>
      </c>
      <c r="C2856" s="265" t="s">
        <v>2</v>
      </c>
      <c r="D2856" s="266">
        <v>506.5</v>
      </c>
    </row>
    <row r="2857" spans="1:4" ht="14.25">
      <c r="A2857" s="267" t="s">
        <v>31025</v>
      </c>
      <c r="B2857" s="264" t="s">
        <v>31026</v>
      </c>
      <c r="C2857" s="265" t="s">
        <v>2</v>
      </c>
      <c r="D2857" s="266">
        <v>1239.3800000000001</v>
      </c>
    </row>
    <row r="2858" spans="1:4" ht="14.25">
      <c r="A2858" s="267" t="s">
        <v>31027</v>
      </c>
      <c r="B2858" s="264" t="s">
        <v>31028</v>
      </c>
      <c r="C2858" s="265" t="s">
        <v>2</v>
      </c>
      <c r="D2858" s="266">
        <v>1631.68</v>
      </c>
    </row>
    <row r="2859" spans="1:4" ht="14.25">
      <c r="A2859" s="267" t="s">
        <v>31029</v>
      </c>
      <c r="B2859" s="264" t="s">
        <v>31030</v>
      </c>
      <c r="C2859" s="265" t="s">
        <v>2</v>
      </c>
      <c r="D2859" s="266">
        <v>3722.19</v>
      </c>
    </row>
    <row r="2860" spans="1:4" ht="14.25">
      <c r="A2860" s="267" t="s">
        <v>31031</v>
      </c>
      <c r="B2860" s="264" t="s">
        <v>31032</v>
      </c>
      <c r="C2860" s="265" t="s">
        <v>2</v>
      </c>
      <c r="D2860" s="266">
        <v>4298.79</v>
      </c>
    </row>
    <row r="2861" spans="1:4" ht="14.25">
      <c r="A2861" s="267" t="s">
        <v>31033</v>
      </c>
      <c r="B2861" s="264" t="s">
        <v>31034</v>
      </c>
      <c r="C2861" s="265" t="s">
        <v>2</v>
      </c>
      <c r="D2861" s="266">
        <v>8702.01</v>
      </c>
    </row>
    <row r="2862" spans="1:4" ht="14.25">
      <c r="A2862" s="267" t="s">
        <v>31035</v>
      </c>
      <c r="B2862" s="264" t="s">
        <v>31036</v>
      </c>
      <c r="C2862" s="265" t="s">
        <v>2</v>
      </c>
      <c r="D2862" s="266">
        <v>321</v>
      </c>
    </row>
    <row r="2863" spans="1:4" ht="14.25">
      <c r="A2863" s="267" t="s">
        <v>31037</v>
      </c>
      <c r="B2863" s="264" t="s">
        <v>31038</v>
      </c>
      <c r="C2863" s="265" t="s">
        <v>2</v>
      </c>
      <c r="D2863" s="266">
        <v>726.13</v>
      </c>
    </row>
    <row r="2864" spans="1:4" ht="14.25">
      <c r="A2864" s="267" t="s">
        <v>31039</v>
      </c>
      <c r="B2864" s="264" t="s">
        <v>31040</v>
      </c>
      <c r="C2864" s="265" t="s">
        <v>2</v>
      </c>
      <c r="D2864" s="266">
        <v>999.2</v>
      </c>
    </row>
    <row r="2865" spans="1:4" ht="14.25">
      <c r="A2865" s="267" t="s">
        <v>31041</v>
      </c>
      <c r="B2865" s="264" t="s">
        <v>31042</v>
      </c>
      <c r="C2865" s="265" t="s">
        <v>2</v>
      </c>
      <c r="D2865" s="266">
        <v>1767.05</v>
      </c>
    </row>
    <row r="2866" spans="1:4" ht="14.25">
      <c r="A2866" s="267" t="s">
        <v>31043</v>
      </c>
      <c r="B2866" s="264" t="s">
        <v>31044</v>
      </c>
      <c r="C2866" s="265" t="s">
        <v>2</v>
      </c>
      <c r="D2866" s="266">
        <v>5276.82</v>
      </c>
    </row>
    <row r="2867" spans="1:4" ht="14.25">
      <c r="A2867" s="267" t="s">
        <v>31045</v>
      </c>
      <c r="B2867" s="264" t="s">
        <v>31046</v>
      </c>
      <c r="C2867" s="265" t="s">
        <v>2</v>
      </c>
      <c r="D2867" s="266">
        <v>6835.28</v>
      </c>
    </row>
    <row r="2868" spans="1:4" ht="14.25">
      <c r="A2868" s="267" t="s">
        <v>31047</v>
      </c>
      <c r="B2868" s="264" t="s">
        <v>31048</v>
      </c>
      <c r="C2868" s="265" t="s">
        <v>2</v>
      </c>
      <c r="D2868" s="266">
        <v>10052.07</v>
      </c>
    </row>
    <row r="2869" spans="1:4" ht="14.25">
      <c r="A2869" s="267" t="s">
        <v>31049</v>
      </c>
      <c r="B2869" s="264" t="s">
        <v>31050</v>
      </c>
      <c r="C2869" s="265" t="s">
        <v>2</v>
      </c>
      <c r="D2869" s="266">
        <v>9217.85</v>
      </c>
    </row>
    <row r="2870" spans="1:4" ht="14.25">
      <c r="A2870" s="267" t="s">
        <v>31051</v>
      </c>
      <c r="B2870" s="264" t="s">
        <v>31052</v>
      </c>
      <c r="C2870" s="265" t="s">
        <v>2</v>
      </c>
      <c r="D2870" s="266">
        <v>4639.47</v>
      </c>
    </row>
    <row r="2871" spans="1:4" ht="14.25">
      <c r="A2871" s="267" t="s">
        <v>31053</v>
      </c>
      <c r="B2871" s="264" t="s">
        <v>31054</v>
      </c>
      <c r="C2871" s="265" t="s">
        <v>2</v>
      </c>
      <c r="D2871" s="266">
        <v>2121.0500000000002</v>
      </c>
    </row>
    <row r="2872" spans="1:4" ht="14.25">
      <c r="A2872" s="267" t="s">
        <v>31055</v>
      </c>
      <c r="B2872" s="264" t="s">
        <v>31056</v>
      </c>
      <c r="C2872" s="265" t="s">
        <v>2</v>
      </c>
      <c r="D2872" s="266">
        <v>1887.84</v>
      </c>
    </row>
    <row r="2873" spans="1:4" ht="14.25">
      <c r="A2873" s="267" t="s">
        <v>31057</v>
      </c>
      <c r="B2873" s="264" t="s">
        <v>31058</v>
      </c>
      <c r="C2873" s="265" t="s">
        <v>2</v>
      </c>
      <c r="D2873" s="266">
        <v>1316.01</v>
      </c>
    </row>
    <row r="2874" spans="1:4" ht="14.25">
      <c r="A2874" s="267" t="s">
        <v>31059</v>
      </c>
      <c r="B2874" s="264" t="s">
        <v>31060</v>
      </c>
      <c r="C2874" s="265" t="s">
        <v>2</v>
      </c>
      <c r="D2874" s="266">
        <v>1897.22</v>
      </c>
    </row>
    <row r="2875" spans="1:4" ht="14.25">
      <c r="A2875" s="267" t="s">
        <v>31061</v>
      </c>
      <c r="B2875" s="264" t="s">
        <v>31062</v>
      </c>
      <c r="C2875" s="265" t="s">
        <v>2</v>
      </c>
      <c r="D2875" s="266">
        <v>1744.6</v>
      </c>
    </row>
    <row r="2876" spans="1:4" ht="14.25">
      <c r="A2876" s="267" t="s">
        <v>31063</v>
      </c>
      <c r="B2876" s="264" t="s">
        <v>31064</v>
      </c>
      <c r="C2876" s="265" t="s">
        <v>2</v>
      </c>
      <c r="D2876" s="266">
        <v>2454.08</v>
      </c>
    </row>
    <row r="2877" spans="1:4" ht="14.25">
      <c r="A2877" s="267" t="s">
        <v>31065</v>
      </c>
      <c r="B2877" s="264" t="s">
        <v>31066</v>
      </c>
      <c r="C2877" s="265" t="s">
        <v>2</v>
      </c>
      <c r="D2877" s="266">
        <v>49.6</v>
      </c>
    </row>
    <row r="2878" spans="1:4" ht="14.25">
      <c r="A2878" s="267" t="s">
        <v>31067</v>
      </c>
      <c r="B2878" s="264" t="s">
        <v>31068</v>
      </c>
      <c r="C2878" s="265" t="s">
        <v>2</v>
      </c>
      <c r="D2878" s="266">
        <v>48.81</v>
      </c>
    </row>
    <row r="2879" spans="1:4" ht="14.25">
      <c r="A2879" s="267" t="s">
        <v>31069</v>
      </c>
      <c r="B2879" s="264" t="s">
        <v>31070</v>
      </c>
      <c r="C2879" s="265" t="s">
        <v>2</v>
      </c>
      <c r="D2879" s="266">
        <v>29.29</v>
      </c>
    </row>
    <row r="2880" spans="1:4" ht="14.25">
      <c r="A2880" s="267" t="s">
        <v>31071</v>
      </c>
      <c r="B2880" s="264" t="s">
        <v>31072</v>
      </c>
      <c r="C2880" s="265" t="s">
        <v>2</v>
      </c>
      <c r="D2880" s="266">
        <v>112.18</v>
      </c>
    </row>
    <row r="2881" spans="1:4" ht="14.25">
      <c r="A2881" s="267" t="s">
        <v>31073</v>
      </c>
      <c r="B2881" s="264" t="s">
        <v>31074</v>
      </c>
      <c r="C2881" s="265" t="s">
        <v>2</v>
      </c>
      <c r="D2881" s="266">
        <v>161.63</v>
      </c>
    </row>
    <row r="2882" spans="1:4" ht="14.25">
      <c r="A2882" s="267" t="s">
        <v>31075</v>
      </c>
      <c r="B2882" s="264" t="s">
        <v>31076</v>
      </c>
      <c r="C2882" s="265" t="s">
        <v>2</v>
      </c>
      <c r="D2882" s="266">
        <v>9287.7900000000009</v>
      </c>
    </row>
    <row r="2883" spans="1:4" ht="14.25">
      <c r="A2883" s="267" t="s">
        <v>31077</v>
      </c>
      <c r="B2883" s="264" t="s">
        <v>31078</v>
      </c>
      <c r="C2883" s="265" t="s">
        <v>2</v>
      </c>
      <c r="D2883" s="266">
        <v>13.22</v>
      </c>
    </row>
    <row r="2884" spans="1:4" ht="14.25">
      <c r="A2884" s="267" t="s">
        <v>31079</v>
      </c>
      <c r="B2884" s="264" t="s">
        <v>31080</v>
      </c>
      <c r="C2884" s="265" t="s">
        <v>2</v>
      </c>
      <c r="D2884" s="266">
        <v>10.31</v>
      </c>
    </row>
    <row r="2885" spans="1:4" ht="14.25">
      <c r="A2885" s="267" t="s">
        <v>31081</v>
      </c>
      <c r="B2885" s="264" t="s">
        <v>31082</v>
      </c>
      <c r="C2885" s="265" t="s">
        <v>2</v>
      </c>
      <c r="D2885" s="266">
        <v>802.33</v>
      </c>
    </row>
    <row r="2886" spans="1:4" ht="14.25">
      <c r="A2886" s="267" t="s">
        <v>31083</v>
      </c>
      <c r="B2886" s="264" t="s">
        <v>31084</v>
      </c>
      <c r="C2886" s="265" t="s">
        <v>2</v>
      </c>
      <c r="D2886" s="266">
        <v>159.55000000000001</v>
      </c>
    </row>
    <row r="2887" spans="1:4" ht="14.25">
      <c r="A2887" s="267" t="s">
        <v>31085</v>
      </c>
      <c r="B2887" s="264" t="s">
        <v>31086</v>
      </c>
      <c r="C2887" s="265" t="s">
        <v>2</v>
      </c>
      <c r="D2887" s="266">
        <v>116.13</v>
      </c>
    </row>
    <row r="2888" spans="1:4" ht="14.25">
      <c r="A2888" s="267" t="s">
        <v>31087</v>
      </c>
      <c r="B2888" s="264" t="s">
        <v>31088</v>
      </c>
      <c r="C2888" s="265" t="s">
        <v>2</v>
      </c>
      <c r="D2888" s="266">
        <v>143.88</v>
      </c>
    </row>
    <row r="2889" spans="1:4" ht="14.25">
      <c r="A2889" s="267" t="s">
        <v>31089</v>
      </c>
      <c r="B2889" s="264" t="s">
        <v>31090</v>
      </c>
      <c r="C2889" s="265" t="s">
        <v>2</v>
      </c>
      <c r="D2889" s="266">
        <v>45.74</v>
      </c>
    </row>
    <row r="2890" spans="1:4" ht="14.25">
      <c r="A2890" s="267" t="s">
        <v>31091</v>
      </c>
      <c r="B2890" s="264" t="s">
        <v>31092</v>
      </c>
      <c r="C2890" s="265" t="s">
        <v>2</v>
      </c>
      <c r="D2890" s="266">
        <v>594.20000000000005</v>
      </c>
    </row>
    <row r="2891" spans="1:4" ht="14.25">
      <c r="A2891" s="267" t="s">
        <v>31093</v>
      </c>
      <c r="B2891" s="264" t="s">
        <v>31094</v>
      </c>
      <c r="C2891" s="265" t="s">
        <v>2</v>
      </c>
      <c r="D2891" s="266">
        <v>409.51</v>
      </c>
    </row>
    <row r="2892" spans="1:4" ht="14.25">
      <c r="A2892" s="267" t="s">
        <v>31095</v>
      </c>
      <c r="B2892" s="264" t="s">
        <v>31096</v>
      </c>
      <c r="C2892" s="265" t="s">
        <v>2</v>
      </c>
      <c r="D2892" s="266">
        <v>31.03</v>
      </c>
    </row>
    <row r="2893" spans="1:4" ht="14.25">
      <c r="A2893" s="267" t="s">
        <v>31097</v>
      </c>
      <c r="B2893" s="264" t="s">
        <v>31098</v>
      </c>
      <c r="C2893" s="265" t="s">
        <v>2</v>
      </c>
      <c r="D2893" s="266">
        <v>129.22999999999999</v>
      </c>
    </row>
    <row r="2894" spans="1:4" ht="14.25">
      <c r="A2894" s="267" t="s">
        <v>31099</v>
      </c>
      <c r="B2894" s="264" t="s">
        <v>31100</v>
      </c>
      <c r="C2894" s="265" t="s">
        <v>2</v>
      </c>
      <c r="D2894" s="266">
        <v>88.16</v>
      </c>
    </row>
    <row r="2895" spans="1:4" ht="14.25">
      <c r="A2895" s="267" t="s">
        <v>31101</v>
      </c>
      <c r="B2895" s="264" t="s">
        <v>31102</v>
      </c>
      <c r="C2895" s="265" t="s">
        <v>2</v>
      </c>
      <c r="D2895" s="266">
        <v>102.48</v>
      </c>
    </row>
    <row r="2896" spans="1:4" ht="14.25">
      <c r="A2896" s="267" t="s">
        <v>31103</v>
      </c>
      <c r="B2896" s="264" t="s">
        <v>31104</v>
      </c>
      <c r="C2896" s="265" t="s">
        <v>2</v>
      </c>
      <c r="D2896" s="266">
        <v>144.44999999999999</v>
      </c>
    </row>
    <row r="2897" spans="1:4" ht="14.25">
      <c r="A2897" s="267" t="s">
        <v>31105</v>
      </c>
      <c r="B2897" s="264" t="s">
        <v>31106</v>
      </c>
      <c r="C2897" s="265" t="s">
        <v>2</v>
      </c>
      <c r="D2897" s="266">
        <v>179.34</v>
      </c>
    </row>
    <row r="2898" spans="1:4" ht="14.25">
      <c r="A2898" s="267" t="s">
        <v>31107</v>
      </c>
      <c r="B2898" s="264" t="s">
        <v>31108</v>
      </c>
      <c r="C2898" s="265" t="s">
        <v>2</v>
      </c>
      <c r="D2898" s="266">
        <v>575.04</v>
      </c>
    </row>
    <row r="2899" spans="1:4" ht="14.25">
      <c r="A2899" s="267" t="s">
        <v>31109</v>
      </c>
      <c r="B2899" s="264" t="s">
        <v>31110</v>
      </c>
      <c r="C2899" s="265" t="s">
        <v>2</v>
      </c>
      <c r="D2899" s="266">
        <v>88.93</v>
      </c>
    </row>
    <row r="2900" spans="1:4" ht="14.25">
      <c r="A2900" s="267" t="s">
        <v>31111</v>
      </c>
      <c r="B2900" s="264" t="s">
        <v>31112</v>
      </c>
      <c r="C2900" s="265" t="s">
        <v>2</v>
      </c>
      <c r="D2900" s="266">
        <v>83</v>
      </c>
    </row>
    <row r="2901" spans="1:4" ht="14.25">
      <c r="A2901" s="267" t="s">
        <v>31113</v>
      </c>
      <c r="B2901" s="264" t="s">
        <v>31114</v>
      </c>
      <c r="C2901" s="265" t="s">
        <v>2</v>
      </c>
      <c r="D2901" s="266">
        <v>124.59</v>
      </c>
    </row>
    <row r="2902" spans="1:4" ht="14.25">
      <c r="A2902" s="267" t="s">
        <v>31115</v>
      </c>
      <c r="B2902" s="264" t="s">
        <v>31116</v>
      </c>
      <c r="C2902" s="265" t="s">
        <v>2</v>
      </c>
      <c r="D2902" s="266">
        <v>150.03</v>
      </c>
    </row>
    <row r="2903" spans="1:4" ht="14.25">
      <c r="A2903" s="267" t="s">
        <v>31117</v>
      </c>
      <c r="B2903" s="264" t="s">
        <v>31118</v>
      </c>
      <c r="C2903" s="265" t="s">
        <v>2</v>
      </c>
      <c r="D2903" s="266">
        <v>86.8</v>
      </c>
    </row>
    <row r="2904" spans="1:4" ht="14.25">
      <c r="A2904" s="267" t="s">
        <v>31119</v>
      </c>
      <c r="B2904" s="264" t="s">
        <v>31120</v>
      </c>
      <c r="C2904" s="265" t="s">
        <v>2</v>
      </c>
      <c r="D2904" s="266">
        <v>42.8</v>
      </c>
    </row>
    <row r="2905" spans="1:4" ht="14.25">
      <c r="A2905" s="267" t="s">
        <v>31121</v>
      </c>
      <c r="B2905" s="264" t="s">
        <v>31122</v>
      </c>
      <c r="C2905" s="265" t="s">
        <v>2</v>
      </c>
      <c r="D2905" s="266">
        <v>50.64</v>
      </c>
    </row>
    <row r="2906" spans="1:4" ht="14.25">
      <c r="A2906" s="267" t="s">
        <v>31123</v>
      </c>
      <c r="B2906" s="264" t="s">
        <v>31124</v>
      </c>
      <c r="C2906" s="265" t="s">
        <v>2</v>
      </c>
      <c r="D2906" s="266">
        <v>40.67</v>
      </c>
    </row>
    <row r="2907" spans="1:4" ht="14.25">
      <c r="A2907" s="267" t="s">
        <v>31125</v>
      </c>
      <c r="B2907" s="264" t="s">
        <v>31126</v>
      </c>
      <c r="C2907" s="265" t="s">
        <v>2</v>
      </c>
      <c r="D2907" s="266">
        <v>53.31</v>
      </c>
    </row>
    <row r="2908" spans="1:4" ht="14.25">
      <c r="A2908" s="267" t="s">
        <v>31127</v>
      </c>
      <c r="B2908" s="264" t="s">
        <v>31128</v>
      </c>
      <c r="C2908" s="265" t="s">
        <v>2</v>
      </c>
      <c r="D2908" s="266">
        <v>31.3</v>
      </c>
    </row>
    <row r="2909" spans="1:4" ht="14.25">
      <c r="A2909" s="267" t="s">
        <v>31129</v>
      </c>
      <c r="B2909" s="264" t="s">
        <v>31130</v>
      </c>
      <c r="C2909" s="265" t="s">
        <v>2</v>
      </c>
      <c r="D2909" s="266">
        <v>358.62</v>
      </c>
    </row>
    <row r="2910" spans="1:4" ht="14.25">
      <c r="A2910" s="267" t="s">
        <v>31131</v>
      </c>
      <c r="B2910" s="264" t="s">
        <v>31132</v>
      </c>
      <c r="C2910" s="265" t="s">
        <v>2</v>
      </c>
      <c r="D2910" s="266">
        <v>101.67</v>
      </c>
    </row>
    <row r="2911" spans="1:4" ht="14.25">
      <c r="A2911" s="267" t="s">
        <v>31133</v>
      </c>
      <c r="B2911" s="264" t="s">
        <v>31134</v>
      </c>
      <c r="C2911" s="265" t="s">
        <v>2</v>
      </c>
      <c r="D2911" s="266">
        <v>266.66000000000003</v>
      </c>
    </row>
    <row r="2912" spans="1:4" ht="14.25">
      <c r="A2912" s="267" t="s">
        <v>31135</v>
      </c>
      <c r="B2912" s="264" t="s">
        <v>31136</v>
      </c>
      <c r="C2912" s="265" t="s">
        <v>2</v>
      </c>
      <c r="D2912" s="266">
        <v>103.93</v>
      </c>
    </row>
    <row r="2913" spans="1:4" ht="14.25">
      <c r="A2913" s="267" t="s">
        <v>31137</v>
      </c>
      <c r="B2913" s="264" t="s">
        <v>31138</v>
      </c>
      <c r="C2913" s="265" t="s">
        <v>2</v>
      </c>
      <c r="D2913" s="266">
        <v>284.68</v>
      </c>
    </row>
    <row r="2914" spans="1:4" ht="14.25">
      <c r="A2914" s="267" t="s">
        <v>31139</v>
      </c>
      <c r="B2914" s="264" t="s">
        <v>31140</v>
      </c>
      <c r="C2914" s="265" t="s">
        <v>2</v>
      </c>
      <c r="D2914" s="266">
        <v>308.45999999999998</v>
      </c>
    </row>
    <row r="2915" spans="1:4" ht="14.25">
      <c r="A2915" s="267" t="s">
        <v>31141</v>
      </c>
      <c r="B2915" s="264" t="s">
        <v>31142</v>
      </c>
      <c r="C2915" s="265" t="s">
        <v>2</v>
      </c>
      <c r="D2915" s="266">
        <v>304.43</v>
      </c>
    </row>
    <row r="2916" spans="1:4" ht="14.25">
      <c r="A2916" s="267" t="s">
        <v>31143</v>
      </c>
      <c r="B2916" s="264" t="s">
        <v>31144</v>
      </c>
      <c r="C2916" s="265" t="s">
        <v>2</v>
      </c>
      <c r="D2916" s="266">
        <v>400.08</v>
      </c>
    </row>
    <row r="2917" spans="1:4" ht="14.25">
      <c r="A2917" s="267" t="s">
        <v>31145</v>
      </c>
      <c r="B2917" s="264" t="s">
        <v>31146</v>
      </c>
      <c r="C2917" s="265" t="s">
        <v>2</v>
      </c>
      <c r="D2917" s="266">
        <v>553.01</v>
      </c>
    </row>
    <row r="2918" spans="1:4" ht="14.25">
      <c r="A2918" s="267" t="s">
        <v>31147</v>
      </c>
      <c r="B2918" s="264" t="s">
        <v>31148</v>
      </c>
      <c r="C2918" s="265" t="s">
        <v>2</v>
      </c>
      <c r="D2918" s="266">
        <v>797.67</v>
      </c>
    </row>
    <row r="2919" spans="1:4" ht="14.25">
      <c r="A2919" s="267" t="s">
        <v>31149</v>
      </c>
      <c r="B2919" s="264" t="s">
        <v>31150</v>
      </c>
      <c r="C2919" s="265" t="s">
        <v>2</v>
      </c>
      <c r="D2919" s="266">
        <v>1325.2</v>
      </c>
    </row>
    <row r="2920" spans="1:4" ht="14.25">
      <c r="A2920" s="267" t="s">
        <v>31151</v>
      </c>
      <c r="B2920" s="264" t="s">
        <v>31152</v>
      </c>
      <c r="C2920" s="265" t="s">
        <v>2</v>
      </c>
      <c r="D2920" s="266">
        <v>323.29000000000002</v>
      </c>
    </row>
    <row r="2921" spans="1:4" ht="14.25">
      <c r="A2921" s="267" t="s">
        <v>31153</v>
      </c>
      <c r="B2921" s="264" t="s">
        <v>31154</v>
      </c>
      <c r="C2921" s="265" t="s">
        <v>2</v>
      </c>
      <c r="D2921" s="266">
        <v>258.85000000000002</v>
      </c>
    </row>
    <row r="2922" spans="1:4" ht="14.25">
      <c r="A2922" s="267" t="s">
        <v>31155</v>
      </c>
      <c r="B2922" s="264" t="s">
        <v>31156</v>
      </c>
      <c r="C2922" s="265" t="s">
        <v>2</v>
      </c>
      <c r="D2922" s="266">
        <v>414.72</v>
      </c>
    </row>
    <row r="2923" spans="1:4" ht="14.25">
      <c r="A2923" s="267" t="s">
        <v>31157</v>
      </c>
      <c r="B2923" s="264" t="s">
        <v>31158</v>
      </c>
      <c r="C2923" s="265" t="s">
        <v>2</v>
      </c>
      <c r="D2923" s="266">
        <v>3505.07</v>
      </c>
    </row>
    <row r="2924" spans="1:4" ht="14.25">
      <c r="A2924" s="267" t="s">
        <v>31159</v>
      </c>
      <c r="B2924" s="264" t="s">
        <v>31160</v>
      </c>
      <c r="C2924" s="265" t="s">
        <v>2</v>
      </c>
      <c r="D2924" s="266">
        <v>85.7</v>
      </c>
    </row>
    <row r="2925" spans="1:4" ht="14.25">
      <c r="A2925" s="267" t="s">
        <v>31161</v>
      </c>
      <c r="B2925" s="264" t="s">
        <v>31162</v>
      </c>
      <c r="C2925" s="265" t="s">
        <v>2</v>
      </c>
      <c r="D2925" s="266">
        <v>90.43</v>
      </c>
    </row>
    <row r="2926" spans="1:4" ht="14.25">
      <c r="A2926" s="267" t="s">
        <v>31163</v>
      </c>
      <c r="B2926" s="264" t="s">
        <v>31164</v>
      </c>
      <c r="C2926" s="265" t="s">
        <v>2</v>
      </c>
      <c r="D2926" s="266">
        <v>119.9</v>
      </c>
    </row>
    <row r="2927" spans="1:4" ht="14.25">
      <c r="A2927" s="267" t="s">
        <v>31165</v>
      </c>
      <c r="B2927" s="264" t="s">
        <v>31166</v>
      </c>
      <c r="C2927" s="265" t="s">
        <v>2</v>
      </c>
      <c r="D2927" s="266">
        <v>147.78</v>
      </c>
    </row>
    <row r="2928" spans="1:4" ht="14.25">
      <c r="A2928" s="267" t="s">
        <v>31167</v>
      </c>
      <c r="B2928" s="264" t="s">
        <v>31168</v>
      </c>
      <c r="C2928" s="265" t="s">
        <v>2</v>
      </c>
      <c r="D2928" s="266">
        <v>2855.09</v>
      </c>
    </row>
    <row r="2929" spans="1:4" ht="14.25">
      <c r="A2929" s="267" t="s">
        <v>31169</v>
      </c>
      <c r="B2929" s="264" t="s">
        <v>31170</v>
      </c>
      <c r="C2929" s="265" t="s">
        <v>2</v>
      </c>
      <c r="D2929" s="266">
        <v>3318.77</v>
      </c>
    </row>
    <row r="2930" spans="1:4" ht="14.25">
      <c r="A2930" s="267" t="s">
        <v>31171</v>
      </c>
      <c r="B2930" s="264" t="s">
        <v>31172</v>
      </c>
      <c r="C2930" s="265" t="s">
        <v>2</v>
      </c>
      <c r="D2930" s="266">
        <v>325.04000000000002</v>
      </c>
    </row>
    <row r="2931" spans="1:4" ht="14.25">
      <c r="A2931" s="267" t="s">
        <v>31173</v>
      </c>
      <c r="B2931" s="264" t="s">
        <v>31174</v>
      </c>
      <c r="C2931" s="265" t="s">
        <v>2</v>
      </c>
      <c r="D2931" s="266">
        <v>6602.31</v>
      </c>
    </row>
    <row r="2932" spans="1:4" ht="14.25">
      <c r="A2932" s="267" t="s">
        <v>31175</v>
      </c>
      <c r="B2932" s="264" t="s">
        <v>31176</v>
      </c>
      <c r="C2932" s="265" t="s">
        <v>2</v>
      </c>
      <c r="D2932" s="266">
        <v>1099.21</v>
      </c>
    </row>
    <row r="2933" spans="1:4" ht="14.25">
      <c r="A2933" s="267" t="s">
        <v>31177</v>
      </c>
      <c r="B2933" s="264" t="s">
        <v>31178</v>
      </c>
      <c r="C2933" s="265" t="s">
        <v>2</v>
      </c>
      <c r="D2933" s="266">
        <v>3320.31</v>
      </c>
    </row>
    <row r="2934" spans="1:4" ht="14.25">
      <c r="A2934" s="267" t="s">
        <v>31179</v>
      </c>
      <c r="B2934" s="264" t="s">
        <v>31180</v>
      </c>
      <c r="C2934" s="265" t="s">
        <v>2</v>
      </c>
      <c r="D2934" s="266">
        <v>64.819999999999993</v>
      </c>
    </row>
    <row r="2935" spans="1:4" ht="14.25">
      <c r="A2935" s="267" t="s">
        <v>31181</v>
      </c>
      <c r="B2935" s="264" t="s">
        <v>31182</v>
      </c>
      <c r="C2935" s="265" t="s">
        <v>89</v>
      </c>
      <c r="D2935" s="266">
        <v>2.15</v>
      </c>
    </row>
    <row r="2936" spans="1:4" ht="14.25">
      <c r="A2936" s="267" t="s">
        <v>31183</v>
      </c>
      <c r="B2936" s="264" t="s">
        <v>31184</v>
      </c>
      <c r="C2936" s="265" t="s">
        <v>89</v>
      </c>
      <c r="D2936" s="266">
        <v>2.36</v>
      </c>
    </row>
    <row r="2937" spans="1:4" ht="14.25">
      <c r="A2937" s="267" t="s">
        <v>31185</v>
      </c>
      <c r="B2937" s="264" t="s">
        <v>31186</v>
      </c>
      <c r="C2937" s="265" t="s">
        <v>2</v>
      </c>
      <c r="D2937" s="266">
        <v>274.63</v>
      </c>
    </row>
    <row r="2938" spans="1:4" ht="14.25">
      <c r="A2938" s="267" t="s">
        <v>31187</v>
      </c>
      <c r="B2938" s="264" t="s">
        <v>31188</v>
      </c>
      <c r="C2938" s="265" t="s">
        <v>2</v>
      </c>
      <c r="D2938" s="266">
        <v>227.14</v>
      </c>
    </row>
    <row r="2939" spans="1:4" ht="14.25">
      <c r="A2939" s="267" t="s">
        <v>31189</v>
      </c>
      <c r="B2939" s="264" t="s">
        <v>31190</v>
      </c>
      <c r="C2939" s="265" t="s">
        <v>2</v>
      </c>
      <c r="D2939" s="266">
        <v>8.8800000000000008</v>
      </c>
    </row>
    <row r="2940" spans="1:4" ht="14.25">
      <c r="A2940" s="267" t="s">
        <v>31191</v>
      </c>
      <c r="B2940" s="264" t="s">
        <v>31192</v>
      </c>
      <c r="C2940" s="265" t="s">
        <v>2</v>
      </c>
      <c r="D2940" s="266">
        <v>11.09</v>
      </c>
    </row>
    <row r="2941" spans="1:4" ht="14.25">
      <c r="A2941" s="267" t="s">
        <v>31193</v>
      </c>
      <c r="B2941" s="264" t="s">
        <v>31194</v>
      </c>
      <c r="C2941" s="265" t="s">
        <v>2</v>
      </c>
      <c r="D2941" s="266">
        <v>12.25</v>
      </c>
    </row>
    <row r="2942" spans="1:4" ht="14.25">
      <c r="A2942" s="267" t="s">
        <v>31195</v>
      </c>
      <c r="B2942" s="264" t="s">
        <v>31196</v>
      </c>
      <c r="C2942" s="265" t="s">
        <v>2</v>
      </c>
      <c r="D2942" s="266">
        <v>13.7</v>
      </c>
    </row>
    <row r="2943" spans="1:4" ht="14.25">
      <c r="A2943" s="267" t="s">
        <v>31197</v>
      </c>
      <c r="B2943" s="264" t="s">
        <v>31198</v>
      </c>
      <c r="C2943" s="265" t="s">
        <v>2</v>
      </c>
      <c r="D2943" s="266">
        <v>16.14</v>
      </c>
    </row>
    <row r="2944" spans="1:4" ht="14.25">
      <c r="A2944" s="267" t="s">
        <v>31199</v>
      </c>
      <c r="B2944" s="264" t="s">
        <v>31200</v>
      </c>
      <c r="C2944" s="265" t="s">
        <v>2</v>
      </c>
      <c r="D2944" s="266">
        <v>18.920000000000002</v>
      </c>
    </row>
    <row r="2945" spans="1:4" ht="14.25">
      <c r="A2945" s="267" t="s">
        <v>31201</v>
      </c>
      <c r="B2945" s="264" t="s">
        <v>31202</v>
      </c>
      <c r="C2945" s="265" t="s">
        <v>2</v>
      </c>
      <c r="D2945" s="266">
        <v>19.690000000000001</v>
      </c>
    </row>
    <row r="2946" spans="1:4" ht="14.25">
      <c r="A2946" s="267" t="s">
        <v>31203</v>
      </c>
      <c r="B2946" s="264" t="s">
        <v>31204</v>
      </c>
      <c r="C2946" s="265" t="s">
        <v>2</v>
      </c>
      <c r="D2946" s="266">
        <v>0.85</v>
      </c>
    </row>
    <row r="2947" spans="1:4" ht="14.25">
      <c r="A2947" s="267" t="s">
        <v>31205</v>
      </c>
      <c r="B2947" s="264" t="s">
        <v>31206</v>
      </c>
      <c r="C2947" s="265" t="s">
        <v>2</v>
      </c>
      <c r="D2947" s="266">
        <v>6.82</v>
      </c>
    </row>
    <row r="2948" spans="1:4" ht="14.25">
      <c r="A2948" s="267" t="s">
        <v>31207</v>
      </c>
      <c r="B2948" s="264" t="s">
        <v>31208</v>
      </c>
      <c r="C2948" s="265" t="s">
        <v>2</v>
      </c>
      <c r="D2948" s="266">
        <v>6.52</v>
      </c>
    </row>
    <row r="2949" spans="1:4" ht="14.25">
      <c r="A2949" s="267" t="s">
        <v>31209</v>
      </c>
      <c r="B2949" s="264" t="s">
        <v>31210</v>
      </c>
      <c r="C2949" s="265" t="s">
        <v>2</v>
      </c>
      <c r="D2949" s="266">
        <v>8.89</v>
      </c>
    </row>
    <row r="2950" spans="1:4" ht="14.25">
      <c r="A2950" s="267" t="s">
        <v>31211</v>
      </c>
      <c r="B2950" s="264" t="s">
        <v>31212</v>
      </c>
      <c r="C2950" s="265" t="s">
        <v>2</v>
      </c>
      <c r="D2950" s="266">
        <v>14.48</v>
      </c>
    </row>
    <row r="2951" spans="1:4" ht="14.25">
      <c r="A2951" s="267" t="s">
        <v>31213</v>
      </c>
      <c r="B2951" s="264" t="s">
        <v>31214</v>
      </c>
      <c r="C2951" s="265" t="s">
        <v>2</v>
      </c>
      <c r="D2951" s="266">
        <v>14.32</v>
      </c>
    </row>
    <row r="2952" spans="1:4" ht="14.25">
      <c r="A2952" s="267" t="s">
        <v>31215</v>
      </c>
      <c r="B2952" s="264" t="s">
        <v>31216</v>
      </c>
      <c r="C2952" s="265" t="s">
        <v>2</v>
      </c>
      <c r="D2952" s="266">
        <v>20.89</v>
      </c>
    </row>
    <row r="2953" spans="1:4" ht="14.25">
      <c r="A2953" s="267" t="s">
        <v>31217</v>
      </c>
      <c r="B2953" s="264" t="s">
        <v>31218</v>
      </c>
      <c r="C2953" s="265" t="s">
        <v>2</v>
      </c>
      <c r="D2953" s="266">
        <v>42.4</v>
      </c>
    </row>
    <row r="2954" spans="1:4" ht="14.25">
      <c r="A2954" s="267" t="s">
        <v>31219</v>
      </c>
      <c r="B2954" s="264" t="s">
        <v>31220</v>
      </c>
      <c r="C2954" s="265" t="s">
        <v>2</v>
      </c>
      <c r="D2954" s="266">
        <v>45.52</v>
      </c>
    </row>
    <row r="2955" spans="1:4" ht="14.25">
      <c r="A2955" s="267" t="s">
        <v>31221</v>
      </c>
      <c r="B2955" s="264" t="s">
        <v>31222</v>
      </c>
      <c r="C2955" s="265" t="s">
        <v>2</v>
      </c>
      <c r="D2955" s="266">
        <v>17.72</v>
      </c>
    </row>
    <row r="2956" spans="1:4" ht="14.25">
      <c r="A2956" s="267" t="s">
        <v>31223</v>
      </c>
      <c r="B2956" s="264" t="s">
        <v>31224</v>
      </c>
      <c r="C2956" s="265" t="s">
        <v>2</v>
      </c>
      <c r="D2956" s="266">
        <v>29.63</v>
      </c>
    </row>
    <row r="2957" spans="1:4" ht="14.25">
      <c r="A2957" s="267" t="s">
        <v>31225</v>
      </c>
      <c r="B2957" s="264" t="s">
        <v>31226</v>
      </c>
      <c r="C2957" s="265" t="s">
        <v>2</v>
      </c>
      <c r="D2957" s="266">
        <v>44.7</v>
      </c>
    </row>
    <row r="2958" spans="1:4" ht="14.25">
      <c r="A2958" s="267" t="s">
        <v>31227</v>
      </c>
      <c r="B2958" s="264" t="s">
        <v>31228</v>
      </c>
      <c r="C2958" s="265" t="s">
        <v>2</v>
      </c>
      <c r="D2958" s="266">
        <v>9.9499999999999993</v>
      </c>
    </row>
    <row r="2959" spans="1:4" ht="14.25">
      <c r="A2959" s="267" t="s">
        <v>31229</v>
      </c>
      <c r="B2959" s="264" t="s">
        <v>31230</v>
      </c>
      <c r="C2959" s="265" t="s">
        <v>2</v>
      </c>
      <c r="D2959" s="266">
        <v>6.38</v>
      </c>
    </row>
    <row r="2960" spans="1:4" ht="14.25">
      <c r="A2960" s="267" t="s">
        <v>31231</v>
      </c>
      <c r="B2960" s="264" t="s">
        <v>31232</v>
      </c>
      <c r="C2960" s="265" t="s">
        <v>2</v>
      </c>
      <c r="D2960" s="266">
        <v>9.9700000000000006</v>
      </c>
    </row>
    <row r="2961" spans="1:4" ht="14.25">
      <c r="A2961" s="267" t="s">
        <v>31233</v>
      </c>
      <c r="B2961" s="264" t="s">
        <v>31234</v>
      </c>
      <c r="C2961" s="265" t="s">
        <v>2</v>
      </c>
      <c r="D2961" s="266">
        <v>30.97</v>
      </c>
    </row>
    <row r="2962" spans="1:4" ht="14.25">
      <c r="A2962" s="267" t="s">
        <v>31235</v>
      </c>
      <c r="B2962" s="264" t="s">
        <v>31236</v>
      </c>
      <c r="C2962" s="265" t="s">
        <v>2</v>
      </c>
      <c r="D2962" s="266">
        <v>9.58</v>
      </c>
    </row>
    <row r="2963" spans="1:4" ht="14.25">
      <c r="A2963" s="267" t="s">
        <v>31237</v>
      </c>
      <c r="B2963" s="264" t="s">
        <v>31238</v>
      </c>
      <c r="C2963" s="265" t="s">
        <v>2</v>
      </c>
      <c r="D2963" s="266">
        <v>6.64</v>
      </c>
    </row>
    <row r="2964" spans="1:4" ht="14.25">
      <c r="A2964" s="267" t="s">
        <v>31239</v>
      </c>
      <c r="B2964" s="264" t="s">
        <v>31240</v>
      </c>
      <c r="C2964" s="265" t="s">
        <v>2</v>
      </c>
      <c r="D2964" s="266">
        <v>170.88</v>
      </c>
    </row>
    <row r="2965" spans="1:4" ht="14.25">
      <c r="A2965" s="267" t="s">
        <v>31241</v>
      </c>
      <c r="B2965" s="264" t="s">
        <v>31242</v>
      </c>
      <c r="C2965" s="265" t="s">
        <v>2</v>
      </c>
      <c r="D2965" s="266">
        <v>222.39</v>
      </c>
    </row>
    <row r="2966" spans="1:4" ht="14.25">
      <c r="A2966" s="267" t="s">
        <v>31243</v>
      </c>
      <c r="B2966" s="264" t="s">
        <v>31244</v>
      </c>
      <c r="C2966" s="265" t="s">
        <v>2</v>
      </c>
      <c r="D2966" s="266">
        <v>18.86</v>
      </c>
    </row>
    <row r="2967" spans="1:4" ht="14.25">
      <c r="A2967" s="267" t="s">
        <v>31245</v>
      </c>
      <c r="B2967" s="264" t="s">
        <v>31246</v>
      </c>
      <c r="C2967" s="265" t="s">
        <v>2</v>
      </c>
      <c r="D2967" s="266">
        <v>130200.39</v>
      </c>
    </row>
    <row r="2968" spans="1:4" ht="14.25">
      <c r="A2968" s="267" t="s">
        <v>31247</v>
      </c>
      <c r="B2968" s="264" t="s">
        <v>31248</v>
      </c>
      <c r="C2968" s="265" t="s">
        <v>2</v>
      </c>
      <c r="D2968" s="266">
        <v>125589.32</v>
      </c>
    </row>
    <row r="2969" spans="1:4" ht="14.25">
      <c r="A2969" s="267" t="s">
        <v>31249</v>
      </c>
      <c r="B2969" s="264" t="s">
        <v>31250</v>
      </c>
      <c r="C2969" s="265" t="s">
        <v>2723</v>
      </c>
      <c r="D2969" s="266">
        <v>34244.519999999997</v>
      </c>
    </row>
    <row r="2970" spans="1:4" ht="14.25">
      <c r="A2970" s="267" t="s">
        <v>31251</v>
      </c>
      <c r="B2970" s="264" t="s">
        <v>31252</v>
      </c>
      <c r="C2970" s="265" t="s">
        <v>2723</v>
      </c>
      <c r="D2970" s="266">
        <v>34485.339999999997</v>
      </c>
    </row>
    <row r="2971" spans="1:4" ht="14.25">
      <c r="A2971" s="267" t="s">
        <v>31253</v>
      </c>
      <c r="B2971" s="264" t="s">
        <v>31254</v>
      </c>
      <c r="C2971" s="265" t="s">
        <v>2723</v>
      </c>
      <c r="D2971" s="266">
        <v>2610.31</v>
      </c>
    </row>
    <row r="2972" spans="1:4" ht="14.25">
      <c r="A2972" s="267" t="s">
        <v>31255</v>
      </c>
      <c r="B2972" s="264" t="s">
        <v>31256</v>
      </c>
      <c r="C2972" s="265" t="s">
        <v>2723</v>
      </c>
      <c r="D2972" s="266">
        <v>3884.08</v>
      </c>
    </row>
    <row r="2973" spans="1:4" ht="14.25">
      <c r="A2973" s="267" t="s">
        <v>31257</v>
      </c>
      <c r="B2973" s="264" t="s">
        <v>31258</v>
      </c>
      <c r="C2973" s="265" t="s">
        <v>2723</v>
      </c>
      <c r="D2973" s="266">
        <v>6392.28</v>
      </c>
    </row>
    <row r="2974" spans="1:4" ht="14.25">
      <c r="A2974" s="267" t="s">
        <v>31259</v>
      </c>
      <c r="B2974" s="264" t="s">
        <v>31260</v>
      </c>
      <c r="C2974" s="265" t="s">
        <v>2</v>
      </c>
      <c r="D2974" s="266">
        <v>16589.98</v>
      </c>
    </row>
    <row r="2975" spans="1:4" ht="14.25">
      <c r="A2975" s="267" t="s">
        <v>31261</v>
      </c>
      <c r="B2975" s="264" t="s">
        <v>31262</v>
      </c>
      <c r="C2975" s="265" t="s">
        <v>2</v>
      </c>
      <c r="D2975" s="266">
        <v>375.03</v>
      </c>
    </row>
    <row r="2976" spans="1:4" ht="14.25">
      <c r="A2976" s="267" t="s">
        <v>31263</v>
      </c>
      <c r="B2976" s="264" t="s">
        <v>31264</v>
      </c>
      <c r="C2976" s="265" t="s">
        <v>2</v>
      </c>
      <c r="D2976" s="266">
        <v>338.63</v>
      </c>
    </row>
    <row r="2977" spans="1:4" ht="14.25">
      <c r="A2977" s="267" t="s">
        <v>31265</v>
      </c>
      <c r="B2977" s="264" t="s">
        <v>31266</v>
      </c>
      <c r="C2977" s="265" t="s">
        <v>2723</v>
      </c>
      <c r="D2977" s="266">
        <v>6320.36</v>
      </c>
    </row>
    <row r="2978" spans="1:4" ht="14.25">
      <c r="A2978" s="267" t="s">
        <v>31267</v>
      </c>
      <c r="B2978" s="264" t="s">
        <v>31268</v>
      </c>
      <c r="C2978" s="265" t="s">
        <v>2723</v>
      </c>
      <c r="D2978" s="266">
        <v>5396.31</v>
      </c>
    </row>
    <row r="2979" spans="1:4" ht="14.25">
      <c r="A2979" s="267" t="s">
        <v>31269</v>
      </c>
      <c r="B2979" s="264" t="s">
        <v>31270</v>
      </c>
      <c r="C2979" s="265" t="s">
        <v>2723</v>
      </c>
      <c r="D2979" s="266">
        <v>7189.08</v>
      </c>
    </row>
    <row r="2980" spans="1:4" ht="14.25">
      <c r="A2980" s="267" t="s">
        <v>31271</v>
      </c>
      <c r="B2980" s="264" t="s">
        <v>31272</v>
      </c>
      <c r="C2980" s="265" t="s">
        <v>2723</v>
      </c>
      <c r="D2980" s="266">
        <v>11480.25</v>
      </c>
    </row>
    <row r="2981" spans="1:4" ht="14.25">
      <c r="A2981" s="267" t="s">
        <v>31273</v>
      </c>
      <c r="B2981" s="264" t="s">
        <v>31274</v>
      </c>
      <c r="C2981" s="265" t="s">
        <v>2723</v>
      </c>
      <c r="D2981" s="266">
        <v>5895.69</v>
      </c>
    </row>
    <row r="2982" spans="1:4" ht="14.25">
      <c r="A2982" s="267" t="s">
        <v>31275</v>
      </c>
      <c r="B2982" s="264" t="s">
        <v>31276</v>
      </c>
      <c r="C2982" s="265" t="s">
        <v>2723</v>
      </c>
      <c r="D2982" s="266">
        <v>9362.66</v>
      </c>
    </row>
    <row r="2983" spans="1:4" ht="14.25">
      <c r="A2983" s="267" t="s">
        <v>31277</v>
      </c>
      <c r="B2983" s="264" t="s">
        <v>31278</v>
      </c>
      <c r="C2983" s="265" t="s">
        <v>2723</v>
      </c>
      <c r="D2983" s="266">
        <v>13116.21</v>
      </c>
    </row>
    <row r="2984" spans="1:4" ht="14.25">
      <c r="A2984" s="267" t="s">
        <v>31279</v>
      </c>
      <c r="B2984" s="264" t="s">
        <v>31280</v>
      </c>
      <c r="C2984" s="265" t="s">
        <v>2723</v>
      </c>
      <c r="D2984" s="266">
        <v>1066.99</v>
      </c>
    </row>
    <row r="2985" spans="1:4" ht="14.25">
      <c r="A2985" s="267" t="s">
        <v>31281</v>
      </c>
      <c r="B2985" s="264" t="s">
        <v>31282</v>
      </c>
      <c r="C2985" s="265" t="s">
        <v>2723</v>
      </c>
      <c r="D2985" s="266">
        <v>1306.1099999999999</v>
      </c>
    </row>
    <row r="2986" spans="1:4" ht="14.25">
      <c r="A2986" s="267" t="s">
        <v>31283</v>
      </c>
      <c r="B2986" s="264" t="s">
        <v>31284</v>
      </c>
      <c r="C2986" s="265" t="s">
        <v>801</v>
      </c>
      <c r="D2986" s="266">
        <v>1929.23</v>
      </c>
    </row>
    <row r="2987" spans="1:4" ht="14.25">
      <c r="A2987" s="267" t="s">
        <v>31285</v>
      </c>
      <c r="B2987" s="264" t="s">
        <v>31286</v>
      </c>
      <c r="C2987" s="265" t="s">
        <v>801</v>
      </c>
      <c r="D2987" s="266">
        <v>2305.66</v>
      </c>
    </row>
    <row r="2988" spans="1:4" ht="14.25">
      <c r="A2988" s="267" t="s">
        <v>31287</v>
      </c>
      <c r="B2988" s="264" t="s">
        <v>31288</v>
      </c>
      <c r="C2988" s="265" t="s">
        <v>2</v>
      </c>
      <c r="D2988" s="266">
        <v>107204.56</v>
      </c>
    </row>
    <row r="2989" spans="1:4" ht="14.25">
      <c r="A2989" s="267" t="s">
        <v>31289</v>
      </c>
      <c r="B2989" s="264" t="s">
        <v>31290</v>
      </c>
      <c r="C2989" s="265" t="s">
        <v>2</v>
      </c>
      <c r="D2989" s="266">
        <v>43439.58</v>
      </c>
    </row>
    <row r="2990" spans="1:4" ht="14.25">
      <c r="A2990" s="267" t="s">
        <v>31291</v>
      </c>
      <c r="B2990" s="264" t="s">
        <v>31292</v>
      </c>
      <c r="C2990" s="265" t="s">
        <v>2</v>
      </c>
      <c r="D2990" s="266">
        <v>50214.22</v>
      </c>
    </row>
    <row r="2991" spans="1:4" ht="14.25">
      <c r="A2991" s="267" t="s">
        <v>31293</v>
      </c>
      <c r="B2991" s="264" t="s">
        <v>31294</v>
      </c>
      <c r="C2991" s="265" t="s">
        <v>2</v>
      </c>
      <c r="D2991" s="266">
        <v>58018.85</v>
      </c>
    </row>
    <row r="2992" spans="1:4" ht="14.25">
      <c r="A2992" s="267" t="s">
        <v>31295</v>
      </c>
      <c r="B2992" s="264" t="s">
        <v>31296</v>
      </c>
      <c r="C2992" s="265" t="s">
        <v>2</v>
      </c>
      <c r="D2992" s="266">
        <v>64655.43</v>
      </c>
    </row>
    <row r="2993" spans="1:4" ht="14.25">
      <c r="A2993" s="267" t="s">
        <v>31297</v>
      </c>
      <c r="B2993" s="264" t="s">
        <v>31298</v>
      </c>
      <c r="C2993" s="265" t="s">
        <v>2</v>
      </c>
      <c r="D2993" s="266">
        <v>259482.86</v>
      </c>
    </row>
    <row r="2994" spans="1:4" ht="14.25">
      <c r="A2994" s="267" t="s">
        <v>31299</v>
      </c>
      <c r="B2994" s="264" t="s">
        <v>31300</v>
      </c>
      <c r="C2994" s="265" t="s">
        <v>2</v>
      </c>
      <c r="D2994" s="266">
        <v>82225.66</v>
      </c>
    </row>
    <row r="2995" spans="1:4" ht="14.25">
      <c r="A2995" s="267" t="s">
        <v>31301</v>
      </c>
      <c r="B2995" s="264" t="s">
        <v>31302</v>
      </c>
      <c r="C2995" s="265" t="s">
        <v>2</v>
      </c>
      <c r="D2995" s="266">
        <v>453964.21</v>
      </c>
    </row>
    <row r="2996" spans="1:4" ht="14.25">
      <c r="A2996" s="267" t="s">
        <v>31303</v>
      </c>
      <c r="B2996" s="264" t="s">
        <v>31304</v>
      </c>
      <c r="C2996" s="265" t="s">
        <v>2</v>
      </c>
      <c r="D2996" s="266">
        <v>4176.7299999999996</v>
      </c>
    </row>
    <row r="2997" spans="1:4" ht="14.25">
      <c r="A2997" s="267" t="s">
        <v>31305</v>
      </c>
      <c r="B2997" s="264" t="s">
        <v>31306</v>
      </c>
      <c r="C2997" s="265" t="s">
        <v>2</v>
      </c>
      <c r="D2997" s="266">
        <v>5399.78</v>
      </c>
    </row>
    <row r="2998" spans="1:4" ht="14.25">
      <c r="A2998" s="267" t="s">
        <v>31307</v>
      </c>
      <c r="B2998" s="264" t="s">
        <v>31308</v>
      </c>
      <c r="C2998" s="265" t="s">
        <v>2</v>
      </c>
      <c r="D2998" s="266">
        <v>7260.57</v>
      </c>
    </row>
    <row r="2999" spans="1:4" ht="14.25">
      <c r="A2999" s="267" t="s">
        <v>31309</v>
      </c>
      <c r="B2999" s="264" t="s">
        <v>31310</v>
      </c>
      <c r="C2999" s="265" t="s">
        <v>2</v>
      </c>
      <c r="D2999" s="266">
        <v>4649.66</v>
      </c>
    </row>
    <row r="3000" spans="1:4" ht="14.25">
      <c r="A3000" s="267" t="s">
        <v>31311</v>
      </c>
      <c r="B3000" s="264" t="s">
        <v>31312</v>
      </c>
      <c r="C3000" s="265" t="s">
        <v>2</v>
      </c>
      <c r="D3000" s="266">
        <v>5353.91</v>
      </c>
    </row>
    <row r="3001" spans="1:4" ht="14.25">
      <c r="A3001" s="267" t="s">
        <v>31313</v>
      </c>
      <c r="B3001" s="264" t="s">
        <v>31314</v>
      </c>
      <c r="C3001" s="265" t="s">
        <v>2</v>
      </c>
      <c r="D3001" s="266">
        <v>6356.43</v>
      </c>
    </row>
    <row r="3002" spans="1:4" ht="14.25">
      <c r="A3002" s="267" t="s">
        <v>31315</v>
      </c>
      <c r="B3002" s="264" t="s">
        <v>31316</v>
      </c>
      <c r="C3002" s="265" t="s">
        <v>2</v>
      </c>
      <c r="D3002" s="266">
        <v>7362.16</v>
      </c>
    </row>
    <row r="3003" spans="1:4" ht="14.25">
      <c r="A3003" s="267" t="s">
        <v>31317</v>
      </c>
      <c r="B3003" s="264" t="s">
        <v>31318</v>
      </c>
      <c r="C3003" s="265" t="s">
        <v>2</v>
      </c>
      <c r="D3003" s="266">
        <v>4291.22</v>
      </c>
    </row>
    <row r="3004" spans="1:4" ht="14.25">
      <c r="A3004" s="267" t="s">
        <v>31319</v>
      </c>
      <c r="B3004" s="264" t="s">
        <v>31320</v>
      </c>
      <c r="C3004" s="265" t="s">
        <v>2</v>
      </c>
      <c r="D3004" s="266">
        <v>4875.37</v>
      </c>
    </row>
    <row r="3005" spans="1:4" ht="14.25">
      <c r="A3005" s="267" t="s">
        <v>31321</v>
      </c>
      <c r="B3005" s="264" t="s">
        <v>31322</v>
      </c>
      <c r="C3005" s="265" t="s">
        <v>2</v>
      </c>
      <c r="D3005" s="266">
        <v>5291.68</v>
      </c>
    </row>
    <row r="3006" spans="1:4" ht="14.25">
      <c r="A3006" s="267" t="s">
        <v>31323</v>
      </c>
      <c r="B3006" s="264" t="s">
        <v>31324</v>
      </c>
      <c r="C3006" s="265" t="s">
        <v>2</v>
      </c>
      <c r="D3006" s="266">
        <v>5465.25</v>
      </c>
    </row>
    <row r="3007" spans="1:4" ht="14.25">
      <c r="A3007" s="267" t="s">
        <v>31325</v>
      </c>
      <c r="B3007" s="264" t="s">
        <v>31326</v>
      </c>
      <c r="C3007" s="265" t="s">
        <v>2</v>
      </c>
      <c r="D3007" s="266">
        <v>9269.73</v>
      </c>
    </row>
    <row r="3008" spans="1:4" ht="14.25">
      <c r="A3008" s="267" t="s">
        <v>31327</v>
      </c>
      <c r="B3008" s="264" t="s">
        <v>31328</v>
      </c>
      <c r="C3008" s="265" t="s">
        <v>89</v>
      </c>
      <c r="D3008" s="266">
        <v>12.59</v>
      </c>
    </row>
    <row r="3009" spans="1:4" ht="14.25">
      <c r="A3009" s="267" t="s">
        <v>31329</v>
      </c>
      <c r="B3009" s="264" t="s">
        <v>31330</v>
      </c>
      <c r="C3009" s="265" t="s">
        <v>89</v>
      </c>
      <c r="D3009" s="266">
        <v>17.440000000000001</v>
      </c>
    </row>
    <row r="3010" spans="1:4" ht="14.25">
      <c r="A3010" s="267" t="s">
        <v>31331</v>
      </c>
      <c r="B3010" s="264" t="s">
        <v>31332</v>
      </c>
      <c r="C3010" s="265" t="s">
        <v>89</v>
      </c>
      <c r="D3010" s="266">
        <v>22.96</v>
      </c>
    </row>
    <row r="3011" spans="1:4" ht="14.25">
      <c r="A3011" s="267" t="s">
        <v>31333</v>
      </c>
      <c r="B3011" s="264" t="s">
        <v>31334</v>
      </c>
      <c r="C3011" s="265" t="s">
        <v>801</v>
      </c>
      <c r="D3011" s="266">
        <v>6218.27</v>
      </c>
    </row>
    <row r="3012" spans="1:4" ht="14.25">
      <c r="A3012" s="267" t="s">
        <v>31335</v>
      </c>
      <c r="B3012" s="264" t="s">
        <v>31336</v>
      </c>
      <c r="C3012" s="265" t="s">
        <v>2</v>
      </c>
      <c r="D3012" s="266">
        <v>1129.4000000000001</v>
      </c>
    </row>
    <row r="3013" spans="1:4" ht="14.25">
      <c r="A3013" s="267" t="s">
        <v>31337</v>
      </c>
      <c r="B3013" s="264" t="s">
        <v>31338</v>
      </c>
      <c r="C3013" s="265" t="s">
        <v>801</v>
      </c>
      <c r="D3013" s="266">
        <v>2111.06</v>
      </c>
    </row>
    <row r="3014" spans="1:4" ht="14.25">
      <c r="A3014" s="267" t="s">
        <v>31339</v>
      </c>
      <c r="B3014" s="264" t="s">
        <v>31340</v>
      </c>
      <c r="C3014" s="265" t="s">
        <v>2</v>
      </c>
      <c r="D3014" s="266">
        <v>8452.24</v>
      </c>
    </row>
    <row r="3015" spans="1:4" ht="14.25">
      <c r="A3015" s="267" t="s">
        <v>31341</v>
      </c>
      <c r="B3015" s="264" t="s">
        <v>31342</v>
      </c>
      <c r="C3015" s="265" t="s">
        <v>2</v>
      </c>
      <c r="D3015" s="266">
        <v>178.18</v>
      </c>
    </row>
    <row r="3016" spans="1:4" ht="14.25">
      <c r="A3016" s="267" t="s">
        <v>31343</v>
      </c>
      <c r="B3016" s="264" t="s">
        <v>31344</v>
      </c>
      <c r="C3016" s="265" t="s">
        <v>801</v>
      </c>
      <c r="D3016" s="266">
        <v>1825.12</v>
      </c>
    </row>
    <row r="3017" spans="1:4" ht="14.25">
      <c r="A3017" s="267" t="s">
        <v>31345</v>
      </c>
      <c r="B3017" s="264" t="s">
        <v>31346</v>
      </c>
      <c r="C3017" s="265" t="s">
        <v>2</v>
      </c>
      <c r="D3017" s="266">
        <v>358.68</v>
      </c>
    </row>
    <row r="3018" spans="1:4" ht="14.25">
      <c r="A3018" s="267" t="s">
        <v>31347</v>
      </c>
      <c r="B3018" s="264" t="s">
        <v>31348</v>
      </c>
      <c r="C3018" s="265" t="s">
        <v>801</v>
      </c>
      <c r="D3018" s="266">
        <v>1410.22</v>
      </c>
    </row>
    <row r="3019" spans="1:4" ht="14.25">
      <c r="A3019" s="267" t="s">
        <v>31349</v>
      </c>
      <c r="B3019" s="264" t="s">
        <v>31350</v>
      </c>
      <c r="C3019" s="265" t="s">
        <v>2</v>
      </c>
      <c r="D3019" s="266">
        <v>280.89999999999998</v>
      </c>
    </row>
    <row r="3020" spans="1:4" ht="14.25">
      <c r="A3020" s="267" t="s">
        <v>31351</v>
      </c>
      <c r="B3020" s="264" t="s">
        <v>31352</v>
      </c>
      <c r="C3020" s="265" t="s">
        <v>801</v>
      </c>
      <c r="D3020" s="266">
        <v>4231.4799999999996</v>
      </c>
    </row>
    <row r="3021" spans="1:4" ht="14.25">
      <c r="A3021" s="267" t="s">
        <v>31353</v>
      </c>
      <c r="B3021" s="264" t="s">
        <v>31354</v>
      </c>
      <c r="C3021" s="265" t="s">
        <v>89</v>
      </c>
      <c r="D3021" s="266">
        <v>4238.3500000000004</v>
      </c>
    </row>
    <row r="3022" spans="1:4" ht="14.25">
      <c r="A3022" s="267" t="s">
        <v>31355</v>
      </c>
      <c r="B3022" s="264" t="s">
        <v>31356</v>
      </c>
      <c r="C3022" s="265" t="s">
        <v>2</v>
      </c>
      <c r="D3022" s="266">
        <v>77.650000000000006</v>
      </c>
    </row>
    <row r="3023" spans="1:4" ht="14.25">
      <c r="A3023" s="267" t="s">
        <v>31357</v>
      </c>
      <c r="B3023" s="264" t="s">
        <v>31358</v>
      </c>
      <c r="C3023" s="265" t="s">
        <v>2</v>
      </c>
      <c r="D3023" s="266">
        <v>105.21</v>
      </c>
    </row>
    <row r="3024" spans="1:4" ht="14.25">
      <c r="A3024" s="267" t="s">
        <v>31359</v>
      </c>
      <c r="B3024" s="264" t="s">
        <v>31360</v>
      </c>
      <c r="C3024" s="265" t="s">
        <v>801</v>
      </c>
      <c r="D3024" s="266">
        <v>2462.59</v>
      </c>
    </row>
    <row r="3025" spans="1:4" ht="14.25">
      <c r="A3025" s="267" t="s">
        <v>31361</v>
      </c>
      <c r="B3025" s="264" t="s">
        <v>31362</v>
      </c>
      <c r="C3025" s="265" t="s">
        <v>801</v>
      </c>
      <c r="D3025" s="266">
        <v>1729.28</v>
      </c>
    </row>
    <row r="3026" spans="1:4" ht="14.25">
      <c r="A3026" s="267" t="s">
        <v>31363</v>
      </c>
      <c r="B3026" s="264" t="s">
        <v>31364</v>
      </c>
      <c r="C3026" s="265" t="s">
        <v>801</v>
      </c>
      <c r="D3026" s="266">
        <v>1479.96</v>
      </c>
    </row>
    <row r="3027" spans="1:4" ht="14.25">
      <c r="A3027" s="267" t="s">
        <v>31365</v>
      </c>
      <c r="B3027" s="264" t="s">
        <v>31366</v>
      </c>
      <c r="C3027" s="265" t="s">
        <v>801</v>
      </c>
      <c r="D3027" s="266">
        <v>1314.23</v>
      </c>
    </row>
    <row r="3028" spans="1:4" ht="14.25">
      <c r="A3028" s="267" t="s">
        <v>31367</v>
      </c>
      <c r="B3028" s="264" t="s">
        <v>31368</v>
      </c>
      <c r="C3028" s="265" t="s">
        <v>801</v>
      </c>
      <c r="D3028" s="266">
        <v>1158.56</v>
      </c>
    </row>
    <row r="3029" spans="1:4" ht="14.25">
      <c r="A3029" s="267" t="s">
        <v>31369</v>
      </c>
      <c r="B3029" s="264" t="s">
        <v>31370</v>
      </c>
      <c r="C3029" s="265" t="s">
        <v>801</v>
      </c>
      <c r="D3029" s="266">
        <v>3434.61</v>
      </c>
    </row>
    <row r="3030" spans="1:4" ht="14.25">
      <c r="A3030" s="267" t="s">
        <v>31371</v>
      </c>
      <c r="B3030" s="264" t="s">
        <v>31372</v>
      </c>
      <c r="C3030" s="265" t="s">
        <v>801</v>
      </c>
      <c r="D3030" s="266">
        <v>2015.13</v>
      </c>
    </row>
    <row r="3031" spans="1:4" ht="14.25">
      <c r="A3031" s="267" t="s">
        <v>31373</v>
      </c>
      <c r="B3031" s="264" t="s">
        <v>31374</v>
      </c>
      <c r="C3031" s="265" t="s">
        <v>801</v>
      </c>
      <c r="D3031" s="266">
        <v>1544.49</v>
      </c>
    </row>
    <row r="3032" spans="1:4" ht="14.25">
      <c r="A3032" s="267" t="s">
        <v>31375</v>
      </c>
      <c r="B3032" s="264" t="s">
        <v>31376</v>
      </c>
      <c r="C3032" s="265" t="s">
        <v>801</v>
      </c>
      <c r="D3032" s="266">
        <v>1689.78</v>
      </c>
    </row>
    <row r="3033" spans="1:4" ht="14.25">
      <c r="A3033" s="267" t="s">
        <v>31377</v>
      </c>
      <c r="B3033" s="264" t="s">
        <v>31378</v>
      </c>
      <c r="C3033" s="265" t="s">
        <v>801</v>
      </c>
      <c r="D3033" s="266">
        <v>2201.2800000000002</v>
      </c>
    </row>
    <row r="3034" spans="1:4" ht="14.25">
      <c r="A3034" s="267" t="s">
        <v>31379</v>
      </c>
      <c r="B3034" s="264" t="s">
        <v>31380</v>
      </c>
      <c r="C3034" s="265" t="s">
        <v>801</v>
      </c>
      <c r="D3034" s="266">
        <v>3084.97</v>
      </c>
    </row>
    <row r="3035" spans="1:4" ht="14.25">
      <c r="A3035" s="267" t="s">
        <v>31381</v>
      </c>
      <c r="B3035" s="264" t="s">
        <v>31382</v>
      </c>
      <c r="C3035" s="265" t="s">
        <v>801</v>
      </c>
      <c r="D3035" s="266">
        <v>95.24</v>
      </c>
    </row>
    <row r="3036" spans="1:4" ht="14.25">
      <c r="A3036" s="267" t="s">
        <v>31383</v>
      </c>
      <c r="B3036" s="264" t="s">
        <v>31384</v>
      </c>
      <c r="C3036" s="265" t="s">
        <v>2</v>
      </c>
      <c r="D3036" s="266">
        <v>6938.71</v>
      </c>
    </row>
    <row r="3037" spans="1:4" ht="14.25">
      <c r="A3037" s="267" t="s">
        <v>31385</v>
      </c>
      <c r="B3037" s="264" t="s">
        <v>31386</v>
      </c>
      <c r="C3037" s="265" t="s">
        <v>2</v>
      </c>
      <c r="D3037" s="266">
        <v>21658.639999999999</v>
      </c>
    </row>
    <row r="3038" spans="1:4" ht="14.25">
      <c r="A3038" s="267" t="s">
        <v>31387</v>
      </c>
      <c r="B3038" s="264" t="s">
        <v>31388</v>
      </c>
      <c r="C3038" s="265" t="s">
        <v>2</v>
      </c>
      <c r="D3038" s="266">
        <v>451002.81</v>
      </c>
    </row>
    <row r="3039" spans="1:4" ht="14.25">
      <c r="A3039" s="267" t="s">
        <v>31389</v>
      </c>
      <c r="B3039" s="264" t="s">
        <v>31390</v>
      </c>
      <c r="C3039" s="265" t="s">
        <v>2</v>
      </c>
      <c r="D3039" s="266">
        <v>10011</v>
      </c>
    </row>
    <row r="3040" spans="1:4" ht="14.25">
      <c r="A3040" s="267" t="s">
        <v>31391</v>
      </c>
      <c r="B3040" s="264" t="s">
        <v>31392</v>
      </c>
      <c r="C3040" s="265" t="s">
        <v>2</v>
      </c>
      <c r="D3040" s="266">
        <v>4665.38</v>
      </c>
    </row>
    <row r="3041" spans="1:4" ht="14.25">
      <c r="A3041" s="267" t="s">
        <v>31393</v>
      </c>
      <c r="B3041" s="264" t="s">
        <v>31394</v>
      </c>
      <c r="C3041" s="265" t="s">
        <v>2</v>
      </c>
      <c r="D3041" s="266">
        <v>3799.01</v>
      </c>
    </row>
    <row r="3042" spans="1:4" ht="14.25">
      <c r="A3042" s="267" t="s">
        <v>31395</v>
      </c>
      <c r="B3042" s="264" t="s">
        <v>31396</v>
      </c>
      <c r="C3042" s="265" t="s">
        <v>2</v>
      </c>
      <c r="D3042" s="266">
        <v>642850.06000000006</v>
      </c>
    </row>
    <row r="3043" spans="1:4" ht="14.25">
      <c r="A3043" s="267" t="s">
        <v>31397</v>
      </c>
      <c r="B3043" s="264" t="s">
        <v>31398</v>
      </c>
      <c r="C3043" s="265" t="s">
        <v>2</v>
      </c>
      <c r="D3043" s="266">
        <v>4688.1899999999996</v>
      </c>
    </row>
    <row r="3044" spans="1:4" ht="14.25">
      <c r="A3044" s="267" t="s">
        <v>31399</v>
      </c>
      <c r="B3044" s="264" t="s">
        <v>31400</v>
      </c>
      <c r="C3044" s="265" t="s">
        <v>2</v>
      </c>
      <c r="D3044" s="266">
        <v>5247.35</v>
      </c>
    </row>
    <row r="3045" spans="1:4" ht="14.25">
      <c r="A3045" s="267" t="s">
        <v>31401</v>
      </c>
      <c r="B3045" s="264" t="s">
        <v>31402</v>
      </c>
      <c r="C3045" s="265" t="s">
        <v>2</v>
      </c>
      <c r="D3045" s="266">
        <v>5982.85</v>
      </c>
    </row>
    <row r="3046" spans="1:4" ht="14.25">
      <c r="A3046" s="267" t="s">
        <v>31403</v>
      </c>
      <c r="B3046" s="264" t="s">
        <v>31404</v>
      </c>
      <c r="C3046" s="265" t="s">
        <v>2</v>
      </c>
      <c r="D3046" s="266">
        <v>5611.35</v>
      </c>
    </row>
    <row r="3047" spans="1:4" ht="14.25">
      <c r="A3047" s="267" t="s">
        <v>31405</v>
      </c>
      <c r="B3047" s="264" t="s">
        <v>31406</v>
      </c>
      <c r="C3047" s="265" t="s">
        <v>2</v>
      </c>
      <c r="D3047" s="266">
        <v>6308.05</v>
      </c>
    </row>
    <row r="3048" spans="1:4" ht="14.25">
      <c r="A3048" s="267" t="s">
        <v>31407</v>
      </c>
      <c r="B3048" s="264" t="s">
        <v>31408</v>
      </c>
      <c r="C3048" s="265" t="s">
        <v>2</v>
      </c>
      <c r="D3048" s="266">
        <v>7587.87</v>
      </c>
    </row>
    <row r="3049" spans="1:4" ht="14.25">
      <c r="A3049" s="267" t="s">
        <v>31409</v>
      </c>
      <c r="B3049" s="264" t="s">
        <v>31410</v>
      </c>
      <c r="C3049" s="265" t="s">
        <v>2</v>
      </c>
      <c r="D3049" s="266">
        <v>7365.54</v>
      </c>
    </row>
    <row r="3050" spans="1:4" ht="14.25">
      <c r="A3050" s="267" t="s">
        <v>31411</v>
      </c>
      <c r="B3050" s="264" t="s">
        <v>31412</v>
      </c>
      <c r="C3050" s="265" t="s">
        <v>2</v>
      </c>
      <c r="D3050" s="266">
        <v>21806.959999999999</v>
      </c>
    </row>
    <row r="3051" spans="1:4" ht="14.25">
      <c r="A3051" s="267" t="s">
        <v>31413</v>
      </c>
      <c r="B3051" s="264" t="s">
        <v>31414</v>
      </c>
      <c r="C3051" s="265" t="s">
        <v>2</v>
      </c>
      <c r="D3051" s="266">
        <v>61077.440000000002</v>
      </c>
    </row>
    <row r="3052" spans="1:4" ht="14.25">
      <c r="A3052" s="267" t="s">
        <v>31415</v>
      </c>
      <c r="B3052" s="264" t="s">
        <v>31416</v>
      </c>
      <c r="C3052" s="265" t="s">
        <v>2</v>
      </c>
      <c r="D3052" s="266">
        <v>55603.22</v>
      </c>
    </row>
    <row r="3053" spans="1:4" ht="14.25">
      <c r="A3053" s="267" t="s">
        <v>31417</v>
      </c>
      <c r="B3053" s="264" t="s">
        <v>31418</v>
      </c>
      <c r="C3053" s="265" t="s">
        <v>2</v>
      </c>
      <c r="D3053" s="266">
        <v>19051.39</v>
      </c>
    </row>
    <row r="3054" spans="1:4" ht="14.25">
      <c r="A3054" s="267" t="s">
        <v>31419</v>
      </c>
      <c r="B3054" s="264" t="s">
        <v>31420</v>
      </c>
      <c r="C3054" s="265" t="s">
        <v>2</v>
      </c>
      <c r="D3054" s="266">
        <v>1050.67</v>
      </c>
    </row>
    <row r="3055" spans="1:4" ht="14.25">
      <c r="A3055" s="267" t="s">
        <v>31421</v>
      </c>
      <c r="B3055" s="264" t="s">
        <v>31422</v>
      </c>
      <c r="C3055" s="265" t="s">
        <v>2</v>
      </c>
      <c r="D3055" s="266">
        <v>2880.63</v>
      </c>
    </row>
    <row r="3056" spans="1:4" ht="14.25">
      <c r="A3056" s="267" t="s">
        <v>31423</v>
      </c>
      <c r="B3056" s="264" t="s">
        <v>31424</v>
      </c>
      <c r="C3056" s="265" t="s">
        <v>2</v>
      </c>
      <c r="D3056" s="266">
        <v>1782.4</v>
      </c>
    </row>
    <row r="3057" spans="1:4" ht="14.25">
      <c r="A3057" s="267" t="s">
        <v>31425</v>
      </c>
      <c r="B3057" s="264" t="s">
        <v>31426</v>
      </c>
      <c r="C3057" s="265" t="s">
        <v>2</v>
      </c>
      <c r="D3057" s="266">
        <v>2482.36</v>
      </c>
    </row>
    <row r="3058" spans="1:4" ht="14.25">
      <c r="A3058" s="267" t="s">
        <v>31427</v>
      </c>
      <c r="B3058" s="264" t="s">
        <v>31428</v>
      </c>
      <c r="C3058" s="265" t="s">
        <v>2</v>
      </c>
      <c r="D3058" s="266">
        <v>350.54</v>
      </c>
    </row>
    <row r="3059" spans="1:4" ht="14.25">
      <c r="A3059" s="267" t="s">
        <v>31429</v>
      </c>
      <c r="B3059" s="264" t="s">
        <v>31430</v>
      </c>
      <c r="C3059" s="265" t="s">
        <v>2</v>
      </c>
      <c r="D3059" s="266">
        <v>2392.9499999999998</v>
      </c>
    </row>
    <row r="3060" spans="1:4" ht="14.25">
      <c r="A3060" s="267" t="s">
        <v>31431</v>
      </c>
      <c r="B3060" s="264" t="s">
        <v>31432</v>
      </c>
      <c r="C3060" s="265" t="s">
        <v>2</v>
      </c>
      <c r="D3060" s="266">
        <v>1094.8599999999999</v>
      </c>
    </row>
    <row r="3061" spans="1:4" ht="14.25">
      <c r="A3061" s="267" t="s">
        <v>31433</v>
      </c>
      <c r="B3061" s="264" t="s">
        <v>31434</v>
      </c>
      <c r="C3061" s="265" t="s">
        <v>2</v>
      </c>
      <c r="D3061" s="266">
        <v>2435.79</v>
      </c>
    </row>
    <row r="3062" spans="1:4" ht="14.25">
      <c r="A3062" s="267" t="s">
        <v>31435</v>
      </c>
      <c r="B3062" s="264" t="s">
        <v>31436</v>
      </c>
      <c r="C3062" s="265" t="s">
        <v>801</v>
      </c>
      <c r="D3062" s="266">
        <v>1610.04</v>
      </c>
    </row>
    <row r="3063" spans="1:4" ht="14.25">
      <c r="A3063" s="267" t="s">
        <v>31437</v>
      </c>
      <c r="B3063" s="264" t="s">
        <v>31438</v>
      </c>
      <c r="C3063" s="265" t="s">
        <v>801</v>
      </c>
      <c r="D3063" s="266">
        <v>1172.53</v>
      </c>
    </row>
    <row r="3064" spans="1:4" ht="14.25">
      <c r="A3064" s="267" t="s">
        <v>31439</v>
      </c>
      <c r="B3064" s="264" t="s">
        <v>31440</v>
      </c>
      <c r="C3064" s="265" t="s">
        <v>2</v>
      </c>
      <c r="D3064" s="266">
        <v>197.26</v>
      </c>
    </row>
    <row r="3065" spans="1:4" ht="14.25">
      <c r="A3065" s="267" t="s">
        <v>31441</v>
      </c>
      <c r="B3065" s="264" t="s">
        <v>31442</v>
      </c>
      <c r="C3065" s="265" t="s">
        <v>2</v>
      </c>
      <c r="D3065" s="266">
        <v>305.52</v>
      </c>
    </row>
    <row r="3066" spans="1:4" ht="14.25">
      <c r="A3066" s="267" t="s">
        <v>31443</v>
      </c>
      <c r="B3066" s="264" t="s">
        <v>31444</v>
      </c>
      <c r="C3066" s="265" t="s">
        <v>99</v>
      </c>
      <c r="D3066" s="266">
        <v>17.29</v>
      </c>
    </row>
    <row r="3067" spans="1:4" ht="14.25">
      <c r="A3067" s="267" t="s">
        <v>31445</v>
      </c>
      <c r="B3067" s="264" t="s">
        <v>31446</v>
      </c>
      <c r="C3067" s="265" t="s">
        <v>99</v>
      </c>
      <c r="D3067" s="266">
        <v>12.61</v>
      </c>
    </row>
    <row r="3068" spans="1:4" ht="14.25">
      <c r="A3068" s="267" t="s">
        <v>31447</v>
      </c>
      <c r="B3068" s="264" t="s">
        <v>31448</v>
      </c>
      <c r="C3068" s="265" t="s">
        <v>96</v>
      </c>
      <c r="D3068" s="266">
        <v>47.02</v>
      </c>
    </row>
    <row r="3069" spans="1:4" ht="14.25">
      <c r="A3069" s="267" t="s">
        <v>31449</v>
      </c>
      <c r="B3069" s="264" t="s">
        <v>31450</v>
      </c>
      <c r="C3069" s="265" t="s">
        <v>801</v>
      </c>
      <c r="D3069" s="266">
        <v>189.15</v>
      </c>
    </row>
    <row r="3070" spans="1:4" ht="14.25">
      <c r="A3070" s="267" t="s">
        <v>31451</v>
      </c>
      <c r="B3070" s="264" t="s">
        <v>31452</v>
      </c>
      <c r="C3070" s="265" t="s">
        <v>801</v>
      </c>
      <c r="D3070" s="266">
        <v>5.85</v>
      </c>
    </row>
    <row r="3071" spans="1:4" ht="14.25">
      <c r="A3071" s="267" t="s">
        <v>31453</v>
      </c>
      <c r="B3071" s="264" t="s">
        <v>31454</v>
      </c>
      <c r="C3071" s="265" t="s">
        <v>801</v>
      </c>
      <c r="D3071" s="266">
        <v>4.3</v>
      </c>
    </row>
    <row r="3072" spans="1:4" ht="14.25">
      <c r="A3072" s="267" t="s">
        <v>31455</v>
      </c>
      <c r="B3072" s="264" t="s">
        <v>31456</v>
      </c>
      <c r="C3072" s="265" t="s">
        <v>801</v>
      </c>
      <c r="D3072" s="266">
        <v>12.67</v>
      </c>
    </row>
    <row r="3073" spans="1:4" ht="14.25">
      <c r="A3073" s="267" t="s">
        <v>31457</v>
      </c>
      <c r="B3073" s="264" t="s">
        <v>31458</v>
      </c>
      <c r="C3073" s="265" t="s">
        <v>96</v>
      </c>
      <c r="D3073" s="266">
        <v>33.26</v>
      </c>
    </row>
    <row r="3074" spans="1:4" ht="14.25">
      <c r="A3074" s="267" t="s">
        <v>31459</v>
      </c>
      <c r="B3074" s="264" t="s">
        <v>31460</v>
      </c>
      <c r="C3074" s="265" t="s">
        <v>96</v>
      </c>
      <c r="D3074" s="266">
        <v>26.47</v>
      </c>
    </row>
    <row r="3075" spans="1:4" ht="14.25">
      <c r="A3075" s="267" t="s">
        <v>31461</v>
      </c>
      <c r="B3075" s="264" t="s">
        <v>31462</v>
      </c>
      <c r="C3075" s="265" t="s">
        <v>2</v>
      </c>
      <c r="D3075" s="266">
        <v>41.1</v>
      </c>
    </row>
    <row r="3076" spans="1:4" ht="14.25">
      <c r="A3076" s="267" t="s">
        <v>31463</v>
      </c>
      <c r="B3076" s="264" t="s">
        <v>31464</v>
      </c>
      <c r="C3076" s="265" t="s">
        <v>2</v>
      </c>
      <c r="D3076" s="266">
        <v>165</v>
      </c>
    </row>
    <row r="3077" spans="1:4" ht="14.25">
      <c r="A3077" s="267" t="s">
        <v>31465</v>
      </c>
      <c r="B3077" s="264" t="s">
        <v>31466</v>
      </c>
      <c r="C3077" s="265" t="s">
        <v>290</v>
      </c>
      <c r="D3077" s="266">
        <v>282.41000000000003</v>
      </c>
    </row>
    <row r="3078" spans="1:4" ht="14.25">
      <c r="A3078" s="267" t="s">
        <v>31467</v>
      </c>
      <c r="B3078" s="264" t="s">
        <v>31468</v>
      </c>
      <c r="C3078" s="265" t="s">
        <v>801</v>
      </c>
      <c r="D3078" s="266">
        <v>8.7899999999999991</v>
      </c>
    </row>
    <row r="3079" spans="1:4" ht="14.25">
      <c r="A3079" s="267" t="s">
        <v>31469</v>
      </c>
      <c r="B3079" s="264" t="s">
        <v>31470</v>
      </c>
      <c r="C3079" s="265" t="s">
        <v>293</v>
      </c>
      <c r="D3079" s="266">
        <v>202.8</v>
      </c>
    </row>
    <row r="3080" spans="1:4" ht="14.25">
      <c r="A3080" s="267" t="s">
        <v>31471</v>
      </c>
      <c r="B3080" s="264" t="s">
        <v>31472</v>
      </c>
      <c r="C3080" s="265" t="s">
        <v>293</v>
      </c>
      <c r="D3080" s="266">
        <v>72.099999999999994</v>
      </c>
    </row>
    <row r="3081" spans="1:4" ht="14.25">
      <c r="A3081" s="267" t="s">
        <v>31473</v>
      </c>
      <c r="B3081" s="264" t="s">
        <v>31474</v>
      </c>
      <c r="C3081" s="265" t="s">
        <v>293</v>
      </c>
      <c r="D3081" s="266">
        <v>136.35</v>
      </c>
    </row>
    <row r="3082" spans="1:4" ht="14.25">
      <c r="A3082" s="267" t="s">
        <v>31475</v>
      </c>
      <c r="B3082" s="264" t="s">
        <v>31476</v>
      </c>
      <c r="C3082" s="265" t="s">
        <v>293</v>
      </c>
      <c r="D3082" s="266">
        <v>26.99</v>
      </c>
    </row>
    <row r="3083" spans="1:4" ht="14.25">
      <c r="A3083" s="267" t="s">
        <v>31477</v>
      </c>
      <c r="B3083" s="264" t="s">
        <v>31478</v>
      </c>
      <c r="C3083" s="265" t="s">
        <v>293</v>
      </c>
      <c r="D3083" s="266">
        <v>132.66999999999999</v>
      </c>
    </row>
    <row r="3084" spans="1:4" ht="14.25">
      <c r="A3084" s="267" t="s">
        <v>31479</v>
      </c>
      <c r="B3084" s="264" t="s">
        <v>31480</v>
      </c>
      <c r="C3084" s="265" t="s">
        <v>293</v>
      </c>
      <c r="D3084" s="266">
        <v>370.44</v>
      </c>
    </row>
    <row r="3085" spans="1:4" ht="14.25">
      <c r="A3085" s="267" t="s">
        <v>31481</v>
      </c>
      <c r="B3085" s="264" t="s">
        <v>31482</v>
      </c>
      <c r="C3085" s="265" t="s">
        <v>293</v>
      </c>
      <c r="D3085" s="266">
        <v>35.11</v>
      </c>
    </row>
    <row r="3086" spans="1:4" ht="14.25">
      <c r="A3086" s="267" t="s">
        <v>31483</v>
      </c>
      <c r="B3086" s="264" t="s">
        <v>31484</v>
      </c>
      <c r="C3086" s="265" t="s">
        <v>293</v>
      </c>
      <c r="D3086" s="266">
        <v>155.61000000000001</v>
      </c>
    </row>
    <row r="3087" spans="1:4" ht="14.25">
      <c r="A3087" s="267" t="s">
        <v>31485</v>
      </c>
      <c r="B3087" s="264" t="s">
        <v>31486</v>
      </c>
      <c r="C3087" s="265" t="s">
        <v>293</v>
      </c>
      <c r="D3087" s="266">
        <v>212.67</v>
      </c>
    </row>
    <row r="3088" spans="1:4" ht="14.25">
      <c r="A3088" s="267" t="s">
        <v>31487</v>
      </c>
      <c r="B3088" s="264" t="s">
        <v>31488</v>
      </c>
      <c r="C3088" s="265" t="s">
        <v>293</v>
      </c>
      <c r="D3088" s="266">
        <v>145.08000000000001</v>
      </c>
    </row>
    <row r="3089" spans="1:4" ht="14.25">
      <c r="A3089" s="267" t="s">
        <v>31489</v>
      </c>
      <c r="B3089" s="264" t="s">
        <v>31490</v>
      </c>
      <c r="C3089" s="265" t="s">
        <v>293</v>
      </c>
      <c r="D3089" s="266">
        <v>279.58999999999997</v>
      </c>
    </row>
    <row r="3090" spans="1:4" ht="14.25">
      <c r="A3090" s="267" t="s">
        <v>31491</v>
      </c>
      <c r="B3090" s="264" t="s">
        <v>31492</v>
      </c>
      <c r="C3090" s="265" t="s">
        <v>293</v>
      </c>
      <c r="D3090" s="266">
        <v>465.77</v>
      </c>
    </row>
    <row r="3091" spans="1:4" ht="14.25">
      <c r="A3091" s="267" t="s">
        <v>31493</v>
      </c>
      <c r="B3091" s="264" t="s">
        <v>31494</v>
      </c>
      <c r="C3091" s="265" t="s">
        <v>293</v>
      </c>
      <c r="D3091" s="266">
        <v>352.36</v>
      </c>
    </row>
    <row r="3092" spans="1:4" ht="14.25">
      <c r="A3092" s="267" t="s">
        <v>31495</v>
      </c>
      <c r="B3092" s="264" t="s">
        <v>31496</v>
      </c>
      <c r="C3092" s="265" t="s">
        <v>293</v>
      </c>
      <c r="D3092" s="266">
        <v>247.56</v>
      </c>
    </row>
    <row r="3093" spans="1:4" ht="14.25">
      <c r="A3093" s="267" t="s">
        <v>31497</v>
      </c>
      <c r="B3093" s="264" t="s">
        <v>31498</v>
      </c>
      <c r="C3093" s="265" t="s">
        <v>293</v>
      </c>
      <c r="D3093" s="266">
        <v>192.59</v>
      </c>
    </row>
    <row r="3094" spans="1:4" ht="14.25">
      <c r="A3094" s="267" t="s">
        <v>31499</v>
      </c>
      <c r="B3094" s="264" t="s">
        <v>31500</v>
      </c>
      <c r="C3094" s="265" t="s">
        <v>293</v>
      </c>
      <c r="D3094" s="266">
        <v>221.84</v>
      </c>
    </row>
    <row r="3095" spans="1:4" ht="14.25">
      <c r="A3095" s="267" t="s">
        <v>31501</v>
      </c>
      <c r="B3095" s="264" t="s">
        <v>31502</v>
      </c>
      <c r="C3095" s="265" t="s">
        <v>293</v>
      </c>
      <c r="D3095" s="266">
        <v>360.56</v>
      </c>
    </row>
    <row r="3096" spans="1:4" ht="14.25">
      <c r="A3096" s="267" t="s">
        <v>31503</v>
      </c>
      <c r="B3096" s="264" t="s">
        <v>31504</v>
      </c>
      <c r="C3096" s="265" t="s">
        <v>293</v>
      </c>
      <c r="D3096" s="266">
        <v>291.87</v>
      </c>
    </row>
    <row r="3097" spans="1:4" ht="14.25">
      <c r="A3097" s="267" t="s">
        <v>31505</v>
      </c>
      <c r="B3097" s="264" t="s">
        <v>31506</v>
      </c>
      <c r="C3097" s="265" t="s">
        <v>293</v>
      </c>
      <c r="D3097" s="266">
        <v>27.79</v>
      </c>
    </row>
    <row r="3098" spans="1:4" ht="14.25">
      <c r="A3098" s="267" t="s">
        <v>31507</v>
      </c>
      <c r="B3098" s="264" t="s">
        <v>31508</v>
      </c>
      <c r="C3098" s="265" t="s">
        <v>293</v>
      </c>
      <c r="D3098" s="266">
        <v>193.13</v>
      </c>
    </row>
    <row r="3099" spans="1:4" ht="14.25">
      <c r="A3099" s="267" t="s">
        <v>31509</v>
      </c>
      <c r="B3099" s="264" t="s">
        <v>31510</v>
      </c>
      <c r="C3099" s="265" t="s">
        <v>293</v>
      </c>
      <c r="D3099" s="266">
        <v>232.51</v>
      </c>
    </row>
    <row r="3100" spans="1:4" ht="14.25">
      <c r="A3100" s="267" t="s">
        <v>31511</v>
      </c>
      <c r="B3100" s="264" t="s">
        <v>31512</v>
      </c>
      <c r="C3100" s="265" t="s">
        <v>293</v>
      </c>
      <c r="D3100" s="266">
        <v>390.07</v>
      </c>
    </row>
    <row r="3101" spans="1:4" ht="14.25">
      <c r="A3101" s="267" t="s">
        <v>31513</v>
      </c>
      <c r="B3101" s="264" t="s">
        <v>31514</v>
      </c>
      <c r="C3101" s="265" t="s">
        <v>293</v>
      </c>
      <c r="D3101" s="266">
        <v>398.49</v>
      </c>
    </row>
    <row r="3102" spans="1:4" ht="14.25">
      <c r="A3102" s="267" t="s">
        <v>31515</v>
      </c>
      <c r="B3102" s="264" t="s">
        <v>31516</v>
      </c>
      <c r="C3102" s="265" t="s">
        <v>293</v>
      </c>
      <c r="D3102" s="266">
        <v>80.14</v>
      </c>
    </row>
    <row r="3103" spans="1:4" ht="14.25">
      <c r="A3103" s="267" t="s">
        <v>31517</v>
      </c>
      <c r="B3103" s="264" t="s">
        <v>31518</v>
      </c>
      <c r="C3103" s="265" t="s">
        <v>293</v>
      </c>
      <c r="D3103" s="266">
        <v>249.7</v>
      </c>
    </row>
    <row r="3104" spans="1:4" ht="14.25">
      <c r="A3104" s="267" t="s">
        <v>31519</v>
      </c>
      <c r="B3104" s="264" t="s">
        <v>31520</v>
      </c>
      <c r="C3104" s="265" t="s">
        <v>293</v>
      </c>
      <c r="D3104" s="266">
        <v>87.27</v>
      </c>
    </row>
    <row r="3105" spans="1:4" ht="14.25">
      <c r="A3105" s="267" t="s">
        <v>31521</v>
      </c>
      <c r="B3105" s="264" t="s">
        <v>31522</v>
      </c>
      <c r="C3105" s="265" t="s">
        <v>293</v>
      </c>
      <c r="D3105" s="266">
        <v>8.66</v>
      </c>
    </row>
    <row r="3106" spans="1:4" ht="14.25">
      <c r="A3106" s="267" t="s">
        <v>31523</v>
      </c>
      <c r="B3106" s="264" t="s">
        <v>31524</v>
      </c>
      <c r="C3106" s="265" t="s">
        <v>293</v>
      </c>
      <c r="D3106" s="266">
        <v>0.84</v>
      </c>
    </row>
    <row r="3107" spans="1:4" ht="14.25">
      <c r="A3107" s="267" t="s">
        <v>31525</v>
      </c>
      <c r="B3107" s="264" t="s">
        <v>31526</v>
      </c>
      <c r="C3107" s="265" t="s">
        <v>293</v>
      </c>
      <c r="D3107" s="266">
        <v>519.92999999999995</v>
      </c>
    </row>
    <row r="3108" spans="1:4" ht="14.25">
      <c r="A3108" s="267" t="s">
        <v>31527</v>
      </c>
      <c r="B3108" s="264" t="s">
        <v>31528</v>
      </c>
      <c r="C3108" s="265" t="s">
        <v>801</v>
      </c>
      <c r="D3108" s="266">
        <v>38.35</v>
      </c>
    </row>
    <row r="3109" spans="1:4" ht="14.25">
      <c r="A3109" s="267" t="s">
        <v>31529</v>
      </c>
      <c r="B3109" s="264" t="s">
        <v>31530</v>
      </c>
      <c r="C3109" s="265" t="s">
        <v>801</v>
      </c>
      <c r="D3109" s="266">
        <v>67.569999999999993</v>
      </c>
    </row>
    <row r="3110" spans="1:4" ht="14.25">
      <c r="A3110" s="267" t="s">
        <v>31531</v>
      </c>
      <c r="B3110" s="264" t="s">
        <v>31532</v>
      </c>
      <c r="C3110" s="265" t="s">
        <v>96</v>
      </c>
      <c r="D3110" s="266">
        <v>26.24</v>
      </c>
    </row>
    <row r="3111" spans="1:4" ht="14.25">
      <c r="A3111" s="267" t="s">
        <v>31533</v>
      </c>
      <c r="B3111" s="264" t="s">
        <v>31534</v>
      </c>
      <c r="C3111" s="265" t="s">
        <v>801</v>
      </c>
      <c r="D3111" s="266">
        <v>52.77</v>
      </c>
    </row>
    <row r="3112" spans="1:4" ht="14.25">
      <c r="A3112" s="267" t="s">
        <v>31535</v>
      </c>
      <c r="B3112" s="264" t="s">
        <v>31536</v>
      </c>
      <c r="C3112" s="265" t="s">
        <v>801</v>
      </c>
      <c r="D3112" s="266">
        <v>720</v>
      </c>
    </row>
    <row r="3113" spans="1:4" ht="14.25">
      <c r="A3113" s="267" t="s">
        <v>31537</v>
      </c>
      <c r="B3113" s="264" t="s">
        <v>31538</v>
      </c>
      <c r="C3113" s="265" t="s">
        <v>96</v>
      </c>
      <c r="D3113" s="266">
        <v>32.69</v>
      </c>
    </row>
    <row r="3114" spans="1:4" ht="14.25">
      <c r="A3114" s="267" t="s">
        <v>31539</v>
      </c>
      <c r="B3114" s="264" t="s">
        <v>31540</v>
      </c>
      <c r="C3114" s="265" t="s">
        <v>96</v>
      </c>
      <c r="D3114" s="266">
        <v>12.3</v>
      </c>
    </row>
    <row r="3115" spans="1:4" ht="14.25">
      <c r="A3115" s="267" t="s">
        <v>31541</v>
      </c>
      <c r="B3115" s="264" t="s">
        <v>31542</v>
      </c>
      <c r="C3115" s="265" t="s">
        <v>96</v>
      </c>
      <c r="D3115" s="266">
        <v>48.51</v>
      </c>
    </row>
    <row r="3116" spans="1:4" ht="14.25">
      <c r="A3116" s="267" t="s">
        <v>31543</v>
      </c>
      <c r="B3116" s="264" t="s">
        <v>31544</v>
      </c>
      <c r="C3116" s="265" t="s">
        <v>2</v>
      </c>
      <c r="D3116" s="266">
        <v>22.53</v>
      </c>
    </row>
    <row r="3117" spans="1:4" ht="14.25">
      <c r="A3117" s="267" t="s">
        <v>31545</v>
      </c>
      <c r="B3117" s="264" t="s">
        <v>31546</v>
      </c>
      <c r="C3117" s="265" t="s">
        <v>89</v>
      </c>
      <c r="D3117" s="266">
        <v>12.9</v>
      </c>
    </row>
    <row r="3118" spans="1:4" ht="14.25">
      <c r="A3118" s="267" t="s">
        <v>31547</v>
      </c>
      <c r="B3118" s="264" t="s">
        <v>31548</v>
      </c>
      <c r="C3118" s="265" t="s">
        <v>89</v>
      </c>
      <c r="D3118" s="266">
        <v>51.18</v>
      </c>
    </row>
    <row r="3119" spans="1:4" ht="14.25">
      <c r="A3119" s="267" t="s">
        <v>31549</v>
      </c>
      <c r="B3119" s="264" t="s">
        <v>31550</v>
      </c>
      <c r="C3119" s="265" t="s">
        <v>89</v>
      </c>
      <c r="D3119" s="266">
        <v>18.05</v>
      </c>
    </row>
    <row r="3120" spans="1:4" ht="14.25">
      <c r="A3120" s="267" t="s">
        <v>31551</v>
      </c>
      <c r="B3120" s="264" t="s">
        <v>31552</v>
      </c>
      <c r="C3120" s="265" t="s">
        <v>2</v>
      </c>
      <c r="D3120" s="266">
        <v>150.62</v>
      </c>
    </row>
    <row r="3121" spans="1:4" ht="14.25">
      <c r="A3121" s="267" t="s">
        <v>31553</v>
      </c>
      <c r="B3121" s="264" t="s">
        <v>31554</v>
      </c>
      <c r="C3121" s="265" t="s">
        <v>2</v>
      </c>
      <c r="D3121" s="266">
        <v>1417.55</v>
      </c>
    </row>
    <row r="3122" spans="1:4" ht="14.25">
      <c r="A3122" s="267" t="s">
        <v>31555</v>
      </c>
      <c r="B3122" s="264" t="s">
        <v>31556</v>
      </c>
      <c r="C3122" s="265" t="s">
        <v>2</v>
      </c>
      <c r="D3122" s="266">
        <v>884.06</v>
      </c>
    </row>
    <row r="3123" spans="1:4" ht="14.25">
      <c r="A3123" s="267" t="s">
        <v>31557</v>
      </c>
      <c r="B3123" s="264" t="s">
        <v>31558</v>
      </c>
      <c r="C3123" s="265" t="s">
        <v>2</v>
      </c>
      <c r="D3123" s="266">
        <v>1057.23</v>
      </c>
    </row>
    <row r="3124" spans="1:4" ht="14.25">
      <c r="A3124" s="267" t="s">
        <v>31559</v>
      </c>
      <c r="B3124" s="264" t="s">
        <v>31560</v>
      </c>
      <c r="C3124" s="265" t="s">
        <v>801</v>
      </c>
      <c r="D3124" s="266">
        <v>577.5</v>
      </c>
    </row>
    <row r="3125" spans="1:4" ht="14.25">
      <c r="A3125" s="267" t="s">
        <v>31561</v>
      </c>
      <c r="B3125" s="264" t="s">
        <v>31562</v>
      </c>
      <c r="C3125" s="265" t="s">
        <v>2</v>
      </c>
      <c r="D3125" s="266">
        <v>161.25</v>
      </c>
    </row>
    <row r="3126" spans="1:4" ht="14.25">
      <c r="A3126" s="267" t="s">
        <v>31563</v>
      </c>
      <c r="B3126" s="264" t="s">
        <v>31564</v>
      </c>
      <c r="C3126" s="265" t="s">
        <v>2</v>
      </c>
      <c r="D3126" s="266">
        <v>200.01</v>
      </c>
    </row>
    <row r="3127" spans="1:4" ht="14.25">
      <c r="A3127" s="267" t="s">
        <v>31565</v>
      </c>
      <c r="B3127" s="264" t="s">
        <v>31566</v>
      </c>
      <c r="C3127" s="265" t="s">
        <v>2</v>
      </c>
      <c r="D3127" s="266">
        <v>256.04000000000002</v>
      </c>
    </row>
    <row r="3128" spans="1:4" ht="14.25">
      <c r="A3128" s="267" t="s">
        <v>31567</v>
      </c>
      <c r="B3128" s="264" t="s">
        <v>31568</v>
      </c>
      <c r="C3128" s="265" t="s">
        <v>293</v>
      </c>
      <c r="D3128" s="266">
        <v>23.53</v>
      </c>
    </row>
    <row r="3129" spans="1:4" ht="14.25">
      <c r="A3129" s="267" t="s">
        <v>31569</v>
      </c>
      <c r="B3129" s="264" t="s">
        <v>31570</v>
      </c>
      <c r="C3129" s="265" t="s">
        <v>293</v>
      </c>
      <c r="D3129" s="266">
        <v>200.52</v>
      </c>
    </row>
    <row r="3130" spans="1:4" ht="14.25">
      <c r="A3130" s="267" t="s">
        <v>31571</v>
      </c>
      <c r="B3130" s="264" t="s">
        <v>31572</v>
      </c>
      <c r="C3130" s="265" t="s">
        <v>293</v>
      </c>
      <c r="D3130" s="266">
        <v>19.309999999999999</v>
      </c>
    </row>
    <row r="3131" spans="1:4" ht="14.25">
      <c r="A3131" s="267" t="s">
        <v>31573</v>
      </c>
      <c r="B3131" s="264" t="s">
        <v>31574</v>
      </c>
      <c r="C3131" s="265" t="s">
        <v>293</v>
      </c>
      <c r="D3131" s="266">
        <v>9.1199999999999992</v>
      </c>
    </row>
    <row r="3132" spans="1:4" ht="14.25">
      <c r="A3132" s="267" t="s">
        <v>31575</v>
      </c>
      <c r="B3132" s="264" t="s">
        <v>31576</v>
      </c>
      <c r="C3132" s="265" t="s">
        <v>293</v>
      </c>
      <c r="D3132" s="266">
        <v>213.32</v>
      </c>
    </row>
    <row r="3133" spans="1:4" ht="14.25">
      <c r="A3133" s="267" t="s">
        <v>31577</v>
      </c>
      <c r="B3133" s="264" t="s">
        <v>31578</v>
      </c>
      <c r="C3133" s="265" t="s">
        <v>293</v>
      </c>
      <c r="D3133" s="266">
        <v>148.88999999999999</v>
      </c>
    </row>
    <row r="3134" spans="1:4" ht="14.25">
      <c r="A3134" s="267" t="s">
        <v>31579</v>
      </c>
      <c r="B3134" s="264" t="s">
        <v>31580</v>
      </c>
      <c r="C3134" s="265" t="s">
        <v>89</v>
      </c>
      <c r="D3134" s="266">
        <v>49.59</v>
      </c>
    </row>
    <row r="3135" spans="1:4" ht="14.25">
      <c r="A3135" s="267" t="s">
        <v>31581</v>
      </c>
      <c r="B3135" s="264" t="s">
        <v>31582</v>
      </c>
      <c r="C3135" s="265" t="s">
        <v>89</v>
      </c>
      <c r="D3135" s="266">
        <v>220.29</v>
      </c>
    </row>
    <row r="3136" spans="1:4" ht="14.25">
      <c r="A3136" s="267" t="s">
        <v>31583</v>
      </c>
      <c r="B3136" s="264" t="s">
        <v>31584</v>
      </c>
      <c r="C3136" s="265" t="s">
        <v>801</v>
      </c>
      <c r="D3136" s="266">
        <v>16.440000000000001</v>
      </c>
    </row>
    <row r="3137" spans="1:4" ht="14.25">
      <c r="A3137" s="267" t="s">
        <v>31585</v>
      </c>
      <c r="B3137" s="264" t="s">
        <v>31586</v>
      </c>
      <c r="C3137" s="265" t="s">
        <v>89</v>
      </c>
      <c r="D3137" s="266">
        <v>39.659999999999997</v>
      </c>
    </row>
    <row r="3138" spans="1:4" ht="14.25">
      <c r="A3138" s="267" t="s">
        <v>31587</v>
      </c>
      <c r="B3138" s="264" t="s">
        <v>31588</v>
      </c>
      <c r="C3138" s="265" t="s">
        <v>290</v>
      </c>
      <c r="D3138" s="266">
        <v>4333.78</v>
      </c>
    </row>
    <row r="3139" spans="1:4" ht="14.25">
      <c r="A3139" s="267" t="s">
        <v>31589</v>
      </c>
      <c r="B3139" s="264" t="s">
        <v>31590</v>
      </c>
      <c r="C3139" s="265" t="s">
        <v>801</v>
      </c>
      <c r="D3139" s="266">
        <v>42.4</v>
      </c>
    </row>
    <row r="3140" spans="1:4" ht="14.25">
      <c r="A3140" s="267" t="s">
        <v>31591</v>
      </c>
      <c r="B3140" s="264" t="s">
        <v>31592</v>
      </c>
      <c r="C3140" s="265" t="s">
        <v>5155</v>
      </c>
      <c r="D3140" s="266">
        <v>23.89</v>
      </c>
    </row>
    <row r="3141" spans="1:4" ht="14.25">
      <c r="A3141" s="267" t="s">
        <v>31593</v>
      </c>
      <c r="B3141" s="264" t="s">
        <v>31594</v>
      </c>
      <c r="C3141" s="265" t="s">
        <v>31595</v>
      </c>
      <c r="D3141" s="266">
        <v>12.76</v>
      </c>
    </row>
    <row r="3142" spans="1:4" ht="14.25">
      <c r="A3142" s="267" t="s">
        <v>31596</v>
      </c>
      <c r="B3142" s="264" t="s">
        <v>31597</v>
      </c>
      <c r="C3142" s="265" t="s">
        <v>89</v>
      </c>
      <c r="D3142" s="266">
        <v>135.86000000000001</v>
      </c>
    </row>
    <row r="3143" spans="1:4" ht="14.25">
      <c r="A3143" s="267" t="s">
        <v>31598</v>
      </c>
      <c r="B3143" s="264" t="s">
        <v>31599</v>
      </c>
      <c r="C3143" s="265" t="s">
        <v>89</v>
      </c>
      <c r="D3143" s="266">
        <v>195.99</v>
      </c>
    </row>
    <row r="3144" spans="1:4" ht="14.25">
      <c r="A3144" s="267" t="s">
        <v>31600</v>
      </c>
      <c r="B3144" s="264" t="s">
        <v>31601</v>
      </c>
      <c r="C3144" s="265" t="s">
        <v>89</v>
      </c>
      <c r="D3144" s="266">
        <v>80.92</v>
      </c>
    </row>
    <row r="3145" spans="1:4" ht="14.25">
      <c r="A3145" s="267" t="s">
        <v>31602</v>
      </c>
      <c r="B3145" s="264" t="s">
        <v>31603</v>
      </c>
      <c r="C3145" s="265" t="s">
        <v>89</v>
      </c>
      <c r="D3145" s="266">
        <v>166.31</v>
      </c>
    </row>
    <row r="3146" spans="1:4" ht="14.25">
      <c r="A3146" s="267" t="s">
        <v>31604</v>
      </c>
      <c r="B3146" s="264" t="s">
        <v>31605</v>
      </c>
      <c r="C3146" s="265" t="s">
        <v>89</v>
      </c>
      <c r="D3146" s="266">
        <v>196.98</v>
      </c>
    </row>
    <row r="3147" spans="1:4" ht="14.25">
      <c r="A3147" s="267" t="s">
        <v>31606</v>
      </c>
      <c r="B3147" s="264" t="s">
        <v>31607</v>
      </c>
      <c r="C3147" s="265" t="s">
        <v>2</v>
      </c>
      <c r="D3147" s="266">
        <v>5.2</v>
      </c>
    </row>
    <row r="3148" spans="1:4" ht="14.25">
      <c r="A3148" s="267" t="s">
        <v>31608</v>
      </c>
      <c r="B3148" s="264" t="s">
        <v>31609</v>
      </c>
      <c r="C3148" s="265" t="s">
        <v>89</v>
      </c>
      <c r="D3148" s="266">
        <v>10.88</v>
      </c>
    </row>
    <row r="3149" spans="1:4" ht="14.25">
      <c r="A3149" s="267" t="s">
        <v>31610</v>
      </c>
      <c r="B3149" s="264" t="s">
        <v>31611</v>
      </c>
      <c r="C3149" s="265" t="s">
        <v>801</v>
      </c>
      <c r="D3149" s="266">
        <v>193.06</v>
      </c>
    </row>
    <row r="3150" spans="1:4" ht="14.25">
      <c r="A3150" s="267" t="s">
        <v>31612</v>
      </c>
      <c r="B3150" s="264" t="s">
        <v>31613</v>
      </c>
      <c r="C3150" s="265" t="s">
        <v>2</v>
      </c>
      <c r="D3150" s="266">
        <v>43.33</v>
      </c>
    </row>
    <row r="3151" spans="1:4" ht="14.25">
      <c r="A3151" s="267" t="s">
        <v>31614</v>
      </c>
      <c r="B3151" s="264" t="s">
        <v>31615</v>
      </c>
      <c r="C3151" s="265" t="s">
        <v>96</v>
      </c>
      <c r="D3151" s="266">
        <v>35.770000000000003</v>
      </c>
    </row>
    <row r="3152" spans="1:4" ht="14.25">
      <c r="A3152" s="267" t="s">
        <v>31616</v>
      </c>
      <c r="B3152" s="264" t="s">
        <v>31617</v>
      </c>
      <c r="C3152" s="265" t="s">
        <v>2</v>
      </c>
      <c r="D3152" s="266">
        <v>0.04</v>
      </c>
    </row>
    <row r="3153" spans="1:4" ht="14.25">
      <c r="A3153" s="267" t="s">
        <v>31618</v>
      </c>
      <c r="B3153" s="264" t="s">
        <v>31619</v>
      </c>
      <c r="C3153" s="265" t="s">
        <v>89</v>
      </c>
      <c r="D3153" s="266">
        <v>48.29</v>
      </c>
    </row>
    <row r="3154" spans="1:4" ht="14.25">
      <c r="A3154" s="267" t="s">
        <v>31620</v>
      </c>
      <c r="B3154" s="264" t="s">
        <v>31621</v>
      </c>
      <c r="C3154" s="265" t="s">
        <v>2723</v>
      </c>
      <c r="D3154" s="266">
        <v>0.96</v>
      </c>
    </row>
    <row r="3155" spans="1:4" ht="14.25">
      <c r="A3155" s="267" t="s">
        <v>31622</v>
      </c>
      <c r="B3155" s="264" t="s">
        <v>31623</v>
      </c>
      <c r="C3155" s="265" t="s">
        <v>2723</v>
      </c>
      <c r="D3155" s="266">
        <v>1.38</v>
      </c>
    </row>
    <row r="3156" spans="1:4" ht="14.25">
      <c r="A3156" s="267" t="s">
        <v>31624</v>
      </c>
      <c r="B3156" s="264" t="s">
        <v>31625</v>
      </c>
      <c r="C3156" s="265" t="s">
        <v>99</v>
      </c>
      <c r="D3156" s="266">
        <v>410.61</v>
      </c>
    </row>
    <row r="3157" spans="1:4" ht="14.25">
      <c r="A3157" s="267" t="s">
        <v>31626</v>
      </c>
      <c r="B3157" s="264" t="s">
        <v>31627</v>
      </c>
      <c r="C3157" s="265" t="s">
        <v>89</v>
      </c>
      <c r="D3157" s="266">
        <v>74.819999999999993</v>
      </c>
    </row>
    <row r="3158" spans="1:4" ht="14.25">
      <c r="A3158" s="267" t="s">
        <v>31628</v>
      </c>
      <c r="B3158" s="264" t="s">
        <v>31629</v>
      </c>
      <c r="C3158" s="265" t="s">
        <v>96</v>
      </c>
      <c r="D3158" s="266">
        <v>23.42</v>
      </c>
    </row>
    <row r="3159" spans="1:4" ht="14.25">
      <c r="A3159" s="267" t="s">
        <v>31630</v>
      </c>
      <c r="B3159" s="264" t="s">
        <v>31631</v>
      </c>
      <c r="C3159" s="265" t="s">
        <v>99</v>
      </c>
      <c r="D3159" s="266">
        <v>55.84</v>
      </c>
    </row>
    <row r="3160" spans="1:4" ht="14.25">
      <c r="A3160" s="267" t="s">
        <v>31632</v>
      </c>
      <c r="B3160" s="264" t="s">
        <v>31633</v>
      </c>
      <c r="C3160" s="265" t="s">
        <v>801</v>
      </c>
      <c r="D3160" s="266">
        <v>1114.43</v>
      </c>
    </row>
    <row r="3161" spans="1:4" ht="14.25">
      <c r="A3161" s="267" t="s">
        <v>31634</v>
      </c>
      <c r="B3161" s="264" t="s">
        <v>31635</v>
      </c>
      <c r="C3161" s="265" t="s">
        <v>96</v>
      </c>
      <c r="D3161" s="266">
        <v>72.47</v>
      </c>
    </row>
    <row r="3162" spans="1:4" ht="14.25">
      <c r="A3162" s="267" t="s">
        <v>31636</v>
      </c>
      <c r="B3162" s="264" t="s">
        <v>31637</v>
      </c>
      <c r="C3162" s="265" t="s">
        <v>2723</v>
      </c>
      <c r="D3162" s="266">
        <v>113695.41</v>
      </c>
    </row>
    <row r="3163" spans="1:4" ht="14.25">
      <c r="A3163" s="267" t="s">
        <v>31638</v>
      </c>
      <c r="B3163" s="264" t="s">
        <v>31639</v>
      </c>
      <c r="C3163" s="265" t="s">
        <v>2723</v>
      </c>
      <c r="D3163" s="266">
        <v>133029.39000000001</v>
      </c>
    </row>
    <row r="3164" spans="1:4" ht="14.25">
      <c r="A3164" s="267" t="s">
        <v>31640</v>
      </c>
      <c r="B3164" s="264" t="s">
        <v>31641</v>
      </c>
      <c r="C3164" s="265" t="s">
        <v>2723</v>
      </c>
      <c r="D3164" s="266">
        <v>130606.15</v>
      </c>
    </row>
    <row r="3165" spans="1:4" ht="14.25">
      <c r="A3165" s="267" t="s">
        <v>31642</v>
      </c>
      <c r="B3165" s="264" t="s">
        <v>31643</v>
      </c>
      <c r="C3165" s="265" t="s">
        <v>2723</v>
      </c>
      <c r="D3165" s="266">
        <v>141154.56</v>
      </c>
    </row>
    <row r="3166" spans="1:4" ht="14.25">
      <c r="A3166" s="267" t="s">
        <v>31644</v>
      </c>
      <c r="B3166" s="264" t="s">
        <v>31645</v>
      </c>
      <c r="C3166" s="265" t="s">
        <v>2723</v>
      </c>
      <c r="D3166" s="266">
        <v>146814.01999999999</v>
      </c>
    </row>
    <row r="3167" spans="1:4" ht="14.25">
      <c r="A3167" s="267" t="s">
        <v>31646</v>
      </c>
      <c r="B3167" s="264" t="s">
        <v>31647</v>
      </c>
      <c r="C3167" s="265" t="s">
        <v>801</v>
      </c>
      <c r="D3167" s="266">
        <v>1314.53</v>
      </c>
    </row>
    <row r="3168" spans="1:4" ht="14.25">
      <c r="A3168" s="267" t="s">
        <v>31648</v>
      </c>
      <c r="B3168" s="264" t="s">
        <v>31649</v>
      </c>
      <c r="C3168" s="265" t="s">
        <v>801</v>
      </c>
      <c r="D3168" s="266">
        <v>26.73</v>
      </c>
    </row>
    <row r="3169" spans="1:4" ht="14.25">
      <c r="A3169" s="267" t="s">
        <v>31650</v>
      </c>
      <c r="B3169" s="264" t="s">
        <v>31651</v>
      </c>
      <c r="C3169" s="265" t="s">
        <v>2</v>
      </c>
      <c r="D3169" s="266">
        <v>25.81</v>
      </c>
    </row>
    <row r="3170" spans="1:4" ht="14.25">
      <c r="A3170" s="267" t="s">
        <v>31652</v>
      </c>
      <c r="B3170" s="264" t="s">
        <v>31653</v>
      </c>
      <c r="C3170" s="265" t="s">
        <v>2</v>
      </c>
      <c r="D3170" s="266">
        <v>45.66</v>
      </c>
    </row>
    <row r="3171" spans="1:4" ht="14.25">
      <c r="A3171" s="267" t="s">
        <v>31654</v>
      </c>
      <c r="B3171" s="264" t="s">
        <v>31655</v>
      </c>
      <c r="C3171" s="265" t="s">
        <v>801</v>
      </c>
      <c r="D3171" s="266">
        <v>494.44</v>
      </c>
    </row>
    <row r="3172" spans="1:4" ht="14.25">
      <c r="A3172" s="267" t="s">
        <v>31656</v>
      </c>
      <c r="B3172" s="264" t="s">
        <v>31657</v>
      </c>
      <c r="C3172" s="265" t="s">
        <v>801</v>
      </c>
      <c r="D3172" s="266">
        <v>782.78</v>
      </c>
    </row>
    <row r="3173" spans="1:4" ht="14.25">
      <c r="A3173" s="267" t="s">
        <v>31658</v>
      </c>
      <c r="B3173" s="264" t="s">
        <v>31659</v>
      </c>
      <c r="C3173" s="265" t="s">
        <v>801</v>
      </c>
      <c r="D3173" s="266">
        <v>79.72</v>
      </c>
    </row>
    <row r="3174" spans="1:4" ht="14.25">
      <c r="A3174" s="267" t="s">
        <v>31660</v>
      </c>
      <c r="B3174" s="264" t="s">
        <v>31661</v>
      </c>
      <c r="C3174" s="265" t="s">
        <v>801</v>
      </c>
      <c r="D3174" s="266">
        <v>48.36</v>
      </c>
    </row>
    <row r="3175" spans="1:4" ht="14.25">
      <c r="A3175" s="267" t="s">
        <v>31662</v>
      </c>
      <c r="B3175" s="264" t="s">
        <v>31663</v>
      </c>
      <c r="C3175" s="265" t="s">
        <v>2</v>
      </c>
      <c r="D3175" s="266">
        <v>7.51</v>
      </c>
    </row>
    <row r="3176" spans="1:4" ht="14.25">
      <c r="A3176" s="267" t="s">
        <v>31664</v>
      </c>
      <c r="B3176" s="264" t="s">
        <v>31665</v>
      </c>
      <c r="C3176" s="265" t="s">
        <v>801</v>
      </c>
      <c r="D3176" s="266">
        <v>166.78</v>
      </c>
    </row>
    <row r="3177" spans="1:4" ht="14.25">
      <c r="A3177" s="267" t="s">
        <v>31666</v>
      </c>
      <c r="B3177" s="264" t="s">
        <v>31667</v>
      </c>
      <c r="C3177" s="265" t="s">
        <v>2</v>
      </c>
      <c r="D3177" s="266">
        <v>138.91999999999999</v>
      </c>
    </row>
    <row r="3178" spans="1:4" ht="14.25">
      <c r="A3178" s="267" t="s">
        <v>31668</v>
      </c>
      <c r="B3178" s="264" t="s">
        <v>31669</v>
      </c>
      <c r="C3178" s="265" t="s">
        <v>89</v>
      </c>
      <c r="D3178" s="266">
        <v>208.07</v>
      </c>
    </row>
    <row r="3179" spans="1:4" ht="14.25">
      <c r="A3179" s="267" t="s">
        <v>31670</v>
      </c>
      <c r="B3179" s="264" t="s">
        <v>31671</v>
      </c>
      <c r="C3179" s="265" t="s">
        <v>2</v>
      </c>
      <c r="D3179" s="266">
        <v>18.760000000000002</v>
      </c>
    </row>
    <row r="3180" spans="1:4" ht="14.25">
      <c r="A3180" s="267" t="s">
        <v>31672</v>
      </c>
      <c r="B3180" s="264" t="s">
        <v>31673</v>
      </c>
      <c r="C3180" s="265" t="s">
        <v>2</v>
      </c>
      <c r="D3180" s="266">
        <v>202.17</v>
      </c>
    </row>
    <row r="3181" spans="1:4" ht="14.25">
      <c r="A3181" s="267" t="s">
        <v>31674</v>
      </c>
      <c r="B3181" s="264" t="s">
        <v>31675</v>
      </c>
      <c r="C3181" s="265" t="s">
        <v>828</v>
      </c>
      <c r="D3181" s="266">
        <v>1478.68</v>
      </c>
    </row>
    <row r="3182" spans="1:4" ht="14.25">
      <c r="A3182" s="267" t="s">
        <v>31676</v>
      </c>
      <c r="B3182" s="264" t="s">
        <v>31677</v>
      </c>
      <c r="C3182" s="265" t="s">
        <v>2</v>
      </c>
      <c r="D3182" s="266">
        <v>1403.04</v>
      </c>
    </row>
    <row r="3183" spans="1:4" ht="14.25">
      <c r="A3183" s="267" t="s">
        <v>31678</v>
      </c>
      <c r="B3183" s="264" t="s">
        <v>31679</v>
      </c>
      <c r="C3183" s="265" t="s">
        <v>99</v>
      </c>
      <c r="D3183" s="266">
        <v>12.99</v>
      </c>
    </row>
    <row r="3184" spans="1:4" ht="14.25">
      <c r="A3184" s="267" t="s">
        <v>31680</v>
      </c>
      <c r="B3184" s="264" t="s">
        <v>31681</v>
      </c>
      <c r="C3184" s="265" t="s">
        <v>2</v>
      </c>
      <c r="D3184" s="266">
        <v>5.25</v>
      </c>
    </row>
    <row r="3185" spans="1:4" ht="14.25">
      <c r="A3185" s="267" t="s">
        <v>31682</v>
      </c>
      <c r="B3185" s="264" t="s">
        <v>31683</v>
      </c>
      <c r="C3185" s="265" t="s">
        <v>2</v>
      </c>
      <c r="D3185" s="266">
        <v>0.71</v>
      </c>
    </row>
    <row r="3186" spans="1:4" ht="14.25">
      <c r="A3186" s="267" t="s">
        <v>31684</v>
      </c>
      <c r="B3186" s="264" t="s">
        <v>31685</v>
      </c>
      <c r="C3186" s="265" t="s">
        <v>96</v>
      </c>
      <c r="D3186" s="266">
        <v>16.52</v>
      </c>
    </row>
    <row r="3187" spans="1:4" ht="14.25">
      <c r="A3187" s="267" t="s">
        <v>31686</v>
      </c>
      <c r="B3187" s="264" t="s">
        <v>31687</v>
      </c>
      <c r="C3187" s="265" t="s">
        <v>2</v>
      </c>
      <c r="D3187" s="266">
        <v>215.6</v>
      </c>
    </row>
    <row r="3188" spans="1:4" ht="14.25">
      <c r="A3188" s="267" t="s">
        <v>31688</v>
      </c>
      <c r="B3188" s="264" t="s">
        <v>31689</v>
      </c>
      <c r="C3188" s="265" t="s">
        <v>89</v>
      </c>
      <c r="D3188" s="266">
        <v>35.54</v>
      </c>
    </row>
    <row r="3189" spans="1:4" ht="14.25">
      <c r="A3189" s="267" t="s">
        <v>31690</v>
      </c>
      <c r="B3189" s="264" t="s">
        <v>31691</v>
      </c>
      <c r="C3189" s="265" t="s">
        <v>89</v>
      </c>
      <c r="D3189" s="266">
        <v>81</v>
      </c>
    </row>
    <row r="3190" spans="1:4" ht="14.25">
      <c r="A3190" s="267" t="s">
        <v>31692</v>
      </c>
      <c r="B3190" s="264" t="s">
        <v>31693</v>
      </c>
      <c r="C3190" s="265" t="s">
        <v>2</v>
      </c>
      <c r="D3190" s="266">
        <v>24.02</v>
      </c>
    </row>
    <row r="3191" spans="1:4" ht="14.25">
      <c r="A3191" s="267" t="s">
        <v>31694</v>
      </c>
      <c r="B3191" s="264" t="s">
        <v>31695</v>
      </c>
      <c r="C3191" s="265" t="s">
        <v>2</v>
      </c>
      <c r="D3191" s="266">
        <v>37.229999999999997</v>
      </c>
    </row>
    <row r="3192" spans="1:4" ht="14.25">
      <c r="A3192" s="267" t="s">
        <v>31696</v>
      </c>
      <c r="B3192" s="264" t="s">
        <v>31697</v>
      </c>
      <c r="C3192" s="265" t="s">
        <v>293</v>
      </c>
      <c r="D3192" s="266">
        <v>0.95</v>
      </c>
    </row>
    <row r="3193" spans="1:4" ht="14.25">
      <c r="A3193" s="267" t="s">
        <v>31698</v>
      </c>
      <c r="B3193" s="264" t="s">
        <v>31699</v>
      </c>
      <c r="C3193" s="265" t="s">
        <v>89</v>
      </c>
      <c r="D3193" s="266">
        <v>0.19</v>
      </c>
    </row>
    <row r="3194" spans="1:4" ht="14.25">
      <c r="A3194" s="267" t="s">
        <v>31700</v>
      </c>
      <c r="B3194" s="264" t="s">
        <v>31701</v>
      </c>
      <c r="C3194" s="265" t="s">
        <v>2</v>
      </c>
      <c r="D3194" s="266">
        <v>1.44</v>
      </c>
    </row>
    <row r="3195" spans="1:4" ht="14.25">
      <c r="A3195" s="267" t="s">
        <v>31702</v>
      </c>
      <c r="B3195" s="264" t="s">
        <v>31703</v>
      </c>
      <c r="C3195" s="265" t="s">
        <v>2</v>
      </c>
      <c r="D3195" s="266">
        <v>749.15</v>
      </c>
    </row>
    <row r="3196" spans="1:4" ht="14.25">
      <c r="A3196" s="267" t="s">
        <v>31704</v>
      </c>
      <c r="B3196" s="264" t="s">
        <v>31705</v>
      </c>
      <c r="C3196" s="265" t="s">
        <v>801</v>
      </c>
      <c r="D3196" s="266">
        <v>1262.92</v>
      </c>
    </row>
    <row r="3197" spans="1:4" ht="14.25">
      <c r="A3197" s="267" t="s">
        <v>31706</v>
      </c>
      <c r="B3197" s="264" t="s">
        <v>31707</v>
      </c>
      <c r="C3197" s="265" t="s">
        <v>2</v>
      </c>
      <c r="D3197" s="266">
        <v>221.12</v>
      </c>
    </row>
    <row r="3198" spans="1:4" ht="14.25">
      <c r="A3198" s="267" t="s">
        <v>31708</v>
      </c>
      <c r="B3198" s="264" t="s">
        <v>31709</v>
      </c>
      <c r="C3198" s="265" t="s">
        <v>99</v>
      </c>
      <c r="D3198" s="266">
        <v>2.41</v>
      </c>
    </row>
    <row r="3199" spans="1:4" ht="14.25">
      <c r="A3199" s="267" t="s">
        <v>31710</v>
      </c>
      <c r="B3199" s="264" t="s">
        <v>31711</v>
      </c>
      <c r="C3199" s="265" t="s">
        <v>96</v>
      </c>
      <c r="D3199" s="266">
        <v>161.4</v>
      </c>
    </row>
    <row r="3200" spans="1:4" ht="14.25">
      <c r="A3200" s="267" t="s">
        <v>31712</v>
      </c>
      <c r="B3200" s="264" t="s">
        <v>31713</v>
      </c>
      <c r="C3200" s="265" t="s">
        <v>2723</v>
      </c>
      <c r="D3200" s="266">
        <v>0.75</v>
      </c>
    </row>
    <row r="3201" spans="1:4" ht="14.25">
      <c r="A3201" s="267" t="s">
        <v>31714</v>
      </c>
      <c r="B3201" s="264" t="s">
        <v>31715</v>
      </c>
      <c r="C3201" s="265" t="s">
        <v>293</v>
      </c>
      <c r="D3201" s="266">
        <v>1.28</v>
      </c>
    </row>
    <row r="3202" spans="1:4" ht="14.25">
      <c r="A3202" s="267" t="s">
        <v>31716</v>
      </c>
      <c r="B3202" s="264" t="s">
        <v>31717</v>
      </c>
      <c r="C3202" s="265" t="s">
        <v>293</v>
      </c>
      <c r="D3202" s="266">
        <v>30.06</v>
      </c>
    </row>
    <row r="3203" spans="1:4" ht="14.25">
      <c r="A3203" s="267" t="s">
        <v>31718</v>
      </c>
      <c r="B3203" s="264" t="s">
        <v>31719</v>
      </c>
      <c r="C3203" s="265" t="s">
        <v>293</v>
      </c>
      <c r="D3203" s="266">
        <v>3.06</v>
      </c>
    </row>
    <row r="3204" spans="1:4" ht="14.25">
      <c r="A3204" s="267" t="s">
        <v>31720</v>
      </c>
      <c r="B3204" s="264" t="s">
        <v>31721</v>
      </c>
      <c r="C3204" s="265" t="s">
        <v>293</v>
      </c>
      <c r="D3204" s="266">
        <v>3.9</v>
      </c>
    </row>
    <row r="3205" spans="1:4" ht="14.25">
      <c r="A3205" s="267" t="s">
        <v>31722</v>
      </c>
      <c r="B3205" s="264" t="s">
        <v>31723</v>
      </c>
      <c r="C3205" s="265" t="s">
        <v>293</v>
      </c>
      <c r="D3205" s="266">
        <v>3.7</v>
      </c>
    </row>
    <row r="3206" spans="1:4" ht="14.25">
      <c r="A3206" s="267" t="s">
        <v>31724</v>
      </c>
      <c r="B3206" s="264" t="s">
        <v>31725</v>
      </c>
      <c r="C3206" s="265" t="s">
        <v>293</v>
      </c>
      <c r="D3206" s="266">
        <v>186.91</v>
      </c>
    </row>
    <row r="3207" spans="1:4" ht="14.25">
      <c r="A3207" s="267" t="s">
        <v>31726</v>
      </c>
      <c r="B3207" s="264" t="s">
        <v>31727</v>
      </c>
      <c r="C3207" s="265" t="s">
        <v>293</v>
      </c>
      <c r="D3207" s="266">
        <v>256.81</v>
      </c>
    </row>
    <row r="3208" spans="1:4" ht="14.25">
      <c r="A3208" s="267" t="s">
        <v>31728</v>
      </c>
      <c r="B3208" s="264" t="s">
        <v>31729</v>
      </c>
      <c r="C3208" s="265" t="s">
        <v>293</v>
      </c>
      <c r="D3208" s="266">
        <v>272.68</v>
      </c>
    </row>
    <row r="3209" spans="1:4" ht="14.25">
      <c r="A3209" s="267" t="s">
        <v>31730</v>
      </c>
      <c r="B3209" s="264" t="s">
        <v>31731</v>
      </c>
      <c r="C3209" s="265" t="s">
        <v>293</v>
      </c>
      <c r="D3209" s="266">
        <v>295.60000000000002</v>
      </c>
    </row>
    <row r="3210" spans="1:4" ht="14.25">
      <c r="A3210" s="267" t="s">
        <v>31732</v>
      </c>
      <c r="B3210" s="264" t="s">
        <v>31733</v>
      </c>
      <c r="C3210" s="265" t="s">
        <v>801</v>
      </c>
      <c r="D3210" s="266">
        <v>1062.0999999999999</v>
      </c>
    </row>
    <row r="3211" spans="1:4" ht="14.25">
      <c r="A3211" s="267" t="s">
        <v>31734</v>
      </c>
      <c r="B3211" s="264" t="s">
        <v>31735</v>
      </c>
      <c r="C3211" s="265" t="s">
        <v>99</v>
      </c>
      <c r="D3211" s="266">
        <v>5.4</v>
      </c>
    </row>
    <row r="3212" spans="1:4" ht="14.25">
      <c r="A3212" s="267" t="s">
        <v>31736</v>
      </c>
      <c r="B3212" s="264" t="s">
        <v>31737</v>
      </c>
      <c r="C3212" s="265" t="s">
        <v>89</v>
      </c>
      <c r="D3212" s="266">
        <v>397.7</v>
      </c>
    </row>
    <row r="3213" spans="1:4" ht="14.25">
      <c r="A3213" s="267" t="s">
        <v>31738</v>
      </c>
      <c r="B3213" s="264" t="s">
        <v>31739</v>
      </c>
      <c r="C3213" s="265" t="s">
        <v>89</v>
      </c>
      <c r="D3213" s="266">
        <v>763.63</v>
      </c>
    </row>
    <row r="3214" spans="1:4" ht="14.25">
      <c r="A3214" s="267" t="s">
        <v>31740</v>
      </c>
      <c r="B3214" s="264" t="s">
        <v>31741</v>
      </c>
      <c r="C3214" s="265" t="s">
        <v>89</v>
      </c>
      <c r="D3214" s="266">
        <v>624.59</v>
      </c>
    </row>
    <row r="3215" spans="1:4" ht="14.25">
      <c r="A3215" s="267" t="s">
        <v>31742</v>
      </c>
      <c r="B3215" s="264" t="s">
        <v>31743</v>
      </c>
      <c r="C3215" s="265" t="s">
        <v>801</v>
      </c>
      <c r="D3215" s="266">
        <v>3.11</v>
      </c>
    </row>
    <row r="3216" spans="1:4" ht="14.25">
      <c r="A3216" s="267" t="s">
        <v>31744</v>
      </c>
      <c r="B3216" s="264" t="s">
        <v>31745</v>
      </c>
      <c r="C3216" s="265" t="s">
        <v>801</v>
      </c>
      <c r="D3216" s="266">
        <v>7.99</v>
      </c>
    </row>
    <row r="3217" spans="1:4" ht="14.25">
      <c r="A3217" s="267" t="s">
        <v>31746</v>
      </c>
      <c r="B3217" s="264" t="s">
        <v>31747</v>
      </c>
      <c r="C3217" s="265" t="s">
        <v>89</v>
      </c>
      <c r="D3217" s="266">
        <v>3.49</v>
      </c>
    </row>
    <row r="3218" spans="1:4" ht="14.25">
      <c r="A3218" s="267" t="s">
        <v>31748</v>
      </c>
      <c r="B3218" s="264" t="s">
        <v>31749</v>
      </c>
      <c r="C3218" s="265" t="s">
        <v>89</v>
      </c>
      <c r="D3218" s="266">
        <v>4.66</v>
      </c>
    </row>
    <row r="3219" spans="1:4" ht="14.25">
      <c r="A3219" s="267" t="s">
        <v>31750</v>
      </c>
      <c r="B3219" s="264" t="s">
        <v>31751</v>
      </c>
      <c r="C3219" s="265" t="s">
        <v>89</v>
      </c>
      <c r="D3219" s="266">
        <v>54.4</v>
      </c>
    </row>
    <row r="3220" spans="1:4" ht="14.25">
      <c r="A3220" s="267" t="s">
        <v>31752</v>
      </c>
      <c r="B3220" s="264" t="s">
        <v>31753</v>
      </c>
      <c r="C3220" s="265" t="s">
        <v>89</v>
      </c>
      <c r="D3220" s="266">
        <v>12.46</v>
      </c>
    </row>
    <row r="3221" spans="1:4" ht="14.25">
      <c r="A3221" s="267" t="s">
        <v>31754</v>
      </c>
      <c r="B3221" s="264" t="s">
        <v>31755</v>
      </c>
      <c r="C3221" s="265" t="s">
        <v>89</v>
      </c>
      <c r="D3221" s="266">
        <v>7.34</v>
      </c>
    </row>
    <row r="3222" spans="1:4" ht="14.25">
      <c r="A3222" s="267" t="s">
        <v>31756</v>
      </c>
      <c r="B3222" s="264" t="s">
        <v>31757</v>
      </c>
      <c r="C3222" s="265" t="s">
        <v>2102</v>
      </c>
      <c r="D3222" s="266">
        <v>506.19</v>
      </c>
    </row>
    <row r="3223" spans="1:4" ht="14.25">
      <c r="A3223" s="267" t="s">
        <v>31758</v>
      </c>
      <c r="B3223" s="264" t="s">
        <v>31759</v>
      </c>
      <c r="C3223" s="265" t="s">
        <v>2102</v>
      </c>
      <c r="D3223" s="266">
        <v>549.6</v>
      </c>
    </row>
    <row r="3224" spans="1:4" ht="14.25">
      <c r="A3224" s="267" t="s">
        <v>31760</v>
      </c>
      <c r="B3224" s="264" t="s">
        <v>31761</v>
      </c>
      <c r="C3224" s="265" t="s">
        <v>801</v>
      </c>
      <c r="D3224" s="266">
        <v>137.38999999999999</v>
      </c>
    </row>
    <row r="3225" spans="1:4" ht="14.25">
      <c r="A3225" s="267" t="s">
        <v>31762</v>
      </c>
      <c r="B3225" s="264" t="s">
        <v>31763</v>
      </c>
      <c r="C3225" s="265" t="s">
        <v>801</v>
      </c>
      <c r="D3225" s="266">
        <v>197.69</v>
      </c>
    </row>
    <row r="3226" spans="1:4" ht="14.25">
      <c r="A3226" s="267" t="s">
        <v>31764</v>
      </c>
      <c r="B3226" s="264" t="s">
        <v>31765</v>
      </c>
      <c r="C3226" s="265" t="s">
        <v>2</v>
      </c>
      <c r="D3226" s="266">
        <v>0.91</v>
      </c>
    </row>
    <row r="3227" spans="1:4" ht="14.25">
      <c r="A3227" s="267" t="s">
        <v>31766</v>
      </c>
      <c r="B3227" s="264" t="s">
        <v>31767</v>
      </c>
      <c r="C3227" s="265" t="s">
        <v>2</v>
      </c>
      <c r="D3227" s="266">
        <v>336.19</v>
      </c>
    </row>
    <row r="3228" spans="1:4" ht="14.25">
      <c r="A3228" s="267" t="s">
        <v>31768</v>
      </c>
      <c r="B3228" s="264" t="s">
        <v>31769</v>
      </c>
      <c r="C3228" s="265" t="s">
        <v>96</v>
      </c>
      <c r="D3228" s="266">
        <v>14.17</v>
      </c>
    </row>
    <row r="3229" spans="1:4" ht="14.25">
      <c r="A3229" s="267" t="s">
        <v>31770</v>
      </c>
      <c r="B3229" s="264" t="s">
        <v>31771</v>
      </c>
      <c r="C3229" s="265" t="s">
        <v>2</v>
      </c>
      <c r="D3229" s="266">
        <v>82.41</v>
      </c>
    </row>
    <row r="3230" spans="1:4" ht="14.25">
      <c r="A3230" s="267" t="s">
        <v>31772</v>
      </c>
      <c r="B3230" s="264" t="s">
        <v>31773</v>
      </c>
      <c r="C3230" s="265" t="s">
        <v>99</v>
      </c>
      <c r="D3230" s="266">
        <v>40.57</v>
      </c>
    </row>
    <row r="3231" spans="1:4" ht="14.25">
      <c r="A3231" s="267" t="s">
        <v>31774</v>
      </c>
      <c r="B3231" s="264" t="s">
        <v>31775</v>
      </c>
      <c r="C3231" s="265" t="s">
        <v>801</v>
      </c>
      <c r="D3231" s="266">
        <v>661.47</v>
      </c>
    </row>
    <row r="3232" spans="1:4" ht="14.25">
      <c r="A3232" s="267" t="s">
        <v>31776</v>
      </c>
      <c r="B3232" s="264" t="s">
        <v>31777</v>
      </c>
      <c r="C3232" s="265" t="s">
        <v>801</v>
      </c>
      <c r="D3232" s="266">
        <v>966.09</v>
      </c>
    </row>
    <row r="3233" spans="1:4" ht="14.25">
      <c r="A3233" s="267" t="s">
        <v>31778</v>
      </c>
      <c r="B3233" s="264" t="s">
        <v>31779</v>
      </c>
      <c r="C3233" s="265" t="s">
        <v>89</v>
      </c>
      <c r="D3233" s="266">
        <v>1.43</v>
      </c>
    </row>
    <row r="3234" spans="1:4" ht="14.25">
      <c r="A3234" s="267" t="s">
        <v>31780</v>
      </c>
      <c r="B3234" s="264" t="s">
        <v>31781</v>
      </c>
      <c r="C3234" s="265" t="s">
        <v>2723</v>
      </c>
      <c r="D3234" s="266">
        <v>2979.52</v>
      </c>
    </row>
    <row r="3235" spans="1:4" ht="14.25">
      <c r="A3235" s="267" t="s">
        <v>31782</v>
      </c>
      <c r="B3235" s="264" t="s">
        <v>31783</v>
      </c>
      <c r="C3235" s="265" t="s">
        <v>2</v>
      </c>
      <c r="D3235" s="266">
        <v>1866.06</v>
      </c>
    </row>
    <row r="3236" spans="1:4" ht="14.25">
      <c r="A3236" s="267" t="s">
        <v>31784</v>
      </c>
      <c r="B3236" s="264" t="s">
        <v>31785</v>
      </c>
      <c r="C3236" s="265" t="s">
        <v>2</v>
      </c>
      <c r="D3236" s="266">
        <v>43.7</v>
      </c>
    </row>
    <row r="3237" spans="1:4" ht="14.25">
      <c r="A3237" s="267" t="s">
        <v>31786</v>
      </c>
      <c r="B3237" s="264" t="s">
        <v>31787</v>
      </c>
      <c r="C3237" s="265" t="s">
        <v>290</v>
      </c>
      <c r="D3237" s="266">
        <v>695.14</v>
      </c>
    </row>
    <row r="3238" spans="1:4" ht="14.25">
      <c r="A3238" s="267" t="s">
        <v>31788</v>
      </c>
      <c r="B3238" s="264" t="s">
        <v>31789</v>
      </c>
      <c r="C3238" s="265" t="s">
        <v>290</v>
      </c>
      <c r="D3238" s="266">
        <v>595.83000000000004</v>
      </c>
    </row>
    <row r="3239" spans="1:4" ht="14.25">
      <c r="A3239" s="267" t="s">
        <v>31790</v>
      </c>
      <c r="B3239" s="264" t="s">
        <v>31791</v>
      </c>
      <c r="C3239" s="265" t="s">
        <v>2723</v>
      </c>
      <c r="D3239" s="266">
        <v>799.6</v>
      </c>
    </row>
    <row r="3240" spans="1:4" ht="14.25">
      <c r="A3240" s="267" t="s">
        <v>31792</v>
      </c>
      <c r="B3240" s="264" t="s">
        <v>31793</v>
      </c>
      <c r="C3240" s="265" t="s">
        <v>2</v>
      </c>
      <c r="D3240" s="266">
        <v>1213.3900000000001</v>
      </c>
    </row>
    <row r="3241" spans="1:4" ht="14.25">
      <c r="A3241" s="267" t="s">
        <v>31794</v>
      </c>
      <c r="B3241" s="264" t="s">
        <v>31795</v>
      </c>
      <c r="C3241" s="265" t="s">
        <v>2</v>
      </c>
      <c r="D3241" s="266">
        <v>1492.46</v>
      </c>
    </row>
    <row r="3242" spans="1:4" ht="14.25">
      <c r="A3242" s="267" t="s">
        <v>31796</v>
      </c>
      <c r="B3242" s="264" t="s">
        <v>31797</v>
      </c>
      <c r="C3242" s="265" t="s">
        <v>2723</v>
      </c>
      <c r="D3242" s="266">
        <v>107153.47</v>
      </c>
    </row>
    <row r="3243" spans="1:4" ht="14.25">
      <c r="A3243" s="267" t="s">
        <v>31798</v>
      </c>
      <c r="B3243" s="264" t="s">
        <v>31799</v>
      </c>
      <c r="C3243" s="265" t="s">
        <v>96</v>
      </c>
      <c r="D3243" s="266">
        <v>2.2599999999999998</v>
      </c>
    </row>
    <row r="3244" spans="1:4" ht="14.25">
      <c r="A3244" s="267" t="s">
        <v>31800</v>
      </c>
      <c r="B3244" s="264" t="s">
        <v>31801</v>
      </c>
      <c r="C3244" s="265" t="s">
        <v>293</v>
      </c>
      <c r="D3244" s="266">
        <v>174.83</v>
      </c>
    </row>
    <row r="3245" spans="1:4" ht="14.25">
      <c r="A3245" s="267" t="s">
        <v>31802</v>
      </c>
      <c r="B3245" s="264" t="s">
        <v>31803</v>
      </c>
      <c r="C3245" s="265" t="s">
        <v>801</v>
      </c>
      <c r="D3245" s="266">
        <v>371.4</v>
      </c>
    </row>
    <row r="3246" spans="1:4" ht="14.25">
      <c r="A3246" s="267" t="s">
        <v>31804</v>
      </c>
      <c r="B3246" s="264" t="s">
        <v>31805</v>
      </c>
      <c r="C3246" s="265" t="s">
        <v>801</v>
      </c>
      <c r="D3246" s="266">
        <v>407.81</v>
      </c>
    </row>
    <row r="3247" spans="1:4" ht="14.25">
      <c r="A3247" s="267" t="s">
        <v>31806</v>
      </c>
      <c r="B3247" s="264" t="s">
        <v>31807</v>
      </c>
      <c r="C3247" s="265" t="s">
        <v>801</v>
      </c>
      <c r="D3247" s="266">
        <v>452.47</v>
      </c>
    </row>
    <row r="3248" spans="1:4" ht="14.25">
      <c r="A3248" s="267" t="s">
        <v>31808</v>
      </c>
      <c r="B3248" s="264" t="s">
        <v>31809</v>
      </c>
      <c r="C3248" s="265" t="s">
        <v>293</v>
      </c>
      <c r="D3248" s="266">
        <v>1.22</v>
      </c>
    </row>
    <row r="3249" spans="1:4" ht="14.25">
      <c r="A3249" s="267" t="s">
        <v>31810</v>
      </c>
      <c r="B3249" s="264" t="s">
        <v>31811</v>
      </c>
      <c r="C3249" s="265" t="s">
        <v>2</v>
      </c>
      <c r="D3249" s="266">
        <v>302.81</v>
      </c>
    </row>
    <row r="3250" spans="1:4" ht="14.25">
      <c r="A3250" s="267" t="s">
        <v>31812</v>
      </c>
      <c r="B3250" s="264" t="s">
        <v>31813</v>
      </c>
      <c r="C3250" s="265" t="s">
        <v>2</v>
      </c>
      <c r="D3250" s="266">
        <v>360.59</v>
      </c>
    </row>
    <row r="3251" spans="1:4" ht="14.25">
      <c r="A3251" s="267" t="s">
        <v>31814</v>
      </c>
      <c r="B3251" s="264" t="s">
        <v>31815</v>
      </c>
      <c r="C3251" s="265" t="s">
        <v>290</v>
      </c>
      <c r="D3251" s="266">
        <v>276.44</v>
      </c>
    </row>
    <row r="3252" spans="1:4" ht="14.25">
      <c r="A3252" s="267" t="s">
        <v>31816</v>
      </c>
      <c r="B3252" s="264" t="s">
        <v>31817</v>
      </c>
      <c r="C3252" s="265" t="s">
        <v>293</v>
      </c>
      <c r="D3252" s="266">
        <v>37.159999999999997</v>
      </c>
    </row>
    <row r="3253" spans="1:4" ht="14.25">
      <c r="A3253" s="267" t="s">
        <v>31818</v>
      </c>
      <c r="B3253" s="264" t="s">
        <v>31819</v>
      </c>
      <c r="C3253" s="265" t="s">
        <v>2</v>
      </c>
      <c r="D3253" s="266">
        <v>17.48</v>
      </c>
    </row>
    <row r="3254" spans="1:4" ht="14.25">
      <c r="A3254" s="267" t="s">
        <v>31820</v>
      </c>
      <c r="B3254" s="264" t="s">
        <v>31821</v>
      </c>
      <c r="C3254" s="265" t="s">
        <v>2</v>
      </c>
      <c r="D3254" s="266">
        <v>21.85</v>
      </c>
    </row>
    <row r="3255" spans="1:4" ht="14.25">
      <c r="A3255" s="267" t="s">
        <v>31822</v>
      </c>
      <c r="B3255" s="264" t="s">
        <v>31823</v>
      </c>
      <c r="C3255" s="265" t="s">
        <v>2</v>
      </c>
      <c r="D3255" s="266">
        <v>21.6</v>
      </c>
    </row>
    <row r="3256" spans="1:4" ht="14.25">
      <c r="A3256" s="267" t="s">
        <v>31824</v>
      </c>
      <c r="B3256" s="264" t="s">
        <v>31825</v>
      </c>
      <c r="C3256" s="265" t="s">
        <v>2</v>
      </c>
      <c r="D3256" s="266">
        <v>29.02</v>
      </c>
    </row>
    <row r="3257" spans="1:4" ht="14.25">
      <c r="A3257" s="267" t="s">
        <v>31826</v>
      </c>
      <c r="B3257" s="264" t="s">
        <v>31827</v>
      </c>
      <c r="C3257" s="265" t="s">
        <v>2</v>
      </c>
      <c r="D3257" s="266">
        <v>69.33</v>
      </c>
    </row>
    <row r="3258" spans="1:4" ht="14.25">
      <c r="A3258" s="267" t="s">
        <v>31828</v>
      </c>
      <c r="B3258" s="264" t="s">
        <v>31829</v>
      </c>
      <c r="C3258" s="265" t="s">
        <v>2</v>
      </c>
      <c r="D3258" s="266">
        <v>70.78</v>
      </c>
    </row>
    <row r="3259" spans="1:4" ht="14.25">
      <c r="A3259" s="267" t="s">
        <v>31830</v>
      </c>
      <c r="B3259" s="264" t="s">
        <v>31831</v>
      </c>
      <c r="C3259" s="265" t="s">
        <v>2</v>
      </c>
      <c r="D3259" s="266">
        <v>32.03</v>
      </c>
    </row>
    <row r="3260" spans="1:4" ht="14.25">
      <c r="A3260" s="267" t="s">
        <v>31832</v>
      </c>
      <c r="B3260" s="264" t="s">
        <v>31833</v>
      </c>
      <c r="C3260" s="265" t="s">
        <v>2</v>
      </c>
      <c r="D3260" s="266">
        <v>30.59</v>
      </c>
    </row>
    <row r="3261" spans="1:4" ht="14.25">
      <c r="A3261" s="267" t="s">
        <v>31834</v>
      </c>
      <c r="B3261" s="264" t="s">
        <v>31835</v>
      </c>
      <c r="C3261" s="265" t="s">
        <v>2</v>
      </c>
      <c r="D3261" s="266">
        <v>39.28</v>
      </c>
    </row>
    <row r="3262" spans="1:4" ht="14.25">
      <c r="A3262" s="267" t="s">
        <v>31836</v>
      </c>
      <c r="B3262" s="264" t="s">
        <v>31837</v>
      </c>
      <c r="C3262" s="265" t="s">
        <v>2</v>
      </c>
      <c r="D3262" s="266">
        <v>37.700000000000003</v>
      </c>
    </row>
    <row r="3263" spans="1:4" ht="14.25">
      <c r="A3263" s="267" t="s">
        <v>31838</v>
      </c>
      <c r="B3263" s="264" t="s">
        <v>31839</v>
      </c>
      <c r="C3263" s="265" t="s">
        <v>2</v>
      </c>
      <c r="D3263" s="266">
        <v>55.58</v>
      </c>
    </row>
    <row r="3264" spans="1:4" ht="14.25">
      <c r="A3264" s="267" t="s">
        <v>31840</v>
      </c>
      <c r="B3264" s="264" t="s">
        <v>31841</v>
      </c>
      <c r="C3264" s="265" t="s">
        <v>2</v>
      </c>
      <c r="D3264" s="266">
        <v>53.87</v>
      </c>
    </row>
    <row r="3265" spans="1:4" ht="14.25">
      <c r="A3265" s="267" t="s">
        <v>31842</v>
      </c>
      <c r="B3265" s="264" t="s">
        <v>31843</v>
      </c>
      <c r="C3265" s="265" t="s">
        <v>293</v>
      </c>
      <c r="D3265" s="266">
        <v>4.2</v>
      </c>
    </row>
    <row r="3266" spans="1:4" ht="14.25">
      <c r="A3266" s="267" t="s">
        <v>31844</v>
      </c>
      <c r="B3266" s="264" t="s">
        <v>31845</v>
      </c>
      <c r="C3266" s="265" t="s">
        <v>293</v>
      </c>
      <c r="D3266" s="266">
        <v>0.87</v>
      </c>
    </row>
    <row r="3267" spans="1:4" ht="14.25">
      <c r="A3267" s="267" t="s">
        <v>31846</v>
      </c>
      <c r="B3267" s="264" t="s">
        <v>31847</v>
      </c>
      <c r="C3267" s="265" t="s">
        <v>293</v>
      </c>
      <c r="D3267" s="266">
        <v>328.21</v>
      </c>
    </row>
    <row r="3268" spans="1:4" ht="14.25">
      <c r="A3268" s="267" t="s">
        <v>31848</v>
      </c>
      <c r="B3268" s="264" t="s">
        <v>31849</v>
      </c>
      <c r="C3268" s="265" t="s">
        <v>293</v>
      </c>
      <c r="D3268" s="266">
        <v>296.27999999999997</v>
      </c>
    </row>
    <row r="3269" spans="1:4" ht="14.25">
      <c r="A3269" s="267" t="s">
        <v>31850</v>
      </c>
      <c r="B3269" s="264" t="s">
        <v>31851</v>
      </c>
      <c r="C3269" s="265" t="s">
        <v>31852</v>
      </c>
      <c r="D3269" s="266">
        <v>1.57</v>
      </c>
    </row>
  </sheetData>
  <mergeCells count="4">
    <mergeCell ref="A1:D1"/>
    <mergeCell ref="A2:D2"/>
    <mergeCell ref="A3:D3"/>
    <mergeCell ref="A4:D4"/>
  </mergeCells>
  <pageMargins left="0.511811024" right="0.511811024" top="0.78740157499999996" bottom="0.78740157499999996" header="0.31496062000000002" footer="0.3149606200000000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92D050"/>
    <outlinePr summaryBelow="0" summaryRight="0"/>
  </sheetPr>
  <dimension ref="A1:P18"/>
  <sheetViews>
    <sheetView workbookViewId="0"/>
  </sheetViews>
  <sheetFormatPr defaultColWidth="12.5703125" defaultRowHeight="15" customHeight="1"/>
  <cols>
    <col min="1" max="1" width="15.28515625" customWidth="1"/>
    <col min="2" max="2" width="14" customWidth="1"/>
    <col min="3" max="3" width="69.7109375" customWidth="1"/>
    <col min="4" max="4" width="4.85546875" customWidth="1"/>
    <col min="5" max="5" width="24.28515625" customWidth="1"/>
    <col min="6" max="16" width="12.5703125" hidden="1"/>
  </cols>
  <sheetData>
    <row r="1" spans="1:5" ht="33" customHeight="1">
      <c r="A1" s="268"/>
      <c r="B1" s="268"/>
      <c r="C1" s="268" t="s">
        <v>31853</v>
      </c>
      <c r="D1" s="268"/>
      <c r="E1" s="269"/>
    </row>
    <row r="2" spans="1:5" ht="15.75">
      <c r="A2" s="270" t="s">
        <v>25108</v>
      </c>
      <c r="B2" s="271" t="s">
        <v>25107</v>
      </c>
      <c r="C2" s="272" t="s">
        <v>24943</v>
      </c>
      <c r="D2" s="271" t="s">
        <v>25109</v>
      </c>
      <c r="E2" s="273" t="s">
        <v>31854</v>
      </c>
    </row>
    <row r="3" spans="1:5" ht="30">
      <c r="A3" s="274" t="s">
        <v>31855</v>
      </c>
      <c r="B3" s="275" t="s">
        <v>31856</v>
      </c>
      <c r="C3" s="276" t="s">
        <v>31857</v>
      </c>
      <c r="D3" s="277" t="s">
        <v>2</v>
      </c>
      <c r="E3" s="278">
        <v>350</v>
      </c>
    </row>
    <row r="4" spans="1:5">
      <c r="A4" s="279" t="s">
        <v>31858</v>
      </c>
      <c r="B4" s="280" t="s">
        <v>25069</v>
      </c>
      <c r="C4" s="281" t="s">
        <v>31859</v>
      </c>
      <c r="D4" s="280" t="s">
        <v>25044</v>
      </c>
      <c r="E4" s="282">
        <v>61.37</v>
      </c>
    </row>
    <row r="5" spans="1:5">
      <c r="A5" s="279" t="s">
        <v>31860</v>
      </c>
      <c r="B5" s="280" t="s">
        <v>25069</v>
      </c>
      <c r="C5" s="281" t="s">
        <v>31861</v>
      </c>
      <c r="D5" s="280" t="s">
        <v>25044</v>
      </c>
      <c r="E5" s="282">
        <v>525.48</v>
      </c>
    </row>
    <row r="6" spans="1:5">
      <c r="A6" s="279" t="s">
        <v>31862</v>
      </c>
      <c r="B6" s="280" t="s">
        <v>25069</v>
      </c>
      <c r="C6" s="281" t="s">
        <v>31863</v>
      </c>
      <c r="D6" s="280" t="s">
        <v>25044</v>
      </c>
      <c r="E6" s="282">
        <v>5098.72</v>
      </c>
    </row>
    <row r="7" spans="1:5">
      <c r="A7" s="279" t="s">
        <v>31864</v>
      </c>
      <c r="B7" s="280" t="s">
        <v>25069</v>
      </c>
      <c r="C7" s="281" t="s">
        <v>31865</v>
      </c>
      <c r="D7" s="280" t="s">
        <v>25044</v>
      </c>
      <c r="E7" s="282">
        <v>19512.919999999998</v>
      </c>
    </row>
    <row r="8" spans="1:5">
      <c r="A8" s="279" t="s">
        <v>31866</v>
      </c>
      <c r="B8" s="280" t="s">
        <v>25069</v>
      </c>
      <c r="C8" s="281" t="s">
        <v>31867</v>
      </c>
      <c r="D8" s="280" t="s">
        <v>25044</v>
      </c>
      <c r="E8" s="282">
        <v>15266.45</v>
      </c>
    </row>
    <row r="9" spans="1:5">
      <c r="A9" s="279" t="s">
        <v>31868</v>
      </c>
      <c r="B9" s="280" t="s">
        <v>25028</v>
      </c>
      <c r="C9" s="281" t="s">
        <v>31869</v>
      </c>
      <c r="D9" s="280" t="s">
        <v>2</v>
      </c>
      <c r="E9" s="282">
        <v>10.69</v>
      </c>
    </row>
    <row r="10" spans="1:5">
      <c r="A10" s="279" t="s">
        <v>1644</v>
      </c>
      <c r="B10" s="280" t="s">
        <v>25074</v>
      </c>
      <c r="C10" s="281" t="s">
        <v>31870</v>
      </c>
      <c r="D10" s="280" t="s">
        <v>89</v>
      </c>
      <c r="E10" s="282">
        <v>130</v>
      </c>
    </row>
    <row r="11" spans="1:5">
      <c r="A11" s="279" t="s">
        <v>5319</v>
      </c>
      <c r="B11" s="280" t="s">
        <v>31871</v>
      </c>
      <c r="C11" s="281" t="s">
        <v>31872</v>
      </c>
      <c r="D11" s="280" t="s">
        <v>89</v>
      </c>
      <c r="E11" s="282">
        <v>120.75</v>
      </c>
    </row>
    <row r="12" spans="1:5">
      <c r="A12" s="279" t="s">
        <v>9007</v>
      </c>
      <c r="B12" s="280" t="s">
        <v>31871</v>
      </c>
      <c r="C12" s="281" t="s">
        <v>31873</v>
      </c>
      <c r="D12" s="280" t="s">
        <v>96</v>
      </c>
      <c r="E12" s="282">
        <v>79.5</v>
      </c>
    </row>
    <row r="13" spans="1:5">
      <c r="A13" s="279" t="s">
        <v>5317</v>
      </c>
      <c r="B13" s="280" t="s">
        <v>31871</v>
      </c>
      <c r="C13" s="281" t="s">
        <v>31874</v>
      </c>
      <c r="D13" s="280" t="s">
        <v>89</v>
      </c>
      <c r="E13" s="282">
        <v>133.66999999999999</v>
      </c>
    </row>
    <row r="14" spans="1:5">
      <c r="A14" s="279" t="s">
        <v>31875</v>
      </c>
      <c r="B14" s="280" t="s">
        <v>31876</v>
      </c>
      <c r="C14" s="281" t="s">
        <v>31877</v>
      </c>
      <c r="D14" s="280" t="s">
        <v>31878</v>
      </c>
      <c r="E14" s="282">
        <v>150.91</v>
      </c>
    </row>
    <row r="15" spans="1:5">
      <c r="A15" s="279" t="s">
        <v>31879</v>
      </c>
      <c r="B15" s="280" t="s">
        <v>31876</v>
      </c>
      <c r="C15" s="281" t="s">
        <v>31880</v>
      </c>
      <c r="D15" s="280" t="s">
        <v>31878</v>
      </c>
      <c r="E15" s="282">
        <v>474.5</v>
      </c>
    </row>
    <row r="16" spans="1:5">
      <c r="A16" s="279" t="s">
        <v>31881</v>
      </c>
      <c r="B16" s="280" t="s">
        <v>31876</v>
      </c>
      <c r="C16" s="281" t="s">
        <v>31882</v>
      </c>
      <c r="D16" s="280" t="s">
        <v>2723</v>
      </c>
      <c r="E16" s="282">
        <v>7.92</v>
      </c>
    </row>
    <row r="17" spans="1:5">
      <c r="A17" s="279" t="s">
        <v>31883</v>
      </c>
      <c r="B17" s="280" t="s">
        <v>25074</v>
      </c>
      <c r="C17" s="281" t="s">
        <v>31884</v>
      </c>
      <c r="D17" s="280" t="s">
        <v>2</v>
      </c>
      <c r="E17" s="282">
        <v>4.7</v>
      </c>
    </row>
    <row r="18" spans="1:5">
      <c r="A18" s="279" t="s">
        <v>31885</v>
      </c>
      <c r="B18" s="280" t="s">
        <v>25074</v>
      </c>
      <c r="C18" s="281" t="s">
        <v>31886</v>
      </c>
      <c r="D18" s="280" t="s">
        <v>2</v>
      </c>
      <c r="E18" s="282">
        <v>8.5</v>
      </c>
    </row>
  </sheetData>
  <autoFilter ref="E2:E8" xr:uid="{00000000-0009-0000-0000-00000D000000}"/>
  <pageMargins left="0.511811024" right="0.511811024" top="0.78740157499999996" bottom="0.78740157499999996" header="0.31496062000000002" footer="0.3149606200000000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outlinePr summaryBelow="0" summaryRight="0"/>
  </sheetPr>
  <dimension ref="A1:F1000"/>
  <sheetViews>
    <sheetView workbookViewId="0"/>
  </sheetViews>
  <sheetFormatPr defaultColWidth="12.5703125" defaultRowHeight="15" customHeight="1"/>
  <cols>
    <col min="1" max="1" width="12.5703125" customWidth="1"/>
    <col min="2" max="2" width="42.28515625" customWidth="1"/>
    <col min="3" max="3" width="8" customWidth="1"/>
    <col min="4" max="4" width="9.85546875" customWidth="1"/>
    <col min="5" max="5" width="13.85546875" customWidth="1"/>
    <col min="6" max="6" width="14.42578125" customWidth="1"/>
    <col min="7" max="25" width="10.42578125" customWidth="1"/>
  </cols>
  <sheetData>
    <row r="1" spans="1:6" ht="33" customHeight="1">
      <c r="A1" s="1026" t="s">
        <v>25166</v>
      </c>
      <c r="B1" s="773"/>
      <c r="C1" s="773"/>
      <c r="D1" s="773"/>
      <c r="E1" s="773"/>
      <c r="F1" s="961"/>
    </row>
    <row r="2" spans="1:6" ht="15.75">
      <c r="A2" s="283" t="s">
        <v>25107</v>
      </c>
      <c r="B2" s="284" t="s">
        <v>25167</v>
      </c>
      <c r="C2" s="285" t="s">
        <v>25168</v>
      </c>
      <c r="D2" s="285" t="s">
        <v>25169</v>
      </c>
      <c r="E2" s="286" t="s">
        <v>25170</v>
      </c>
      <c r="F2" s="286" t="s">
        <v>25171</v>
      </c>
    </row>
    <row r="3" spans="1:6">
      <c r="A3" s="287" t="s">
        <v>25033</v>
      </c>
      <c r="B3" s="288" t="s">
        <v>31887</v>
      </c>
      <c r="C3" s="289" t="s">
        <v>2</v>
      </c>
      <c r="D3" s="290"/>
      <c r="E3" s="291"/>
      <c r="F3" s="292">
        <v>516.9</v>
      </c>
    </row>
    <row r="4" spans="1:6">
      <c r="A4" s="293" t="s">
        <v>25034</v>
      </c>
      <c r="B4" s="294" t="s">
        <v>25185</v>
      </c>
      <c r="C4" s="156" t="s">
        <v>2723</v>
      </c>
      <c r="D4" s="295"/>
      <c r="E4" s="296"/>
      <c r="F4" s="297">
        <v>223.28</v>
      </c>
    </row>
    <row r="5" spans="1:6" ht="12.75">
      <c r="A5" s="298" t="s">
        <v>25035</v>
      </c>
      <c r="B5" s="299" t="s">
        <v>25190</v>
      </c>
      <c r="C5" s="300" t="s">
        <v>2</v>
      </c>
      <c r="D5" s="301"/>
      <c r="E5" s="302"/>
      <c r="F5" s="303">
        <v>4.09</v>
      </c>
    </row>
    <row r="6" spans="1:6" ht="12.75">
      <c r="A6" s="293" t="s">
        <v>25046</v>
      </c>
      <c r="B6" s="294" t="s">
        <v>25195</v>
      </c>
      <c r="C6" s="304" t="s">
        <v>2</v>
      </c>
      <c r="D6" s="295"/>
      <c r="E6" s="296"/>
      <c r="F6" s="297">
        <v>700</v>
      </c>
    </row>
    <row r="7" spans="1:6" ht="12.75">
      <c r="A7" s="298"/>
      <c r="B7" s="299"/>
      <c r="C7" s="300"/>
      <c r="D7" s="301"/>
      <c r="E7" s="302"/>
      <c r="F7" s="303"/>
    </row>
    <row r="8" spans="1:6" ht="12.75">
      <c r="A8" s="293"/>
      <c r="B8" s="294"/>
      <c r="C8" s="304"/>
      <c r="D8" s="295"/>
      <c r="E8" s="296"/>
      <c r="F8" s="297"/>
    </row>
    <row r="9" spans="1:6" ht="12.75">
      <c r="A9" s="298"/>
      <c r="B9" s="299"/>
      <c r="C9" s="300"/>
      <c r="D9" s="301"/>
      <c r="E9" s="302"/>
      <c r="F9" s="303"/>
    </row>
    <row r="10" spans="1:6" ht="12.75">
      <c r="A10" s="293"/>
      <c r="B10" s="294"/>
      <c r="C10" s="304"/>
      <c r="D10" s="295"/>
      <c r="E10" s="296"/>
      <c r="F10" s="297"/>
    </row>
    <row r="11" spans="1:6" ht="12.75">
      <c r="A11" s="298"/>
      <c r="B11" s="299"/>
      <c r="C11" s="300"/>
      <c r="D11" s="301"/>
      <c r="E11" s="302"/>
      <c r="F11" s="303"/>
    </row>
    <row r="12" spans="1:6" ht="12.75">
      <c r="A12" s="293"/>
      <c r="B12" s="294"/>
      <c r="C12" s="304"/>
      <c r="D12" s="295"/>
      <c r="E12" s="296"/>
      <c r="F12" s="297"/>
    </row>
    <row r="13" spans="1:6" ht="12.75">
      <c r="A13" s="298"/>
      <c r="B13" s="299"/>
      <c r="C13" s="300"/>
      <c r="D13" s="301"/>
      <c r="E13" s="302"/>
      <c r="F13" s="303"/>
    </row>
    <row r="14" spans="1:6" ht="12.75">
      <c r="A14" s="293"/>
      <c r="B14" s="294"/>
      <c r="C14" s="304"/>
      <c r="D14" s="295"/>
      <c r="E14" s="296"/>
      <c r="F14" s="297"/>
    </row>
    <row r="15" spans="1:6" ht="12.75">
      <c r="A15" s="298"/>
      <c r="B15" s="299"/>
      <c r="C15" s="300"/>
      <c r="D15" s="301"/>
      <c r="E15" s="302"/>
      <c r="F15" s="303"/>
    </row>
    <row r="16" spans="1:6" ht="12.75">
      <c r="A16" s="293"/>
      <c r="B16" s="294"/>
      <c r="C16" s="304"/>
      <c r="D16" s="295"/>
      <c r="E16" s="296"/>
      <c r="F16" s="297"/>
    </row>
    <row r="17" spans="1:6" ht="12.75">
      <c r="A17" s="298"/>
      <c r="B17" s="299"/>
      <c r="C17" s="300"/>
      <c r="D17" s="301"/>
      <c r="E17" s="302"/>
      <c r="F17" s="303"/>
    </row>
    <row r="18" spans="1:6" ht="12.75">
      <c r="A18" s="293"/>
      <c r="B18" s="294"/>
      <c r="C18" s="304"/>
      <c r="D18" s="295"/>
      <c r="E18" s="296"/>
      <c r="F18" s="297"/>
    </row>
    <row r="19" spans="1:6" ht="12.75">
      <c r="A19" s="298"/>
      <c r="B19" s="299"/>
      <c r="C19" s="300"/>
      <c r="D19" s="301"/>
      <c r="E19" s="302"/>
      <c r="F19" s="303"/>
    </row>
    <row r="20" spans="1:6" ht="12.75">
      <c r="A20" s="293"/>
      <c r="B20" s="294"/>
      <c r="C20" s="304"/>
      <c r="D20" s="295"/>
      <c r="E20" s="296"/>
      <c r="F20" s="296"/>
    </row>
    <row r="21" spans="1:6" ht="12.75">
      <c r="A21" s="298"/>
      <c r="B21" s="299"/>
      <c r="C21" s="300"/>
      <c r="D21" s="301"/>
      <c r="E21" s="305"/>
      <c r="F21" s="302"/>
    </row>
    <row r="22" spans="1:6" ht="12.75">
      <c r="A22" s="293"/>
      <c r="B22" s="294"/>
      <c r="C22" s="304"/>
      <c r="D22" s="295"/>
      <c r="E22" s="306"/>
      <c r="F22" s="296"/>
    </row>
    <row r="23" spans="1:6" ht="12.75">
      <c r="A23" s="298"/>
      <c r="B23" s="299"/>
      <c r="C23" s="300"/>
      <c r="D23" s="301"/>
      <c r="E23" s="305"/>
      <c r="F23" s="302"/>
    </row>
    <row r="24" spans="1:6" ht="12.75">
      <c r="A24" s="293"/>
      <c r="B24" s="307"/>
      <c r="C24" s="304"/>
      <c r="D24" s="308"/>
      <c r="E24" s="309"/>
      <c r="F24" s="296"/>
    </row>
    <row r="25" spans="1:6" ht="12.75">
      <c r="A25" s="310"/>
      <c r="B25" s="311"/>
      <c r="C25" s="300"/>
      <c r="D25" s="301"/>
      <c r="E25" s="305"/>
      <c r="F25" s="302"/>
    </row>
    <row r="26" spans="1:6" ht="12.75">
      <c r="A26" s="293"/>
      <c r="B26" s="307"/>
      <c r="C26" s="304"/>
      <c r="D26" s="295"/>
      <c r="E26" s="309"/>
      <c r="F26" s="296"/>
    </row>
    <row r="27" spans="1:6" ht="12.75">
      <c r="A27" s="310"/>
      <c r="B27" s="299"/>
      <c r="C27" s="300"/>
      <c r="D27" s="312"/>
      <c r="E27" s="302"/>
      <c r="F27" s="302"/>
    </row>
    <row r="28" spans="1:6" ht="12.75">
      <c r="A28" s="313"/>
      <c r="B28" s="294"/>
      <c r="C28" s="304"/>
      <c r="D28" s="314"/>
      <c r="E28" s="296"/>
      <c r="F28" s="296"/>
    </row>
    <row r="29" spans="1:6" ht="12.75">
      <c r="A29" s="310"/>
      <c r="B29" s="299"/>
      <c r="C29" s="300"/>
      <c r="D29" s="312"/>
      <c r="E29" s="302"/>
      <c r="F29" s="302"/>
    </row>
    <row r="30" spans="1:6" ht="12.75">
      <c r="A30" s="313"/>
      <c r="B30" s="294"/>
      <c r="C30" s="304"/>
      <c r="D30" s="314"/>
      <c r="E30" s="296"/>
      <c r="F30" s="296"/>
    </row>
    <row r="31" spans="1:6" ht="12.75">
      <c r="A31" s="310"/>
      <c r="B31" s="299"/>
      <c r="C31" s="300"/>
      <c r="D31" s="312"/>
      <c r="E31" s="302"/>
      <c r="F31" s="302"/>
    </row>
    <row r="32" spans="1:6" ht="12.75">
      <c r="A32" s="313"/>
      <c r="B32" s="294"/>
      <c r="C32" s="304"/>
      <c r="D32" s="314"/>
      <c r="E32" s="296"/>
      <c r="F32" s="296"/>
    </row>
    <row r="33" spans="1:6" ht="12.75">
      <c r="A33" s="310"/>
      <c r="B33" s="299"/>
      <c r="C33" s="300"/>
      <c r="D33" s="312"/>
      <c r="E33" s="302"/>
      <c r="F33" s="302"/>
    </row>
    <row r="34" spans="1:6" ht="12.75">
      <c r="A34" s="313"/>
      <c r="B34" s="294"/>
      <c r="C34" s="304"/>
      <c r="D34" s="314"/>
      <c r="E34" s="296"/>
      <c r="F34" s="296"/>
    </row>
    <row r="35" spans="1:6" ht="12.75">
      <c r="A35" s="310"/>
      <c r="B35" s="299"/>
      <c r="C35" s="300"/>
      <c r="D35" s="312"/>
      <c r="E35" s="302"/>
      <c r="F35" s="302"/>
    </row>
    <row r="36" spans="1:6" ht="12.75">
      <c r="A36" s="313"/>
      <c r="B36" s="294"/>
      <c r="C36" s="304"/>
      <c r="D36" s="314"/>
      <c r="E36" s="296"/>
      <c r="F36" s="296"/>
    </row>
    <row r="37" spans="1:6" ht="12.75">
      <c r="A37" s="310"/>
      <c r="B37" s="299"/>
      <c r="C37" s="300"/>
      <c r="D37" s="312"/>
      <c r="E37" s="302"/>
      <c r="F37" s="302"/>
    </row>
    <row r="38" spans="1:6" ht="12.75">
      <c r="A38" s="313"/>
      <c r="B38" s="294"/>
      <c r="C38" s="304"/>
      <c r="D38" s="314"/>
      <c r="E38" s="296"/>
      <c r="F38" s="296"/>
    </row>
    <row r="39" spans="1:6" ht="12.75">
      <c r="A39" s="310"/>
      <c r="B39" s="299"/>
      <c r="C39" s="300"/>
      <c r="D39" s="312"/>
      <c r="E39" s="302"/>
      <c r="F39" s="302"/>
    </row>
    <row r="40" spans="1:6" ht="12.75">
      <c r="A40" s="313"/>
      <c r="B40" s="294"/>
      <c r="C40" s="304"/>
      <c r="D40" s="314"/>
      <c r="E40" s="296"/>
      <c r="F40" s="296"/>
    </row>
    <row r="41" spans="1:6" ht="12.75">
      <c r="A41" s="310"/>
      <c r="B41" s="299"/>
      <c r="C41" s="300"/>
      <c r="D41" s="312"/>
      <c r="E41" s="302"/>
      <c r="F41" s="302"/>
    </row>
    <row r="42" spans="1:6" ht="12.75">
      <c r="A42" s="313"/>
      <c r="B42" s="294"/>
      <c r="C42" s="304"/>
      <c r="D42" s="314"/>
      <c r="E42" s="296"/>
      <c r="F42" s="296"/>
    </row>
    <row r="43" spans="1:6" ht="12.75">
      <c r="A43" s="310"/>
      <c r="B43" s="299"/>
      <c r="C43" s="300"/>
      <c r="D43" s="312"/>
      <c r="E43" s="302"/>
      <c r="F43" s="302"/>
    </row>
    <row r="44" spans="1:6" ht="12.75">
      <c r="A44" s="313"/>
      <c r="B44" s="294"/>
      <c r="C44" s="304"/>
      <c r="D44" s="314"/>
      <c r="E44" s="296"/>
      <c r="F44" s="296"/>
    </row>
    <row r="45" spans="1:6" ht="12.75">
      <c r="A45" s="310"/>
      <c r="B45" s="299"/>
      <c r="C45" s="300"/>
      <c r="D45" s="312"/>
      <c r="E45" s="302"/>
      <c r="F45" s="302"/>
    </row>
    <row r="46" spans="1:6" ht="12.75">
      <c r="A46" s="313"/>
      <c r="B46" s="294"/>
      <c r="C46" s="304"/>
      <c r="D46" s="314"/>
      <c r="E46" s="296"/>
      <c r="F46" s="296"/>
    </row>
    <row r="47" spans="1:6" ht="12.75">
      <c r="A47" s="310"/>
      <c r="B47" s="299"/>
      <c r="C47" s="300"/>
      <c r="D47" s="312"/>
      <c r="E47" s="302"/>
      <c r="F47" s="302"/>
    </row>
    <row r="48" spans="1:6" ht="12.75">
      <c r="A48" s="313"/>
      <c r="B48" s="294"/>
      <c r="C48" s="304"/>
      <c r="D48" s="314"/>
      <c r="E48" s="296"/>
      <c r="F48" s="296"/>
    </row>
    <row r="49" spans="1:6" ht="12.75">
      <c r="A49" s="310"/>
      <c r="B49" s="299"/>
      <c r="C49" s="300"/>
      <c r="D49" s="312"/>
      <c r="E49" s="302"/>
      <c r="F49" s="302"/>
    </row>
    <row r="50" spans="1:6" ht="12.75">
      <c r="A50" s="313"/>
      <c r="B50" s="294"/>
      <c r="C50" s="304"/>
      <c r="D50" s="314"/>
      <c r="E50" s="296"/>
      <c r="F50" s="296"/>
    </row>
    <row r="51" spans="1:6" ht="12.75">
      <c r="A51" s="310"/>
      <c r="B51" s="299"/>
      <c r="C51" s="300"/>
      <c r="D51" s="312"/>
      <c r="E51" s="302"/>
      <c r="F51" s="302"/>
    </row>
    <row r="52" spans="1:6" ht="12.75">
      <c r="A52" s="313"/>
      <c r="B52" s="294"/>
      <c r="C52" s="304"/>
      <c r="D52" s="314"/>
      <c r="E52" s="296"/>
      <c r="F52" s="296"/>
    </row>
    <row r="53" spans="1:6" ht="12.75">
      <c r="A53" s="310"/>
      <c r="B53" s="299"/>
      <c r="C53" s="300"/>
      <c r="D53" s="312"/>
      <c r="E53" s="302"/>
      <c r="F53" s="302"/>
    </row>
    <row r="54" spans="1:6" ht="12.75">
      <c r="A54" s="313"/>
      <c r="B54" s="294"/>
      <c r="C54" s="304"/>
      <c r="D54" s="314"/>
      <c r="E54" s="296"/>
      <c r="F54" s="296"/>
    </row>
    <row r="55" spans="1:6" ht="12.75">
      <c r="A55" s="310"/>
      <c r="B55" s="299"/>
      <c r="C55" s="300"/>
      <c r="D55" s="312"/>
      <c r="E55" s="302"/>
      <c r="F55" s="302"/>
    </row>
    <row r="56" spans="1:6" ht="12.75">
      <c r="A56" s="313"/>
      <c r="B56" s="294"/>
      <c r="C56" s="304"/>
      <c r="D56" s="314"/>
      <c r="E56" s="296"/>
      <c r="F56" s="296"/>
    </row>
    <row r="57" spans="1:6" ht="12.75">
      <c r="A57" s="310"/>
      <c r="B57" s="299"/>
      <c r="C57" s="300"/>
      <c r="D57" s="312"/>
      <c r="E57" s="302"/>
      <c r="F57" s="302"/>
    </row>
    <row r="58" spans="1:6" ht="12.75">
      <c r="A58" s="313"/>
      <c r="B58" s="294"/>
      <c r="C58" s="304"/>
      <c r="D58" s="314"/>
      <c r="E58" s="296"/>
      <c r="F58" s="296"/>
    </row>
    <row r="59" spans="1:6" ht="12.75">
      <c r="A59" s="310"/>
      <c r="B59" s="299"/>
      <c r="C59" s="300"/>
      <c r="D59" s="312"/>
      <c r="E59" s="302"/>
      <c r="F59" s="302"/>
    </row>
    <row r="60" spans="1:6" ht="12.75">
      <c r="A60" s="313"/>
      <c r="B60" s="294"/>
      <c r="C60" s="304"/>
      <c r="D60" s="314"/>
      <c r="E60" s="296"/>
      <c r="F60" s="296"/>
    </row>
    <row r="61" spans="1:6" ht="12.75">
      <c r="A61" s="310"/>
      <c r="B61" s="299"/>
      <c r="C61" s="300"/>
      <c r="D61" s="312"/>
      <c r="E61" s="302"/>
      <c r="F61" s="302"/>
    </row>
    <row r="62" spans="1:6" ht="12.75">
      <c r="A62" s="313"/>
      <c r="B62" s="294"/>
      <c r="C62" s="304"/>
      <c r="D62" s="314"/>
      <c r="E62" s="296"/>
      <c r="F62" s="296"/>
    </row>
    <row r="63" spans="1:6" ht="12.75">
      <c r="A63" s="310"/>
      <c r="B63" s="299"/>
      <c r="C63" s="300"/>
      <c r="D63" s="312"/>
      <c r="E63" s="302"/>
      <c r="F63" s="302"/>
    </row>
    <row r="64" spans="1:6" ht="12.75">
      <c r="A64" s="313"/>
      <c r="B64" s="294"/>
      <c r="C64" s="304"/>
      <c r="D64" s="314"/>
      <c r="E64" s="296"/>
      <c r="F64" s="296"/>
    </row>
    <row r="65" spans="1:6" ht="12.75">
      <c r="A65" s="310"/>
      <c r="B65" s="299"/>
      <c r="C65" s="300"/>
      <c r="D65" s="312"/>
      <c r="E65" s="302"/>
      <c r="F65" s="302"/>
    </row>
    <row r="66" spans="1:6" ht="12.75">
      <c r="A66" s="313"/>
      <c r="B66" s="294"/>
      <c r="C66" s="304"/>
      <c r="D66" s="314"/>
      <c r="E66" s="296"/>
      <c r="F66" s="296"/>
    </row>
    <row r="67" spans="1:6" ht="12.75">
      <c r="A67" s="310"/>
      <c r="B67" s="299"/>
      <c r="C67" s="300"/>
      <c r="D67" s="312"/>
      <c r="E67" s="302"/>
      <c r="F67" s="302"/>
    </row>
    <row r="68" spans="1:6" ht="12.75">
      <c r="A68" s="313"/>
      <c r="B68" s="294"/>
      <c r="C68" s="304"/>
      <c r="D68" s="314"/>
      <c r="E68" s="296"/>
      <c r="F68" s="296"/>
    </row>
    <row r="69" spans="1:6" ht="12.75">
      <c r="A69" s="310"/>
      <c r="B69" s="299"/>
      <c r="C69" s="300"/>
      <c r="D69" s="312"/>
      <c r="E69" s="302"/>
      <c r="F69" s="302"/>
    </row>
    <row r="70" spans="1:6" ht="12.75">
      <c r="A70" s="313"/>
      <c r="B70" s="294"/>
      <c r="C70" s="304"/>
      <c r="D70" s="314"/>
      <c r="E70" s="296"/>
      <c r="F70" s="296"/>
    </row>
    <row r="71" spans="1:6" ht="12.75">
      <c r="A71" s="310"/>
      <c r="B71" s="299"/>
      <c r="C71" s="300"/>
      <c r="D71" s="312"/>
      <c r="E71" s="302"/>
      <c r="F71" s="302"/>
    </row>
    <row r="72" spans="1:6" ht="12.75">
      <c r="A72" s="313"/>
      <c r="B72" s="294"/>
      <c r="C72" s="304"/>
      <c r="D72" s="314"/>
      <c r="E72" s="296"/>
      <c r="F72" s="296"/>
    </row>
    <row r="73" spans="1:6" ht="12.75">
      <c r="A73" s="310"/>
      <c r="B73" s="299"/>
      <c r="C73" s="300"/>
      <c r="D73" s="312"/>
      <c r="E73" s="302"/>
      <c r="F73" s="302"/>
    </row>
    <row r="74" spans="1:6" ht="12.75">
      <c r="A74" s="313"/>
      <c r="B74" s="294"/>
      <c r="C74" s="304"/>
      <c r="D74" s="314"/>
      <c r="E74" s="296"/>
      <c r="F74" s="296"/>
    </row>
    <row r="75" spans="1:6" ht="12.75">
      <c r="A75" s="310"/>
      <c r="B75" s="299"/>
      <c r="C75" s="300"/>
      <c r="D75" s="312"/>
      <c r="E75" s="302"/>
      <c r="F75" s="302"/>
    </row>
    <row r="76" spans="1:6" ht="12.75">
      <c r="A76" s="313"/>
      <c r="B76" s="294"/>
      <c r="C76" s="304"/>
      <c r="D76" s="314"/>
      <c r="E76" s="296"/>
      <c r="F76" s="296"/>
    </row>
    <row r="77" spans="1:6" ht="12.75">
      <c r="A77" s="310"/>
      <c r="B77" s="299"/>
      <c r="C77" s="300"/>
      <c r="D77" s="312"/>
      <c r="E77" s="302"/>
      <c r="F77" s="302"/>
    </row>
    <row r="78" spans="1:6" ht="12.75">
      <c r="A78" s="313"/>
      <c r="B78" s="294"/>
      <c r="C78" s="304"/>
      <c r="D78" s="314"/>
      <c r="E78" s="296"/>
      <c r="F78" s="296"/>
    </row>
    <row r="79" spans="1:6" ht="12.75">
      <c r="A79" s="310"/>
      <c r="B79" s="299"/>
      <c r="C79" s="300"/>
      <c r="D79" s="312"/>
      <c r="E79" s="302"/>
      <c r="F79" s="302"/>
    </row>
    <row r="80" spans="1:6" ht="12.75">
      <c r="A80" s="313"/>
      <c r="B80" s="294"/>
      <c r="C80" s="304"/>
      <c r="D80" s="314"/>
      <c r="E80" s="296"/>
      <c r="F80" s="296"/>
    </row>
    <row r="81" spans="1:6" ht="12.75">
      <c r="A81" s="310"/>
      <c r="B81" s="299"/>
      <c r="C81" s="300"/>
      <c r="D81" s="312"/>
      <c r="E81" s="302"/>
      <c r="F81" s="302"/>
    </row>
    <row r="82" spans="1:6" ht="12.75">
      <c r="A82" s="313"/>
      <c r="B82" s="294"/>
      <c r="C82" s="304"/>
      <c r="D82" s="314"/>
      <c r="E82" s="296"/>
      <c r="F82" s="296"/>
    </row>
    <row r="83" spans="1:6" ht="12.75">
      <c r="A83" s="310"/>
      <c r="B83" s="299"/>
      <c r="C83" s="300"/>
      <c r="D83" s="312"/>
      <c r="E83" s="302"/>
      <c r="F83" s="302"/>
    </row>
    <row r="84" spans="1:6" ht="12.75">
      <c r="A84" s="313"/>
      <c r="B84" s="294"/>
      <c r="C84" s="304"/>
      <c r="D84" s="314"/>
      <c r="E84" s="296"/>
      <c r="F84" s="296"/>
    </row>
    <row r="85" spans="1:6" ht="12.75">
      <c r="A85" s="310"/>
      <c r="B85" s="299"/>
      <c r="C85" s="300"/>
      <c r="D85" s="312"/>
      <c r="E85" s="302"/>
      <c r="F85" s="302"/>
    </row>
    <row r="86" spans="1:6" ht="12.75">
      <c r="A86" s="313"/>
      <c r="B86" s="294"/>
      <c r="C86" s="304"/>
      <c r="D86" s="314"/>
      <c r="E86" s="296"/>
      <c r="F86" s="296"/>
    </row>
    <row r="87" spans="1:6" ht="12.75">
      <c r="A87" s="310"/>
      <c r="B87" s="299"/>
      <c r="C87" s="300"/>
      <c r="D87" s="312"/>
      <c r="E87" s="302"/>
      <c r="F87" s="302"/>
    </row>
    <row r="88" spans="1:6" ht="12.75">
      <c r="A88" s="313"/>
      <c r="B88" s="294"/>
      <c r="C88" s="304"/>
      <c r="D88" s="314"/>
      <c r="E88" s="296"/>
      <c r="F88" s="296"/>
    </row>
    <row r="89" spans="1:6" ht="12.75">
      <c r="A89" s="310"/>
      <c r="B89" s="299"/>
      <c r="C89" s="300"/>
      <c r="D89" s="312"/>
      <c r="E89" s="302"/>
      <c r="F89" s="302"/>
    </row>
    <row r="90" spans="1:6" ht="12.75">
      <c r="A90" s="313"/>
      <c r="B90" s="294"/>
      <c r="C90" s="304"/>
      <c r="D90" s="314"/>
      <c r="E90" s="296"/>
      <c r="F90" s="296"/>
    </row>
    <row r="91" spans="1:6" ht="12.75">
      <c r="A91" s="310"/>
      <c r="B91" s="299"/>
      <c r="C91" s="300"/>
      <c r="D91" s="312"/>
      <c r="E91" s="302"/>
      <c r="F91" s="302"/>
    </row>
    <row r="92" spans="1:6" ht="12.75">
      <c r="A92" s="313"/>
      <c r="B92" s="294"/>
      <c r="C92" s="304"/>
      <c r="D92" s="314"/>
      <c r="E92" s="296"/>
      <c r="F92" s="296"/>
    </row>
    <row r="93" spans="1:6" ht="12.75">
      <c r="A93" s="310"/>
      <c r="B93" s="299"/>
      <c r="C93" s="300"/>
      <c r="D93" s="312"/>
      <c r="E93" s="302"/>
      <c r="F93" s="302"/>
    </row>
    <row r="94" spans="1:6" ht="12.75">
      <c r="A94" s="313"/>
      <c r="B94" s="294"/>
      <c r="C94" s="304"/>
      <c r="D94" s="314"/>
      <c r="E94" s="296"/>
      <c r="F94" s="296"/>
    </row>
    <row r="95" spans="1:6" ht="12.75">
      <c r="A95" s="310"/>
      <c r="B95" s="299"/>
      <c r="C95" s="300"/>
      <c r="D95" s="312"/>
      <c r="E95" s="302"/>
      <c r="F95" s="302"/>
    </row>
    <row r="96" spans="1:6" ht="12.75">
      <c r="A96" s="315"/>
      <c r="B96" s="316"/>
      <c r="C96" s="13"/>
      <c r="D96" s="16"/>
      <c r="E96" s="317"/>
      <c r="F96" s="317"/>
    </row>
    <row r="97" spans="1:6" ht="12.75">
      <c r="A97" s="315"/>
      <c r="B97" s="316"/>
      <c r="C97" s="13"/>
      <c r="D97" s="16"/>
      <c r="E97" s="317"/>
      <c r="F97" s="317"/>
    </row>
    <row r="98" spans="1:6" ht="12.75">
      <c r="A98" s="315"/>
      <c r="B98" s="316"/>
      <c r="C98" s="13"/>
      <c r="D98" s="16"/>
      <c r="E98" s="317"/>
      <c r="F98" s="317"/>
    </row>
    <row r="99" spans="1:6" ht="12.75">
      <c r="A99" s="315"/>
      <c r="B99" s="316"/>
      <c r="C99" s="13"/>
      <c r="D99" s="16"/>
      <c r="E99" s="317"/>
      <c r="F99" s="317"/>
    </row>
    <row r="100" spans="1:6" ht="12.75">
      <c r="A100" s="315"/>
      <c r="B100" s="316"/>
      <c r="C100" s="13"/>
      <c r="D100" s="16"/>
      <c r="E100" s="317"/>
      <c r="F100" s="317"/>
    </row>
    <row r="101" spans="1:6" ht="12.75">
      <c r="A101" s="315"/>
      <c r="B101" s="316"/>
      <c r="C101" s="13"/>
      <c r="D101" s="16"/>
      <c r="E101" s="317"/>
      <c r="F101" s="317"/>
    </row>
    <row r="102" spans="1:6" ht="12.75">
      <c r="A102" s="315"/>
      <c r="B102" s="316"/>
      <c r="C102" s="13"/>
      <c r="D102" s="16"/>
      <c r="E102" s="317"/>
      <c r="F102" s="317"/>
    </row>
    <row r="103" spans="1:6" ht="12.75">
      <c r="A103" s="315"/>
      <c r="B103" s="316"/>
      <c r="C103" s="13"/>
      <c r="D103" s="16"/>
      <c r="E103" s="317"/>
      <c r="F103" s="317"/>
    </row>
    <row r="104" spans="1:6" ht="12.75">
      <c r="A104" s="315"/>
      <c r="B104" s="316"/>
      <c r="C104" s="13"/>
      <c r="D104" s="16"/>
      <c r="E104" s="317"/>
      <c r="F104" s="317"/>
    </row>
    <row r="105" spans="1:6" ht="12.75">
      <c r="A105" s="315"/>
      <c r="B105" s="316"/>
      <c r="C105" s="13"/>
      <c r="D105" s="16"/>
      <c r="E105" s="317"/>
      <c r="F105" s="317"/>
    </row>
    <row r="106" spans="1:6" ht="12.75">
      <c r="A106" s="315"/>
      <c r="B106" s="316"/>
      <c r="C106" s="13"/>
      <c r="D106" s="16"/>
      <c r="E106" s="317"/>
      <c r="F106" s="317"/>
    </row>
    <row r="107" spans="1:6" ht="12.75">
      <c r="A107" s="315"/>
      <c r="B107" s="316"/>
      <c r="C107" s="13"/>
      <c r="D107" s="16"/>
      <c r="E107" s="317"/>
      <c r="F107" s="317"/>
    </row>
    <row r="108" spans="1:6" ht="12.75">
      <c r="A108" s="315"/>
      <c r="B108" s="316"/>
      <c r="C108" s="13"/>
      <c r="D108" s="16"/>
      <c r="E108" s="317"/>
      <c r="F108" s="317"/>
    </row>
    <row r="109" spans="1:6" ht="12.75">
      <c r="A109" s="315"/>
      <c r="B109" s="316"/>
      <c r="C109" s="13"/>
      <c r="D109" s="16"/>
      <c r="E109" s="317"/>
      <c r="F109" s="317"/>
    </row>
    <row r="110" spans="1:6" ht="12.75">
      <c r="A110" s="315"/>
      <c r="B110" s="316"/>
      <c r="C110" s="13"/>
      <c r="D110" s="16"/>
      <c r="E110" s="317"/>
      <c r="F110" s="317"/>
    </row>
    <row r="111" spans="1:6" ht="12.75">
      <c r="A111" s="315"/>
      <c r="B111" s="316"/>
      <c r="C111" s="13"/>
      <c r="D111" s="16"/>
      <c r="E111" s="317"/>
      <c r="F111" s="317"/>
    </row>
    <row r="112" spans="1:6" ht="12.75">
      <c r="A112" s="315"/>
      <c r="B112" s="316"/>
      <c r="C112" s="13"/>
      <c r="D112" s="16"/>
      <c r="E112" s="317"/>
      <c r="F112" s="317"/>
    </row>
    <row r="113" spans="1:6" ht="12.75">
      <c r="A113" s="315"/>
      <c r="B113" s="316"/>
      <c r="C113" s="13"/>
      <c r="D113" s="16"/>
      <c r="E113" s="317"/>
      <c r="F113" s="317"/>
    </row>
    <row r="114" spans="1:6" ht="12.75">
      <c r="A114" s="315"/>
      <c r="B114" s="316"/>
      <c r="C114" s="13"/>
      <c r="D114" s="16"/>
      <c r="E114" s="317"/>
      <c r="F114" s="317"/>
    </row>
    <row r="115" spans="1:6" ht="12.75">
      <c r="A115" s="315"/>
      <c r="B115" s="316"/>
      <c r="C115" s="13"/>
      <c r="D115" s="16"/>
      <c r="E115" s="317"/>
      <c r="F115" s="317"/>
    </row>
    <row r="116" spans="1:6" ht="12.75">
      <c r="A116" s="315"/>
      <c r="B116" s="316"/>
      <c r="C116" s="13"/>
      <c r="D116" s="16"/>
      <c r="E116" s="317"/>
      <c r="F116" s="317"/>
    </row>
    <row r="117" spans="1:6" ht="12.75">
      <c r="A117" s="315"/>
      <c r="B117" s="316"/>
      <c r="C117" s="13"/>
      <c r="D117" s="16"/>
      <c r="E117" s="317"/>
      <c r="F117" s="317"/>
    </row>
    <row r="118" spans="1:6" ht="12.75">
      <c r="A118" s="315"/>
      <c r="B118" s="316"/>
      <c r="C118" s="13"/>
      <c r="D118" s="16"/>
      <c r="E118" s="317"/>
      <c r="F118" s="317"/>
    </row>
    <row r="119" spans="1:6" ht="12.75">
      <c r="A119" s="315"/>
      <c r="B119" s="316"/>
      <c r="C119" s="13"/>
      <c r="D119" s="16"/>
      <c r="E119" s="317"/>
      <c r="F119" s="317"/>
    </row>
    <row r="120" spans="1:6" ht="12.75">
      <c r="A120" s="315"/>
      <c r="B120" s="316"/>
      <c r="C120" s="13"/>
      <c r="D120" s="16"/>
      <c r="E120" s="317"/>
      <c r="F120" s="317"/>
    </row>
    <row r="121" spans="1:6" ht="12.75">
      <c r="A121" s="315"/>
      <c r="B121" s="316"/>
      <c r="C121" s="13"/>
      <c r="D121" s="16"/>
      <c r="E121" s="317"/>
      <c r="F121" s="317"/>
    </row>
    <row r="122" spans="1:6" ht="12.75">
      <c r="A122" s="315"/>
      <c r="B122" s="316"/>
      <c r="C122" s="13"/>
      <c r="D122" s="16"/>
      <c r="E122" s="317"/>
      <c r="F122" s="317"/>
    </row>
    <row r="123" spans="1:6" ht="12.75">
      <c r="A123" s="315"/>
      <c r="B123" s="316"/>
      <c r="C123" s="13"/>
      <c r="D123" s="16"/>
      <c r="E123" s="317"/>
      <c r="F123" s="317"/>
    </row>
    <row r="124" spans="1:6" ht="12.75">
      <c r="A124" s="315"/>
      <c r="B124" s="316"/>
      <c r="C124" s="13"/>
      <c r="D124" s="16"/>
      <c r="E124" s="317"/>
      <c r="F124" s="317"/>
    </row>
    <row r="125" spans="1:6" ht="12.75">
      <c r="A125" s="315"/>
      <c r="B125" s="316"/>
      <c r="C125" s="13"/>
      <c r="D125" s="16"/>
      <c r="E125" s="317"/>
      <c r="F125" s="317"/>
    </row>
    <row r="126" spans="1:6" ht="12.75">
      <c r="A126" s="315"/>
      <c r="B126" s="316"/>
      <c r="C126" s="13"/>
      <c r="D126" s="16"/>
      <c r="E126" s="317"/>
      <c r="F126" s="317"/>
    </row>
    <row r="127" spans="1:6" ht="12.75">
      <c r="A127" s="315"/>
      <c r="B127" s="316"/>
      <c r="C127" s="13"/>
      <c r="D127" s="16"/>
      <c r="E127" s="317"/>
      <c r="F127" s="317"/>
    </row>
    <row r="128" spans="1:6" ht="12.75">
      <c r="A128" s="315"/>
      <c r="B128" s="316"/>
      <c r="C128" s="13"/>
      <c r="D128" s="16"/>
      <c r="E128" s="317"/>
      <c r="F128" s="317"/>
    </row>
    <row r="129" spans="1:6" ht="12.75">
      <c r="A129" s="315"/>
      <c r="B129" s="316"/>
      <c r="C129" s="13"/>
      <c r="D129" s="16"/>
      <c r="E129" s="317"/>
      <c r="F129" s="317"/>
    </row>
    <row r="130" spans="1:6" ht="12.75">
      <c r="A130" s="315"/>
      <c r="B130" s="316"/>
      <c r="C130" s="13"/>
      <c r="D130" s="16"/>
      <c r="E130" s="317"/>
      <c r="F130" s="317"/>
    </row>
    <row r="131" spans="1:6" ht="12.75">
      <c r="A131" s="315"/>
      <c r="B131" s="316"/>
      <c r="C131" s="13"/>
      <c r="D131" s="16"/>
      <c r="E131" s="317"/>
      <c r="F131" s="317"/>
    </row>
    <row r="132" spans="1:6" ht="12.75">
      <c r="A132" s="315"/>
      <c r="B132" s="316"/>
      <c r="C132" s="13"/>
      <c r="D132" s="16"/>
      <c r="E132" s="317"/>
      <c r="F132" s="317"/>
    </row>
    <row r="133" spans="1:6" ht="12.75">
      <c r="A133" s="315"/>
      <c r="B133" s="316"/>
      <c r="C133" s="13"/>
      <c r="D133" s="16"/>
      <c r="E133" s="317"/>
      <c r="F133" s="317"/>
    </row>
    <row r="134" spans="1:6" ht="12.75">
      <c r="A134" s="315"/>
      <c r="B134" s="316"/>
      <c r="C134" s="13"/>
      <c r="D134" s="16"/>
      <c r="E134" s="317"/>
      <c r="F134" s="317"/>
    </row>
    <row r="135" spans="1:6" ht="12.75">
      <c r="A135" s="315"/>
      <c r="B135" s="316"/>
      <c r="C135" s="13"/>
      <c r="D135" s="16"/>
      <c r="E135" s="317"/>
      <c r="F135" s="317"/>
    </row>
    <row r="136" spans="1:6" ht="12.75">
      <c r="A136" s="315"/>
      <c r="B136" s="316"/>
      <c r="C136" s="13"/>
      <c r="D136" s="16"/>
      <c r="E136" s="317"/>
      <c r="F136" s="317"/>
    </row>
    <row r="137" spans="1:6" ht="12.75">
      <c r="A137" s="315"/>
      <c r="B137" s="316"/>
      <c r="C137" s="13"/>
      <c r="D137" s="16"/>
      <c r="E137" s="317"/>
      <c r="F137" s="317"/>
    </row>
    <row r="138" spans="1:6" ht="12.75">
      <c r="A138" s="315"/>
      <c r="B138" s="316"/>
      <c r="C138" s="13"/>
      <c r="D138" s="16"/>
      <c r="E138" s="317"/>
      <c r="F138" s="317"/>
    </row>
    <row r="139" spans="1:6" ht="12.75">
      <c r="A139" s="315"/>
      <c r="B139" s="316"/>
      <c r="C139" s="13"/>
      <c r="D139" s="16"/>
      <c r="E139" s="317"/>
      <c r="F139" s="317"/>
    </row>
    <row r="140" spans="1:6" ht="12.75">
      <c r="A140" s="315"/>
      <c r="B140" s="316"/>
      <c r="C140" s="13"/>
      <c r="D140" s="16"/>
      <c r="E140" s="317"/>
      <c r="F140" s="317"/>
    </row>
    <row r="141" spans="1:6" ht="12.75">
      <c r="A141" s="315"/>
      <c r="B141" s="316"/>
      <c r="C141" s="13"/>
      <c r="D141" s="16"/>
      <c r="E141" s="317"/>
      <c r="F141" s="317"/>
    </row>
    <row r="142" spans="1:6" ht="12.75">
      <c r="A142" s="315"/>
      <c r="B142" s="316"/>
      <c r="C142" s="13"/>
      <c r="D142" s="16"/>
      <c r="E142" s="317"/>
      <c r="F142" s="317"/>
    </row>
    <row r="143" spans="1:6" ht="12.75">
      <c r="A143" s="315"/>
      <c r="B143" s="316"/>
      <c r="C143" s="13"/>
      <c r="D143" s="16"/>
      <c r="E143" s="317"/>
      <c r="F143" s="317"/>
    </row>
    <row r="144" spans="1:6" ht="12.75">
      <c r="A144" s="315"/>
      <c r="B144" s="316"/>
      <c r="C144" s="13"/>
      <c r="D144" s="16"/>
      <c r="E144" s="317"/>
      <c r="F144" s="317"/>
    </row>
    <row r="145" spans="1:6" ht="12.75">
      <c r="A145" s="315"/>
      <c r="B145" s="316"/>
      <c r="C145" s="13"/>
      <c r="D145" s="16"/>
      <c r="E145" s="317"/>
      <c r="F145" s="317"/>
    </row>
    <row r="146" spans="1:6" ht="12.75">
      <c r="A146" s="315"/>
      <c r="B146" s="316"/>
      <c r="C146" s="13"/>
      <c r="D146" s="16"/>
      <c r="E146" s="317"/>
      <c r="F146" s="317"/>
    </row>
    <row r="147" spans="1:6" ht="12.75">
      <c r="A147" s="315"/>
      <c r="B147" s="316"/>
      <c r="C147" s="13"/>
      <c r="D147" s="16"/>
      <c r="E147" s="317"/>
      <c r="F147" s="317"/>
    </row>
    <row r="148" spans="1:6" ht="12.75">
      <c r="A148" s="315"/>
      <c r="B148" s="316"/>
      <c r="C148" s="13"/>
      <c r="D148" s="16"/>
      <c r="E148" s="317"/>
      <c r="F148" s="317"/>
    </row>
    <row r="149" spans="1:6" ht="12.75">
      <c r="A149" s="315"/>
      <c r="B149" s="316"/>
      <c r="C149" s="13"/>
      <c r="D149" s="16"/>
      <c r="E149" s="317"/>
      <c r="F149" s="317"/>
    </row>
    <row r="150" spans="1:6" ht="12.75">
      <c r="A150" s="315"/>
      <c r="B150" s="316"/>
      <c r="C150" s="13"/>
      <c r="D150" s="16"/>
      <c r="E150" s="317"/>
      <c r="F150" s="317"/>
    </row>
    <row r="151" spans="1:6" ht="12.75">
      <c r="A151" s="315"/>
      <c r="B151" s="316"/>
      <c r="C151" s="13"/>
      <c r="D151" s="16"/>
      <c r="E151" s="317"/>
      <c r="F151" s="317"/>
    </row>
    <row r="152" spans="1:6" ht="12.75">
      <c r="A152" s="315"/>
      <c r="B152" s="316"/>
      <c r="C152" s="13"/>
      <c r="D152" s="16"/>
      <c r="E152" s="317"/>
      <c r="F152" s="317"/>
    </row>
    <row r="153" spans="1:6" ht="12.75">
      <c r="A153" s="315"/>
      <c r="B153" s="316"/>
      <c r="C153" s="13"/>
      <c r="D153" s="16"/>
      <c r="E153" s="317"/>
      <c r="F153" s="317"/>
    </row>
    <row r="154" spans="1:6" ht="12.75">
      <c r="A154" s="315"/>
      <c r="B154" s="316"/>
      <c r="C154" s="13"/>
      <c r="D154" s="16"/>
      <c r="E154" s="317"/>
      <c r="F154" s="317"/>
    </row>
    <row r="155" spans="1:6" ht="12.75">
      <c r="A155" s="315"/>
      <c r="B155" s="316"/>
      <c r="C155" s="13"/>
      <c r="D155" s="16"/>
      <c r="E155" s="317"/>
      <c r="F155" s="317"/>
    </row>
    <row r="156" spans="1:6" ht="12.75">
      <c r="A156" s="315"/>
      <c r="B156" s="316"/>
      <c r="C156" s="13"/>
      <c r="D156" s="16"/>
      <c r="E156" s="317"/>
      <c r="F156" s="317"/>
    </row>
    <row r="157" spans="1:6" ht="12.75">
      <c r="A157" s="315"/>
      <c r="B157" s="316"/>
      <c r="C157" s="13"/>
      <c r="D157" s="16"/>
      <c r="E157" s="317"/>
      <c r="F157" s="317"/>
    </row>
    <row r="158" spans="1:6" ht="12.75">
      <c r="A158" s="315"/>
      <c r="B158" s="316"/>
      <c r="C158" s="13"/>
      <c r="D158" s="16"/>
      <c r="E158" s="317"/>
      <c r="F158" s="317"/>
    </row>
    <row r="159" spans="1:6" ht="12.75">
      <c r="A159" s="315"/>
      <c r="B159" s="316"/>
      <c r="C159" s="13"/>
      <c r="D159" s="16"/>
      <c r="E159" s="317"/>
      <c r="F159" s="317"/>
    </row>
    <row r="160" spans="1:6" ht="12.75">
      <c r="A160" s="315"/>
      <c r="B160" s="316"/>
      <c r="C160" s="13"/>
      <c r="D160" s="16"/>
      <c r="E160" s="317"/>
      <c r="F160" s="317"/>
    </row>
    <row r="161" spans="1:6" ht="12.75">
      <c r="A161" s="315"/>
      <c r="B161" s="316"/>
      <c r="C161" s="13"/>
      <c r="D161" s="16"/>
      <c r="E161" s="317"/>
      <c r="F161" s="317"/>
    </row>
    <row r="162" spans="1:6" ht="12.75">
      <c r="A162" s="315"/>
      <c r="B162" s="316"/>
      <c r="C162" s="13"/>
      <c r="D162" s="16"/>
      <c r="E162" s="317"/>
      <c r="F162" s="317"/>
    </row>
    <row r="163" spans="1:6" ht="12.75">
      <c r="A163" s="315"/>
      <c r="B163" s="316"/>
      <c r="C163" s="13"/>
      <c r="D163" s="16"/>
      <c r="E163" s="317"/>
      <c r="F163" s="317"/>
    </row>
    <row r="164" spans="1:6" ht="12.75">
      <c r="A164" s="315"/>
      <c r="B164" s="316"/>
      <c r="C164" s="13"/>
      <c r="D164" s="16"/>
      <c r="E164" s="317"/>
      <c r="F164" s="317"/>
    </row>
    <row r="165" spans="1:6" ht="12.75">
      <c r="A165" s="315"/>
      <c r="B165" s="316"/>
      <c r="C165" s="13"/>
      <c r="D165" s="16"/>
      <c r="E165" s="317"/>
      <c r="F165" s="317"/>
    </row>
    <row r="166" spans="1:6" ht="12.75">
      <c r="A166" s="315"/>
      <c r="B166" s="316"/>
      <c r="C166" s="13"/>
      <c r="D166" s="16"/>
      <c r="E166" s="317"/>
      <c r="F166" s="317"/>
    </row>
    <row r="167" spans="1:6" ht="12.75">
      <c r="A167" s="315"/>
      <c r="B167" s="316"/>
      <c r="C167" s="13"/>
      <c r="D167" s="16"/>
      <c r="E167" s="317"/>
      <c r="F167" s="317"/>
    </row>
    <row r="168" spans="1:6" ht="12.75">
      <c r="A168" s="315"/>
      <c r="B168" s="316"/>
      <c r="C168" s="13"/>
      <c r="D168" s="16"/>
      <c r="E168" s="317"/>
      <c r="F168" s="317"/>
    </row>
    <row r="169" spans="1:6" ht="12.75">
      <c r="A169" s="315"/>
      <c r="B169" s="316"/>
      <c r="C169" s="13"/>
      <c r="D169" s="16"/>
      <c r="E169" s="317"/>
      <c r="F169" s="317"/>
    </row>
    <row r="170" spans="1:6" ht="12.75">
      <c r="A170" s="315"/>
      <c r="B170" s="316"/>
      <c r="C170" s="13"/>
      <c r="D170" s="16"/>
      <c r="E170" s="317"/>
      <c r="F170" s="317"/>
    </row>
    <row r="171" spans="1:6" ht="12.75">
      <c r="A171" s="315"/>
      <c r="B171" s="316"/>
      <c r="C171" s="13"/>
      <c r="D171" s="16"/>
      <c r="E171" s="317"/>
      <c r="F171" s="317"/>
    </row>
    <row r="172" spans="1:6" ht="12.75">
      <c r="A172" s="315"/>
      <c r="B172" s="316"/>
      <c r="C172" s="13"/>
      <c r="D172" s="16"/>
      <c r="E172" s="317"/>
      <c r="F172" s="317"/>
    </row>
    <row r="173" spans="1:6" ht="12.75">
      <c r="A173" s="315"/>
      <c r="B173" s="316"/>
      <c r="C173" s="13"/>
      <c r="D173" s="16"/>
      <c r="E173" s="317"/>
      <c r="F173" s="317"/>
    </row>
    <row r="174" spans="1:6" ht="12.75">
      <c r="A174" s="315"/>
      <c r="B174" s="316"/>
      <c r="C174" s="13"/>
      <c r="D174" s="16"/>
      <c r="E174" s="317"/>
      <c r="F174" s="317"/>
    </row>
    <row r="175" spans="1:6" ht="12.75">
      <c r="A175" s="315"/>
      <c r="B175" s="316"/>
      <c r="C175" s="13"/>
      <c r="D175" s="16"/>
      <c r="E175" s="317"/>
      <c r="F175" s="317"/>
    </row>
    <row r="176" spans="1:6" ht="12.75">
      <c r="A176" s="315"/>
      <c r="B176" s="316"/>
      <c r="C176" s="13"/>
      <c r="D176" s="16"/>
      <c r="E176" s="317"/>
      <c r="F176" s="317"/>
    </row>
    <row r="177" spans="1:6" ht="12.75">
      <c r="A177" s="315"/>
      <c r="B177" s="316"/>
      <c r="C177" s="13"/>
      <c r="D177" s="16"/>
      <c r="E177" s="317"/>
      <c r="F177" s="317"/>
    </row>
    <row r="178" spans="1:6" ht="12.75">
      <c r="A178" s="315"/>
      <c r="B178" s="316"/>
      <c r="C178" s="13"/>
      <c r="D178" s="16"/>
      <c r="E178" s="317"/>
      <c r="F178" s="317"/>
    </row>
    <row r="179" spans="1:6" ht="12.75">
      <c r="A179" s="315"/>
      <c r="B179" s="316"/>
      <c r="C179" s="13"/>
      <c r="D179" s="16"/>
      <c r="E179" s="317"/>
      <c r="F179" s="317"/>
    </row>
    <row r="180" spans="1:6" ht="12.75">
      <c r="A180" s="315"/>
      <c r="B180" s="316"/>
      <c r="C180" s="13"/>
      <c r="D180" s="16"/>
      <c r="E180" s="317"/>
      <c r="F180" s="317"/>
    </row>
    <row r="181" spans="1:6" ht="12.75">
      <c r="A181" s="315"/>
      <c r="B181" s="316"/>
      <c r="C181" s="13"/>
      <c r="D181" s="16"/>
      <c r="E181" s="317"/>
      <c r="F181" s="317"/>
    </row>
    <row r="182" spans="1:6" ht="12.75">
      <c r="A182" s="315"/>
      <c r="B182" s="316"/>
      <c r="C182" s="13"/>
      <c r="D182" s="16"/>
      <c r="E182" s="317"/>
      <c r="F182" s="317"/>
    </row>
    <row r="183" spans="1:6" ht="12.75">
      <c r="A183" s="315"/>
      <c r="B183" s="316"/>
      <c r="C183" s="13"/>
      <c r="D183" s="16"/>
      <c r="E183" s="317"/>
      <c r="F183" s="317"/>
    </row>
    <row r="184" spans="1:6" ht="12.75">
      <c r="A184" s="315"/>
      <c r="B184" s="316"/>
      <c r="C184" s="13"/>
      <c r="D184" s="16"/>
      <c r="E184" s="317"/>
      <c r="F184" s="317"/>
    </row>
    <row r="185" spans="1:6" ht="12.75">
      <c r="A185" s="315"/>
      <c r="B185" s="316"/>
      <c r="C185" s="13"/>
      <c r="D185" s="16"/>
      <c r="E185" s="317"/>
      <c r="F185" s="317"/>
    </row>
    <row r="186" spans="1:6" ht="12.75">
      <c r="A186" s="315"/>
      <c r="B186" s="316"/>
      <c r="C186" s="13"/>
      <c r="D186" s="16"/>
      <c r="E186" s="317"/>
      <c r="F186" s="317"/>
    </row>
    <row r="187" spans="1:6" ht="12.75">
      <c r="A187" s="315"/>
      <c r="B187" s="316"/>
      <c r="C187" s="13"/>
      <c r="D187" s="16"/>
      <c r="E187" s="317"/>
      <c r="F187" s="317"/>
    </row>
    <row r="188" spans="1:6" ht="12.75">
      <c r="A188" s="315"/>
      <c r="B188" s="316"/>
      <c r="C188" s="13"/>
      <c r="D188" s="16"/>
      <c r="E188" s="317"/>
      <c r="F188" s="317"/>
    </row>
    <row r="189" spans="1:6" ht="12.75">
      <c r="A189" s="315"/>
      <c r="B189" s="316"/>
      <c r="C189" s="13"/>
      <c r="D189" s="16"/>
      <c r="E189" s="317"/>
      <c r="F189" s="317"/>
    </row>
    <row r="190" spans="1:6" ht="12.75">
      <c r="A190" s="315"/>
      <c r="B190" s="316"/>
      <c r="C190" s="13"/>
      <c r="D190" s="16"/>
      <c r="E190" s="317"/>
      <c r="F190" s="317"/>
    </row>
    <row r="191" spans="1:6" ht="12.75">
      <c r="A191" s="315"/>
      <c r="B191" s="316"/>
      <c r="C191" s="13"/>
      <c r="D191" s="16"/>
      <c r="E191" s="317"/>
      <c r="F191" s="317"/>
    </row>
    <row r="192" spans="1:6" ht="12.75">
      <c r="A192" s="315"/>
      <c r="B192" s="316"/>
      <c r="C192" s="13"/>
      <c r="D192" s="16"/>
      <c r="E192" s="317"/>
      <c r="F192" s="317"/>
    </row>
    <row r="193" spans="1:6" ht="12.75">
      <c r="A193" s="315"/>
      <c r="B193" s="316"/>
      <c r="C193" s="13"/>
      <c r="D193" s="16"/>
      <c r="E193" s="317"/>
      <c r="F193" s="317"/>
    </row>
    <row r="194" spans="1:6" ht="12.75">
      <c r="A194" s="315"/>
      <c r="B194" s="316"/>
      <c r="C194" s="13"/>
      <c r="D194" s="16"/>
      <c r="E194" s="317"/>
      <c r="F194" s="317"/>
    </row>
    <row r="195" spans="1:6" ht="12.75">
      <c r="A195" s="315"/>
      <c r="B195" s="316"/>
      <c r="C195" s="13"/>
      <c r="D195" s="16"/>
      <c r="E195" s="317"/>
      <c r="F195" s="317"/>
    </row>
    <row r="196" spans="1:6" ht="12.75">
      <c r="A196" s="315"/>
      <c r="B196" s="316"/>
      <c r="C196" s="13"/>
      <c r="D196" s="16"/>
      <c r="E196" s="317"/>
      <c r="F196" s="317"/>
    </row>
    <row r="197" spans="1:6" ht="12.75">
      <c r="A197" s="315"/>
      <c r="B197" s="316"/>
      <c r="C197" s="13"/>
      <c r="D197" s="16"/>
      <c r="E197" s="317"/>
      <c r="F197" s="317"/>
    </row>
    <row r="198" spans="1:6" ht="12.75">
      <c r="A198" s="315"/>
      <c r="B198" s="316"/>
      <c r="C198" s="13"/>
      <c r="D198" s="16"/>
      <c r="E198" s="317"/>
      <c r="F198" s="317"/>
    </row>
    <row r="199" spans="1:6" ht="12.75">
      <c r="A199" s="315"/>
      <c r="B199" s="316"/>
      <c r="C199" s="13"/>
      <c r="D199" s="16"/>
      <c r="E199" s="317"/>
      <c r="F199" s="317"/>
    </row>
    <row r="200" spans="1:6" ht="12.75">
      <c r="A200" s="315"/>
      <c r="B200" s="316"/>
      <c r="C200" s="13"/>
      <c r="D200" s="16"/>
      <c r="E200" s="317"/>
      <c r="F200" s="317"/>
    </row>
    <row r="201" spans="1:6" ht="12.75">
      <c r="A201" s="315"/>
      <c r="B201" s="316"/>
      <c r="C201" s="13"/>
      <c r="D201" s="16"/>
      <c r="E201" s="317"/>
      <c r="F201" s="317"/>
    </row>
    <row r="202" spans="1:6" ht="12.75">
      <c r="A202" s="315"/>
      <c r="B202" s="316"/>
      <c r="C202" s="13"/>
      <c r="D202" s="16"/>
      <c r="E202" s="317"/>
      <c r="F202" s="317"/>
    </row>
    <row r="203" spans="1:6" ht="12.75">
      <c r="A203" s="315"/>
      <c r="B203" s="316"/>
      <c r="C203" s="13"/>
      <c r="D203" s="16"/>
      <c r="E203" s="317"/>
      <c r="F203" s="317"/>
    </row>
    <row r="204" spans="1:6" ht="12.75">
      <c r="A204" s="315"/>
      <c r="B204" s="316"/>
      <c r="C204" s="13"/>
      <c r="D204" s="16"/>
      <c r="E204" s="317"/>
      <c r="F204" s="317"/>
    </row>
    <row r="205" spans="1:6" ht="12.75">
      <c r="A205" s="315"/>
      <c r="B205" s="316"/>
      <c r="C205" s="13"/>
      <c r="D205" s="16"/>
      <c r="E205" s="317"/>
      <c r="F205" s="317"/>
    </row>
    <row r="206" spans="1:6" ht="12.75">
      <c r="A206" s="315"/>
      <c r="B206" s="316"/>
      <c r="C206" s="13"/>
      <c r="D206" s="16"/>
      <c r="E206" s="317"/>
      <c r="F206" s="317"/>
    </row>
    <row r="207" spans="1:6" ht="12.75">
      <c r="A207" s="315"/>
      <c r="B207" s="316"/>
      <c r="C207" s="13"/>
      <c r="D207" s="16"/>
      <c r="E207" s="317"/>
      <c r="F207" s="317"/>
    </row>
    <row r="208" spans="1:6" ht="12.75">
      <c r="A208" s="315"/>
      <c r="B208" s="316"/>
      <c r="C208" s="13"/>
      <c r="D208" s="16"/>
      <c r="E208" s="317"/>
      <c r="F208" s="317"/>
    </row>
    <row r="209" spans="1:6" ht="12.75">
      <c r="A209" s="315"/>
      <c r="B209" s="316"/>
      <c r="C209" s="13"/>
      <c r="D209" s="16"/>
      <c r="E209" s="317"/>
      <c r="F209" s="317"/>
    </row>
    <row r="210" spans="1:6" ht="12.75">
      <c r="A210" s="315"/>
      <c r="B210" s="316"/>
      <c r="C210" s="13"/>
      <c r="D210" s="16"/>
      <c r="E210" s="317"/>
      <c r="F210" s="317"/>
    </row>
    <row r="211" spans="1:6" ht="12.75">
      <c r="A211" s="315"/>
      <c r="B211" s="316"/>
      <c r="C211" s="13"/>
      <c r="D211" s="16"/>
      <c r="E211" s="317"/>
      <c r="F211" s="317"/>
    </row>
    <row r="212" spans="1:6" ht="12.75">
      <c r="A212" s="315"/>
      <c r="B212" s="316"/>
      <c r="C212" s="13"/>
      <c r="D212" s="16"/>
      <c r="E212" s="317"/>
      <c r="F212" s="317"/>
    </row>
    <row r="213" spans="1:6" ht="12.75">
      <c r="A213" s="315"/>
      <c r="B213" s="316"/>
      <c r="C213" s="13"/>
      <c r="D213" s="16"/>
      <c r="E213" s="317"/>
      <c r="F213" s="317"/>
    </row>
    <row r="214" spans="1:6" ht="12.75">
      <c r="A214" s="315"/>
      <c r="B214" s="316"/>
      <c r="C214" s="13"/>
      <c r="D214" s="16"/>
      <c r="E214" s="317"/>
      <c r="F214" s="317"/>
    </row>
    <row r="215" spans="1:6" ht="12.75">
      <c r="A215" s="315"/>
      <c r="B215" s="316"/>
      <c r="C215" s="13"/>
      <c r="D215" s="16"/>
      <c r="E215" s="317"/>
      <c r="F215" s="317"/>
    </row>
    <row r="216" spans="1:6" ht="12.75">
      <c r="A216" s="315"/>
      <c r="B216" s="316"/>
      <c r="C216" s="13"/>
      <c r="D216" s="16"/>
      <c r="E216" s="317"/>
      <c r="F216" s="317"/>
    </row>
    <row r="217" spans="1:6" ht="12.75">
      <c r="A217" s="315"/>
      <c r="B217" s="316"/>
      <c r="C217" s="13"/>
      <c r="D217" s="16"/>
      <c r="E217" s="317"/>
      <c r="F217" s="317"/>
    </row>
    <row r="218" spans="1:6" ht="12.75">
      <c r="A218" s="315"/>
      <c r="B218" s="316"/>
      <c r="C218" s="13"/>
      <c r="D218" s="16"/>
      <c r="E218" s="317"/>
      <c r="F218" s="317"/>
    </row>
    <row r="219" spans="1:6" ht="12.75">
      <c r="A219" s="315"/>
      <c r="B219" s="316"/>
      <c r="C219" s="13"/>
      <c r="D219" s="16"/>
      <c r="E219" s="317"/>
      <c r="F219" s="317"/>
    </row>
    <row r="220" spans="1:6" ht="12.75">
      <c r="A220" s="315"/>
      <c r="B220" s="316"/>
      <c r="C220" s="13"/>
      <c r="D220" s="16"/>
      <c r="E220" s="317"/>
      <c r="F220" s="317"/>
    </row>
    <row r="221" spans="1:6" ht="12.75">
      <c r="A221" s="315"/>
      <c r="B221" s="316"/>
      <c r="C221" s="13"/>
      <c r="D221" s="16"/>
      <c r="E221" s="317"/>
      <c r="F221" s="317"/>
    </row>
    <row r="222" spans="1:6" ht="12.75">
      <c r="A222" s="315"/>
      <c r="B222" s="316"/>
      <c r="C222" s="13"/>
      <c r="D222" s="16"/>
      <c r="E222" s="317"/>
      <c r="F222" s="317"/>
    </row>
    <row r="223" spans="1:6" ht="12.75">
      <c r="A223" s="315"/>
      <c r="B223" s="316"/>
      <c r="C223" s="13"/>
      <c r="D223" s="16"/>
      <c r="E223" s="317"/>
      <c r="F223" s="317"/>
    </row>
    <row r="224" spans="1:6" ht="12.75">
      <c r="A224" s="315"/>
      <c r="B224" s="316"/>
      <c r="C224" s="13"/>
      <c r="D224" s="16"/>
      <c r="E224" s="317"/>
      <c r="F224" s="317"/>
    </row>
    <row r="225" spans="1:6" ht="12.75">
      <c r="A225" s="315"/>
      <c r="B225" s="316"/>
      <c r="C225" s="13"/>
      <c r="D225" s="16"/>
      <c r="E225" s="317"/>
      <c r="F225" s="317"/>
    </row>
    <row r="226" spans="1:6" ht="12.75">
      <c r="A226" s="315"/>
      <c r="B226" s="316"/>
      <c r="C226" s="13"/>
      <c r="D226" s="16"/>
      <c r="E226" s="317"/>
      <c r="F226" s="317"/>
    </row>
    <row r="227" spans="1:6" ht="12.75">
      <c r="A227" s="315"/>
      <c r="B227" s="316"/>
      <c r="C227" s="13"/>
      <c r="D227" s="16"/>
      <c r="E227" s="317"/>
      <c r="F227" s="317"/>
    </row>
    <row r="228" spans="1:6" ht="12.75">
      <c r="A228" s="315"/>
      <c r="B228" s="316"/>
      <c r="C228" s="13"/>
      <c r="D228" s="16"/>
      <c r="E228" s="317"/>
      <c r="F228" s="317"/>
    </row>
    <row r="229" spans="1:6" ht="12.75">
      <c r="A229" s="315"/>
      <c r="B229" s="316"/>
      <c r="C229" s="13"/>
      <c r="D229" s="16"/>
      <c r="E229" s="317"/>
      <c r="F229" s="317"/>
    </row>
    <row r="230" spans="1:6" ht="12.75">
      <c r="A230" s="315"/>
      <c r="B230" s="316"/>
      <c r="C230" s="13"/>
      <c r="D230" s="16"/>
      <c r="E230" s="317"/>
      <c r="F230" s="317"/>
    </row>
    <row r="231" spans="1:6" ht="12.75">
      <c r="A231" s="315"/>
      <c r="B231" s="316"/>
      <c r="C231" s="13"/>
      <c r="D231" s="16"/>
      <c r="E231" s="317"/>
      <c r="F231" s="317"/>
    </row>
    <row r="232" spans="1:6" ht="12.75">
      <c r="A232" s="315"/>
      <c r="B232" s="316"/>
      <c r="C232" s="13"/>
      <c r="D232" s="16"/>
      <c r="E232" s="317"/>
      <c r="F232" s="317"/>
    </row>
    <row r="233" spans="1:6" ht="12.75">
      <c r="A233" s="315"/>
      <c r="B233" s="316"/>
      <c r="C233" s="13"/>
      <c r="D233" s="16"/>
      <c r="E233" s="317"/>
      <c r="F233" s="317"/>
    </row>
    <row r="234" spans="1:6" ht="12.75">
      <c r="A234" s="315"/>
      <c r="B234" s="316"/>
      <c r="C234" s="13"/>
      <c r="D234" s="16"/>
      <c r="E234" s="317"/>
      <c r="F234" s="317"/>
    </row>
    <row r="235" spans="1:6" ht="12.75">
      <c r="A235" s="315"/>
      <c r="B235" s="316"/>
      <c r="C235" s="13"/>
      <c r="D235" s="16"/>
      <c r="E235" s="317"/>
      <c r="F235" s="317"/>
    </row>
    <row r="236" spans="1:6" ht="12.75">
      <c r="A236" s="315"/>
      <c r="B236" s="316"/>
      <c r="C236" s="13"/>
      <c r="D236" s="16"/>
      <c r="E236" s="317"/>
      <c r="F236" s="317"/>
    </row>
    <row r="237" spans="1:6" ht="12.75">
      <c r="A237" s="315"/>
      <c r="B237" s="316"/>
      <c r="C237" s="13"/>
      <c r="D237" s="16"/>
      <c r="E237" s="317"/>
      <c r="F237" s="317"/>
    </row>
    <row r="238" spans="1:6" ht="12.75">
      <c r="A238" s="315"/>
      <c r="B238" s="316"/>
      <c r="C238" s="13"/>
      <c r="D238" s="16"/>
      <c r="E238" s="317"/>
      <c r="F238" s="317"/>
    </row>
    <row r="239" spans="1:6" ht="12.75">
      <c r="A239" s="315"/>
      <c r="B239" s="316"/>
      <c r="C239" s="13"/>
      <c r="D239" s="16"/>
      <c r="E239" s="317"/>
      <c r="F239" s="317"/>
    </row>
    <row r="240" spans="1:6" ht="12.75">
      <c r="A240" s="315"/>
      <c r="B240" s="316"/>
      <c r="C240" s="13"/>
      <c r="D240" s="16"/>
      <c r="E240" s="317"/>
      <c r="F240" s="317"/>
    </row>
    <row r="241" spans="1:6" ht="12.75">
      <c r="A241" s="315"/>
      <c r="B241" s="316"/>
      <c r="C241" s="13"/>
      <c r="D241" s="16"/>
      <c r="E241" s="317"/>
      <c r="F241" s="317"/>
    </row>
    <row r="242" spans="1:6" ht="12.75">
      <c r="A242" s="315"/>
      <c r="B242" s="316"/>
      <c r="C242" s="13"/>
      <c r="D242" s="16"/>
      <c r="E242" s="317"/>
      <c r="F242" s="317"/>
    </row>
    <row r="243" spans="1:6" ht="12.75">
      <c r="A243" s="315"/>
      <c r="B243" s="316"/>
      <c r="C243" s="13"/>
      <c r="D243" s="16"/>
      <c r="E243" s="317"/>
      <c r="F243" s="317"/>
    </row>
    <row r="244" spans="1:6" ht="12.75">
      <c r="A244" s="315"/>
      <c r="B244" s="316"/>
      <c r="C244" s="13"/>
      <c r="D244" s="16"/>
      <c r="E244" s="317"/>
      <c r="F244" s="317"/>
    </row>
    <row r="245" spans="1:6" ht="12.75">
      <c r="A245" s="315"/>
      <c r="B245" s="316"/>
      <c r="C245" s="13"/>
      <c r="D245" s="16"/>
      <c r="E245" s="317"/>
      <c r="F245" s="317"/>
    </row>
    <row r="246" spans="1:6" ht="12.75">
      <c r="A246" s="315"/>
      <c r="B246" s="316"/>
      <c r="C246" s="13"/>
      <c r="D246" s="16"/>
      <c r="E246" s="317"/>
      <c r="F246" s="317"/>
    </row>
    <row r="247" spans="1:6" ht="12.75">
      <c r="A247" s="315"/>
      <c r="B247" s="316"/>
      <c r="C247" s="13"/>
      <c r="D247" s="16"/>
      <c r="E247" s="317"/>
      <c r="F247" s="317"/>
    </row>
    <row r="248" spans="1:6" ht="12.75">
      <c r="A248" s="315"/>
      <c r="B248" s="316"/>
      <c r="C248" s="13"/>
      <c r="D248" s="16"/>
      <c r="E248" s="317"/>
      <c r="F248" s="317"/>
    </row>
    <row r="249" spans="1:6" ht="12.75">
      <c r="A249" s="315"/>
      <c r="B249" s="316"/>
      <c r="C249" s="13"/>
      <c r="D249" s="16"/>
      <c r="E249" s="317"/>
      <c r="F249" s="317"/>
    </row>
    <row r="250" spans="1:6" ht="12.75">
      <c r="A250" s="315"/>
      <c r="B250" s="316"/>
      <c r="C250" s="13"/>
      <c r="D250" s="16"/>
      <c r="E250" s="317"/>
      <c r="F250" s="317"/>
    </row>
    <row r="251" spans="1:6" ht="12.75">
      <c r="A251" s="315"/>
      <c r="B251" s="316"/>
      <c r="C251" s="13"/>
      <c r="D251" s="16"/>
      <c r="E251" s="317"/>
      <c r="F251" s="317"/>
    </row>
    <row r="252" spans="1:6" ht="12.75">
      <c r="A252" s="315"/>
      <c r="B252" s="316"/>
      <c r="C252" s="13"/>
      <c r="D252" s="16"/>
      <c r="E252" s="317"/>
      <c r="F252" s="317"/>
    </row>
    <row r="253" spans="1:6" ht="12.75">
      <c r="A253" s="315"/>
      <c r="B253" s="316"/>
      <c r="C253" s="13"/>
      <c r="D253" s="16"/>
      <c r="E253" s="317"/>
      <c r="F253" s="317"/>
    </row>
    <row r="254" spans="1:6" ht="12.75">
      <c r="A254" s="315"/>
      <c r="B254" s="316"/>
      <c r="C254" s="13"/>
      <c r="D254" s="16"/>
      <c r="E254" s="317"/>
      <c r="F254" s="317"/>
    </row>
    <row r="255" spans="1:6" ht="12.75">
      <c r="A255" s="315"/>
      <c r="B255" s="316"/>
      <c r="C255" s="13"/>
      <c r="D255" s="16"/>
      <c r="E255" s="317"/>
      <c r="F255" s="317"/>
    </row>
    <row r="256" spans="1:6" ht="12.75">
      <c r="A256" s="315"/>
      <c r="B256" s="316"/>
      <c r="C256" s="13"/>
      <c r="D256" s="16"/>
      <c r="E256" s="317"/>
      <c r="F256" s="317"/>
    </row>
    <row r="257" spans="1:6" ht="12.75">
      <c r="A257" s="315"/>
      <c r="B257" s="316"/>
      <c r="C257" s="13"/>
      <c r="D257" s="16"/>
      <c r="E257" s="317"/>
      <c r="F257" s="317"/>
    </row>
    <row r="258" spans="1:6" ht="12.75">
      <c r="A258" s="315"/>
      <c r="B258" s="316"/>
      <c r="C258" s="13"/>
      <c r="D258" s="16"/>
      <c r="E258" s="317"/>
      <c r="F258" s="317"/>
    </row>
    <row r="259" spans="1:6" ht="12.75">
      <c r="A259" s="315"/>
      <c r="B259" s="316"/>
      <c r="C259" s="13"/>
      <c r="D259" s="16"/>
      <c r="E259" s="317"/>
      <c r="F259" s="317"/>
    </row>
    <row r="260" spans="1:6" ht="12.75">
      <c r="A260" s="315"/>
      <c r="B260" s="316"/>
      <c r="C260" s="13"/>
      <c r="D260" s="16"/>
      <c r="E260" s="317"/>
      <c r="F260" s="317"/>
    </row>
    <row r="261" spans="1:6" ht="12.75">
      <c r="A261" s="315"/>
      <c r="B261" s="316"/>
      <c r="C261" s="13"/>
      <c r="D261" s="16"/>
      <c r="E261" s="317"/>
      <c r="F261" s="317"/>
    </row>
    <row r="262" spans="1:6" ht="12.75">
      <c r="A262" s="315"/>
      <c r="B262" s="316"/>
      <c r="C262" s="13"/>
      <c r="D262" s="16"/>
      <c r="E262" s="317"/>
      <c r="F262" s="317"/>
    </row>
    <row r="263" spans="1:6" ht="12.75">
      <c r="A263" s="315"/>
      <c r="B263" s="316"/>
      <c r="C263" s="13"/>
      <c r="D263" s="16"/>
      <c r="E263" s="317"/>
      <c r="F263" s="317"/>
    </row>
    <row r="264" spans="1:6" ht="12.75">
      <c r="A264" s="315"/>
      <c r="B264" s="316"/>
      <c r="C264" s="13"/>
      <c r="D264" s="16"/>
      <c r="E264" s="317"/>
      <c r="F264" s="317"/>
    </row>
    <row r="265" spans="1:6" ht="12.75">
      <c r="A265" s="315"/>
      <c r="B265" s="316"/>
      <c r="C265" s="13"/>
      <c r="D265" s="16"/>
      <c r="E265" s="317"/>
      <c r="F265" s="317"/>
    </row>
    <row r="266" spans="1:6" ht="12.75">
      <c r="A266" s="315"/>
      <c r="B266" s="316"/>
      <c r="C266" s="13"/>
      <c r="D266" s="16"/>
      <c r="E266" s="317"/>
      <c r="F266" s="317"/>
    </row>
    <row r="267" spans="1:6" ht="12.75">
      <c r="A267" s="315"/>
      <c r="B267" s="316"/>
      <c r="C267" s="13"/>
      <c r="D267" s="16"/>
      <c r="E267" s="317"/>
      <c r="F267" s="317"/>
    </row>
    <row r="268" spans="1:6" ht="12.75">
      <c r="A268" s="315"/>
      <c r="B268" s="316"/>
      <c r="C268" s="13"/>
      <c r="D268" s="16"/>
      <c r="E268" s="317"/>
      <c r="F268" s="317"/>
    </row>
    <row r="269" spans="1:6" ht="12.75">
      <c r="A269" s="315"/>
      <c r="B269" s="316"/>
      <c r="C269" s="13"/>
      <c r="D269" s="16"/>
      <c r="E269" s="317"/>
      <c r="F269" s="317"/>
    </row>
    <row r="270" spans="1:6" ht="12.75">
      <c r="A270" s="315"/>
      <c r="B270" s="316"/>
      <c r="C270" s="13"/>
      <c r="D270" s="16"/>
      <c r="E270" s="317"/>
      <c r="F270" s="317"/>
    </row>
    <row r="271" spans="1:6" ht="12.75">
      <c r="A271" s="315"/>
      <c r="B271" s="316"/>
      <c r="C271" s="13"/>
      <c r="D271" s="16"/>
      <c r="E271" s="317"/>
      <c r="F271" s="317"/>
    </row>
    <row r="272" spans="1:6" ht="12.75">
      <c r="A272" s="315"/>
      <c r="B272" s="316"/>
      <c r="C272" s="13"/>
      <c r="D272" s="16"/>
      <c r="E272" s="317"/>
      <c r="F272" s="317"/>
    </row>
    <row r="273" spans="1:6" ht="12.75">
      <c r="A273" s="315"/>
      <c r="B273" s="316"/>
      <c r="C273" s="13"/>
      <c r="D273" s="16"/>
      <c r="E273" s="317"/>
      <c r="F273" s="317"/>
    </row>
    <row r="274" spans="1:6" ht="12.75">
      <c r="A274" s="315"/>
      <c r="B274" s="316"/>
      <c r="C274" s="13"/>
      <c r="D274" s="16"/>
      <c r="E274" s="317"/>
      <c r="F274" s="317"/>
    </row>
    <row r="275" spans="1:6" ht="12.75">
      <c r="A275" s="315"/>
      <c r="B275" s="316"/>
      <c r="C275" s="13"/>
      <c r="D275" s="16"/>
      <c r="E275" s="317"/>
      <c r="F275" s="317"/>
    </row>
    <row r="276" spans="1:6" ht="12.75">
      <c r="A276" s="315"/>
      <c r="B276" s="316"/>
      <c r="C276" s="13"/>
      <c r="D276" s="16"/>
      <c r="E276" s="317"/>
      <c r="F276" s="317"/>
    </row>
    <row r="277" spans="1:6" ht="12.75">
      <c r="A277" s="315"/>
      <c r="B277" s="316"/>
      <c r="C277" s="13"/>
      <c r="D277" s="16"/>
      <c r="E277" s="317"/>
      <c r="F277" s="317"/>
    </row>
    <row r="278" spans="1:6" ht="12.75">
      <c r="A278" s="315"/>
      <c r="B278" s="316"/>
      <c r="C278" s="13"/>
      <c r="D278" s="16"/>
      <c r="E278" s="317"/>
      <c r="F278" s="317"/>
    </row>
    <row r="279" spans="1:6" ht="12.75">
      <c r="A279" s="315"/>
      <c r="B279" s="316"/>
      <c r="C279" s="13"/>
      <c r="D279" s="16"/>
      <c r="E279" s="317"/>
      <c r="F279" s="317"/>
    </row>
    <row r="280" spans="1:6" ht="12.75">
      <c r="A280" s="315"/>
      <c r="B280" s="316"/>
      <c r="C280" s="13"/>
      <c r="D280" s="16"/>
      <c r="E280" s="317"/>
      <c r="F280" s="317"/>
    </row>
    <row r="281" spans="1:6" ht="12.75">
      <c r="A281" s="315"/>
      <c r="B281" s="316"/>
      <c r="C281" s="13"/>
      <c r="D281" s="16"/>
      <c r="E281" s="317"/>
      <c r="F281" s="317"/>
    </row>
    <row r="282" spans="1:6" ht="12.75">
      <c r="A282" s="315"/>
      <c r="B282" s="316"/>
      <c r="C282" s="13"/>
      <c r="D282" s="16"/>
      <c r="E282" s="317"/>
      <c r="F282" s="317"/>
    </row>
    <row r="283" spans="1:6" ht="12.75">
      <c r="A283" s="315"/>
      <c r="B283" s="316"/>
      <c r="C283" s="13"/>
      <c r="D283" s="16"/>
      <c r="E283" s="317"/>
      <c r="F283" s="317"/>
    </row>
    <row r="284" spans="1:6" ht="12.75">
      <c r="A284" s="315"/>
      <c r="B284" s="316"/>
      <c r="C284" s="13"/>
      <c r="D284" s="16"/>
      <c r="E284" s="317"/>
      <c r="F284" s="317"/>
    </row>
    <row r="285" spans="1:6" ht="12.75">
      <c r="A285" s="315"/>
      <c r="B285" s="316"/>
      <c r="C285" s="13"/>
      <c r="D285" s="16"/>
      <c r="E285" s="317"/>
      <c r="F285" s="317"/>
    </row>
    <row r="286" spans="1:6" ht="12.75">
      <c r="A286" s="315"/>
      <c r="B286" s="316"/>
      <c r="C286" s="13"/>
      <c r="D286" s="16"/>
      <c r="E286" s="317"/>
      <c r="F286" s="317"/>
    </row>
    <row r="287" spans="1:6" ht="12.75">
      <c r="A287" s="315"/>
      <c r="B287" s="316"/>
      <c r="C287" s="13"/>
      <c r="D287" s="16"/>
      <c r="E287" s="317"/>
      <c r="F287" s="317"/>
    </row>
    <row r="288" spans="1:6" ht="12.75">
      <c r="A288" s="315"/>
      <c r="B288" s="316"/>
      <c r="C288" s="13"/>
      <c r="D288" s="16"/>
      <c r="E288" s="317"/>
      <c r="F288" s="317"/>
    </row>
    <row r="289" spans="1:6" ht="12.75">
      <c r="A289" s="315"/>
      <c r="B289" s="316"/>
      <c r="C289" s="13"/>
      <c r="D289" s="16"/>
      <c r="E289" s="317"/>
      <c r="F289" s="317"/>
    </row>
    <row r="290" spans="1:6" ht="12.75">
      <c r="A290" s="315"/>
      <c r="B290" s="316"/>
      <c r="C290" s="13"/>
      <c r="D290" s="16"/>
      <c r="E290" s="317"/>
      <c r="F290" s="317"/>
    </row>
    <row r="291" spans="1:6" ht="12.75">
      <c r="A291" s="315"/>
      <c r="B291" s="316"/>
      <c r="C291" s="13"/>
      <c r="D291" s="16"/>
      <c r="E291" s="317"/>
      <c r="F291" s="317"/>
    </row>
    <row r="292" spans="1:6" ht="12.75">
      <c r="A292" s="315"/>
      <c r="B292" s="316"/>
      <c r="C292" s="13"/>
      <c r="D292" s="16"/>
      <c r="E292" s="317"/>
      <c r="F292" s="317"/>
    </row>
    <row r="293" spans="1:6" ht="12.75">
      <c r="A293" s="315"/>
      <c r="B293" s="316"/>
      <c r="C293" s="13"/>
      <c r="D293" s="16"/>
      <c r="E293" s="317"/>
      <c r="F293" s="317"/>
    </row>
    <row r="294" spans="1:6" ht="12.75">
      <c r="A294" s="315"/>
      <c r="B294" s="316"/>
      <c r="C294" s="13"/>
      <c r="D294" s="16"/>
      <c r="E294" s="317"/>
      <c r="F294" s="317"/>
    </row>
    <row r="295" spans="1:6" ht="12.75">
      <c r="A295" s="315"/>
      <c r="B295" s="316"/>
      <c r="C295" s="13"/>
      <c r="D295" s="16"/>
      <c r="E295" s="317"/>
      <c r="F295" s="317"/>
    </row>
    <row r="296" spans="1:6" ht="12.75">
      <c r="A296" s="315"/>
      <c r="B296" s="316"/>
      <c r="C296" s="13"/>
      <c r="D296" s="16"/>
      <c r="E296" s="317"/>
      <c r="F296" s="317"/>
    </row>
    <row r="297" spans="1:6" ht="12.75">
      <c r="A297" s="315"/>
      <c r="B297" s="316"/>
      <c r="C297" s="13"/>
      <c r="D297" s="16"/>
      <c r="E297" s="317"/>
      <c r="F297" s="317"/>
    </row>
    <row r="298" spans="1:6" ht="12.75">
      <c r="A298" s="315"/>
      <c r="B298" s="316"/>
      <c r="C298" s="13"/>
      <c r="D298" s="16"/>
      <c r="E298" s="317"/>
      <c r="F298" s="317"/>
    </row>
    <row r="299" spans="1:6" ht="12.75">
      <c r="A299" s="315"/>
      <c r="B299" s="316"/>
      <c r="C299" s="13"/>
      <c r="D299" s="16"/>
      <c r="E299" s="317"/>
      <c r="F299" s="317"/>
    </row>
    <row r="300" spans="1:6" ht="12.75">
      <c r="A300" s="315"/>
      <c r="B300" s="316"/>
      <c r="C300" s="13"/>
      <c r="D300" s="16"/>
      <c r="E300" s="317"/>
      <c r="F300" s="317"/>
    </row>
    <row r="301" spans="1:6" ht="12.75">
      <c r="A301" s="315"/>
      <c r="B301" s="316"/>
      <c r="C301" s="13"/>
      <c r="D301" s="16"/>
      <c r="E301" s="317"/>
      <c r="F301" s="317"/>
    </row>
    <row r="302" spans="1:6" ht="12.75">
      <c r="A302" s="315"/>
      <c r="B302" s="316"/>
      <c r="C302" s="13"/>
      <c r="D302" s="16"/>
      <c r="E302" s="317"/>
      <c r="F302" s="317"/>
    </row>
    <row r="303" spans="1:6" ht="12.75">
      <c r="A303" s="315"/>
      <c r="B303" s="316"/>
      <c r="C303" s="13"/>
      <c r="D303" s="16"/>
      <c r="E303" s="317"/>
      <c r="F303" s="317"/>
    </row>
    <row r="304" spans="1:6" ht="12.75">
      <c r="A304" s="315"/>
      <c r="B304" s="316"/>
      <c r="C304" s="13"/>
      <c r="D304" s="16"/>
      <c r="E304" s="317"/>
      <c r="F304" s="317"/>
    </row>
    <row r="305" spans="1:6" ht="12.75">
      <c r="A305" s="315"/>
      <c r="B305" s="316"/>
      <c r="C305" s="13"/>
      <c r="D305" s="16"/>
      <c r="E305" s="317"/>
      <c r="F305" s="317"/>
    </row>
    <row r="306" spans="1:6" ht="12.75">
      <c r="A306" s="315"/>
      <c r="B306" s="316"/>
      <c r="C306" s="13"/>
      <c r="D306" s="16"/>
      <c r="E306" s="317"/>
      <c r="F306" s="317"/>
    </row>
    <row r="307" spans="1:6" ht="12.75">
      <c r="A307" s="315"/>
      <c r="B307" s="316"/>
      <c r="C307" s="13"/>
      <c r="D307" s="16"/>
      <c r="E307" s="317"/>
      <c r="F307" s="317"/>
    </row>
    <row r="308" spans="1:6" ht="12.75">
      <c r="A308" s="315"/>
      <c r="B308" s="316"/>
      <c r="C308" s="13"/>
      <c r="D308" s="16"/>
      <c r="E308" s="317"/>
      <c r="F308" s="317"/>
    </row>
    <row r="309" spans="1:6" ht="12.75">
      <c r="A309" s="315"/>
      <c r="B309" s="316"/>
      <c r="C309" s="13"/>
      <c r="D309" s="16"/>
      <c r="E309" s="317"/>
      <c r="F309" s="317"/>
    </row>
    <row r="310" spans="1:6" ht="12.75">
      <c r="A310" s="315"/>
      <c r="B310" s="316"/>
      <c r="C310" s="13"/>
      <c r="D310" s="16"/>
      <c r="E310" s="317"/>
      <c r="F310" s="317"/>
    </row>
    <row r="311" spans="1:6" ht="12.75">
      <c r="A311" s="315"/>
      <c r="B311" s="316"/>
      <c r="C311" s="13"/>
      <c r="D311" s="16"/>
      <c r="E311" s="317"/>
      <c r="F311" s="317"/>
    </row>
    <row r="312" spans="1:6" ht="12.75">
      <c r="A312" s="315"/>
      <c r="B312" s="316"/>
      <c r="C312" s="13"/>
      <c r="D312" s="16"/>
      <c r="E312" s="317"/>
      <c r="F312" s="317"/>
    </row>
    <row r="313" spans="1:6" ht="12.75">
      <c r="A313" s="315"/>
      <c r="B313" s="316"/>
      <c r="C313" s="13"/>
      <c r="D313" s="16"/>
      <c r="E313" s="317"/>
      <c r="F313" s="317"/>
    </row>
    <row r="314" spans="1:6" ht="12.75">
      <c r="A314" s="315"/>
      <c r="B314" s="316"/>
      <c r="C314" s="13"/>
      <c r="D314" s="16"/>
      <c r="E314" s="317"/>
      <c r="F314" s="317"/>
    </row>
    <row r="315" spans="1:6" ht="12.75">
      <c r="A315" s="315"/>
      <c r="B315" s="316"/>
      <c r="C315" s="13"/>
      <c r="D315" s="16"/>
      <c r="E315" s="317"/>
      <c r="F315" s="317"/>
    </row>
    <row r="316" spans="1:6" ht="12.75">
      <c r="A316" s="315"/>
      <c r="B316" s="316"/>
      <c r="C316" s="13"/>
      <c r="D316" s="16"/>
      <c r="E316" s="317"/>
      <c r="F316" s="317"/>
    </row>
    <row r="317" spans="1:6" ht="12.75">
      <c r="A317" s="315"/>
      <c r="B317" s="316"/>
      <c r="C317" s="13"/>
      <c r="D317" s="16"/>
      <c r="E317" s="317"/>
      <c r="F317" s="317"/>
    </row>
    <row r="318" spans="1:6" ht="12.75">
      <c r="A318" s="315"/>
      <c r="B318" s="316"/>
      <c r="C318" s="13"/>
      <c r="D318" s="16"/>
      <c r="E318" s="317"/>
      <c r="F318" s="317"/>
    </row>
    <row r="319" spans="1:6" ht="12.75">
      <c r="A319" s="315"/>
      <c r="B319" s="316"/>
      <c r="C319" s="13"/>
      <c r="D319" s="16"/>
      <c r="E319" s="317"/>
      <c r="F319" s="317"/>
    </row>
    <row r="320" spans="1:6" ht="12.75">
      <c r="A320" s="315"/>
      <c r="B320" s="316"/>
      <c r="C320" s="13"/>
      <c r="D320" s="16"/>
      <c r="E320" s="317"/>
      <c r="F320" s="317"/>
    </row>
    <row r="321" spans="1:6" ht="12.75">
      <c r="A321" s="315"/>
      <c r="B321" s="316"/>
      <c r="C321" s="13"/>
      <c r="D321" s="16"/>
      <c r="E321" s="317"/>
      <c r="F321" s="317"/>
    </row>
    <row r="322" spans="1:6" ht="12.75">
      <c r="A322" s="315"/>
      <c r="B322" s="316"/>
      <c r="C322" s="13"/>
      <c r="D322" s="16"/>
      <c r="E322" s="317"/>
      <c r="F322" s="317"/>
    </row>
    <row r="323" spans="1:6" ht="12.75">
      <c r="A323" s="315"/>
      <c r="B323" s="316"/>
      <c r="C323" s="13"/>
      <c r="D323" s="16"/>
      <c r="E323" s="317"/>
      <c r="F323" s="317"/>
    </row>
    <row r="324" spans="1:6" ht="12.75">
      <c r="A324" s="315"/>
      <c r="B324" s="316"/>
      <c r="C324" s="13"/>
      <c r="D324" s="16"/>
      <c r="E324" s="317"/>
      <c r="F324" s="317"/>
    </row>
    <row r="325" spans="1:6" ht="12.75">
      <c r="A325" s="315"/>
      <c r="B325" s="316"/>
      <c r="C325" s="13"/>
      <c r="D325" s="16"/>
      <c r="E325" s="317"/>
      <c r="F325" s="317"/>
    </row>
    <row r="326" spans="1:6" ht="12.75">
      <c r="A326" s="315"/>
      <c r="B326" s="316"/>
      <c r="C326" s="13"/>
      <c r="D326" s="16"/>
      <c r="E326" s="317"/>
      <c r="F326" s="317"/>
    </row>
    <row r="327" spans="1:6" ht="12.75">
      <c r="A327" s="315"/>
      <c r="B327" s="316"/>
      <c r="C327" s="13"/>
      <c r="D327" s="16"/>
      <c r="E327" s="317"/>
      <c r="F327" s="317"/>
    </row>
    <row r="328" spans="1:6" ht="12.75">
      <c r="A328" s="315"/>
      <c r="B328" s="316"/>
      <c r="C328" s="13"/>
      <c r="D328" s="16"/>
      <c r="E328" s="317"/>
      <c r="F328" s="317"/>
    </row>
    <row r="329" spans="1:6" ht="12.75">
      <c r="A329" s="315"/>
      <c r="B329" s="316"/>
      <c r="C329" s="13"/>
      <c r="D329" s="16"/>
      <c r="E329" s="317"/>
      <c r="F329" s="317"/>
    </row>
    <row r="330" spans="1:6" ht="12.75">
      <c r="A330" s="315"/>
      <c r="B330" s="316"/>
      <c r="C330" s="13"/>
      <c r="D330" s="16"/>
      <c r="E330" s="317"/>
      <c r="F330" s="317"/>
    </row>
    <row r="331" spans="1:6" ht="12.75">
      <c r="A331" s="315"/>
      <c r="B331" s="316"/>
      <c r="C331" s="13"/>
      <c r="D331" s="16"/>
      <c r="E331" s="317"/>
      <c r="F331" s="317"/>
    </row>
    <row r="332" spans="1:6" ht="12.75">
      <c r="A332" s="315"/>
      <c r="B332" s="316"/>
      <c r="C332" s="13"/>
      <c r="D332" s="16"/>
      <c r="E332" s="317"/>
      <c r="F332" s="317"/>
    </row>
    <row r="333" spans="1:6" ht="12.75">
      <c r="A333" s="315"/>
      <c r="B333" s="316"/>
      <c r="C333" s="13"/>
      <c r="D333" s="16"/>
      <c r="E333" s="317"/>
      <c r="F333" s="317"/>
    </row>
    <row r="334" spans="1:6" ht="12.75">
      <c r="A334" s="315"/>
      <c r="B334" s="316"/>
      <c r="C334" s="13"/>
      <c r="D334" s="16"/>
      <c r="E334" s="317"/>
      <c r="F334" s="317"/>
    </row>
    <row r="335" spans="1:6" ht="12.75">
      <c r="A335" s="315"/>
      <c r="B335" s="316"/>
      <c r="C335" s="13"/>
      <c r="D335" s="16"/>
      <c r="E335" s="317"/>
      <c r="F335" s="317"/>
    </row>
    <row r="336" spans="1:6" ht="12.75">
      <c r="A336" s="315"/>
      <c r="B336" s="316"/>
      <c r="C336" s="13"/>
      <c r="D336" s="16"/>
      <c r="E336" s="317"/>
      <c r="F336" s="317"/>
    </row>
    <row r="337" spans="1:6" ht="12.75">
      <c r="A337" s="315"/>
      <c r="B337" s="316"/>
      <c r="C337" s="13"/>
      <c r="D337" s="16"/>
      <c r="E337" s="317"/>
      <c r="F337" s="317"/>
    </row>
    <row r="338" spans="1:6" ht="12.75">
      <c r="A338" s="315"/>
      <c r="B338" s="316"/>
      <c r="C338" s="13"/>
      <c r="D338" s="16"/>
      <c r="E338" s="317"/>
      <c r="F338" s="317"/>
    </row>
    <row r="339" spans="1:6" ht="12.75">
      <c r="A339" s="315"/>
      <c r="B339" s="316"/>
      <c r="C339" s="13"/>
      <c r="D339" s="16"/>
      <c r="E339" s="317"/>
      <c r="F339" s="317"/>
    </row>
    <row r="340" spans="1:6" ht="12.75">
      <c r="A340" s="315"/>
      <c r="B340" s="316"/>
      <c r="C340" s="13"/>
      <c r="D340" s="16"/>
      <c r="E340" s="317"/>
      <c r="F340" s="317"/>
    </row>
    <row r="341" spans="1:6" ht="12.75">
      <c r="A341" s="315"/>
      <c r="B341" s="316"/>
      <c r="C341" s="13"/>
      <c r="D341" s="16"/>
      <c r="E341" s="317"/>
      <c r="F341" s="317"/>
    </row>
    <row r="342" spans="1:6" ht="12.75">
      <c r="A342" s="315"/>
      <c r="B342" s="316"/>
      <c r="C342" s="13"/>
      <c r="D342" s="16"/>
      <c r="E342" s="317"/>
      <c r="F342" s="317"/>
    </row>
    <row r="343" spans="1:6" ht="12.75">
      <c r="A343" s="315"/>
      <c r="B343" s="316"/>
      <c r="C343" s="13"/>
      <c r="D343" s="16"/>
      <c r="E343" s="317"/>
      <c r="F343" s="317"/>
    </row>
    <row r="344" spans="1:6" ht="12.75">
      <c r="A344" s="315"/>
      <c r="B344" s="316"/>
      <c r="C344" s="13"/>
      <c r="D344" s="16"/>
      <c r="E344" s="317"/>
      <c r="F344" s="317"/>
    </row>
    <row r="345" spans="1:6" ht="12.75">
      <c r="A345" s="315"/>
      <c r="B345" s="316"/>
      <c r="C345" s="13"/>
      <c r="D345" s="16"/>
      <c r="E345" s="317"/>
      <c r="F345" s="317"/>
    </row>
    <row r="346" spans="1:6" ht="12.75">
      <c r="A346" s="315"/>
      <c r="B346" s="316"/>
      <c r="C346" s="13"/>
      <c r="D346" s="16"/>
      <c r="E346" s="317"/>
      <c r="F346" s="317"/>
    </row>
    <row r="347" spans="1:6" ht="12.75">
      <c r="A347" s="315"/>
      <c r="B347" s="316"/>
      <c r="C347" s="13"/>
      <c r="D347" s="16"/>
      <c r="E347" s="317"/>
      <c r="F347" s="317"/>
    </row>
    <row r="348" spans="1:6" ht="12.75">
      <c r="A348" s="315"/>
      <c r="B348" s="316"/>
      <c r="C348" s="13"/>
      <c r="D348" s="16"/>
      <c r="E348" s="317"/>
      <c r="F348" s="317"/>
    </row>
    <row r="349" spans="1:6" ht="12.75">
      <c r="A349" s="315"/>
      <c r="B349" s="316"/>
      <c r="C349" s="13"/>
      <c r="D349" s="16"/>
      <c r="E349" s="317"/>
      <c r="F349" s="317"/>
    </row>
    <row r="350" spans="1:6" ht="12.75">
      <c r="A350" s="315"/>
      <c r="B350" s="316"/>
      <c r="C350" s="13"/>
      <c r="D350" s="16"/>
      <c r="E350" s="317"/>
      <c r="F350" s="317"/>
    </row>
    <row r="351" spans="1:6" ht="12.75">
      <c r="A351" s="315"/>
      <c r="B351" s="316"/>
      <c r="C351" s="13"/>
      <c r="D351" s="16"/>
      <c r="E351" s="317"/>
      <c r="F351" s="317"/>
    </row>
    <row r="352" spans="1:6" ht="12.75">
      <c r="A352" s="315"/>
      <c r="B352" s="316"/>
      <c r="C352" s="13"/>
      <c r="D352" s="16"/>
      <c r="E352" s="317"/>
      <c r="F352" s="317"/>
    </row>
    <row r="353" spans="1:6" ht="12.75">
      <c r="A353" s="315"/>
      <c r="B353" s="316"/>
      <c r="C353" s="13"/>
      <c r="D353" s="16"/>
      <c r="E353" s="317"/>
      <c r="F353" s="317"/>
    </row>
    <row r="354" spans="1:6" ht="12.75">
      <c r="A354" s="315"/>
      <c r="B354" s="316"/>
      <c r="C354" s="13"/>
      <c r="D354" s="16"/>
      <c r="E354" s="317"/>
      <c r="F354" s="317"/>
    </row>
    <row r="355" spans="1:6" ht="12.75">
      <c r="A355" s="315"/>
      <c r="B355" s="316"/>
      <c r="C355" s="13"/>
      <c r="D355" s="16"/>
      <c r="E355" s="317"/>
      <c r="F355" s="317"/>
    </row>
    <row r="356" spans="1:6" ht="12.75">
      <c r="A356" s="315"/>
      <c r="B356" s="316"/>
      <c r="C356" s="13"/>
      <c r="D356" s="16"/>
      <c r="E356" s="317"/>
      <c r="F356" s="317"/>
    </row>
    <row r="357" spans="1:6" ht="12.75">
      <c r="A357" s="315"/>
      <c r="B357" s="316"/>
      <c r="C357" s="13"/>
      <c r="D357" s="16"/>
      <c r="E357" s="317"/>
      <c r="F357" s="317"/>
    </row>
    <row r="358" spans="1:6" ht="12.75">
      <c r="A358" s="315"/>
      <c r="B358" s="316"/>
      <c r="C358" s="13"/>
      <c r="D358" s="16"/>
      <c r="E358" s="317"/>
      <c r="F358" s="317"/>
    </row>
    <row r="359" spans="1:6" ht="12.75">
      <c r="A359" s="315"/>
      <c r="B359" s="316"/>
      <c r="C359" s="13"/>
      <c r="D359" s="16"/>
      <c r="E359" s="317"/>
      <c r="F359" s="317"/>
    </row>
    <row r="360" spans="1:6" ht="12.75">
      <c r="A360" s="315"/>
      <c r="B360" s="316"/>
      <c r="C360" s="13"/>
      <c r="D360" s="16"/>
      <c r="E360" s="317"/>
      <c r="F360" s="317"/>
    </row>
    <row r="361" spans="1:6" ht="12.75">
      <c r="A361" s="315"/>
      <c r="B361" s="316"/>
      <c r="C361" s="13"/>
      <c r="D361" s="16"/>
      <c r="E361" s="317"/>
      <c r="F361" s="317"/>
    </row>
    <row r="362" spans="1:6" ht="12.75">
      <c r="A362" s="315"/>
      <c r="B362" s="316"/>
      <c r="C362" s="13"/>
      <c r="D362" s="16"/>
      <c r="E362" s="317"/>
      <c r="F362" s="317"/>
    </row>
    <row r="363" spans="1:6" ht="12.75">
      <c r="A363" s="315"/>
      <c r="B363" s="316"/>
      <c r="C363" s="13"/>
      <c r="D363" s="16"/>
      <c r="E363" s="317"/>
      <c r="F363" s="317"/>
    </row>
    <row r="364" spans="1:6" ht="12.75">
      <c r="A364" s="315"/>
      <c r="B364" s="316"/>
      <c r="C364" s="13"/>
      <c r="D364" s="16"/>
      <c r="E364" s="317"/>
      <c r="F364" s="317"/>
    </row>
    <row r="365" spans="1:6" ht="12.75">
      <c r="A365" s="315"/>
      <c r="B365" s="316"/>
      <c r="C365" s="13"/>
      <c r="D365" s="16"/>
      <c r="E365" s="317"/>
      <c r="F365" s="317"/>
    </row>
    <row r="366" spans="1:6" ht="12.75">
      <c r="A366" s="315"/>
      <c r="B366" s="316"/>
      <c r="C366" s="13"/>
      <c r="D366" s="16"/>
      <c r="E366" s="317"/>
      <c r="F366" s="317"/>
    </row>
    <row r="367" spans="1:6" ht="12.75">
      <c r="A367" s="315"/>
      <c r="B367" s="316"/>
      <c r="C367" s="13"/>
      <c r="D367" s="16"/>
      <c r="E367" s="317"/>
      <c r="F367" s="317"/>
    </row>
    <row r="368" spans="1:6" ht="12.75">
      <c r="A368" s="315"/>
      <c r="B368" s="316"/>
      <c r="C368" s="13"/>
      <c r="D368" s="16"/>
      <c r="E368" s="317"/>
      <c r="F368" s="317"/>
    </row>
    <row r="369" spans="1:6" ht="12.75">
      <c r="A369" s="315"/>
      <c r="B369" s="316"/>
      <c r="C369" s="13"/>
      <c r="D369" s="16"/>
      <c r="E369" s="317"/>
      <c r="F369" s="317"/>
    </row>
    <row r="370" spans="1:6" ht="12.75">
      <c r="A370" s="315"/>
      <c r="B370" s="316"/>
      <c r="C370" s="13"/>
      <c r="D370" s="16"/>
      <c r="E370" s="317"/>
      <c r="F370" s="317"/>
    </row>
    <row r="371" spans="1:6" ht="12.75">
      <c r="A371" s="315"/>
      <c r="B371" s="316"/>
      <c r="C371" s="13"/>
      <c r="D371" s="16"/>
      <c r="E371" s="317"/>
      <c r="F371" s="317"/>
    </row>
    <row r="372" spans="1:6" ht="12.75">
      <c r="A372" s="315"/>
      <c r="B372" s="316"/>
      <c r="C372" s="13"/>
      <c r="D372" s="16"/>
      <c r="E372" s="317"/>
      <c r="F372" s="317"/>
    </row>
    <row r="373" spans="1:6" ht="12.75">
      <c r="A373" s="315"/>
      <c r="B373" s="316"/>
      <c r="C373" s="13"/>
      <c r="D373" s="16"/>
      <c r="E373" s="317"/>
      <c r="F373" s="317"/>
    </row>
    <row r="374" spans="1:6" ht="12.75">
      <c r="A374" s="315"/>
      <c r="B374" s="316"/>
      <c r="C374" s="13"/>
      <c r="D374" s="16"/>
      <c r="E374" s="317"/>
      <c r="F374" s="317"/>
    </row>
    <row r="375" spans="1:6" ht="12.75">
      <c r="A375" s="315"/>
      <c r="B375" s="316"/>
      <c r="C375" s="13"/>
      <c r="D375" s="16"/>
      <c r="E375" s="317"/>
      <c r="F375" s="317"/>
    </row>
    <row r="376" spans="1:6" ht="12.75">
      <c r="A376" s="315"/>
      <c r="B376" s="316"/>
      <c r="C376" s="13"/>
      <c r="D376" s="16"/>
      <c r="E376" s="317"/>
      <c r="F376" s="317"/>
    </row>
    <row r="377" spans="1:6" ht="12.75">
      <c r="A377" s="315"/>
      <c r="B377" s="316"/>
      <c r="C377" s="13"/>
      <c r="D377" s="16"/>
      <c r="E377" s="317"/>
      <c r="F377" s="317"/>
    </row>
    <row r="378" spans="1:6" ht="12.75">
      <c r="A378" s="315"/>
      <c r="B378" s="316"/>
      <c r="C378" s="13"/>
      <c r="D378" s="16"/>
      <c r="E378" s="317"/>
      <c r="F378" s="317"/>
    </row>
    <row r="379" spans="1:6" ht="12.75">
      <c r="A379" s="315"/>
      <c r="B379" s="316"/>
      <c r="C379" s="13"/>
      <c r="D379" s="16"/>
      <c r="E379" s="317"/>
      <c r="F379" s="317"/>
    </row>
    <row r="380" spans="1:6" ht="12.75">
      <c r="A380" s="315"/>
      <c r="B380" s="316"/>
      <c r="C380" s="13"/>
      <c r="D380" s="16"/>
      <c r="E380" s="317"/>
      <c r="F380" s="317"/>
    </row>
    <row r="381" spans="1:6" ht="12.75">
      <c r="A381" s="315"/>
      <c r="B381" s="316"/>
      <c r="C381" s="13"/>
      <c r="D381" s="16"/>
      <c r="E381" s="317"/>
      <c r="F381" s="317"/>
    </row>
    <row r="382" spans="1:6" ht="12.75">
      <c r="A382" s="315"/>
      <c r="B382" s="316"/>
      <c r="C382" s="13"/>
      <c r="D382" s="16"/>
      <c r="E382" s="317"/>
      <c r="F382" s="317"/>
    </row>
    <row r="383" spans="1:6" ht="12.75">
      <c r="A383" s="315"/>
      <c r="B383" s="316"/>
      <c r="C383" s="13"/>
      <c r="D383" s="16"/>
      <c r="E383" s="317"/>
      <c r="F383" s="317"/>
    </row>
    <row r="384" spans="1:6" ht="12.75">
      <c r="A384" s="315"/>
      <c r="B384" s="316"/>
      <c r="C384" s="13"/>
      <c r="D384" s="16"/>
      <c r="E384" s="317"/>
      <c r="F384" s="317"/>
    </row>
    <row r="385" spans="1:6" ht="12.75">
      <c r="A385" s="315"/>
      <c r="B385" s="316"/>
      <c r="C385" s="13"/>
      <c r="D385" s="16"/>
      <c r="E385" s="317"/>
      <c r="F385" s="317"/>
    </row>
    <row r="386" spans="1:6" ht="12.75">
      <c r="A386" s="315"/>
      <c r="B386" s="316"/>
      <c r="C386" s="13"/>
      <c r="D386" s="16"/>
      <c r="E386" s="317"/>
      <c r="F386" s="317"/>
    </row>
    <row r="387" spans="1:6" ht="12.75">
      <c r="A387" s="315"/>
      <c r="B387" s="316"/>
      <c r="C387" s="13"/>
      <c r="D387" s="16"/>
      <c r="E387" s="317"/>
      <c r="F387" s="317"/>
    </row>
    <row r="388" spans="1:6" ht="12.75">
      <c r="A388" s="315"/>
      <c r="B388" s="316"/>
      <c r="C388" s="13"/>
      <c r="D388" s="16"/>
      <c r="E388" s="317"/>
      <c r="F388" s="317"/>
    </row>
    <row r="389" spans="1:6" ht="12.75">
      <c r="A389" s="315"/>
      <c r="B389" s="316"/>
      <c r="C389" s="13"/>
      <c r="D389" s="16"/>
      <c r="E389" s="317"/>
      <c r="F389" s="317"/>
    </row>
    <row r="390" spans="1:6" ht="12.75">
      <c r="A390" s="315"/>
      <c r="B390" s="316"/>
      <c r="C390" s="13"/>
      <c r="D390" s="16"/>
      <c r="E390" s="317"/>
      <c r="F390" s="317"/>
    </row>
    <row r="391" spans="1:6" ht="12.75">
      <c r="A391" s="315"/>
      <c r="B391" s="316"/>
      <c r="C391" s="13"/>
      <c r="D391" s="16"/>
      <c r="E391" s="317"/>
      <c r="F391" s="317"/>
    </row>
    <row r="392" spans="1:6" ht="12.75">
      <c r="A392" s="315"/>
      <c r="B392" s="316"/>
      <c r="C392" s="13"/>
      <c r="D392" s="16"/>
      <c r="E392" s="317"/>
      <c r="F392" s="317"/>
    </row>
    <row r="393" spans="1:6" ht="12.75">
      <c r="A393" s="315"/>
      <c r="B393" s="316"/>
      <c r="C393" s="13"/>
      <c r="D393" s="16"/>
      <c r="E393" s="317"/>
      <c r="F393" s="317"/>
    </row>
    <row r="394" spans="1:6" ht="12.75">
      <c r="A394" s="315"/>
      <c r="B394" s="316"/>
      <c r="C394" s="13"/>
      <c r="D394" s="16"/>
      <c r="E394" s="317"/>
      <c r="F394" s="317"/>
    </row>
    <row r="395" spans="1:6" ht="12.75">
      <c r="A395" s="315"/>
      <c r="B395" s="316"/>
      <c r="C395" s="13"/>
      <c r="D395" s="16"/>
      <c r="E395" s="317"/>
      <c r="F395" s="317"/>
    </row>
    <row r="396" spans="1:6" ht="12.75">
      <c r="A396" s="315"/>
      <c r="B396" s="316"/>
      <c r="C396" s="13"/>
      <c r="D396" s="16"/>
      <c r="E396" s="317"/>
      <c r="F396" s="317"/>
    </row>
    <row r="397" spans="1:6" ht="12.75">
      <c r="A397" s="315"/>
      <c r="B397" s="316"/>
      <c r="C397" s="13"/>
      <c r="D397" s="16"/>
      <c r="E397" s="317"/>
      <c r="F397" s="317"/>
    </row>
    <row r="398" spans="1:6" ht="12.75">
      <c r="A398" s="315"/>
      <c r="B398" s="316"/>
      <c r="C398" s="13"/>
      <c r="D398" s="16"/>
      <c r="E398" s="317"/>
      <c r="F398" s="317"/>
    </row>
    <row r="399" spans="1:6" ht="12.75">
      <c r="A399" s="315"/>
      <c r="B399" s="316"/>
      <c r="C399" s="13"/>
      <c r="D399" s="16"/>
      <c r="E399" s="317"/>
      <c r="F399" s="317"/>
    </row>
    <row r="400" spans="1:6" ht="12.75">
      <c r="A400" s="315"/>
      <c r="B400" s="316"/>
      <c r="C400" s="13"/>
      <c r="D400" s="16"/>
      <c r="E400" s="317"/>
      <c r="F400" s="317"/>
    </row>
    <row r="401" spans="1:6" ht="12.75">
      <c r="A401" s="315"/>
      <c r="B401" s="316"/>
      <c r="C401" s="13"/>
      <c r="D401" s="16"/>
      <c r="E401" s="317"/>
      <c r="F401" s="317"/>
    </row>
    <row r="402" spans="1:6" ht="12.75">
      <c r="A402" s="315"/>
      <c r="B402" s="316"/>
      <c r="C402" s="13"/>
      <c r="D402" s="16"/>
      <c r="E402" s="317"/>
      <c r="F402" s="317"/>
    </row>
    <row r="403" spans="1:6" ht="12.75">
      <c r="A403" s="315"/>
      <c r="B403" s="316"/>
      <c r="C403" s="13"/>
      <c r="D403" s="16"/>
      <c r="E403" s="317"/>
      <c r="F403" s="317"/>
    </row>
    <row r="404" spans="1:6" ht="12.75">
      <c r="A404" s="315"/>
      <c r="B404" s="316"/>
      <c r="C404" s="13"/>
      <c r="D404" s="16"/>
      <c r="E404" s="317"/>
      <c r="F404" s="317"/>
    </row>
    <row r="405" spans="1:6" ht="12.75">
      <c r="A405" s="315"/>
      <c r="B405" s="316"/>
      <c r="C405" s="13"/>
      <c r="D405" s="16"/>
      <c r="E405" s="317"/>
      <c r="F405" s="317"/>
    </row>
    <row r="406" spans="1:6" ht="12.75">
      <c r="A406" s="315"/>
      <c r="B406" s="316"/>
      <c r="C406" s="13"/>
      <c r="D406" s="16"/>
      <c r="E406" s="317"/>
      <c r="F406" s="317"/>
    </row>
    <row r="407" spans="1:6" ht="12.75">
      <c r="A407" s="315"/>
      <c r="B407" s="316"/>
      <c r="C407" s="13"/>
      <c r="D407" s="16"/>
      <c r="E407" s="317"/>
      <c r="F407" s="317"/>
    </row>
    <row r="408" spans="1:6" ht="12.75">
      <c r="A408" s="315"/>
      <c r="B408" s="316"/>
      <c r="C408" s="13"/>
      <c r="D408" s="16"/>
      <c r="E408" s="317"/>
      <c r="F408" s="317"/>
    </row>
    <row r="409" spans="1:6" ht="12.75">
      <c r="A409" s="315"/>
      <c r="B409" s="316"/>
      <c r="C409" s="13"/>
      <c r="D409" s="16"/>
      <c r="E409" s="317"/>
      <c r="F409" s="317"/>
    </row>
    <row r="410" spans="1:6" ht="12.75">
      <c r="A410" s="315"/>
      <c r="B410" s="316"/>
      <c r="C410" s="13"/>
      <c r="D410" s="16"/>
      <c r="E410" s="317"/>
      <c r="F410" s="317"/>
    </row>
    <row r="411" spans="1:6" ht="12.75">
      <c r="A411" s="315"/>
      <c r="B411" s="316"/>
      <c r="C411" s="13"/>
      <c r="D411" s="16"/>
      <c r="E411" s="317"/>
      <c r="F411" s="317"/>
    </row>
    <row r="412" spans="1:6" ht="12.75">
      <c r="A412" s="315"/>
      <c r="B412" s="316"/>
      <c r="C412" s="13"/>
      <c r="D412" s="16"/>
      <c r="E412" s="317"/>
      <c r="F412" s="317"/>
    </row>
    <row r="413" spans="1:6" ht="12.75">
      <c r="A413" s="315"/>
      <c r="B413" s="316"/>
      <c r="C413" s="13"/>
      <c r="D413" s="16"/>
      <c r="E413" s="317"/>
      <c r="F413" s="317"/>
    </row>
    <row r="414" spans="1:6" ht="12.75">
      <c r="A414" s="315"/>
      <c r="B414" s="316"/>
      <c r="C414" s="13"/>
      <c r="D414" s="16"/>
      <c r="E414" s="317"/>
      <c r="F414" s="317"/>
    </row>
    <row r="415" spans="1:6" ht="12.75">
      <c r="A415" s="315"/>
      <c r="B415" s="316"/>
      <c r="C415" s="13"/>
      <c r="D415" s="16"/>
      <c r="E415" s="317"/>
      <c r="F415" s="317"/>
    </row>
    <row r="416" spans="1:6" ht="12.75">
      <c r="A416" s="315"/>
      <c r="B416" s="316"/>
      <c r="C416" s="13"/>
      <c r="D416" s="16"/>
      <c r="E416" s="317"/>
      <c r="F416" s="317"/>
    </row>
    <row r="417" spans="1:6" ht="12.75">
      <c r="A417" s="315"/>
      <c r="B417" s="316"/>
      <c r="C417" s="13"/>
      <c r="D417" s="16"/>
      <c r="E417" s="317"/>
      <c r="F417" s="317"/>
    </row>
    <row r="418" spans="1:6" ht="12.75">
      <c r="A418" s="315"/>
      <c r="B418" s="316"/>
      <c r="C418" s="13"/>
      <c r="D418" s="16"/>
      <c r="E418" s="317"/>
      <c r="F418" s="317"/>
    </row>
    <row r="419" spans="1:6" ht="12.75">
      <c r="A419" s="315"/>
      <c r="B419" s="316"/>
      <c r="C419" s="13"/>
      <c r="D419" s="16"/>
      <c r="E419" s="317"/>
      <c r="F419" s="317"/>
    </row>
    <row r="420" spans="1:6" ht="12.75">
      <c r="A420" s="315"/>
      <c r="B420" s="316"/>
      <c r="C420" s="13"/>
      <c r="D420" s="16"/>
      <c r="E420" s="317"/>
      <c r="F420" s="317"/>
    </row>
    <row r="421" spans="1:6" ht="12.75">
      <c r="A421" s="315"/>
      <c r="B421" s="316"/>
      <c r="C421" s="13"/>
      <c r="D421" s="16"/>
      <c r="E421" s="317"/>
      <c r="F421" s="317"/>
    </row>
    <row r="422" spans="1:6" ht="12.75">
      <c r="A422" s="315"/>
      <c r="B422" s="316"/>
      <c r="C422" s="13"/>
      <c r="D422" s="16"/>
      <c r="E422" s="317"/>
      <c r="F422" s="317"/>
    </row>
    <row r="423" spans="1:6" ht="12.75">
      <c r="A423" s="315"/>
      <c r="B423" s="316"/>
      <c r="C423" s="13"/>
      <c r="D423" s="16"/>
      <c r="E423" s="317"/>
      <c r="F423" s="317"/>
    </row>
    <row r="424" spans="1:6" ht="12.75">
      <c r="A424" s="315"/>
      <c r="B424" s="316"/>
      <c r="C424" s="13"/>
      <c r="D424" s="16"/>
      <c r="E424" s="317"/>
      <c r="F424" s="317"/>
    </row>
    <row r="425" spans="1:6" ht="12.75">
      <c r="A425" s="315"/>
      <c r="B425" s="316"/>
      <c r="C425" s="13"/>
      <c r="D425" s="16"/>
      <c r="E425" s="317"/>
      <c r="F425" s="317"/>
    </row>
    <row r="426" spans="1:6" ht="12.75">
      <c r="A426" s="315"/>
      <c r="B426" s="316"/>
      <c r="C426" s="13"/>
      <c r="D426" s="16"/>
      <c r="E426" s="317"/>
      <c r="F426" s="317"/>
    </row>
    <row r="427" spans="1:6" ht="12.75">
      <c r="A427" s="315"/>
      <c r="B427" s="316"/>
      <c r="C427" s="13"/>
      <c r="D427" s="16"/>
      <c r="E427" s="317"/>
      <c r="F427" s="317"/>
    </row>
    <row r="428" spans="1:6" ht="12.75">
      <c r="A428" s="315"/>
      <c r="B428" s="316"/>
      <c r="C428" s="13"/>
      <c r="D428" s="16"/>
      <c r="E428" s="317"/>
      <c r="F428" s="317"/>
    </row>
    <row r="429" spans="1:6" ht="12.75">
      <c r="A429" s="315"/>
      <c r="B429" s="316"/>
      <c r="C429" s="13"/>
      <c r="D429" s="16"/>
      <c r="E429" s="317"/>
      <c r="F429" s="317"/>
    </row>
    <row r="430" spans="1:6" ht="12.75">
      <c r="A430" s="315"/>
      <c r="B430" s="316"/>
      <c r="C430" s="13"/>
      <c r="D430" s="16"/>
      <c r="E430" s="317"/>
      <c r="F430" s="317"/>
    </row>
    <row r="431" spans="1:6" ht="12.75">
      <c r="A431" s="315"/>
      <c r="B431" s="316"/>
      <c r="C431" s="13"/>
      <c r="D431" s="16"/>
      <c r="E431" s="317"/>
      <c r="F431" s="317"/>
    </row>
    <row r="432" spans="1:6" ht="12.75">
      <c r="A432" s="315"/>
      <c r="B432" s="316"/>
      <c r="C432" s="13"/>
      <c r="D432" s="16"/>
      <c r="E432" s="317"/>
      <c r="F432" s="317"/>
    </row>
    <row r="433" spans="1:6" ht="12.75">
      <c r="A433" s="315"/>
      <c r="B433" s="316"/>
      <c r="C433" s="13"/>
      <c r="D433" s="16"/>
      <c r="E433" s="317"/>
      <c r="F433" s="317"/>
    </row>
    <row r="434" spans="1:6" ht="12.75">
      <c r="A434" s="315"/>
      <c r="B434" s="316"/>
      <c r="C434" s="13"/>
      <c r="D434" s="16"/>
      <c r="E434" s="317"/>
      <c r="F434" s="317"/>
    </row>
    <row r="435" spans="1:6" ht="12.75">
      <c r="A435" s="315"/>
      <c r="B435" s="316"/>
      <c r="C435" s="13"/>
      <c r="D435" s="16"/>
      <c r="E435" s="317"/>
      <c r="F435" s="317"/>
    </row>
    <row r="436" spans="1:6" ht="12.75">
      <c r="A436" s="315"/>
      <c r="B436" s="316"/>
      <c r="C436" s="13"/>
      <c r="D436" s="16"/>
      <c r="E436" s="317"/>
      <c r="F436" s="317"/>
    </row>
    <row r="437" spans="1:6" ht="12.75">
      <c r="A437" s="315"/>
      <c r="B437" s="316"/>
      <c r="C437" s="13"/>
      <c r="D437" s="16"/>
      <c r="E437" s="317"/>
      <c r="F437" s="317"/>
    </row>
    <row r="438" spans="1:6" ht="12.75">
      <c r="A438" s="315"/>
      <c r="B438" s="316"/>
      <c r="C438" s="13"/>
      <c r="D438" s="16"/>
      <c r="E438" s="317"/>
      <c r="F438" s="317"/>
    </row>
    <row r="439" spans="1:6" ht="12.75">
      <c r="A439" s="315"/>
      <c r="B439" s="316"/>
      <c r="C439" s="13"/>
      <c r="D439" s="16"/>
      <c r="E439" s="317"/>
      <c r="F439" s="317"/>
    </row>
    <row r="440" spans="1:6" ht="12.75">
      <c r="A440" s="315"/>
      <c r="B440" s="316"/>
      <c r="C440" s="13"/>
      <c r="D440" s="16"/>
      <c r="E440" s="317"/>
      <c r="F440" s="317"/>
    </row>
    <row r="441" spans="1:6" ht="12.75">
      <c r="A441" s="315"/>
      <c r="B441" s="316"/>
      <c r="C441" s="13"/>
      <c r="D441" s="16"/>
      <c r="E441" s="317"/>
      <c r="F441" s="317"/>
    </row>
    <row r="442" spans="1:6" ht="12.75">
      <c r="A442" s="315"/>
      <c r="B442" s="316"/>
      <c r="C442" s="13"/>
      <c r="D442" s="16"/>
      <c r="E442" s="317"/>
      <c r="F442" s="317"/>
    </row>
    <row r="443" spans="1:6" ht="12.75">
      <c r="A443" s="315"/>
      <c r="B443" s="316"/>
      <c r="C443" s="13"/>
      <c r="D443" s="16"/>
      <c r="E443" s="317"/>
      <c r="F443" s="317"/>
    </row>
    <row r="444" spans="1:6" ht="12.75">
      <c r="A444" s="315"/>
      <c r="B444" s="316"/>
      <c r="C444" s="13"/>
      <c r="D444" s="16"/>
      <c r="E444" s="317"/>
      <c r="F444" s="317"/>
    </row>
    <row r="445" spans="1:6" ht="12.75">
      <c r="A445" s="315"/>
      <c r="B445" s="316"/>
      <c r="C445" s="13"/>
      <c r="D445" s="16"/>
      <c r="E445" s="317"/>
      <c r="F445" s="317"/>
    </row>
    <row r="446" spans="1:6" ht="12.75">
      <c r="A446" s="315"/>
      <c r="B446" s="316"/>
      <c r="C446" s="13"/>
      <c r="D446" s="16"/>
      <c r="E446" s="317"/>
      <c r="F446" s="317"/>
    </row>
    <row r="447" spans="1:6" ht="12.75">
      <c r="A447" s="315"/>
      <c r="B447" s="316"/>
      <c r="C447" s="13"/>
      <c r="D447" s="16"/>
      <c r="E447" s="317"/>
      <c r="F447" s="317"/>
    </row>
    <row r="448" spans="1:6" ht="12.75">
      <c r="A448" s="315"/>
      <c r="B448" s="316"/>
      <c r="C448" s="13"/>
      <c r="D448" s="16"/>
      <c r="E448" s="317"/>
      <c r="F448" s="317"/>
    </row>
    <row r="449" spans="1:6" ht="12.75">
      <c r="A449" s="315"/>
      <c r="B449" s="316"/>
      <c r="C449" s="13"/>
      <c r="D449" s="16"/>
      <c r="E449" s="317"/>
      <c r="F449" s="317"/>
    </row>
    <row r="450" spans="1:6" ht="12.75">
      <c r="A450" s="315"/>
      <c r="B450" s="316"/>
      <c r="C450" s="13"/>
      <c r="D450" s="16"/>
      <c r="E450" s="317"/>
      <c r="F450" s="317"/>
    </row>
    <row r="451" spans="1:6" ht="12.75">
      <c r="A451" s="315"/>
      <c r="B451" s="316"/>
      <c r="C451" s="13"/>
      <c r="D451" s="16"/>
      <c r="E451" s="317"/>
      <c r="F451" s="317"/>
    </row>
    <row r="452" spans="1:6" ht="12.75">
      <c r="A452" s="315"/>
      <c r="B452" s="316"/>
      <c r="C452" s="13"/>
      <c r="D452" s="16"/>
      <c r="E452" s="317"/>
      <c r="F452" s="317"/>
    </row>
    <row r="453" spans="1:6" ht="12.75">
      <c r="A453" s="315"/>
      <c r="B453" s="316"/>
      <c r="C453" s="13"/>
      <c r="D453" s="16"/>
      <c r="E453" s="317"/>
      <c r="F453" s="317"/>
    </row>
    <row r="454" spans="1:6" ht="12.75">
      <c r="A454" s="315"/>
      <c r="B454" s="316"/>
      <c r="C454" s="13"/>
      <c r="D454" s="16"/>
      <c r="E454" s="317"/>
      <c r="F454" s="317"/>
    </row>
    <row r="455" spans="1:6" ht="12.75">
      <c r="A455" s="315"/>
      <c r="B455" s="316"/>
      <c r="C455" s="13"/>
      <c r="D455" s="16"/>
      <c r="E455" s="317"/>
      <c r="F455" s="317"/>
    </row>
    <row r="456" spans="1:6" ht="12.75">
      <c r="A456" s="315"/>
      <c r="B456" s="316"/>
      <c r="C456" s="13"/>
      <c r="D456" s="16"/>
      <c r="E456" s="317"/>
      <c r="F456" s="317"/>
    </row>
    <row r="457" spans="1:6" ht="12.75">
      <c r="A457" s="315"/>
      <c r="B457" s="316"/>
      <c r="C457" s="13"/>
      <c r="D457" s="16"/>
      <c r="E457" s="317"/>
      <c r="F457" s="317"/>
    </row>
    <row r="458" spans="1:6" ht="12.75">
      <c r="A458" s="315"/>
      <c r="B458" s="316"/>
      <c r="C458" s="13"/>
      <c r="D458" s="16"/>
      <c r="E458" s="317"/>
      <c r="F458" s="317"/>
    </row>
    <row r="459" spans="1:6" ht="12.75">
      <c r="A459" s="315"/>
      <c r="B459" s="316"/>
      <c r="C459" s="13"/>
      <c r="D459" s="16"/>
      <c r="E459" s="317"/>
      <c r="F459" s="317"/>
    </row>
    <row r="460" spans="1:6" ht="12.75">
      <c r="A460" s="315"/>
      <c r="B460" s="316"/>
      <c r="C460" s="13"/>
      <c r="D460" s="16"/>
      <c r="E460" s="317"/>
      <c r="F460" s="317"/>
    </row>
    <row r="461" spans="1:6" ht="12.75">
      <c r="A461" s="315"/>
      <c r="B461" s="316"/>
      <c r="C461" s="13"/>
      <c r="D461" s="16"/>
      <c r="E461" s="317"/>
      <c r="F461" s="317"/>
    </row>
    <row r="462" spans="1:6" ht="12.75">
      <c r="A462" s="315"/>
      <c r="B462" s="316"/>
      <c r="C462" s="13"/>
      <c r="D462" s="16"/>
      <c r="E462" s="317"/>
      <c r="F462" s="317"/>
    </row>
    <row r="463" spans="1:6" ht="12.75">
      <c r="A463" s="315"/>
      <c r="B463" s="316"/>
      <c r="C463" s="13"/>
      <c r="D463" s="16"/>
      <c r="E463" s="317"/>
      <c r="F463" s="317"/>
    </row>
    <row r="464" spans="1:6" ht="12.75">
      <c r="A464" s="315"/>
      <c r="B464" s="316"/>
      <c r="C464" s="13"/>
      <c r="D464" s="16"/>
      <c r="E464" s="317"/>
      <c r="F464" s="317"/>
    </row>
    <row r="465" spans="1:6" ht="12.75">
      <c r="A465" s="315"/>
      <c r="B465" s="316"/>
      <c r="C465" s="13"/>
      <c r="D465" s="16"/>
      <c r="E465" s="317"/>
      <c r="F465" s="317"/>
    </row>
    <row r="466" spans="1:6" ht="12.75">
      <c r="A466" s="315"/>
      <c r="B466" s="316"/>
      <c r="C466" s="13"/>
      <c r="D466" s="16"/>
      <c r="E466" s="317"/>
      <c r="F466" s="317"/>
    </row>
    <row r="467" spans="1:6" ht="12.75">
      <c r="A467" s="315"/>
      <c r="B467" s="316"/>
      <c r="C467" s="13"/>
      <c r="D467" s="16"/>
      <c r="E467" s="317"/>
      <c r="F467" s="317"/>
    </row>
    <row r="468" spans="1:6" ht="12.75">
      <c r="A468" s="315"/>
      <c r="B468" s="316"/>
      <c r="C468" s="13"/>
      <c r="D468" s="16"/>
      <c r="E468" s="317"/>
      <c r="F468" s="317"/>
    </row>
    <row r="469" spans="1:6" ht="12.75">
      <c r="A469" s="315"/>
      <c r="B469" s="316"/>
      <c r="C469" s="13"/>
      <c r="D469" s="16"/>
      <c r="E469" s="317"/>
      <c r="F469" s="317"/>
    </row>
    <row r="470" spans="1:6" ht="12.75">
      <c r="A470" s="315"/>
      <c r="B470" s="316"/>
      <c r="C470" s="13"/>
      <c r="D470" s="16"/>
      <c r="E470" s="317"/>
      <c r="F470" s="317"/>
    </row>
    <row r="471" spans="1:6" ht="12.75">
      <c r="A471" s="315"/>
      <c r="B471" s="316"/>
      <c r="C471" s="13"/>
      <c r="D471" s="16"/>
      <c r="E471" s="317"/>
      <c r="F471" s="317"/>
    </row>
    <row r="472" spans="1:6" ht="12.75">
      <c r="A472" s="315"/>
      <c r="B472" s="316"/>
      <c r="C472" s="13"/>
      <c r="D472" s="16"/>
      <c r="E472" s="317"/>
      <c r="F472" s="317"/>
    </row>
    <row r="473" spans="1:6" ht="12.75">
      <c r="A473" s="315"/>
      <c r="B473" s="316"/>
      <c r="C473" s="13"/>
      <c r="D473" s="16"/>
      <c r="E473" s="317"/>
      <c r="F473" s="317"/>
    </row>
    <row r="474" spans="1:6" ht="12.75">
      <c r="A474" s="315"/>
      <c r="B474" s="316"/>
      <c r="C474" s="13"/>
      <c r="D474" s="16"/>
      <c r="E474" s="317"/>
      <c r="F474" s="317"/>
    </row>
    <row r="475" spans="1:6" ht="12.75">
      <c r="A475" s="315"/>
      <c r="B475" s="316"/>
      <c r="C475" s="13"/>
      <c r="D475" s="16"/>
      <c r="E475" s="317"/>
      <c r="F475" s="317"/>
    </row>
    <row r="476" spans="1:6" ht="12.75">
      <c r="A476" s="315"/>
      <c r="B476" s="316"/>
      <c r="C476" s="13"/>
      <c r="D476" s="16"/>
      <c r="E476" s="317"/>
      <c r="F476" s="317"/>
    </row>
    <row r="477" spans="1:6" ht="12.75">
      <c r="A477" s="315"/>
      <c r="B477" s="316"/>
      <c r="C477" s="13"/>
      <c r="D477" s="16"/>
      <c r="E477" s="317"/>
      <c r="F477" s="317"/>
    </row>
    <row r="478" spans="1:6" ht="12.75">
      <c r="A478" s="315"/>
      <c r="B478" s="316"/>
      <c r="C478" s="13"/>
      <c r="D478" s="16"/>
      <c r="E478" s="317"/>
      <c r="F478" s="317"/>
    </row>
    <row r="479" spans="1:6" ht="12.75">
      <c r="A479" s="315"/>
      <c r="B479" s="316"/>
      <c r="C479" s="13"/>
      <c r="D479" s="16"/>
      <c r="E479" s="317"/>
      <c r="F479" s="317"/>
    </row>
    <row r="480" spans="1:6" ht="12.75">
      <c r="A480" s="315"/>
      <c r="B480" s="316"/>
      <c r="C480" s="13"/>
      <c r="D480" s="16"/>
      <c r="E480" s="317"/>
      <c r="F480" s="317"/>
    </row>
    <row r="481" spans="1:6" ht="12.75">
      <c r="A481" s="315"/>
      <c r="B481" s="316"/>
      <c r="C481" s="13"/>
      <c r="D481" s="16"/>
      <c r="E481" s="317"/>
      <c r="F481" s="317"/>
    </row>
    <row r="482" spans="1:6" ht="12.75">
      <c r="A482" s="315"/>
      <c r="B482" s="316"/>
      <c r="C482" s="13"/>
      <c r="D482" s="16"/>
      <c r="E482" s="317"/>
      <c r="F482" s="317"/>
    </row>
    <row r="483" spans="1:6" ht="12.75">
      <c r="A483" s="315"/>
      <c r="B483" s="316"/>
      <c r="C483" s="13"/>
      <c r="D483" s="16"/>
      <c r="E483" s="317"/>
      <c r="F483" s="317"/>
    </row>
    <row r="484" spans="1:6" ht="12.75">
      <c r="A484" s="315"/>
      <c r="B484" s="316"/>
      <c r="C484" s="13"/>
      <c r="D484" s="16"/>
      <c r="E484" s="317"/>
      <c r="F484" s="317"/>
    </row>
    <row r="485" spans="1:6" ht="12.75">
      <c r="A485" s="315"/>
      <c r="B485" s="316"/>
      <c r="C485" s="13"/>
      <c r="D485" s="16"/>
      <c r="E485" s="317"/>
      <c r="F485" s="317"/>
    </row>
    <row r="486" spans="1:6" ht="12.75">
      <c r="A486" s="315"/>
      <c r="B486" s="316"/>
      <c r="C486" s="13"/>
      <c r="D486" s="16"/>
      <c r="E486" s="317"/>
      <c r="F486" s="317"/>
    </row>
    <row r="487" spans="1:6" ht="12.75">
      <c r="A487" s="315"/>
      <c r="B487" s="316"/>
      <c r="C487" s="13"/>
      <c r="D487" s="16"/>
      <c r="E487" s="317"/>
      <c r="F487" s="317"/>
    </row>
    <row r="488" spans="1:6" ht="12.75">
      <c r="A488" s="315"/>
      <c r="B488" s="316"/>
      <c r="C488" s="13"/>
      <c r="D488" s="16"/>
      <c r="E488" s="317"/>
      <c r="F488" s="317"/>
    </row>
    <row r="489" spans="1:6" ht="12.75">
      <c r="A489" s="315"/>
      <c r="B489" s="316"/>
      <c r="C489" s="13"/>
      <c r="D489" s="16"/>
      <c r="E489" s="317"/>
      <c r="F489" s="317"/>
    </row>
    <row r="490" spans="1:6" ht="12.75">
      <c r="A490" s="315"/>
      <c r="B490" s="316"/>
      <c r="C490" s="13"/>
      <c r="D490" s="16"/>
      <c r="E490" s="317"/>
      <c r="F490" s="317"/>
    </row>
    <row r="491" spans="1:6" ht="12.75">
      <c r="A491" s="315"/>
      <c r="B491" s="316"/>
      <c r="C491" s="13"/>
      <c r="D491" s="16"/>
      <c r="E491" s="317"/>
      <c r="F491" s="317"/>
    </row>
    <row r="492" spans="1:6" ht="12.75">
      <c r="A492" s="315"/>
      <c r="B492" s="316"/>
      <c r="C492" s="13"/>
      <c r="D492" s="16"/>
      <c r="E492" s="317"/>
      <c r="F492" s="317"/>
    </row>
    <row r="493" spans="1:6" ht="12.75">
      <c r="A493" s="315"/>
      <c r="B493" s="316"/>
      <c r="C493" s="13"/>
      <c r="D493" s="16"/>
      <c r="E493" s="317"/>
      <c r="F493" s="317"/>
    </row>
    <row r="494" spans="1:6" ht="12.75">
      <c r="A494" s="315"/>
      <c r="B494" s="316"/>
      <c r="C494" s="13"/>
      <c r="D494" s="16"/>
      <c r="E494" s="317"/>
      <c r="F494" s="317"/>
    </row>
    <row r="495" spans="1:6" ht="12.75">
      <c r="A495" s="315"/>
      <c r="B495" s="316"/>
      <c r="C495" s="13"/>
      <c r="D495" s="16"/>
      <c r="E495" s="317"/>
      <c r="F495" s="317"/>
    </row>
    <row r="496" spans="1:6" ht="12.75">
      <c r="A496" s="315"/>
      <c r="B496" s="316"/>
      <c r="C496" s="13"/>
      <c r="D496" s="16"/>
      <c r="E496" s="317"/>
      <c r="F496" s="317"/>
    </row>
    <row r="497" spans="1:6" ht="12.75">
      <c r="A497" s="315"/>
      <c r="B497" s="316"/>
      <c r="C497" s="13"/>
      <c r="D497" s="16"/>
      <c r="E497" s="317"/>
      <c r="F497" s="317"/>
    </row>
    <row r="498" spans="1:6" ht="12.75">
      <c r="A498" s="315"/>
      <c r="B498" s="316"/>
      <c r="C498" s="13"/>
      <c r="D498" s="16"/>
      <c r="E498" s="317"/>
      <c r="F498" s="317"/>
    </row>
    <row r="499" spans="1:6" ht="12.75">
      <c r="A499" s="315"/>
      <c r="B499" s="316"/>
      <c r="C499" s="13"/>
      <c r="D499" s="16"/>
      <c r="E499" s="317"/>
      <c r="F499" s="317"/>
    </row>
    <row r="500" spans="1:6" ht="12.75">
      <c r="A500" s="315"/>
      <c r="B500" s="316"/>
      <c r="C500" s="13"/>
      <c r="D500" s="16"/>
      <c r="E500" s="317"/>
      <c r="F500" s="317"/>
    </row>
    <row r="501" spans="1:6" ht="12.75">
      <c r="A501" s="315"/>
      <c r="B501" s="316"/>
      <c r="C501" s="13"/>
      <c r="D501" s="16"/>
      <c r="E501" s="317"/>
      <c r="F501" s="317"/>
    </row>
    <row r="502" spans="1:6" ht="12.75">
      <c r="A502" s="315"/>
      <c r="B502" s="316"/>
      <c r="C502" s="13"/>
      <c r="D502" s="16"/>
      <c r="E502" s="317"/>
      <c r="F502" s="317"/>
    </row>
    <row r="503" spans="1:6" ht="12.75">
      <c r="A503" s="315"/>
      <c r="B503" s="316"/>
      <c r="C503" s="13"/>
      <c r="D503" s="16"/>
      <c r="E503" s="317"/>
      <c r="F503" s="317"/>
    </row>
    <row r="504" spans="1:6" ht="12.75">
      <c r="A504" s="315"/>
      <c r="B504" s="316"/>
      <c r="C504" s="13"/>
      <c r="D504" s="16"/>
      <c r="E504" s="317"/>
      <c r="F504" s="317"/>
    </row>
    <row r="505" spans="1:6" ht="12.75">
      <c r="A505" s="315"/>
      <c r="B505" s="316"/>
      <c r="C505" s="13"/>
      <c r="D505" s="16"/>
      <c r="E505" s="317"/>
      <c r="F505" s="317"/>
    </row>
    <row r="506" spans="1:6" ht="12.75">
      <c r="A506" s="315"/>
      <c r="B506" s="316"/>
      <c r="C506" s="13"/>
      <c r="D506" s="16"/>
      <c r="E506" s="317"/>
      <c r="F506" s="317"/>
    </row>
    <row r="507" spans="1:6" ht="12.75">
      <c r="A507" s="315"/>
      <c r="B507" s="316"/>
      <c r="C507" s="13"/>
      <c r="D507" s="16"/>
      <c r="E507" s="317"/>
      <c r="F507" s="317"/>
    </row>
    <row r="508" spans="1:6" ht="12.75">
      <c r="A508" s="315"/>
      <c r="B508" s="316"/>
      <c r="C508" s="13"/>
      <c r="D508" s="16"/>
      <c r="E508" s="317"/>
      <c r="F508" s="317"/>
    </row>
    <row r="509" spans="1:6" ht="12.75">
      <c r="A509" s="315"/>
      <c r="B509" s="316"/>
      <c r="C509" s="13"/>
      <c r="D509" s="16"/>
      <c r="E509" s="317"/>
      <c r="F509" s="317"/>
    </row>
    <row r="510" spans="1:6" ht="12.75">
      <c r="A510" s="315"/>
      <c r="B510" s="316"/>
      <c r="C510" s="13"/>
      <c r="D510" s="16"/>
      <c r="E510" s="317"/>
      <c r="F510" s="317"/>
    </row>
    <row r="511" spans="1:6" ht="12.75">
      <c r="A511" s="315"/>
      <c r="B511" s="316"/>
      <c r="C511" s="13"/>
      <c r="D511" s="16"/>
      <c r="E511" s="317"/>
      <c r="F511" s="317"/>
    </row>
    <row r="512" spans="1:6" ht="12.75">
      <c r="A512" s="315"/>
      <c r="B512" s="316"/>
      <c r="C512" s="13"/>
      <c r="D512" s="16"/>
      <c r="E512" s="317"/>
      <c r="F512" s="317"/>
    </row>
    <row r="513" spans="1:6" ht="12.75">
      <c r="A513" s="315"/>
      <c r="B513" s="316"/>
      <c r="C513" s="13"/>
      <c r="D513" s="16"/>
      <c r="E513" s="317"/>
      <c r="F513" s="317"/>
    </row>
    <row r="514" spans="1:6" ht="12.75">
      <c r="A514" s="315"/>
      <c r="B514" s="316"/>
      <c r="C514" s="13"/>
      <c r="D514" s="16"/>
      <c r="E514" s="317"/>
      <c r="F514" s="317"/>
    </row>
    <row r="515" spans="1:6" ht="12.75">
      <c r="A515" s="315"/>
      <c r="B515" s="316"/>
      <c r="C515" s="13"/>
      <c r="D515" s="16"/>
      <c r="E515" s="317"/>
      <c r="F515" s="317"/>
    </row>
    <row r="516" spans="1:6" ht="12.75">
      <c r="A516" s="315"/>
      <c r="B516" s="316"/>
      <c r="C516" s="13"/>
      <c r="D516" s="16"/>
      <c r="E516" s="317"/>
      <c r="F516" s="317"/>
    </row>
    <row r="517" spans="1:6" ht="12.75">
      <c r="A517" s="315"/>
      <c r="B517" s="316"/>
      <c r="C517" s="13"/>
      <c r="D517" s="16"/>
      <c r="E517" s="317"/>
      <c r="F517" s="317"/>
    </row>
    <row r="518" spans="1:6" ht="12.75">
      <c r="A518" s="315"/>
      <c r="B518" s="316"/>
      <c r="C518" s="13"/>
      <c r="D518" s="16"/>
      <c r="E518" s="317"/>
      <c r="F518" s="317"/>
    </row>
    <row r="519" spans="1:6" ht="12.75">
      <c r="A519" s="315"/>
      <c r="B519" s="316"/>
      <c r="C519" s="13"/>
      <c r="D519" s="16"/>
      <c r="E519" s="317"/>
      <c r="F519" s="317"/>
    </row>
    <row r="520" spans="1:6" ht="12.75">
      <c r="A520" s="315"/>
      <c r="B520" s="316"/>
      <c r="C520" s="13"/>
      <c r="D520" s="16"/>
      <c r="E520" s="317"/>
      <c r="F520" s="317"/>
    </row>
    <row r="521" spans="1:6" ht="12.75">
      <c r="A521" s="315"/>
      <c r="B521" s="316"/>
      <c r="C521" s="13"/>
      <c r="D521" s="16"/>
      <c r="E521" s="317"/>
      <c r="F521" s="317"/>
    </row>
    <row r="522" spans="1:6" ht="12.75">
      <c r="A522" s="315"/>
      <c r="B522" s="316"/>
      <c r="C522" s="13"/>
      <c r="D522" s="16"/>
      <c r="E522" s="317"/>
      <c r="F522" s="317"/>
    </row>
    <row r="523" spans="1:6" ht="12.75">
      <c r="A523" s="315"/>
      <c r="B523" s="316"/>
      <c r="C523" s="13"/>
      <c r="D523" s="16"/>
      <c r="E523" s="317"/>
      <c r="F523" s="317"/>
    </row>
    <row r="524" spans="1:6" ht="12.75">
      <c r="A524" s="315"/>
      <c r="B524" s="316"/>
      <c r="C524" s="13"/>
      <c r="D524" s="16"/>
      <c r="E524" s="317"/>
      <c r="F524" s="317"/>
    </row>
    <row r="525" spans="1:6" ht="12.75">
      <c r="A525" s="315"/>
      <c r="B525" s="316"/>
      <c r="C525" s="13"/>
      <c r="D525" s="16"/>
      <c r="E525" s="317"/>
      <c r="F525" s="317"/>
    </row>
    <row r="526" spans="1:6" ht="12.75">
      <c r="A526" s="315"/>
      <c r="B526" s="316"/>
      <c r="C526" s="13"/>
      <c r="D526" s="16"/>
      <c r="E526" s="317"/>
      <c r="F526" s="317"/>
    </row>
    <row r="527" spans="1:6" ht="12.75">
      <c r="A527" s="315"/>
      <c r="B527" s="316"/>
      <c r="C527" s="13"/>
      <c r="D527" s="16"/>
      <c r="E527" s="317"/>
      <c r="F527" s="317"/>
    </row>
    <row r="528" spans="1:6" ht="12.75">
      <c r="A528" s="315"/>
      <c r="B528" s="316"/>
      <c r="C528" s="13"/>
      <c r="D528" s="16"/>
      <c r="E528" s="317"/>
      <c r="F528" s="317"/>
    </row>
    <row r="529" spans="1:6" ht="12.75">
      <c r="A529" s="315"/>
      <c r="B529" s="316"/>
      <c r="C529" s="13"/>
      <c r="D529" s="16"/>
      <c r="E529" s="317"/>
      <c r="F529" s="317"/>
    </row>
    <row r="530" spans="1:6" ht="12.75">
      <c r="A530" s="315"/>
      <c r="B530" s="316"/>
      <c r="C530" s="13"/>
      <c r="D530" s="16"/>
      <c r="E530" s="317"/>
      <c r="F530" s="317"/>
    </row>
    <row r="531" spans="1:6" ht="12.75">
      <c r="A531" s="315"/>
      <c r="B531" s="316"/>
      <c r="C531" s="13"/>
      <c r="D531" s="16"/>
      <c r="E531" s="317"/>
      <c r="F531" s="317"/>
    </row>
    <row r="532" spans="1:6" ht="12.75">
      <c r="A532" s="315"/>
      <c r="B532" s="316"/>
      <c r="C532" s="13"/>
      <c r="D532" s="16"/>
      <c r="E532" s="317"/>
      <c r="F532" s="317"/>
    </row>
    <row r="533" spans="1:6" ht="12.75">
      <c r="A533" s="315"/>
      <c r="B533" s="316"/>
      <c r="C533" s="13"/>
      <c r="D533" s="16"/>
      <c r="E533" s="317"/>
      <c r="F533" s="317"/>
    </row>
    <row r="534" spans="1:6" ht="12.75">
      <c r="A534" s="315"/>
      <c r="B534" s="316"/>
      <c r="C534" s="13"/>
      <c r="D534" s="16"/>
      <c r="E534" s="317"/>
      <c r="F534" s="317"/>
    </row>
    <row r="535" spans="1:6" ht="12.75">
      <c r="A535" s="315"/>
      <c r="B535" s="316"/>
      <c r="C535" s="13"/>
      <c r="D535" s="16"/>
      <c r="E535" s="317"/>
      <c r="F535" s="317"/>
    </row>
    <row r="536" spans="1:6" ht="12.75">
      <c r="A536" s="315"/>
      <c r="B536" s="316"/>
      <c r="C536" s="13"/>
      <c r="D536" s="16"/>
      <c r="E536" s="317"/>
      <c r="F536" s="317"/>
    </row>
    <row r="537" spans="1:6" ht="12.75">
      <c r="A537" s="315"/>
      <c r="B537" s="316"/>
      <c r="C537" s="13"/>
      <c r="D537" s="16"/>
      <c r="E537" s="317"/>
      <c r="F537" s="317"/>
    </row>
    <row r="538" spans="1:6" ht="12.75">
      <c r="A538" s="315"/>
      <c r="B538" s="316"/>
      <c r="C538" s="13"/>
      <c r="D538" s="16"/>
      <c r="E538" s="317"/>
      <c r="F538" s="317"/>
    </row>
    <row r="539" spans="1:6" ht="12.75">
      <c r="A539" s="315"/>
      <c r="B539" s="316"/>
      <c r="C539" s="13"/>
      <c r="D539" s="16"/>
      <c r="E539" s="317"/>
      <c r="F539" s="317"/>
    </row>
    <row r="540" spans="1:6" ht="12.75">
      <c r="A540" s="315"/>
      <c r="B540" s="316"/>
      <c r="C540" s="13"/>
      <c r="D540" s="16"/>
      <c r="E540" s="317"/>
      <c r="F540" s="317"/>
    </row>
    <row r="541" spans="1:6" ht="12.75">
      <c r="A541" s="315"/>
      <c r="B541" s="316"/>
      <c r="C541" s="13"/>
      <c r="D541" s="16"/>
      <c r="E541" s="317"/>
      <c r="F541" s="317"/>
    </row>
    <row r="542" spans="1:6" ht="12.75">
      <c r="A542" s="315"/>
      <c r="B542" s="316"/>
      <c r="C542" s="13"/>
      <c r="D542" s="16"/>
      <c r="E542" s="317"/>
      <c r="F542" s="317"/>
    </row>
    <row r="543" spans="1:6" ht="12.75">
      <c r="A543" s="315"/>
      <c r="B543" s="316"/>
      <c r="C543" s="13"/>
      <c r="D543" s="16"/>
      <c r="E543" s="317"/>
      <c r="F543" s="317"/>
    </row>
    <row r="544" spans="1:6" ht="12.75">
      <c r="A544" s="315"/>
      <c r="B544" s="316"/>
      <c r="C544" s="13"/>
      <c r="D544" s="16"/>
      <c r="E544" s="317"/>
      <c r="F544" s="317"/>
    </row>
    <row r="545" spans="1:6" ht="12.75">
      <c r="A545" s="315"/>
      <c r="B545" s="316"/>
      <c r="C545" s="13"/>
      <c r="D545" s="16"/>
      <c r="E545" s="317"/>
      <c r="F545" s="317"/>
    </row>
    <row r="546" spans="1:6" ht="12.75">
      <c r="A546" s="315"/>
      <c r="B546" s="316"/>
      <c r="C546" s="13"/>
      <c r="D546" s="16"/>
      <c r="E546" s="317"/>
      <c r="F546" s="317"/>
    </row>
    <row r="547" spans="1:6" ht="12.75">
      <c r="A547" s="315"/>
      <c r="B547" s="316"/>
      <c r="C547" s="13"/>
      <c r="D547" s="16"/>
      <c r="E547" s="317"/>
      <c r="F547" s="317"/>
    </row>
    <row r="548" spans="1:6" ht="12.75">
      <c r="A548" s="315"/>
      <c r="B548" s="316"/>
      <c r="C548" s="13"/>
      <c r="D548" s="16"/>
      <c r="E548" s="317"/>
      <c r="F548" s="317"/>
    </row>
    <row r="549" spans="1:6" ht="12.75">
      <c r="A549" s="315"/>
      <c r="B549" s="316"/>
      <c r="C549" s="13"/>
      <c r="D549" s="16"/>
      <c r="E549" s="317"/>
      <c r="F549" s="317"/>
    </row>
    <row r="550" spans="1:6" ht="12.75">
      <c r="A550" s="315"/>
      <c r="B550" s="316"/>
      <c r="C550" s="13"/>
      <c r="D550" s="16"/>
      <c r="E550" s="317"/>
      <c r="F550" s="317"/>
    </row>
    <row r="551" spans="1:6" ht="12.75">
      <c r="A551" s="315"/>
      <c r="B551" s="316"/>
      <c r="C551" s="13"/>
      <c r="D551" s="16"/>
      <c r="E551" s="317"/>
      <c r="F551" s="317"/>
    </row>
    <row r="552" spans="1:6" ht="12.75">
      <c r="A552" s="315"/>
      <c r="B552" s="316"/>
      <c r="C552" s="13"/>
      <c r="D552" s="16"/>
      <c r="E552" s="317"/>
      <c r="F552" s="317"/>
    </row>
    <row r="553" spans="1:6" ht="12.75">
      <c r="A553" s="315"/>
      <c r="B553" s="316"/>
      <c r="C553" s="13"/>
      <c r="D553" s="16"/>
      <c r="E553" s="317"/>
      <c r="F553" s="317"/>
    </row>
    <row r="554" spans="1:6" ht="12.75">
      <c r="A554" s="315"/>
      <c r="B554" s="316"/>
      <c r="C554" s="13"/>
      <c r="D554" s="16"/>
      <c r="E554" s="317"/>
      <c r="F554" s="317"/>
    </row>
    <row r="555" spans="1:6" ht="12.75">
      <c r="A555" s="315"/>
      <c r="B555" s="316"/>
      <c r="C555" s="13"/>
      <c r="D555" s="16"/>
      <c r="E555" s="317"/>
      <c r="F555" s="317"/>
    </row>
    <row r="556" spans="1:6" ht="12.75">
      <c r="A556" s="315"/>
      <c r="B556" s="316"/>
      <c r="C556" s="13"/>
      <c r="D556" s="16"/>
      <c r="E556" s="317"/>
      <c r="F556" s="317"/>
    </row>
    <row r="557" spans="1:6" ht="12.75">
      <c r="A557" s="315"/>
      <c r="B557" s="316"/>
      <c r="C557" s="13"/>
      <c r="D557" s="16"/>
      <c r="E557" s="317"/>
      <c r="F557" s="317"/>
    </row>
    <row r="558" spans="1:6" ht="12.75">
      <c r="A558" s="315"/>
      <c r="B558" s="316"/>
      <c r="C558" s="13"/>
      <c r="D558" s="16"/>
      <c r="E558" s="317"/>
      <c r="F558" s="317"/>
    </row>
    <row r="559" spans="1:6" ht="12.75">
      <c r="A559" s="315"/>
      <c r="B559" s="316"/>
      <c r="C559" s="13"/>
      <c r="D559" s="16"/>
      <c r="E559" s="317"/>
      <c r="F559" s="317"/>
    </row>
    <row r="560" spans="1:6" ht="12.75">
      <c r="A560" s="315"/>
      <c r="B560" s="316"/>
      <c r="C560" s="13"/>
      <c r="D560" s="16"/>
      <c r="E560" s="317"/>
      <c r="F560" s="317"/>
    </row>
    <row r="561" spans="1:6" ht="12.75">
      <c r="A561" s="315"/>
      <c r="B561" s="316"/>
      <c r="C561" s="13"/>
      <c r="D561" s="16"/>
      <c r="E561" s="317"/>
      <c r="F561" s="317"/>
    </row>
    <row r="562" spans="1:6" ht="12.75">
      <c r="A562" s="315"/>
      <c r="B562" s="316"/>
      <c r="C562" s="13"/>
      <c r="D562" s="16"/>
      <c r="E562" s="317"/>
      <c r="F562" s="317"/>
    </row>
    <row r="563" spans="1:6" ht="12.75">
      <c r="A563" s="315"/>
      <c r="B563" s="316"/>
      <c r="C563" s="13"/>
      <c r="D563" s="16"/>
      <c r="E563" s="317"/>
      <c r="F563" s="317"/>
    </row>
    <row r="564" spans="1:6" ht="12.75">
      <c r="A564" s="315"/>
      <c r="B564" s="316"/>
      <c r="C564" s="13"/>
      <c r="D564" s="16"/>
      <c r="E564" s="317"/>
      <c r="F564" s="317"/>
    </row>
    <row r="565" spans="1:6" ht="12.75">
      <c r="A565" s="315"/>
      <c r="B565" s="316"/>
      <c r="C565" s="13"/>
      <c r="D565" s="16"/>
      <c r="E565" s="317"/>
      <c r="F565" s="317"/>
    </row>
    <row r="566" spans="1:6" ht="12.75">
      <c r="A566" s="315"/>
      <c r="B566" s="316"/>
      <c r="C566" s="13"/>
      <c r="D566" s="16"/>
      <c r="E566" s="317"/>
      <c r="F566" s="317"/>
    </row>
    <row r="567" spans="1:6" ht="12.75">
      <c r="A567" s="315"/>
      <c r="B567" s="316"/>
      <c r="C567" s="13"/>
      <c r="D567" s="16"/>
      <c r="E567" s="317"/>
      <c r="F567" s="317"/>
    </row>
    <row r="568" spans="1:6" ht="12.75">
      <c r="A568" s="315"/>
      <c r="B568" s="316"/>
      <c r="C568" s="13"/>
      <c r="D568" s="16"/>
      <c r="E568" s="317"/>
      <c r="F568" s="317"/>
    </row>
    <row r="569" spans="1:6" ht="12.75">
      <c r="A569" s="315"/>
      <c r="B569" s="316"/>
      <c r="C569" s="13"/>
      <c r="D569" s="16"/>
      <c r="E569" s="317"/>
      <c r="F569" s="317"/>
    </row>
    <row r="570" spans="1:6" ht="12.75">
      <c r="A570" s="315"/>
      <c r="B570" s="316"/>
      <c r="C570" s="13"/>
      <c r="D570" s="16"/>
      <c r="E570" s="317"/>
      <c r="F570" s="317"/>
    </row>
    <row r="571" spans="1:6" ht="12.75">
      <c r="A571" s="315"/>
      <c r="B571" s="316"/>
      <c r="C571" s="13"/>
      <c r="D571" s="16"/>
      <c r="E571" s="317"/>
      <c r="F571" s="317"/>
    </row>
    <row r="572" spans="1:6" ht="12.75">
      <c r="A572" s="315"/>
      <c r="B572" s="316"/>
      <c r="C572" s="13"/>
      <c r="D572" s="16"/>
      <c r="E572" s="317"/>
      <c r="F572" s="317"/>
    </row>
    <row r="573" spans="1:6" ht="12.75">
      <c r="A573" s="315"/>
      <c r="B573" s="316"/>
      <c r="C573" s="13"/>
      <c r="D573" s="16"/>
      <c r="E573" s="317"/>
      <c r="F573" s="317"/>
    </row>
    <row r="574" spans="1:6" ht="12.75">
      <c r="A574" s="315"/>
      <c r="B574" s="316"/>
      <c r="C574" s="13"/>
      <c r="D574" s="16"/>
      <c r="E574" s="317"/>
      <c r="F574" s="317"/>
    </row>
    <row r="575" spans="1:6" ht="12.75">
      <c r="A575" s="315"/>
      <c r="B575" s="316"/>
      <c r="C575" s="13"/>
      <c r="D575" s="16"/>
      <c r="E575" s="317"/>
      <c r="F575" s="317"/>
    </row>
    <row r="576" spans="1:6" ht="12.75">
      <c r="A576" s="315"/>
      <c r="B576" s="316"/>
      <c r="C576" s="13"/>
      <c r="D576" s="16"/>
      <c r="E576" s="317"/>
      <c r="F576" s="317"/>
    </row>
    <row r="577" spans="1:6" ht="12.75">
      <c r="A577" s="315"/>
      <c r="B577" s="316"/>
      <c r="C577" s="13"/>
      <c r="D577" s="16"/>
      <c r="E577" s="317"/>
      <c r="F577" s="317"/>
    </row>
    <row r="578" spans="1:6" ht="12.75">
      <c r="A578" s="315"/>
      <c r="B578" s="316"/>
      <c r="C578" s="13"/>
      <c r="D578" s="16"/>
      <c r="E578" s="317"/>
      <c r="F578" s="317"/>
    </row>
    <row r="579" spans="1:6" ht="12.75">
      <c r="A579" s="315"/>
      <c r="B579" s="316"/>
      <c r="C579" s="13"/>
      <c r="D579" s="16"/>
      <c r="E579" s="317"/>
      <c r="F579" s="317"/>
    </row>
    <row r="580" spans="1:6" ht="12.75">
      <c r="A580" s="315"/>
      <c r="B580" s="316"/>
      <c r="C580" s="13"/>
      <c r="D580" s="16"/>
      <c r="E580" s="317"/>
      <c r="F580" s="317"/>
    </row>
    <row r="581" spans="1:6" ht="12.75">
      <c r="A581" s="315"/>
      <c r="B581" s="316"/>
      <c r="C581" s="13"/>
      <c r="D581" s="16"/>
      <c r="E581" s="317"/>
      <c r="F581" s="317"/>
    </row>
    <row r="582" spans="1:6" ht="12.75">
      <c r="A582" s="315"/>
      <c r="B582" s="316"/>
      <c r="C582" s="13"/>
      <c r="D582" s="16"/>
      <c r="E582" s="317"/>
      <c r="F582" s="317"/>
    </row>
    <row r="583" spans="1:6" ht="12.75">
      <c r="A583" s="315"/>
      <c r="B583" s="316"/>
      <c r="C583" s="13"/>
      <c r="D583" s="16"/>
      <c r="E583" s="317"/>
      <c r="F583" s="317"/>
    </row>
    <row r="584" spans="1:6" ht="12.75">
      <c r="A584" s="315"/>
      <c r="B584" s="316"/>
      <c r="C584" s="13"/>
      <c r="D584" s="16"/>
      <c r="E584" s="317"/>
      <c r="F584" s="317"/>
    </row>
    <row r="585" spans="1:6" ht="12.75">
      <c r="A585" s="315"/>
      <c r="B585" s="316"/>
      <c r="C585" s="13"/>
      <c r="D585" s="16"/>
      <c r="E585" s="317"/>
      <c r="F585" s="317"/>
    </row>
    <row r="586" spans="1:6" ht="12.75">
      <c r="A586" s="315"/>
      <c r="B586" s="316"/>
      <c r="C586" s="13"/>
      <c r="D586" s="16"/>
      <c r="E586" s="317"/>
      <c r="F586" s="317"/>
    </row>
    <row r="587" spans="1:6" ht="12.75">
      <c r="A587" s="315"/>
      <c r="B587" s="316"/>
      <c r="C587" s="13"/>
      <c r="D587" s="16"/>
      <c r="E587" s="317"/>
      <c r="F587" s="317"/>
    </row>
    <row r="588" spans="1:6" ht="12.75">
      <c r="A588" s="315"/>
      <c r="B588" s="316"/>
      <c r="C588" s="13"/>
      <c r="D588" s="16"/>
      <c r="E588" s="317"/>
      <c r="F588" s="317"/>
    </row>
    <row r="589" spans="1:6" ht="12.75">
      <c r="A589" s="315"/>
      <c r="B589" s="316"/>
      <c r="C589" s="13"/>
      <c r="D589" s="16"/>
      <c r="E589" s="317"/>
      <c r="F589" s="317"/>
    </row>
    <row r="590" spans="1:6" ht="12.75">
      <c r="A590" s="315"/>
      <c r="B590" s="316"/>
      <c r="C590" s="13"/>
      <c r="D590" s="16"/>
      <c r="E590" s="317"/>
      <c r="F590" s="317"/>
    </row>
    <row r="591" spans="1:6" ht="12.75">
      <c r="A591" s="315"/>
      <c r="B591" s="316"/>
      <c r="C591" s="13"/>
      <c r="D591" s="16"/>
      <c r="E591" s="317"/>
      <c r="F591" s="317"/>
    </row>
    <row r="592" spans="1:6" ht="12.75">
      <c r="A592" s="315"/>
      <c r="B592" s="316"/>
      <c r="C592" s="13"/>
      <c r="D592" s="16"/>
      <c r="E592" s="317"/>
      <c r="F592" s="317"/>
    </row>
    <row r="593" spans="1:6" ht="12.75">
      <c r="A593" s="315"/>
      <c r="B593" s="316"/>
      <c r="C593" s="13"/>
      <c r="D593" s="16"/>
      <c r="E593" s="317"/>
      <c r="F593" s="317"/>
    </row>
    <row r="594" spans="1:6" ht="12.75">
      <c r="A594" s="315"/>
      <c r="B594" s="316"/>
      <c r="C594" s="13"/>
      <c r="D594" s="16"/>
      <c r="E594" s="317"/>
      <c r="F594" s="317"/>
    </row>
    <row r="595" spans="1:6" ht="12.75">
      <c r="A595" s="315"/>
      <c r="B595" s="316"/>
      <c r="C595" s="13"/>
      <c r="D595" s="16"/>
      <c r="E595" s="317"/>
      <c r="F595" s="317"/>
    </row>
    <row r="596" spans="1:6" ht="12.75">
      <c r="A596" s="315"/>
      <c r="B596" s="316"/>
      <c r="C596" s="13"/>
      <c r="D596" s="16"/>
      <c r="E596" s="317"/>
      <c r="F596" s="317"/>
    </row>
    <row r="597" spans="1:6" ht="12.75">
      <c r="A597" s="315"/>
      <c r="B597" s="316"/>
      <c r="C597" s="13"/>
      <c r="D597" s="16"/>
      <c r="E597" s="317"/>
      <c r="F597" s="317"/>
    </row>
    <row r="598" spans="1:6" ht="12.75">
      <c r="A598" s="315"/>
      <c r="B598" s="316"/>
      <c r="C598" s="13"/>
      <c r="D598" s="16"/>
      <c r="E598" s="317"/>
      <c r="F598" s="317"/>
    </row>
    <row r="599" spans="1:6" ht="12.75">
      <c r="A599" s="315"/>
      <c r="B599" s="316"/>
      <c r="C599" s="13"/>
      <c r="D599" s="16"/>
      <c r="E599" s="317"/>
      <c r="F599" s="317"/>
    </row>
    <row r="600" spans="1:6" ht="12.75">
      <c r="A600" s="315"/>
      <c r="B600" s="316"/>
      <c r="C600" s="13"/>
      <c r="D600" s="16"/>
      <c r="E600" s="317"/>
      <c r="F600" s="317"/>
    </row>
    <row r="601" spans="1:6" ht="12.75">
      <c r="A601" s="315"/>
      <c r="B601" s="316"/>
      <c r="C601" s="13"/>
      <c r="D601" s="16"/>
      <c r="E601" s="317"/>
      <c r="F601" s="317"/>
    </row>
    <row r="602" spans="1:6" ht="12.75">
      <c r="A602" s="315"/>
      <c r="B602" s="316"/>
      <c r="C602" s="13"/>
      <c r="D602" s="16"/>
      <c r="E602" s="317"/>
      <c r="F602" s="317"/>
    </row>
    <row r="603" spans="1:6" ht="12.75">
      <c r="A603" s="315"/>
      <c r="B603" s="316"/>
      <c r="C603" s="13"/>
      <c r="D603" s="16"/>
      <c r="E603" s="317"/>
      <c r="F603" s="317"/>
    </row>
    <row r="604" spans="1:6" ht="12.75">
      <c r="A604" s="315"/>
      <c r="B604" s="316"/>
      <c r="C604" s="13"/>
      <c r="D604" s="16"/>
      <c r="E604" s="317"/>
      <c r="F604" s="317"/>
    </row>
    <row r="605" spans="1:6" ht="12.75">
      <c r="A605" s="315"/>
      <c r="B605" s="316"/>
      <c r="C605" s="13"/>
      <c r="D605" s="16"/>
      <c r="E605" s="317"/>
      <c r="F605" s="317"/>
    </row>
    <row r="606" spans="1:6" ht="12.75">
      <c r="A606" s="315"/>
      <c r="B606" s="316"/>
      <c r="C606" s="13"/>
      <c r="D606" s="16"/>
      <c r="E606" s="317"/>
      <c r="F606" s="317"/>
    </row>
    <row r="607" spans="1:6" ht="12.75">
      <c r="A607" s="315"/>
      <c r="B607" s="316"/>
      <c r="C607" s="13"/>
      <c r="D607" s="16"/>
      <c r="E607" s="317"/>
      <c r="F607" s="317"/>
    </row>
    <row r="608" spans="1:6" ht="12.75">
      <c r="A608" s="315"/>
      <c r="B608" s="316"/>
      <c r="C608" s="13"/>
      <c r="D608" s="16"/>
      <c r="E608" s="317"/>
      <c r="F608" s="317"/>
    </row>
    <row r="609" spans="1:6" ht="12.75">
      <c r="A609" s="315"/>
      <c r="B609" s="316"/>
      <c r="C609" s="13"/>
      <c r="D609" s="16"/>
      <c r="E609" s="317"/>
      <c r="F609" s="317"/>
    </row>
    <row r="610" spans="1:6" ht="12.75">
      <c r="A610" s="315"/>
      <c r="B610" s="316"/>
      <c r="C610" s="13"/>
      <c r="D610" s="16"/>
      <c r="E610" s="317"/>
      <c r="F610" s="317"/>
    </row>
    <row r="611" spans="1:6" ht="12.75">
      <c r="A611" s="315"/>
      <c r="B611" s="316"/>
      <c r="C611" s="13"/>
      <c r="D611" s="16"/>
      <c r="E611" s="317"/>
      <c r="F611" s="317"/>
    </row>
    <row r="612" spans="1:6" ht="12.75">
      <c r="A612" s="315"/>
      <c r="B612" s="316"/>
      <c r="C612" s="13"/>
      <c r="D612" s="16"/>
      <c r="E612" s="317"/>
      <c r="F612" s="317"/>
    </row>
    <row r="613" spans="1:6" ht="12.75">
      <c r="A613" s="315"/>
      <c r="B613" s="316"/>
      <c r="C613" s="13"/>
      <c r="D613" s="16"/>
      <c r="E613" s="317"/>
      <c r="F613" s="317"/>
    </row>
    <row r="614" spans="1:6" ht="12.75">
      <c r="A614" s="315"/>
      <c r="B614" s="316"/>
      <c r="C614" s="13"/>
      <c r="D614" s="16"/>
      <c r="E614" s="317"/>
      <c r="F614" s="317"/>
    </row>
    <row r="615" spans="1:6" ht="12.75">
      <c r="A615" s="315"/>
      <c r="B615" s="316"/>
      <c r="C615" s="13"/>
      <c r="D615" s="16"/>
      <c r="E615" s="317"/>
      <c r="F615" s="317"/>
    </row>
    <row r="616" spans="1:6" ht="12.75">
      <c r="A616" s="315"/>
      <c r="B616" s="316"/>
      <c r="C616" s="13"/>
      <c r="D616" s="16"/>
      <c r="E616" s="317"/>
      <c r="F616" s="317"/>
    </row>
    <row r="617" spans="1:6" ht="12.75">
      <c r="A617" s="315"/>
      <c r="B617" s="316"/>
      <c r="C617" s="13"/>
      <c r="D617" s="16"/>
      <c r="E617" s="317"/>
      <c r="F617" s="317"/>
    </row>
    <row r="618" spans="1:6" ht="12.75">
      <c r="A618" s="315"/>
      <c r="B618" s="316"/>
      <c r="C618" s="13"/>
      <c r="D618" s="16"/>
      <c r="E618" s="317"/>
      <c r="F618" s="317"/>
    </row>
    <row r="619" spans="1:6" ht="12.75">
      <c r="A619" s="315"/>
      <c r="B619" s="316"/>
      <c r="C619" s="13"/>
      <c r="D619" s="16"/>
      <c r="E619" s="317"/>
      <c r="F619" s="317"/>
    </row>
    <row r="620" spans="1:6" ht="12.75">
      <c r="A620" s="315"/>
      <c r="B620" s="316"/>
      <c r="C620" s="13"/>
      <c r="D620" s="16"/>
      <c r="E620" s="317"/>
      <c r="F620" s="317"/>
    </row>
    <row r="621" spans="1:6" ht="12.75">
      <c r="A621" s="315"/>
      <c r="B621" s="316"/>
      <c r="C621" s="13"/>
      <c r="D621" s="16"/>
      <c r="E621" s="317"/>
      <c r="F621" s="317"/>
    </row>
    <row r="622" spans="1:6" ht="12.75">
      <c r="A622" s="315"/>
      <c r="B622" s="316"/>
      <c r="C622" s="13"/>
      <c r="D622" s="16"/>
      <c r="E622" s="317"/>
      <c r="F622" s="317"/>
    </row>
    <row r="623" spans="1:6" ht="12.75">
      <c r="A623" s="315"/>
      <c r="B623" s="316"/>
      <c r="C623" s="13"/>
      <c r="D623" s="16"/>
      <c r="E623" s="317"/>
      <c r="F623" s="317"/>
    </row>
    <row r="624" spans="1:6" ht="12.75">
      <c r="A624" s="315"/>
      <c r="B624" s="316"/>
      <c r="C624" s="13"/>
      <c r="D624" s="16"/>
      <c r="E624" s="317"/>
      <c r="F624" s="317"/>
    </row>
    <row r="625" spans="1:6" ht="12.75">
      <c r="A625" s="315"/>
      <c r="B625" s="316"/>
      <c r="C625" s="13"/>
      <c r="D625" s="16"/>
      <c r="E625" s="317"/>
      <c r="F625" s="317"/>
    </row>
    <row r="626" spans="1:6" ht="12.75">
      <c r="A626" s="315"/>
      <c r="B626" s="316"/>
      <c r="C626" s="13"/>
      <c r="D626" s="16"/>
      <c r="E626" s="317"/>
      <c r="F626" s="317"/>
    </row>
    <row r="627" spans="1:6" ht="12.75">
      <c r="A627" s="315"/>
      <c r="B627" s="316"/>
      <c r="C627" s="13"/>
      <c r="D627" s="16"/>
      <c r="E627" s="317"/>
      <c r="F627" s="317"/>
    </row>
    <row r="628" spans="1:6" ht="12.75">
      <c r="A628" s="315"/>
      <c r="B628" s="316"/>
      <c r="C628" s="13"/>
      <c r="D628" s="16"/>
      <c r="E628" s="317"/>
      <c r="F628" s="317"/>
    </row>
    <row r="629" spans="1:6" ht="12.75">
      <c r="A629" s="315"/>
      <c r="B629" s="316"/>
      <c r="C629" s="13"/>
      <c r="D629" s="16"/>
      <c r="E629" s="317"/>
      <c r="F629" s="317"/>
    </row>
    <row r="630" spans="1:6" ht="12.75">
      <c r="A630" s="315"/>
      <c r="B630" s="316"/>
      <c r="C630" s="13"/>
      <c r="D630" s="16"/>
      <c r="E630" s="317"/>
      <c r="F630" s="317"/>
    </row>
    <row r="631" spans="1:6" ht="12.75">
      <c r="A631" s="315"/>
      <c r="B631" s="316"/>
      <c r="C631" s="13"/>
      <c r="D631" s="16"/>
      <c r="E631" s="317"/>
      <c r="F631" s="317"/>
    </row>
    <row r="632" spans="1:6" ht="12.75">
      <c r="A632" s="315"/>
      <c r="B632" s="316"/>
      <c r="C632" s="13"/>
      <c r="D632" s="16"/>
      <c r="E632" s="317"/>
      <c r="F632" s="317"/>
    </row>
    <row r="633" spans="1:6" ht="12.75">
      <c r="A633" s="315"/>
      <c r="B633" s="316"/>
      <c r="C633" s="13"/>
      <c r="D633" s="16"/>
      <c r="E633" s="317"/>
      <c r="F633" s="317"/>
    </row>
    <row r="634" spans="1:6" ht="12.75">
      <c r="A634" s="315"/>
      <c r="B634" s="316"/>
      <c r="C634" s="13"/>
      <c r="D634" s="16"/>
      <c r="E634" s="317"/>
      <c r="F634" s="317"/>
    </row>
    <row r="635" spans="1:6" ht="12.75">
      <c r="A635" s="315"/>
      <c r="B635" s="316"/>
      <c r="C635" s="13"/>
      <c r="D635" s="16"/>
      <c r="E635" s="317"/>
      <c r="F635" s="317"/>
    </row>
    <row r="636" spans="1:6" ht="12.75">
      <c r="A636" s="315"/>
      <c r="B636" s="316"/>
      <c r="C636" s="13"/>
      <c r="D636" s="16"/>
      <c r="E636" s="317"/>
      <c r="F636" s="317"/>
    </row>
    <row r="637" spans="1:6" ht="12.75">
      <c r="A637" s="315"/>
      <c r="B637" s="316"/>
      <c r="C637" s="13"/>
      <c r="D637" s="16"/>
      <c r="E637" s="317"/>
      <c r="F637" s="317"/>
    </row>
    <row r="638" spans="1:6" ht="12.75">
      <c r="A638" s="315"/>
      <c r="B638" s="316"/>
      <c r="C638" s="13"/>
      <c r="D638" s="16"/>
      <c r="E638" s="317"/>
      <c r="F638" s="317"/>
    </row>
    <row r="639" spans="1:6" ht="12.75">
      <c r="A639" s="315"/>
      <c r="B639" s="316"/>
      <c r="C639" s="13"/>
      <c r="D639" s="16"/>
      <c r="E639" s="317"/>
      <c r="F639" s="317"/>
    </row>
    <row r="640" spans="1:6" ht="12.75">
      <c r="A640" s="315"/>
      <c r="B640" s="316"/>
      <c r="C640" s="13"/>
      <c r="D640" s="16"/>
      <c r="E640" s="317"/>
      <c r="F640" s="317"/>
    </row>
    <row r="641" spans="1:6" ht="12.75">
      <c r="A641" s="315"/>
      <c r="B641" s="316"/>
      <c r="C641" s="13"/>
      <c r="D641" s="16"/>
      <c r="E641" s="317"/>
      <c r="F641" s="317"/>
    </row>
    <row r="642" spans="1:6" ht="12.75">
      <c r="A642" s="315"/>
      <c r="B642" s="316"/>
      <c r="C642" s="13"/>
      <c r="D642" s="16"/>
      <c r="E642" s="317"/>
      <c r="F642" s="317"/>
    </row>
    <row r="643" spans="1:6" ht="12.75">
      <c r="A643" s="315"/>
      <c r="B643" s="316"/>
      <c r="C643" s="13"/>
      <c r="D643" s="16"/>
      <c r="E643" s="317"/>
      <c r="F643" s="317"/>
    </row>
    <row r="644" spans="1:6" ht="12.75">
      <c r="A644" s="315"/>
      <c r="B644" s="316"/>
      <c r="C644" s="13"/>
      <c r="D644" s="16"/>
      <c r="E644" s="317"/>
      <c r="F644" s="317"/>
    </row>
    <row r="645" spans="1:6" ht="12.75">
      <c r="A645" s="315"/>
      <c r="B645" s="316"/>
      <c r="C645" s="13"/>
      <c r="D645" s="16"/>
      <c r="E645" s="317"/>
      <c r="F645" s="317"/>
    </row>
    <row r="646" spans="1:6" ht="12.75">
      <c r="A646" s="315"/>
      <c r="B646" s="316"/>
      <c r="C646" s="13"/>
      <c r="D646" s="16"/>
      <c r="E646" s="317"/>
      <c r="F646" s="317"/>
    </row>
    <row r="647" spans="1:6" ht="12.75">
      <c r="A647" s="315"/>
      <c r="B647" s="316"/>
      <c r="C647" s="13"/>
      <c r="D647" s="16"/>
      <c r="E647" s="317"/>
      <c r="F647" s="317"/>
    </row>
    <row r="648" spans="1:6" ht="12.75">
      <c r="A648" s="315"/>
      <c r="B648" s="316"/>
      <c r="C648" s="13"/>
      <c r="D648" s="16"/>
      <c r="E648" s="317"/>
      <c r="F648" s="317"/>
    </row>
    <row r="649" spans="1:6" ht="12.75">
      <c r="A649" s="315"/>
      <c r="B649" s="316"/>
      <c r="C649" s="13"/>
      <c r="D649" s="16"/>
      <c r="E649" s="317"/>
      <c r="F649" s="317"/>
    </row>
    <row r="650" spans="1:6" ht="12.75">
      <c r="A650" s="315"/>
      <c r="B650" s="316"/>
      <c r="C650" s="13"/>
      <c r="D650" s="16"/>
      <c r="E650" s="317"/>
      <c r="F650" s="317"/>
    </row>
    <row r="651" spans="1:6" ht="12.75">
      <c r="A651" s="315"/>
      <c r="B651" s="316"/>
      <c r="C651" s="13"/>
      <c r="D651" s="16"/>
      <c r="E651" s="317"/>
      <c r="F651" s="317"/>
    </row>
    <row r="652" spans="1:6" ht="12.75">
      <c r="A652" s="315"/>
      <c r="B652" s="316"/>
      <c r="C652" s="13"/>
      <c r="D652" s="16"/>
      <c r="E652" s="317"/>
      <c r="F652" s="317"/>
    </row>
    <row r="653" spans="1:6" ht="12.75">
      <c r="A653" s="315"/>
      <c r="B653" s="316"/>
      <c r="C653" s="13"/>
      <c r="D653" s="16"/>
      <c r="E653" s="317"/>
      <c r="F653" s="317"/>
    </row>
    <row r="654" spans="1:6" ht="12.75">
      <c r="A654" s="315"/>
      <c r="B654" s="316"/>
      <c r="C654" s="13"/>
      <c r="D654" s="16"/>
      <c r="E654" s="317"/>
      <c r="F654" s="317"/>
    </row>
    <row r="655" spans="1:6" ht="12.75">
      <c r="A655" s="315"/>
      <c r="B655" s="316"/>
      <c r="C655" s="13"/>
      <c r="D655" s="16"/>
      <c r="E655" s="317"/>
      <c r="F655" s="317"/>
    </row>
    <row r="656" spans="1:6" ht="12.75">
      <c r="A656" s="315"/>
      <c r="B656" s="316"/>
      <c r="C656" s="13"/>
      <c r="D656" s="16"/>
      <c r="E656" s="317"/>
      <c r="F656" s="317"/>
    </row>
    <row r="657" spans="1:6" ht="12.75">
      <c r="A657" s="315"/>
      <c r="B657" s="316"/>
      <c r="C657" s="13"/>
      <c r="D657" s="16"/>
      <c r="E657" s="317"/>
      <c r="F657" s="317"/>
    </row>
    <row r="658" spans="1:6" ht="12.75">
      <c r="A658" s="315"/>
      <c r="B658" s="316"/>
      <c r="C658" s="13"/>
      <c r="D658" s="16"/>
      <c r="E658" s="317"/>
      <c r="F658" s="317"/>
    </row>
    <row r="659" spans="1:6" ht="12.75">
      <c r="A659" s="315"/>
      <c r="B659" s="316"/>
      <c r="C659" s="13"/>
      <c r="D659" s="16"/>
      <c r="E659" s="317"/>
      <c r="F659" s="317"/>
    </row>
    <row r="660" spans="1:6" ht="12.75">
      <c r="A660" s="315"/>
      <c r="B660" s="316"/>
      <c r="C660" s="13"/>
      <c r="D660" s="16"/>
      <c r="E660" s="317"/>
      <c r="F660" s="317"/>
    </row>
    <row r="661" spans="1:6" ht="12.75">
      <c r="A661" s="315"/>
      <c r="B661" s="316"/>
      <c r="C661" s="13"/>
      <c r="D661" s="16"/>
      <c r="E661" s="317"/>
      <c r="F661" s="317"/>
    </row>
    <row r="662" spans="1:6" ht="12.75">
      <c r="A662" s="315"/>
      <c r="B662" s="316"/>
      <c r="C662" s="13"/>
      <c r="D662" s="16"/>
      <c r="E662" s="317"/>
      <c r="F662" s="317"/>
    </row>
    <row r="663" spans="1:6" ht="12.75">
      <c r="A663" s="315"/>
      <c r="B663" s="316"/>
      <c r="C663" s="13"/>
      <c r="D663" s="16"/>
      <c r="E663" s="317"/>
      <c r="F663" s="317"/>
    </row>
    <row r="664" spans="1:6" ht="12.75">
      <c r="A664" s="315"/>
      <c r="B664" s="316"/>
      <c r="C664" s="13"/>
      <c r="D664" s="16"/>
      <c r="E664" s="317"/>
      <c r="F664" s="317"/>
    </row>
    <row r="665" spans="1:6" ht="12.75">
      <c r="A665" s="315"/>
      <c r="B665" s="316"/>
      <c r="C665" s="13"/>
      <c r="D665" s="16"/>
      <c r="E665" s="317"/>
      <c r="F665" s="317"/>
    </row>
    <row r="666" spans="1:6" ht="12.75">
      <c r="A666" s="315"/>
      <c r="B666" s="316"/>
      <c r="C666" s="13"/>
      <c r="D666" s="16"/>
      <c r="E666" s="317"/>
      <c r="F666" s="317"/>
    </row>
    <row r="667" spans="1:6" ht="12.75">
      <c r="A667" s="315"/>
      <c r="B667" s="316"/>
      <c r="C667" s="13"/>
      <c r="D667" s="16"/>
      <c r="E667" s="317"/>
      <c r="F667" s="317"/>
    </row>
    <row r="668" spans="1:6" ht="12.75">
      <c r="A668" s="315"/>
      <c r="B668" s="316"/>
      <c r="C668" s="13"/>
      <c r="D668" s="16"/>
      <c r="E668" s="317"/>
      <c r="F668" s="317"/>
    </row>
    <row r="669" spans="1:6" ht="12.75">
      <c r="A669" s="315"/>
      <c r="B669" s="316"/>
      <c r="C669" s="13"/>
      <c r="D669" s="16"/>
      <c r="E669" s="317"/>
      <c r="F669" s="317"/>
    </row>
    <row r="670" spans="1:6" ht="12.75">
      <c r="A670" s="315"/>
      <c r="B670" s="316"/>
      <c r="C670" s="13"/>
      <c r="D670" s="16"/>
      <c r="E670" s="317"/>
      <c r="F670" s="317"/>
    </row>
    <row r="671" spans="1:6" ht="12.75">
      <c r="A671" s="315"/>
      <c r="B671" s="316"/>
      <c r="C671" s="13"/>
      <c r="D671" s="16"/>
      <c r="E671" s="317"/>
      <c r="F671" s="317"/>
    </row>
    <row r="672" spans="1:6" ht="12.75">
      <c r="A672" s="315"/>
      <c r="B672" s="316"/>
      <c r="C672" s="13"/>
      <c r="D672" s="16"/>
      <c r="E672" s="317"/>
      <c r="F672" s="317"/>
    </row>
    <row r="673" spans="1:6" ht="12.75">
      <c r="A673" s="315"/>
      <c r="B673" s="316"/>
      <c r="C673" s="13"/>
      <c r="D673" s="16"/>
      <c r="E673" s="317"/>
      <c r="F673" s="317"/>
    </row>
    <row r="674" spans="1:6" ht="12.75">
      <c r="A674" s="315"/>
      <c r="B674" s="316"/>
      <c r="C674" s="13"/>
      <c r="D674" s="16"/>
      <c r="E674" s="317"/>
      <c r="F674" s="317"/>
    </row>
    <row r="675" spans="1:6" ht="12.75">
      <c r="A675" s="315"/>
      <c r="B675" s="316"/>
      <c r="C675" s="13"/>
      <c r="D675" s="16"/>
      <c r="E675" s="317"/>
      <c r="F675" s="317"/>
    </row>
    <row r="676" spans="1:6" ht="12.75">
      <c r="A676" s="315"/>
      <c r="B676" s="316"/>
      <c r="C676" s="13"/>
      <c r="D676" s="16"/>
      <c r="E676" s="317"/>
      <c r="F676" s="317"/>
    </row>
    <row r="677" spans="1:6" ht="12.75">
      <c r="A677" s="315"/>
      <c r="B677" s="316"/>
      <c r="C677" s="13"/>
      <c r="D677" s="16"/>
      <c r="E677" s="317"/>
      <c r="F677" s="317"/>
    </row>
    <row r="678" spans="1:6" ht="12.75">
      <c r="A678" s="315"/>
      <c r="B678" s="316"/>
      <c r="C678" s="13"/>
      <c r="D678" s="16"/>
      <c r="E678" s="317"/>
      <c r="F678" s="317"/>
    </row>
    <row r="679" spans="1:6" ht="12.75">
      <c r="A679" s="315"/>
      <c r="B679" s="316"/>
      <c r="C679" s="13"/>
      <c r="D679" s="16"/>
      <c r="E679" s="317"/>
      <c r="F679" s="317"/>
    </row>
    <row r="680" spans="1:6" ht="12.75">
      <c r="A680" s="315"/>
      <c r="B680" s="316"/>
      <c r="C680" s="13"/>
      <c r="D680" s="16"/>
      <c r="E680" s="317"/>
      <c r="F680" s="317"/>
    </row>
    <row r="681" spans="1:6" ht="12.75">
      <c r="A681" s="315"/>
      <c r="B681" s="316"/>
      <c r="C681" s="13"/>
      <c r="D681" s="16"/>
      <c r="E681" s="317"/>
      <c r="F681" s="317"/>
    </row>
    <row r="682" spans="1:6" ht="12.75">
      <c r="A682" s="315"/>
      <c r="B682" s="316"/>
      <c r="C682" s="13"/>
      <c r="D682" s="16"/>
      <c r="E682" s="317"/>
      <c r="F682" s="317"/>
    </row>
    <row r="683" spans="1:6" ht="12.75">
      <c r="A683" s="315"/>
      <c r="B683" s="316"/>
      <c r="C683" s="13"/>
      <c r="D683" s="16"/>
      <c r="E683" s="317"/>
      <c r="F683" s="317"/>
    </row>
    <row r="684" spans="1:6" ht="12.75">
      <c r="A684" s="315"/>
      <c r="B684" s="316"/>
      <c r="C684" s="13"/>
      <c r="D684" s="16"/>
      <c r="E684" s="317"/>
      <c r="F684" s="317"/>
    </row>
    <row r="685" spans="1:6" ht="12.75">
      <c r="A685" s="315"/>
      <c r="B685" s="316"/>
      <c r="C685" s="13"/>
      <c r="D685" s="16"/>
      <c r="E685" s="317"/>
      <c r="F685" s="317"/>
    </row>
    <row r="686" spans="1:6" ht="12.75">
      <c r="A686" s="315"/>
      <c r="B686" s="316"/>
      <c r="C686" s="13"/>
      <c r="D686" s="16"/>
      <c r="E686" s="317"/>
      <c r="F686" s="317"/>
    </row>
    <row r="687" spans="1:6" ht="12.75">
      <c r="A687" s="315"/>
      <c r="B687" s="316"/>
      <c r="C687" s="13"/>
      <c r="D687" s="16"/>
      <c r="E687" s="317"/>
      <c r="F687" s="317"/>
    </row>
    <row r="688" spans="1:6" ht="12.75">
      <c r="A688" s="315"/>
      <c r="B688" s="316"/>
      <c r="C688" s="13"/>
      <c r="D688" s="16"/>
      <c r="E688" s="317"/>
      <c r="F688" s="317"/>
    </row>
    <row r="689" spans="1:6" ht="12.75">
      <c r="A689" s="315"/>
      <c r="B689" s="316"/>
      <c r="C689" s="13"/>
      <c r="D689" s="16"/>
      <c r="E689" s="317"/>
      <c r="F689" s="317"/>
    </row>
    <row r="690" spans="1:6" ht="12.75">
      <c r="A690" s="315"/>
      <c r="B690" s="316"/>
      <c r="C690" s="13"/>
      <c r="D690" s="16"/>
      <c r="E690" s="317"/>
      <c r="F690" s="317"/>
    </row>
    <row r="691" spans="1:6" ht="12.75">
      <c r="A691" s="315"/>
      <c r="B691" s="316"/>
      <c r="C691" s="13"/>
      <c r="D691" s="16"/>
      <c r="E691" s="317"/>
      <c r="F691" s="317"/>
    </row>
    <row r="692" spans="1:6" ht="12.75">
      <c r="A692" s="315"/>
      <c r="B692" s="316"/>
      <c r="C692" s="13"/>
      <c r="D692" s="16"/>
      <c r="E692" s="317"/>
      <c r="F692" s="317"/>
    </row>
    <row r="693" spans="1:6" ht="12.75">
      <c r="A693" s="315"/>
      <c r="B693" s="316"/>
      <c r="C693" s="13"/>
      <c r="D693" s="16"/>
      <c r="E693" s="317"/>
      <c r="F693" s="317"/>
    </row>
    <row r="694" spans="1:6" ht="12.75">
      <c r="A694" s="315"/>
      <c r="B694" s="316"/>
      <c r="C694" s="13"/>
      <c r="D694" s="16"/>
      <c r="E694" s="317"/>
      <c r="F694" s="317"/>
    </row>
    <row r="695" spans="1:6" ht="12.75">
      <c r="A695" s="315"/>
      <c r="B695" s="316"/>
      <c r="C695" s="13"/>
      <c r="D695" s="16"/>
      <c r="E695" s="317"/>
      <c r="F695" s="317"/>
    </row>
    <row r="696" spans="1:6" ht="12.75">
      <c r="A696" s="315"/>
      <c r="B696" s="316"/>
      <c r="C696" s="13"/>
      <c r="D696" s="16"/>
      <c r="E696" s="317"/>
      <c r="F696" s="317"/>
    </row>
    <row r="697" spans="1:6" ht="12.75">
      <c r="A697" s="315"/>
      <c r="B697" s="316"/>
      <c r="C697" s="13"/>
      <c r="D697" s="16"/>
      <c r="E697" s="317"/>
      <c r="F697" s="317"/>
    </row>
    <row r="698" spans="1:6" ht="12.75">
      <c r="A698" s="315"/>
      <c r="B698" s="316"/>
      <c r="C698" s="13"/>
      <c r="D698" s="16"/>
      <c r="E698" s="317"/>
      <c r="F698" s="317"/>
    </row>
    <row r="699" spans="1:6" ht="12.75">
      <c r="A699" s="315"/>
      <c r="B699" s="316"/>
      <c r="C699" s="13"/>
      <c r="D699" s="16"/>
      <c r="E699" s="317"/>
      <c r="F699" s="317"/>
    </row>
    <row r="700" spans="1:6" ht="12.75">
      <c r="A700" s="315"/>
      <c r="B700" s="316"/>
      <c r="C700" s="13"/>
      <c r="D700" s="16"/>
      <c r="E700" s="317"/>
      <c r="F700" s="317"/>
    </row>
    <row r="701" spans="1:6" ht="12.75">
      <c r="A701" s="315"/>
      <c r="B701" s="316"/>
      <c r="C701" s="13"/>
      <c r="D701" s="16"/>
      <c r="E701" s="317"/>
      <c r="F701" s="317"/>
    </row>
    <row r="702" spans="1:6" ht="12.75">
      <c r="A702" s="315"/>
      <c r="B702" s="316"/>
      <c r="C702" s="13"/>
      <c r="D702" s="16"/>
      <c r="E702" s="317"/>
      <c r="F702" s="317"/>
    </row>
    <row r="703" spans="1:6" ht="12.75">
      <c r="A703" s="315"/>
      <c r="B703" s="316"/>
      <c r="C703" s="13"/>
      <c r="D703" s="16"/>
      <c r="E703" s="317"/>
      <c r="F703" s="317"/>
    </row>
    <row r="704" spans="1:6" ht="12.75">
      <c r="A704" s="315"/>
      <c r="B704" s="316"/>
      <c r="C704" s="13"/>
      <c r="D704" s="16"/>
      <c r="E704" s="317"/>
      <c r="F704" s="317"/>
    </row>
    <row r="705" spans="1:6" ht="12.75">
      <c r="A705" s="315"/>
      <c r="B705" s="316"/>
      <c r="C705" s="13"/>
      <c r="D705" s="16"/>
      <c r="E705" s="317"/>
      <c r="F705" s="317"/>
    </row>
    <row r="706" spans="1:6" ht="12.75">
      <c r="A706" s="315"/>
      <c r="B706" s="316"/>
      <c r="C706" s="13"/>
      <c r="D706" s="16"/>
      <c r="E706" s="317"/>
      <c r="F706" s="317"/>
    </row>
    <row r="707" spans="1:6" ht="12.75">
      <c r="A707" s="315"/>
      <c r="B707" s="316"/>
      <c r="C707" s="13"/>
      <c r="D707" s="16"/>
      <c r="E707" s="317"/>
      <c r="F707" s="317"/>
    </row>
    <row r="708" spans="1:6" ht="12.75">
      <c r="A708" s="315"/>
      <c r="B708" s="316"/>
      <c r="C708" s="13"/>
      <c r="D708" s="16"/>
      <c r="E708" s="317"/>
      <c r="F708" s="317"/>
    </row>
    <row r="709" spans="1:6" ht="12.75">
      <c r="A709" s="315"/>
      <c r="B709" s="316"/>
      <c r="C709" s="13"/>
      <c r="D709" s="16"/>
      <c r="E709" s="317"/>
      <c r="F709" s="317"/>
    </row>
    <row r="710" spans="1:6" ht="12.75">
      <c r="A710" s="315"/>
      <c r="B710" s="316"/>
      <c r="C710" s="13"/>
      <c r="D710" s="16"/>
      <c r="E710" s="317"/>
      <c r="F710" s="317"/>
    </row>
    <row r="711" spans="1:6" ht="12.75">
      <c r="A711" s="315"/>
      <c r="B711" s="316"/>
      <c r="C711" s="13"/>
      <c r="D711" s="16"/>
      <c r="E711" s="317"/>
      <c r="F711" s="317"/>
    </row>
    <row r="712" spans="1:6" ht="12.75">
      <c r="A712" s="315"/>
      <c r="B712" s="316"/>
      <c r="C712" s="13"/>
      <c r="D712" s="16"/>
      <c r="E712" s="317"/>
      <c r="F712" s="317"/>
    </row>
    <row r="713" spans="1:6" ht="12.75">
      <c r="A713" s="315"/>
      <c r="B713" s="316"/>
      <c r="C713" s="13"/>
      <c r="D713" s="16"/>
      <c r="E713" s="317"/>
      <c r="F713" s="317"/>
    </row>
    <row r="714" spans="1:6" ht="12.75">
      <c r="A714" s="315"/>
      <c r="B714" s="316"/>
      <c r="C714" s="13"/>
      <c r="D714" s="16"/>
      <c r="E714" s="317"/>
      <c r="F714" s="317"/>
    </row>
    <row r="715" spans="1:6" ht="12.75">
      <c r="A715" s="315"/>
      <c r="B715" s="316"/>
      <c r="C715" s="13"/>
      <c r="D715" s="16"/>
      <c r="E715" s="317"/>
      <c r="F715" s="317"/>
    </row>
    <row r="716" spans="1:6" ht="12.75">
      <c r="A716" s="315"/>
      <c r="B716" s="316"/>
      <c r="C716" s="13"/>
      <c r="D716" s="16"/>
      <c r="E716" s="317"/>
      <c r="F716" s="317"/>
    </row>
    <row r="717" spans="1:6" ht="12.75">
      <c r="A717" s="315"/>
      <c r="B717" s="316"/>
      <c r="C717" s="13"/>
      <c r="D717" s="16"/>
      <c r="E717" s="317"/>
      <c r="F717" s="317"/>
    </row>
    <row r="718" spans="1:6" ht="12.75">
      <c r="A718" s="315"/>
      <c r="B718" s="316"/>
      <c r="C718" s="13"/>
      <c r="D718" s="16"/>
      <c r="E718" s="317"/>
      <c r="F718" s="317"/>
    </row>
    <row r="719" spans="1:6" ht="12.75">
      <c r="A719" s="315"/>
      <c r="B719" s="316"/>
      <c r="C719" s="13"/>
      <c r="D719" s="16"/>
      <c r="E719" s="317"/>
      <c r="F719" s="317"/>
    </row>
    <row r="720" spans="1:6" ht="12.75">
      <c r="A720" s="315"/>
      <c r="B720" s="316"/>
      <c r="C720" s="13"/>
      <c r="D720" s="16"/>
      <c r="E720" s="317"/>
      <c r="F720" s="317"/>
    </row>
    <row r="721" spans="1:6" ht="12.75">
      <c r="A721" s="315"/>
      <c r="B721" s="316"/>
      <c r="C721" s="13"/>
      <c r="D721" s="16"/>
      <c r="E721" s="317"/>
      <c r="F721" s="317"/>
    </row>
    <row r="722" spans="1:6" ht="12.75">
      <c r="A722" s="315"/>
      <c r="B722" s="316"/>
      <c r="C722" s="13"/>
      <c r="D722" s="16"/>
      <c r="E722" s="317"/>
      <c r="F722" s="317"/>
    </row>
    <row r="723" spans="1:6" ht="12.75">
      <c r="A723" s="315"/>
      <c r="B723" s="316"/>
      <c r="C723" s="13"/>
      <c r="D723" s="16"/>
      <c r="E723" s="317"/>
      <c r="F723" s="317"/>
    </row>
    <row r="724" spans="1:6" ht="12.75">
      <c r="A724" s="315"/>
      <c r="B724" s="316"/>
      <c r="C724" s="13"/>
      <c r="D724" s="16"/>
      <c r="E724" s="317"/>
      <c r="F724" s="317"/>
    </row>
    <row r="725" spans="1:6" ht="12.75">
      <c r="A725" s="315"/>
      <c r="B725" s="316"/>
      <c r="C725" s="13"/>
      <c r="D725" s="16"/>
      <c r="E725" s="317"/>
      <c r="F725" s="317"/>
    </row>
    <row r="726" spans="1:6" ht="12.75">
      <c r="A726" s="315"/>
      <c r="B726" s="316"/>
      <c r="C726" s="13"/>
      <c r="D726" s="16"/>
      <c r="E726" s="317"/>
      <c r="F726" s="317"/>
    </row>
    <row r="727" spans="1:6" ht="12.75">
      <c r="A727" s="315"/>
      <c r="B727" s="316"/>
      <c r="C727" s="13"/>
      <c r="D727" s="16"/>
      <c r="E727" s="317"/>
      <c r="F727" s="317"/>
    </row>
    <row r="728" spans="1:6" ht="12.75">
      <c r="A728" s="315"/>
      <c r="B728" s="316"/>
      <c r="C728" s="13"/>
      <c r="D728" s="16"/>
      <c r="E728" s="317"/>
      <c r="F728" s="317"/>
    </row>
    <row r="729" spans="1:6" ht="12.75">
      <c r="A729" s="315"/>
      <c r="B729" s="316"/>
      <c r="C729" s="13"/>
      <c r="D729" s="16"/>
      <c r="E729" s="317"/>
      <c r="F729" s="317"/>
    </row>
    <row r="730" spans="1:6" ht="12.75">
      <c r="A730" s="315"/>
      <c r="B730" s="316"/>
      <c r="C730" s="13"/>
      <c r="D730" s="16"/>
      <c r="E730" s="317"/>
      <c r="F730" s="317"/>
    </row>
    <row r="731" spans="1:6" ht="12.75">
      <c r="A731" s="315"/>
      <c r="B731" s="316"/>
      <c r="C731" s="13"/>
      <c r="D731" s="16"/>
      <c r="E731" s="317"/>
      <c r="F731" s="317"/>
    </row>
    <row r="732" spans="1:6" ht="12.75">
      <c r="A732" s="315"/>
      <c r="B732" s="316"/>
      <c r="C732" s="13"/>
      <c r="D732" s="16"/>
      <c r="E732" s="317"/>
      <c r="F732" s="317"/>
    </row>
    <row r="733" spans="1:6" ht="12.75">
      <c r="A733" s="315"/>
      <c r="B733" s="316"/>
      <c r="C733" s="13"/>
      <c r="D733" s="16"/>
      <c r="E733" s="317"/>
      <c r="F733" s="317"/>
    </row>
    <row r="734" spans="1:6" ht="12.75">
      <c r="A734" s="315"/>
      <c r="B734" s="316"/>
      <c r="C734" s="13"/>
      <c r="D734" s="16"/>
      <c r="E734" s="317"/>
      <c r="F734" s="317"/>
    </row>
    <row r="735" spans="1:6" ht="12.75">
      <c r="A735" s="315"/>
      <c r="B735" s="316"/>
      <c r="C735" s="13"/>
      <c r="D735" s="16"/>
      <c r="E735" s="317"/>
      <c r="F735" s="317"/>
    </row>
    <row r="736" spans="1:6" ht="12.75">
      <c r="A736" s="315"/>
      <c r="B736" s="316"/>
      <c r="C736" s="13"/>
      <c r="D736" s="16"/>
      <c r="E736" s="317"/>
      <c r="F736" s="317"/>
    </row>
    <row r="737" spans="1:6" ht="12.75">
      <c r="A737" s="315"/>
      <c r="B737" s="316"/>
      <c r="C737" s="13"/>
      <c r="D737" s="16"/>
      <c r="E737" s="317"/>
      <c r="F737" s="317"/>
    </row>
    <row r="738" spans="1:6" ht="12.75">
      <c r="A738" s="315"/>
      <c r="B738" s="316"/>
      <c r="C738" s="13"/>
      <c r="D738" s="16"/>
      <c r="E738" s="317"/>
      <c r="F738" s="317"/>
    </row>
    <row r="739" spans="1:6" ht="12.75">
      <c r="A739" s="315"/>
      <c r="B739" s="316"/>
      <c r="C739" s="13"/>
      <c r="D739" s="16"/>
      <c r="E739" s="317"/>
      <c r="F739" s="317"/>
    </row>
    <row r="740" spans="1:6" ht="12.75">
      <c r="A740" s="315"/>
      <c r="B740" s="316"/>
      <c r="C740" s="13"/>
      <c r="D740" s="16"/>
      <c r="E740" s="317"/>
      <c r="F740" s="317"/>
    </row>
    <row r="741" spans="1:6" ht="12.75">
      <c r="A741" s="315"/>
      <c r="B741" s="316"/>
      <c r="C741" s="13"/>
      <c r="D741" s="16"/>
      <c r="E741" s="317"/>
      <c r="F741" s="317"/>
    </row>
    <row r="742" spans="1:6" ht="12.75">
      <c r="A742" s="315"/>
      <c r="B742" s="316"/>
      <c r="C742" s="13"/>
      <c r="D742" s="16"/>
      <c r="E742" s="317"/>
      <c r="F742" s="317"/>
    </row>
    <row r="743" spans="1:6" ht="12.75">
      <c r="A743" s="315"/>
      <c r="B743" s="316"/>
      <c r="C743" s="13"/>
      <c r="D743" s="16"/>
      <c r="E743" s="317"/>
      <c r="F743" s="317"/>
    </row>
    <row r="744" spans="1:6" ht="12.75">
      <c r="A744" s="315"/>
      <c r="B744" s="316"/>
      <c r="C744" s="13"/>
      <c r="D744" s="16"/>
      <c r="E744" s="317"/>
      <c r="F744" s="317"/>
    </row>
    <row r="745" spans="1:6" ht="12.75">
      <c r="A745" s="315"/>
      <c r="B745" s="316"/>
      <c r="C745" s="13"/>
      <c r="D745" s="16"/>
      <c r="E745" s="317"/>
      <c r="F745" s="317"/>
    </row>
    <row r="746" spans="1:6" ht="12.75">
      <c r="A746" s="315"/>
      <c r="B746" s="316"/>
      <c r="C746" s="13"/>
      <c r="D746" s="16"/>
      <c r="E746" s="317"/>
      <c r="F746" s="317"/>
    </row>
    <row r="747" spans="1:6" ht="12.75">
      <c r="A747" s="315"/>
      <c r="B747" s="316"/>
      <c r="C747" s="13"/>
      <c r="D747" s="16"/>
      <c r="E747" s="317"/>
      <c r="F747" s="317"/>
    </row>
    <row r="748" spans="1:6" ht="12.75">
      <c r="A748" s="315"/>
      <c r="B748" s="316"/>
      <c r="C748" s="13"/>
      <c r="D748" s="16"/>
      <c r="E748" s="317"/>
      <c r="F748" s="317"/>
    </row>
    <row r="749" spans="1:6" ht="12.75">
      <c r="A749" s="315"/>
      <c r="B749" s="316"/>
      <c r="C749" s="13"/>
      <c r="D749" s="16"/>
      <c r="E749" s="317"/>
      <c r="F749" s="317"/>
    </row>
    <row r="750" spans="1:6" ht="12.75">
      <c r="A750" s="315"/>
      <c r="B750" s="316"/>
      <c r="C750" s="13"/>
      <c r="D750" s="16"/>
      <c r="E750" s="317"/>
      <c r="F750" s="317"/>
    </row>
    <row r="751" spans="1:6" ht="12.75">
      <c r="A751" s="315"/>
      <c r="B751" s="316"/>
      <c r="C751" s="13"/>
      <c r="D751" s="16"/>
      <c r="E751" s="317"/>
      <c r="F751" s="317"/>
    </row>
    <row r="752" spans="1:6" ht="12.75">
      <c r="A752" s="315"/>
      <c r="B752" s="316"/>
      <c r="C752" s="13"/>
      <c r="D752" s="16"/>
      <c r="E752" s="317"/>
      <c r="F752" s="317"/>
    </row>
    <row r="753" spans="1:6" ht="12.75">
      <c r="A753" s="315"/>
      <c r="B753" s="316"/>
      <c r="C753" s="13"/>
      <c r="D753" s="16"/>
      <c r="E753" s="317"/>
      <c r="F753" s="317"/>
    </row>
    <row r="754" spans="1:6" ht="12.75">
      <c r="A754" s="315"/>
      <c r="B754" s="316"/>
      <c r="C754" s="13"/>
      <c r="D754" s="16"/>
      <c r="E754" s="317"/>
      <c r="F754" s="317"/>
    </row>
    <row r="755" spans="1:6" ht="12.75">
      <c r="A755" s="315"/>
      <c r="B755" s="316"/>
      <c r="C755" s="13"/>
      <c r="D755" s="16"/>
      <c r="E755" s="317"/>
      <c r="F755" s="317"/>
    </row>
    <row r="756" spans="1:6" ht="12.75">
      <c r="A756" s="315"/>
      <c r="B756" s="316"/>
      <c r="C756" s="13"/>
      <c r="D756" s="16"/>
      <c r="E756" s="317"/>
      <c r="F756" s="317"/>
    </row>
    <row r="757" spans="1:6" ht="12.75">
      <c r="A757" s="315"/>
      <c r="B757" s="316"/>
      <c r="C757" s="13"/>
      <c r="D757" s="16"/>
      <c r="E757" s="317"/>
      <c r="F757" s="317"/>
    </row>
    <row r="758" spans="1:6" ht="12.75">
      <c r="A758" s="315"/>
      <c r="B758" s="316"/>
      <c r="C758" s="13"/>
      <c r="D758" s="16"/>
      <c r="E758" s="317"/>
      <c r="F758" s="317"/>
    </row>
    <row r="759" spans="1:6" ht="12.75">
      <c r="A759" s="315"/>
      <c r="B759" s="316"/>
      <c r="C759" s="13"/>
      <c r="D759" s="16"/>
      <c r="E759" s="317"/>
      <c r="F759" s="317"/>
    </row>
    <row r="760" spans="1:6" ht="12.75">
      <c r="A760" s="315"/>
      <c r="B760" s="316"/>
      <c r="C760" s="13"/>
      <c r="D760" s="16"/>
      <c r="E760" s="317"/>
      <c r="F760" s="317"/>
    </row>
    <row r="761" spans="1:6" ht="12.75">
      <c r="A761" s="315"/>
      <c r="B761" s="316"/>
      <c r="C761" s="13"/>
      <c r="D761" s="16"/>
      <c r="E761" s="317"/>
      <c r="F761" s="317"/>
    </row>
    <row r="762" spans="1:6" ht="12.75">
      <c r="A762" s="315"/>
      <c r="B762" s="316"/>
      <c r="C762" s="13"/>
      <c r="D762" s="16"/>
      <c r="E762" s="317"/>
      <c r="F762" s="317"/>
    </row>
    <row r="763" spans="1:6" ht="12.75">
      <c r="A763" s="315"/>
      <c r="B763" s="316"/>
      <c r="C763" s="13"/>
      <c r="D763" s="16"/>
      <c r="E763" s="317"/>
      <c r="F763" s="317"/>
    </row>
    <row r="764" spans="1:6" ht="12.75">
      <c r="A764" s="315"/>
      <c r="B764" s="316"/>
      <c r="C764" s="13"/>
      <c r="D764" s="16"/>
      <c r="E764" s="317"/>
      <c r="F764" s="317"/>
    </row>
    <row r="765" spans="1:6" ht="12.75">
      <c r="A765" s="315"/>
      <c r="B765" s="316"/>
      <c r="C765" s="13"/>
      <c r="D765" s="16"/>
      <c r="E765" s="317"/>
      <c r="F765" s="317"/>
    </row>
    <row r="766" spans="1:6" ht="12.75">
      <c r="A766" s="315"/>
      <c r="B766" s="316"/>
      <c r="C766" s="13"/>
      <c r="D766" s="16"/>
      <c r="E766" s="317"/>
      <c r="F766" s="317"/>
    </row>
    <row r="767" spans="1:6" ht="12.75">
      <c r="A767" s="315"/>
      <c r="B767" s="316"/>
      <c r="C767" s="13"/>
      <c r="D767" s="16"/>
      <c r="E767" s="317"/>
      <c r="F767" s="317"/>
    </row>
    <row r="768" spans="1:6" ht="12.75">
      <c r="A768" s="315"/>
      <c r="B768" s="316"/>
      <c r="C768" s="13"/>
      <c r="D768" s="16"/>
      <c r="E768" s="317"/>
      <c r="F768" s="317"/>
    </row>
    <row r="769" spans="1:6" ht="12.75">
      <c r="A769" s="315"/>
      <c r="B769" s="316"/>
      <c r="C769" s="13"/>
      <c r="D769" s="16"/>
      <c r="E769" s="317"/>
      <c r="F769" s="317"/>
    </row>
    <row r="770" spans="1:6" ht="12.75">
      <c r="A770" s="315"/>
      <c r="B770" s="316"/>
      <c r="C770" s="13"/>
      <c r="D770" s="16"/>
      <c r="E770" s="317"/>
      <c r="F770" s="317"/>
    </row>
    <row r="771" spans="1:6" ht="12.75">
      <c r="A771" s="315"/>
      <c r="B771" s="316"/>
      <c r="C771" s="13"/>
      <c r="D771" s="16"/>
      <c r="E771" s="317"/>
      <c r="F771" s="317"/>
    </row>
    <row r="772" spans="1:6" ht="12.75">
      <c r="A772" s="315"/>
      <c r="B772" s="316"/>
      <c r="C772" s="13"/>
      <c r="D772" s="16"/>
      <c r="E772" s="317"/>
      <c r="F772" s="317"/>
    </row>
    <row r="773" spans="1:6" ht="12.75">
      <c r="A773" s="315"/>
      <c r="B773" s="316"/>
      <c r="C773" s="13"/>
      <c r="D773" s="16"/>
      <c r="E773" s="317"/>
      <c r="F773" s="317"/>
    </row>
    <row r="774" spans="1:6" ht="12.75">
      <c r="A774" s="315"/>
      <c r="B774" s="316"/>
      <c r="C774" s="13"/>
      <c r="D774" s="16"/>
      <c r="E774" s="317"/>
      <c r="F774" s="317"/>
    </row>
    <row r="775" spans="1:6" ht="12.75">
      <c r="A775" s="315"/>
      <c r="B775" s="316"/>
      <c r="C775" s="13"/>
      <c r="D775" s="16"/>
      <c r="E775" s="317"/>
      <c r="F775" s="317"/>
    </row>
    <row r="776" spans="1:6" ht="12.75">
      <c r="A776" s="315"/>
      <c r="B776" s="316"/>
      <c r="C776" s="13"/>
      <c r="D776" s="16"/>
      <c r="E776" s="317"/>
      <c r="F776" s="317"/>
    </row>
    <row r="777" spans="1:6" ht="12.75">
      <c r="A777" s="315"/>
      <c r="B777" s="316"/>
      <c r="C777" s="13"/>
      <c r="D777" s="16"/>
      <c r="E777" s="317"/>
      <c r="F777" s="317"/>
    </row>
    <row r="778" spans="1:6" ht="12.75">
      <c r="A778" s="315"/>
      <c r="B778" s="316"/>
      <c r="C778" s="13"/>
      <c r="D778" s="16"/>
      <c r="E778" s="317"/>
      <c r="F778" s="317"/>
    </row>
    <row r="779" spans="1:6" ht="12.75">
      <c r="A779" s="315"/>
      <c r="B779" s="316"/>
      <c r="C779" s="13"/>
      <c r="D779" s="16"/>
      <c r="E779" s="317"/>
      <c r="F779" s="317"/>
    </row>
    <row r="780" spans="1:6" ht="12.75">
      <c r="A780" s="315"/>
      <c r="B780" s="316"/>
      <c r="C780" s="13"/>
      <c r="D780" s="16"/>
      <c r="E780" s="317"/>
      <c r="F780" s="317"/>
    </row>
    <row r="781" spans="1:6" ht="12.75">
      <c r="A781" s="315"/>
      <c r="B781" s="316"/>
      <c r="C781" s="13"/>
      <c r="D781" s="16"/>
      <c r="E781" s="317"/>
      <c r="F781" s="317"/>
    </row>
    <row r="782" spans="1:6" ht="12.75">
      <c r="A782" s="315"/>
      <c r="B782" s="316"/>
      <c r="C782" s="13"/>
      <c r="D782" s="16"/>
      <c r="E782" s="317"/>
      <c r="F782" s="317"/>
    </row>
    <row r="783" spans="1:6" ht="12.75">
      <c r="A783" s="315"/>
      <c r="B783" s="316"/>
      <c r="C783" s="13"/>
      <c r="D783" s="16"/>
      <c r="E783" s="317"/>
      <c r="F783" s="317"/>
    </row>
    <row r="784" spans="1:6" ht="12.75">
      <c r="A784" s="315"/>
      <c r="B784" s="316"/>
      <c r="C784" s="13"/>
      <c r="D784" s="16"/>
      <c r="E784" s="317"/>
      <c r="F784" s="317"/>
    </row>
    <row r="785" spans="1:6" ht="12.75">
      <c r="A785" s="315"/>
      <c r="B785" s="316"/>
      <c r="C785" s="13"/>
      <c r="D785" s="16"/>
      <c r="E785" s="317"/>
      <c r="F785" s="317"/>
    </row>
    <row r="786" spans="1:6" ht="12.75">
      <c r="A786" s="315"/>
      <c r="B786" s="316"/>
      <c r="C786" s="13"/>
      <c r="D786" s="16"/>
      <c r="E786" s="317"/>
      <c r="F786" s="317"/>
    </row>
    <row r="787" spans="1:6" ht="12.75">
      <c r="A787" s="315"/>
      <c r="B787" s="316"/>
      <c r="C787" s="13"/>
      <c r="D787" s="16"/>
      <c r="E787" s="317"/>
      <c r="F787" s="317"/>
    </row>
    <row r="788" spans="1:6" ht="12.75">
      <c r="A788" s="315"/>
      <c r="B788" s="316"/>
      <c r="C788" s="13"/>
      <c r="D788" s="16"/>
      <c r="E788" s="317"/>
      <c r="F788" s="317"/>
    </row>
    <row r="789" spans="1:6" ht="12.75">
      <c r="A789" s="315"/>
      <c r="B789" s="316"/>
      <c r="C789" s="13"/>
      <c r="D789" s="16"/>
      <c r="E789" s="317"/>
      <c r="F789" s="317"/>
    </row>
    <row r="790" spans="1:6" ht="12.75">
      <c r="A790" s="315"/>
      <c r="B790" s="316"/>
      <c r="C790" s="13"/>
      <c r="D790" s="16"/>
      <c r="E790" s="317"/>
      <c r="F790" s="317"/>
    </row>
    <row r="791" spans="1:6" ht="12.75">
      <c r="A791" s="315"/>
      <c r="B791" s="316"/>
      <c r="C791" s="13"/>
      <c r="D791" s="16"/>
      <c r="E791" s="317"/>
      <c r="F791" s="317"/>
    </row>
    <row r="792" spans="1:6" ht="12.75">
      <c r="A792" s="315"/>
      <c r="B792" s="316"/>
      <c r="C792" s="13"/>
      <c r="D792" s="16"/>
      <c r="E792" s="317"/>
      <c r="F792" s="317"/>
    </row>
    <row r="793" spans="1:6" ht="12.75">
      <c r="A793" s="315"/>
      <c r="B793" s="316"/>
      <c r="C793" s="13"/>
      <c r="D793" s="16"/>
      <c r="E793" s="317"/>
      <c r="F793" s="317"/>
    </row>
    <row r="794" spans="1:6" ht="12.75">
      <c r="A794" s="315"/>
      <c r="B794" s="316"/>
      <c r="C794" s="13"/>
      <c r="D794" s="16"/>
      <c r="E794" s="317"/>
      <c r="F794" s="317"/>
    </row>
    <row r="795" spans="1:6" ht="12.75">
      <c r="A795" s="315"/>
      <c r="B795" s="316"/>
      <c r="C795" s="13"/>
      <c r="D795" s="16"/>
      <c r="E795" s="317"/>
      <c r="F795" s="317"/>
    </row>
    <row r="796" spans="1:6" ht="12.75">
      <c r="A796" s="315"/>
      <c r="B796" s="316"/>
      <c r="C796" s="13"/>
      <c r="D796" s="16"/>
      <c r="E796" s="317"/>
      <c r="F796" s="317"/>
    </row>
    <row r="797" spans="1:6" ht="12.75">
      <c r="A797" s="315"/>
      <c r="B797" s="316"/>
      <c r="C797" s="13"/>
      <c r="D797" s="16"/>
      <c r="E797" s="317"/>
      <c r="F797" s="317"/>
    </row>
    <row r="798" spans="1:6" ht="12.75">
      <c r="A798" s="315"/>
      <c r="B798" s="316"/>
      <c r="C798" s="13"/>
      <c r="D798" s="16"/>
      <c r="E798" s="317"/>
      <c r="F798" s="317"/>
    </row>
    <row r="799" spans="1:6" ht="12.75">
      <c r="A799" s="315"/>
      <c r="B799" s="316"/>
      <c r="C799" s="13"/>
      <c r="D799" s="16"/>
      <c r="E799" s="317"/>
      <c r="F799" s="317"/>
    </row>
    <row r="800" spans="1:6" ht="12.75">
      <c r="A800" s="315"/>
      <c r="B800" s="316"/>
      <c r="C800" s="13"/>
      <c r="D800" s="16"/>
      <c r="E800" s="317"/>
      <c r="F800" s="317"/>
    </row>
    <row r="801" spans="1:6" ht="12.75">
      <c r="A801" s="315"/>
      <c r="B801" s="316"/>
      <c r="C801" s="13"/>
      <c r="D801" s="16"/>
      <c r="E801" s="317"/>
      <c r="F801" s="317"/>
    </row>
    <row r="802" spans="1:6" ht="12.75">
      <c r="A802" s="315"/>
      <c r="B802" s="316"/>
      <c r="C802" s="13"/>
      <c r="D802" s="16"/>
      <c r="E802" s="317"/>
      <c r="F802" s="317"/>
    </row>
    <row r="803" spans="1:6" ht="12.75">
      <c r="A803" s="315"/>
      <c r="B803" s="316"/>
      <c r="C803" s="13"/>
      <c r="D803" s="16"/>
      <c r="E803" s="317"/>
      <c r="F803" s="317"/>
    </row>
    <row r="804" spans="1:6" ht="12.75">
      <c r="A804" s="315"/>
      <c r="B804" s="316"/>
      <c r="C804" s="13"/>
      <c r="D804" s="16"/>
      <c r="E804" s="317"/>
      <c r="F804" s="317"/>
    </row>
    <row r="805" spans="1:6" ht="12.75">
      <c r="A805" s="315"/>
      <c r="B805" s="316"/>
      <c r="C805" s="13"/>
      <c r="D805" s="16"/>
      <c r="E805" s="317"/>
      <c r="F805" s="317"/>
    </row>
    <row r="806" spans="1:6" ht="12.75">
      <c r="A806" s="315"/>
      <c r="B806" s="316"/>
      <c r="C806" s="13"/>
      <c r="D806" s="16"/>
      <c r="E806" s="317"/>
      <c r="F806" s="317"/>
    </row>
    <row r="807" spans="1:6" ht="12.75">
      <c r="A807" s="315"/>
      <c r="B807" s="316"/>
      <c r="C807" s="13"/>
      <c r="D807" s="16"/>
      <c r="E807" s="317"/>
      <c r="F807" s="317"/>
    </row>
    <row r="808" spans="1:6" ht="12.75">
      <c r="A808" s="315"/>
      <c r="B808" s="316"/>
      <c r="C808" s="13"/>
      <c r="D808" s="16"/>
      <c r="E808" s="317"/>
      <c r="F808" s="317"/>
    </row>
    <row r="809" spans="1:6" ht="12.75">
      <c r="A809" s="315"/>
      <c r="B809" s="316"/>
      <c r="C809" s="13"/>
      <c r="D809" s="16"/>
      <c r="E809" s="317"/>
      <c r="F809" s="317"/>
    </row>
    <row r="810" spans="1:6" ht="12.75">
      <c r="A810" s="315"/>
      <c r="B810" s="316"/>
      <c r="C810" s="13"/>
      <c r="D810" s="16"/>
      <c r="E810" s="317"/>
      <c r="F810" s="317"/>
    </row>
    <row r="811" spans="1:6" ht="12.75">
      <c r="A811" s="315"/>
      <c r="B811" s="316"/>
      <c r="C811" s="13"/>
      <c r="D811" s="16"/>
      <c r="E811" s="317"/>
      <c r="F811" s="317"/>
    </row>
    <row r="812" spans="1:6" ht="12.75">
      <c r="A812" s="315"/>
      <c r="B812" s="316"/>
      <c r="C812" s="13"/>
      <c r="D812" s="16"/>
      <c r="E812" s="317"/>
      <c r="F812" s="317"/>
    </row>
    <row r="813" spans="1:6" ht="12.75">
      <c r="A813" s="315"/>
      <c r="B813" s="316"/>
      <c r="C813" s="13"/>
      <c r="D813" s="16"/>
      <c r="E813" s="317"/>
      <c r="F813" s="317"/>
    </row>
    <row r="814" spans="1:6" ht="12.75">
      <c r="A814" s="315"/>
      <c r="B814" s="316"/>
      <c r="C814" s="13"/>
      <c r="D814" s="16"/>
      <c r="E814" s="317"/>
      <c r="F814" s="317"/>
    </row>
    <row r="815" spans="1:6" ht="12.75">
      <c r="A815" s="315"/>
      <c r="B815" s="316"/>
      <c r="C815" s="13"/>
      <c r="D815" s="16"/>
      <c r="E815" s="317"/>
      <c r="F815" s="317"/>
    </row>
    <row r="816" spans="1:6" ht="12.75">
      <c r="A816" s="315"/>
      <c r="B816" s="316"/>
      <c r="C816" s="13"/>
      <c r="D816" s="16"/>
      <c r="E816" s="317"/>
      <c r="F816" s="317"/>
    </row>
    <row r="817" spans="1:6" ht="12.75">
      <c r="A817" s="315"/>
      <c r="B817" s="316"/>
      <c r="C817" s="13"/>
      <c r="D817" s="16"/>
      <c r="E817" s="317"/>
      <c r="F817" s="317"/>
    </row>
    <row r="818" spans="1:6" ht="12.75">
      <c r="A818" s="315"/>
      <c r="B818" s="316"/>
      <c r="C818" s="13"/>
      <c r="D818" s="16"/>
      <c r="E818" s="317"/>
      <c r="F818" s="317"/>
    </row>
    <row r="819" spans="1:6" ht="12.75">
      <c r="A819" s="315"/>
      <c r="B819" s="316"/>
      <c r="C819" s="13"/>
      <c r="D819" s="16"/>
      <c r="E819" s="317"/>
      <c r="F819" s="317"/>
    </row>
    <row r="820" spans="1:6" ht="12.75">
      <c r="A820" s="315"/>
      <c r="B820" s="316"/>
      <c r="C820" s="13"/>
      <c r="D820" s="16"/>
      <c r="E820" s="317"/>
      <c r="F820" s="317"/>
    </row>
    <row r="821" spans="1:6" ht="12.75">
      <c r="A821" s="315"/>
      <c r="B821" s="316"/>
      <c r="C821" s="13"/>
      <c r="D821" s="16"/>
      <c r="E821" s="317"/>
      <c r="F821" s="317"/>
    </row>
    <row r="822" spans="1:6" ht="12.75">
      <c r="A822" s="315"/>
      <c r="B822" s="316"/>
      <c r="C822" s="13"/>
      <c r="D822" s="16"/>
      <c r="E822" s="317"/>
      <c r="F822" s="317"/>
    </row>
    <row r="823" spans="1:6" ht="12.75">
      <c r="A823" s="315"/>
      <c r="B823" s="316"/>
      <c r="C823" s="13"/>
      <c r="D823" s="16"/>
      <c r="E823" s="317"/>
      <c r="F823" s="317"/>
    </row>
    <row r="824" spans="1:6" ht="12.75">
      <c r="A824" s="315"/>
      <c r="B824" s="316"/>
      <c r="C824" s="13"/>
      <c r="D824" s="16"/>
      <c r="E824" s="317"/>
      <c r="F824" s="317"/>
    </row>
    <row r="825" spans="1:6" ht="12.75">
      <c r="A825" s="315"/>
      <c r="B825" s="316"/>
      <c r="C825" s="13"/>
      <c r="D825" s="16"/>
      <c r="E825" s="317"/>
      <c r="F825" s="317"/>
    </row>
    <row r="826" spans="1:6" ht="12.75">
      <c r="A826" s="315"/>
      <c r="B826" s="316"/>
      <c r="C826" s="13"/>
      <c r="D826" s="16"/>
      <c r="E826" s="317"/>
      <c r="F826" s="317"/>
    </row>
    <row r="827" spans="1:6" ht="12.75">
      <c r="A827" s="315"/>
      <c r="B827" s="316"/>
      <c r="C827" s="13"/>
      <c r="D827" s="16"/>
      <c r="E827" s="317"/>
      <c r="F827" s="317"/>
    </row>
    <row r="828" spans="1:6" ht="12.75">
      <c r="A828" s="315"/>
      <c r="B828" s="316"/>
      <c r="C828" s="13"/>
      <c r="D828" s="16"/>
      <c r="E828" s="317"/>
      <c r="F828" s="317"/>
    </row>
    <row r="829" spans="1:6" ht="12.75">
      <c r="A829" s="315"/>
      <c r="B829" s="316"/>
      <c r="C829" s="13"/>
      <c r="D829" s="16"/>
      <c r="E829" s="317"/>
      <c r="F829" s="317"/>
    </row>
    <row r="830" spans="1:6" ht="12.75">
      <c r="A830" s="315"/>
      <c r="B830" s="316"/>
      <c r="C830" s="13"/>
      <c r="D830" s="16"/>
      <c r="E830" s="317"/>
      <c r="F830" s="317"/>
    </row>
    <row r="831" spans="1:6" ht="12.75">
      <c r="A831" s="315"/>
      <c r="B831" s="316"/>
      <c r="C831" s="13"/>
      <c r="D831" s="16"/>
      <c r="E831" s="317"/>
      <c r="F831" s="317"/>
    </row>
    <row r="832" spans="1:6" ht="12.75">
      <c r="A832" s="315"/>
      <c r="B832" s="316"/>
      <c r="C832" s="13"/>
      <c r="D832" s="16"/>
      <c r="E832" s="317"/>
      <c r="F832" s="317"/>
    </row>
    <row r="833" spans="1:6" ht="12.75">
      <c r="A833" s="315"/>
      <c r="B833" s="316"/>
      <c r="C833" s="13"/>
      <c r="D833" s="16"/>
      <c r="E833" s="317"/>
      <c r="F833" s="317"/>
    </row>
    <row r="834" spans="1:6" ht="12.75">
      <c r="A834" s="315"/>
      <c r="B834" s="316"/>
      <c r="C834" s="13"/>
      <c r="D834" s="16"/>
      <c r="E834" s="317"/>
      <c r="F834" s="317"/>
    </row>
    <row r="835" spans="1:6" ht="12.75">
      <c r="A835" s="315"/>
      <c r="B835" s="316"/>
      <c r="C835" s="13"/>
      <c r="D835" s="16"/>
      <c r="E835" s="317"/>
      <c r="F835" s="317"/>
    </row>
    <row r="836" spans="1:6" ht="12.75">
      <c r="A836" s="315"/>
      <c r="B836" s="316"/>
      <c r="C836" s="13"/>
      <c r="D836" s="16"/>
      <c r="E836" s="317"/>
      <c r="F836" s="317"/>
    </row>
    <row r="837" spans="1:6" ht="12.75">
      <c r="A837" s="315"/>
      <c r="B837" s="316"/>
      <c r="C837" s="13"/>
      <c r="D837" s="16"/>
      <c r="E837" s="317"/>
      <c r="F837" s="317"/>
    </row>
    <row r="838" spans="1:6" ht="12.75">
      <c r="A838" s="315"/>
      <c r="B838" s="316"/>
      <c r="C838" s="13"/>
      <c r="D838" s="16"/>
      <c r="E838" s="317"/>
      <c r="F838" s="317"/>
    </row>
    <row r="839" spans="1:6" ht="12.75">
      <c r="A839" s="315"/>
      <c r="B839" s="316"/>
      <c r="C839" s="13"/>
      <c r="D839" s="16"/>
      <c r="E839" s="317"/>
      <c r="F839" s="317"/>
    </row>
    <row r="840" spans="1:6" ht="12.75">
      <c r="A840" s="315"/>
      <c r="B840" s="316"/>
      <c r="C840" s="13"/>
      <c r="D840" s="16"/>
      <c r="E840" s="317"/>
      <c r="F840" s="317"/>
    </row>
    <row r="841" spans="1:6" ht="12.75">
      <c r="A841" s="315"/>
      <c r="B841" s="316"/>
      <c r="C841" s="13"/>
      <c r="D841" s="16"/>
      <c r="E841" s="317"/>
      <c r="F841" s="317"/>
    </row>
    <row r="842" spans="1:6" ht="12.75">
      <c r="A842" s="315"/>
      <c r="B842" s="316"/>
      <c r="C842" s="13"/>
      <c r="D842" s="16"/>
      <c r="E842" s="317"/>
      <c r="F842" s="317"/>
    </row>
    <row r="843" spans="1:6" ht="12.75">
      <c r="A843" s="315"/>
      <c r="B843" s="316"/>
      <c r="C843" s="13"/>
      <c r="D843" s="16"/>
      <c r="E843" s="317"/>
      <c r="F843" s="317"/>
    </row>
    <row r="844" spans="1:6" ht="12.75">
      <c r="A844" s="315"/>
      <c r="B844" s="316"/>
      <c r="C844" s="13"/>
      <c r="D844" s="16"/>
      <c r="E844" s="317"/>
      <c r="F844" s="317"/>
    </row>
    <row r="845" spans="1:6" ht="12.75">
      <c r="A845" s="315"/>
      <c r="B845" s="316"/>
      <c r="C845" s="13"/>
      <c r="D845" s="16"/>
      <c r="E845" s="317"/>
      <c r="F845" s="317"/>
    </row>
    <row r="846" spans="1:6" ht="12.75">
      <c r="A846" s="315"/>
      <c r="B846" s="316"/>
      <c r="C846" s="13"/>
      <c r="D846" s="16"/>
      <c r="E846" s="317"/>
      <c r="F846" s="317"/>
    </row>
    <row r="847" spans="1:6" ht="12.75">
      <c r="A847" s="315"/>
      <c r="B847" s="316"/>
      <c r="C847" s="13"/>
      <c r="D847" s="16"/>
      <c r="E847" s="317"/>
      <c r="F847" s="317"/>
    </row>
    <row r="848" spans="1:6" ht="12.75">
      <c r="A848" s="315"/>
      <c r="B848" s="316"/>
      <c r="C848" s="13"/>
      <c r="D848" s="16"/>
      <c r="E848" s="317"/>
      <c r="F848" s="317"/>
    </row>
    <row r="849" spans="1:6" ht="12.75">
      <c r="A849" s="315"/>
      <c r="B849" s="316"/>
      <c r="C849" s="13"/>
      <c r="D849" s="16"/>
      <c r="E849" s="317"/>
      <c r="F849" s="317"/>
    </row>
    <row r="850" spans="1:6" ht="12.75">
      <c r="A850" s="315"/>
      <c r="B850" s="316"/>
      <c r="C850" s="13"/>
      <c r="D850" s="16"/>
      <c r="E850" s="317"/>
      <c r="F850" s="317"/>
    </row>
    <row r="851" spans="1:6" ht="12.75">
      <c r="A851" s="315"/>
      <c r="B851" s="316"/>
      <c r="C851" s="13"/>
      <c r="D851" s="16"/>
      <c r="E851" s="317"/>
      <c r="F851" s="317"/>
    </row>
    <row r="852" spans="1:6" ht="12.75">
      <c r="A852" s="315"/>
      <c r="B852" s="316"/>
      <c r="C852" s="13"/>
      <c r="D852" s="16"/>
      <c r="E852" s="317"/>
      <c r="F852" s="317"/>
    </row>
    <row r="853" spans="1:6" ht="12.75">
      <c r="A853" s="315"/>
      <c r="B853" s="316"/>
      <c r="C853" s="13"/>
      <c r="D853" s="16"/>
      <c r="E853" s="317"/>
      <c r="F853" s="317"/>
    </row>
    <row r="854" spans="1:6" ht="12.75">
      <c r="A854" s="315"/>
      <c r="B854" s="316"/>
      <c r="C854" s="13"/>
      <c r="D854" s="16"/>
      <c r="E854" s="317"/>
      <c r="F854" s="317"/>
    </row>
    <row r="855" spans="1:6" ht="12.75">
      <c r="A855" s="315"/>
      <c r="B855" s="316"/>
      <c r="C855" s="13"/>
      <c r="D855" s="16"/>
      <c r="E855" s="317"/>
      <c r="F855" s="317"/>
    </row>
    <row r="856" spans="1:6" ht="12.75">
      <c r="A856" s="315"/>
      <c r="B856" s="316"/>
      <c r="C856" s="13"/>
      <c r="D856" s="16"/>
      <c r="E856" s="317"/>
      <c r="F856" s="317"/>
    </row>
    <row r="857" spans="1:6" ht="12.75">
      <c r="A857" s="315"/>
      <c r="B857" s="316"/>
      <c r="C857" s="13"/>
      <c r="D857" s="16"/>
      <c r="E857" s="317"/>
      <c r="F857" s="317"/>
    </row>
    <row r="858" spans="1:6" ht="12.75">
      <c r="A858" s="315"/>
      <c r="B858" s="316"/>
      <c r="C858" s="13"/>
      <c r="D858" s="16"/>
      <c r="E858" s="317"/>
      <c r="F858" s="317"/>
    </row>
    <row r="859" spans="1:6" ht="12.75">
      <c r="A859" s="315"/>
      <c r="B859" s="316"/>
      <c r="C859" s="13"/>
      <c r="D859" s="16"/>
      <c r="E859" s="317"/>
      <c r="F859" s="317"/>
    </row>
    <row r="860" spans="1:6" ht="12.75">
      <c r="A860" s="315"/>
      <c r="B860" s="316"/>
      <c r="C860" s="13"/>
      <c r="D860" s="16"/>
      <c r="E860" s="317"/>
      <c r="F860" s="317"/>
    </row>
    <row r="861" spans="1:6" ht="12.75">
      <c r="A861" s="315"/>
      <c r="B861" s="316"/>
      <c r="C861" s="13"/>
      <c r="D861" s="16"/>
      <c r="E861" s="317"/>
      <c r="F861" s="317"/>
    </row>
    <row r="862" spans="1:6" ht="12.75">
      <c r="A862" s="315"/>
      <c r="B862" s="316"/>
      <c r="C862" s="13"/>
      <c r="D862" s="16"/>
      <c r="E862" s="317"/>
      <c r="F862" s="317"/>
    </row>
    <row r="863" spans="1:6" ht="12.75">
      <c r="A863" s="315"/>
      <c r="B863" s="316"/>
      <c r="C863" s="13"/>
      <c r="D863" s="16"/>
      <c r="E863" s="317"/>
      <c r="F863" s="317"/>
    </row>
    <row r="864" spans="1:6" ht="12.75">
      <c r="A864" s="315"/>
      <c r="B864" s="316"/>
      <c r="C864" s="13"/>
      <c r="D864" s="16"/>
      <c r="E864" s="317"/>
      <c r="F864" s="317"/>
    </row>
    <row r="865" spans="1:6" ht="12.75">
      <c r="A865" s="315"/>
      <c r="B865" s="316"/>
      <c r="C865" s="13"/>
      <c r="D865" s="16"/>
      <c r="E865" s="317"/>
      <c r="F865" s="317"/>
    </row>
    <row r="866" spans="1:6" ht="12.75">
      <c r="A866" s="315"/>
      <c r="B866" s="316"/>
      <c r="C866" s="13"/>
      <c r="D866" s="16"/>
      <c r="E866" s="317"/>
      <c r="F866" s="317"/>
    </row>
    <row r="867" spans="1:6" ht="12.75">
      <c r="A867" s="315"/>
      <c r="B867" s="316"/>
      <c r="C867" s="13"/>
      <c r="D867" s="16"/>
      <c r="E867" s="317"/>
      <c r="F867" s="317"/>
    </row>
    <row r="868" spans="1:6" ht="12.75">
      <c r="A868" s="315"/>
      <c r="B868" s="316"/>
      <c r="C868" s="13"/>
      <c r="D868" s="16"/>
      <c r="E868" s="317"/>
      <c r="F868" s="317"/>
    </row>
    <row r="869" spans="1:6" ht="12.75">
      <c r="A869" s="315"/>
      <c r="B869" s="316"/>
      <c r="C869" s="13"/>
      <c r="D869" s="16"/>
      <c r="E869" s="317"/>
      <c r="F869" s="317"/>
    </row>
    <row r="870" spans="1:6" ht="12.75">
      <c r="A870" s="315"/>
      <c r="B870" s="316"/>
      <c r="C870" s="13"/>
      <c r="D870" s="16"/>
      <c r="E870" s="317"/>
      <c r="F870" s="317"/>
    </row>
    <row r="871" spans="1:6" ht="12.75">
      <c r="A871" s="315"/>
      <c r="B871" s="316"/>
      <c r="C871" s="13"/>
      <c r="D871" s="16"/>
      <c r="E871" s="317"/>
      <c r="F871" s="317"/>
    </row>
    <row r="872" spans="1:6" ht="12.75">
      <c r="A872" s="315"/>
      <c r="B872" s="316"/>
      <c r="C872" s="13"/>
      <c r="D872" s="16"/>
      <c r="E872" s="317"/>
      <c r="F872" s="317"/>
    </row>
    <row r="873" spans="1:6" ht="12.75">
      <c r="A873" s="315"/>
      <c r="B873" s="316"/>
      <c r="C873" s="13"/>
      <c r="D873" s="16"/>
      <c r="E873" s="317"/>
      <c r="F873" s="317"/>
    </row>
    <row r="874" spans="1:6" ht="12.75">
      <c r="A874" s="315"/>
      <c r="B874" s="316"/>
      <c r="C874" s="13"/>
      <c r="D874" s="16"/>
      <c r="E874" s="317"/>
      <c r="F874" s="317"/>
    </row>
    <row r="875" spans="1:6" ht="12.75">
      <c r="A875" s="315"/>
      <c r="B875" s="316"/>
      <c r="C875" s="13"/>
      <c r="D875" s="16"/>
      <c r="E875" s="317"/>
      <c r="F875" s="317"/>
    </row>
    <row r="876" spans="1:6" ht="12.75">
      <c r="A876" s="315"/>
      <c r="B876" s="316"/>
      <c r="C876" s="13"/>
      <c r="D876" s="16"/>
      <c r="E876" s="317"/>
      <c r="F876" s="317"/>
    </row>
    <row r="877" spans="1:6" ht="12.75">
      <c r="A877" s="315"/>
      <c r="B877" s="316"/>
      <c r="C877" s="13"/>
      <c r="D877" s="16"/>
      <c r="E877" s="317"/>
      <c r="F877" s="317"/>
    </row>
    <row r="878" spans="1:6" ht="12.75">
      <c r="A878" s="315"/>
      <c r="B878" s="316"/>
      <c r="C878" s="13"/>
      <c r="D878" s="16"/>
      <c r="E878" s="317"/>
      <c r="F878" s="317"/>
    </row>
    <row r="879" spans="1:6" ht="12.75">
      <c r="A879" s="315"/>
      <c r="B879" s="316"/>
      <c r="C879" s="13"/>
      <c r="D879" s="16"/>
      <c r="E879" s="317"/>
      <c r="F879" s="317"/>
    </row>
    <row r="880" spans="1:6" ht="12.75">
      <c r="A880" s="315"/>
      <c r="B880" s="316"/>
      <c r="C880" s="13"/>
      <c r="D880" s="16"/>
      <c r="E880" s="317"/>
      <c r="F880" s="317"/>
    </row>
    <row r="881" spans="1:6" ht="12.75">
      <c r="A881" s="315"/>
      <c r="B881" s="316"/>
      <c r="C881" s="13"/>
      <c r="D881" s="16"/>
      <c r="E881" s="317"/>
      <c r="F881" s="317"/>
    </row>
    <row r="882" spans="1:6" ht="12.75">
      <c r="A882" s="315"/>
      <c r="B882" s="316"/>
      <c r="C882" s="13"/>
      <c r="D882" s="16"/>
      <c r="E882" s="317"/>
      <c r="F882" s="317"/>
    </row>
    <row r="883" spans="1:6" ht="12.75">
      <c r="A883" s="315"/>
      <c r="B883" s="316"/>
      <c r="C883" s="13"/>
      <c r="D883" s="16"/>
      <c r="E883" s="317"/>
      <c r="F883" s="317"/>
    </row>
    <row r="884" spans="1:6" ht="12.75">
      <c r="A884" s="315"/>
      <c r="B884" s="316"/>
      <c r="C884" s="13"/>
      <c r="D884" s="16"/>
      <c r="E884" s="317"/>
      <c r="F884" s="317"/>
    </row>
    <row r="885" spans="1:6" ht="12.75">
      <c r="A885" s="315"/>
      <c r="B885" s="316"/>
      <c r="C885" s="13"/>
      <c r="D885" s="16"/>
      <c r="E885" s="317"/>
      <c r="F885" s="317"/>
    </row>
    <row r="886" spans="1:6" ht="12.75">
      <c r="A886" s="315"/>
      <c r="B886" s="316"/>
      <c r="C886" s="13"/>
      <c r="D886" s="16"/>
      <c r="E886" s="317"/>
      <c r="F886" s="317"/>
    </row>
    <row r="887" spans="1:6" ht="12.75">
      <c r="A887" s="315"/>
      <c r="B887" s="316"/>
      <c r="C887" s="13"/>
      <c r="D887" s="16"/>
      <c r="E887" s="317"/>
      <c r="F887" s="317"/>
    </row>
    <row r="888" spans="1:6" ht="12.75">
      <c r="A888" s="315"/>
      <c r="B888" s="316"/>
      <c r="C888" s="13"/>
      <c r="D888" s="16"/>
      <c r="E888" s="317"/>
      <c r="F888" s="317"/>
    </row>
    <row r="889" spans="1:6" ht="12.75">
      <c r="A889" s="315"/>
      <c r="B889" s="316"/>
      <c r="C889" s="13"/>
      <c r="D889" s="16"/>
      <c r="E889" s="317"/>
      <c r="F889" s="317"/>
    </row>
    <row r="890" spans="1:6" ht="12.75">
      <c r="A890" s="315"/>
      <c r="B890" s="316"/>
      <c r="C890" s="13"/>
      <c r="D890" s="16"/>
      <c r="E890" s="317"/>
      <c r="F890" s="317"/>
    </row>
    <row r="891" spans="1:6" ht="12.75">
      <c r="A891" s="315"/>
      <c r="B891" s="316"/>
      <c r="C891" s="13"/>
      <c r="D891" s="16"/>
      <c r="E891" s="317"/>
      <c r="F891" s="317"/>
    </row>
    <row r="892" spans="1:6" ht="12.75">
      <c r="A892" s="315"/>
      <c r="B892" s="316"/>
      <c r="C892" s="13"/>
      <c r="D892" s="16"/>
      <c r="E892" s="317"/>
      <c r="F892" s="317"/>
    </row>
    <row r="893" spans="1:6" ht="12.75">
      <c r="A893" s="315"/>
      <c r="B893" s="316"/>
      <c r="C893" s="13"/>
      <c r="D893" s="16"/>
      <c r="E893" s="317"/>
      <c r="F893" s="317"/>
    </row>
    <row r="894" spans="1:6" ht="12.75">
      <c r="A894" s="315"/>
      <c r="B894" s="316"/>
      <c r="C894" s="13"/>
      <c r="D894" s="16"/>
      <c r="E894" s="317"/>
      <c r="F894" s="317"/>
    </row>
    <row r="895" spans="1:6" ht="12.75">
      <c r="A895" s="315"/>
      <c r="B895" s="316"/>
      <c r="C895" s="13"/>
      <c r="D895" s="16"/>
      <c r="E895" s="317"/>
      <c r="F895" s="317"/>
    </row>
    <row r="896" spans="1:6" ht="12.75">
      <c r="A896" s="315"/>
      <c r="B896" s="316"/>
      <c r="C896" s="13"/>
      <c r="D896" s="16"/>
      <c r="E896" s="317"/>
      <c r="F896" s="317"/>
    </row>
    <row r="897" spans="1:6" ht="12.75">
      <c r="A897" s="315"/>
      <c r="B897" s="316"/>
      <c r="C897" s="13"/>
      <c r="D897" s="16"/>
      <c r="E897" s="317"/>
      <c r="F897" s="317"/>
    </row>
    <row r="898" spans="1:6" ht="12.75">
      <c r="A898" s="315"/>
      <c r="B898" s="316"/>
      <c r="C898" s="13"/>
      <c r="D898" s="16"/>
      <c r="E898" s="317"/>
      <c r="F898" s="317"/>
    </row>
    <row r="899" spans="1:6" ht="12.75">
      <c r="A899" s="315"/>
      <c r="B899" s="316"/>
      <c r="C899" s="13"/>
      <c r="D899" s="16"/>
      <c r="E899" s="317"/>
      <c r="F899" s="317"/>
    </row>
    <row r="900" spans="1:6" ht="12.75">
      <c r="A900" s="315"/>
      <c r="B900" s="316"/>
      <c r="C900" s="13"/>
      <c r="D900" s="16"/>
      <c r="E900" s="317"/>
      <c r="F900" s="317"/>
    </row>
    <row r="901" spans="1:6" ht="12.75">
      <c r="A901" s="315"/>
      <c r="B901" s="316"/>
      <c r="C901" s="13"/>
      <c r="D901" s="16"/>
      <c r="E901" s="317"/>
      <c r="F901" s="317"/>
    </row>
    <row r="902" spans="1:6" ht="12.75">
      <c r="A902" s="315"/>
      <c r="B902" s="316"/>
      <c r="C902" s="13"/>
      <c r="D902" s="16"/>
      <c r="E902" s="317"/>
      <c r="F902" s="317"/>
    </row>
    <row r="903" spans="1:6" ht="12.75">
      <c r="A903" s="315"/>
      <c r="B903" s="316"/>
      <c r="C903" s="13"/>
      <c r="D903" s="16"/>
      <c r="E903" s="317"/>
      <c r="F903" s="317"/>
    </row>
    <row r="904" spans="1:6" ht="12.75">
      <c r="A904" s="315"/>
      <c r="B904" s="316"/>
      <c r="C904" s="13"/>
      <c r="D904" s="16"/>
      <c r="E904" s="317"/>
      <c r="F904" s="317"/>
    </row>
    <row r="905" spans="1:6" ht="12.75">
      <c r="A905" s="315"/>
      <c r="B905" s="316"/>
      <c r="C905" s="13"/>
      <c r="D905" s="16"/>
      <c r="E905" s="317"/>
      <c r="F905" s="317"/>
    </row>
    <row r="906" spans="1:6" ht="12.75">
      <c r="A906" s="315"/>
      <c r="B906" s="316"/>
      <c r="C906" s="13"/>
      <c r="D906" s="16"/>
      <c r="E906" s="317"/>
      <c r="F906" s="317"/>
    </row>
    <row r="907" spans="1:6" ht="12.75">
      <c r="A907" s="315"/>
      <c r="B907" s="316"/>
      <c r="C907" s="13"/>
      <c r="D907" s="16"/>
      <c r="E907" s="317"/>
      <c r="F907" s="317"/>
    </row>
    <row r="908" spans="1:6" ht="12.75">
      <c r="A908" s="315"/>
      <c r="B908" s="316"/>
      <c r="C908" s="13"/>
      <c r="D908" s="16"/>
      <c r="E908" s="317"/>
      <c r="F908" s="317"/>
    </row>
    <row r="909" spans="1:6" ht="12.75">
      <c r="A909" s="315"/>
      <c r="B909" s="316"/>
      <c r="C909" s="13"/>
      <c r="D909" s="16"/>
      <c r="E909" s="317"/>
      <c r="F909" s="317"/>
    </row>
    <row r="910" spans="1:6" ht="12.75">
      <c r="A910" s="315"/>
      <c r="B910" s="316"/>
      <c r="C910" s="13"/>
      <c r="D910" s="16"/>
      <c r="E910" s="317"/>
      <c r="F910" s="317"/>
    </row>
    <row r="911" spans="1:6" ht="12.75">
      <c r="A911" s="315"/>
      <c r="B911" s="316"/>
      <c r="C911" s="13"/>
      <c r="D911" s="16"/>
      <c r="E911" s="317"/>
      <c r="F911" s="317"/>
    </row>
    <row r="912" spans="1:6" ht="12.75">
      <c r="A912" s="315"/>
      <c r="B912" s="316"/>
      <c r="C912" s="13"/>
      <c r="D912" s="16"/>
      <c r="E912" s="317"/>
      <c r="F912" s="317"/>
    </row>
    <row r="913" spans="1:6" ht="12.75">
      <c r="A913" s="315"/>
      <c r="B913" s="316"/>
      <c r="C913" s="13"/>
      <c r="D913" s="16"/>
      <c r="E913" s="317"/>
      <c r="F913" s="317"/>
    </row>
    <row r="914" spans="1:6" ht="12.75">
      <c r="A914" s="315"/>
      <c r="B914" s="316"/>
      <c r="C914" s="13"/>
      <c r="D914" s="16"/>
      <c r="E914" s="317"/>
      <c r="F914" s="317"/>
    </row>
    <row r="915" spans="1:6" ht="12.75">
      <c r="A915" s="315"/>
      <c r="B915" s="316"/>
      <c r="C915" s="13"/>
      <c r="D915" s="16"/>
      <c r="E915" s="317"/>
      <c r="F915" s="317"/>
    </row>
    <row r="916" spans="1:6" ht="12.75">
      <c r="A916" s="315"/>
      <c r="B916" s="316"/>
      <c r="C916" s="13"/>
      <c r="D916" s="16"/>
      <c r="E916" s="317"/>
      <c r="F916" s="317"/>
    </row>
    <row r="917" spans="1:6" ht="12.75">
      <c r="A917" s="315"/>
      <c r="B917" s="316"/>
      <c r="C917" s="13"/>
      <c r="D917" s="16"/>
      <c r="E917" s="317"/>
      <c r="F917" s="317"/>
    </row>
    <row r="918" spans="1:6" ht="12.75">
      <c r="A918" s="315"/>
      <c r="B918" s="316"/>
      <c r="C918" s="13"/>
      <c r="D918" s="16"/>
      <c r="E918" s="317"/>
      <c r="F918" s="317"/>
    </row>
    <row r="919" spans="1:6" ht="12.75">
      <c r="A919" s="315"/>
      <c r="B919" s="316"/>
      <c r="C919" s="13"/>
      <c r="D919" s="16"/>
      <c r="E919" s="317"/>
      <c r="F919" s="317"/>
    </row>
    <row r="920" spans="1:6" ht="12.75">
      <c r="A920" s="315"/>
      <c r="B920" s="316"/>
      <c r="C920" s="13"/>
      <c r="D920" s="16"/>
      <c r="E920" s="317"/>
      <c r="F920" s="317"/>
    </row>
    <row r="921" spans="1:6" ht="12.75">
      <c r="A921" s="315"/>
      <c r="B921" s="316"/>
      <c r="C921" s="13"/>
      <c r="D921" s="16"/>
      <c r="E921" s="317"/>
      <c r="F921" s="317"/>
    </row>
    <row r="922" spans="1:6" ht="12.75">
      <c r="A922" s="315"/>
      <c r="B922" s="316"/>
      <c r="C922" s="13"/>
      <c r="D922" s="16"/>
      <c r="E922" s="317"/>
      <c r="F922" s="317"/>
    </row>
    <row r="923" spans="1:6" ht="12.75">
      <c r="A923" s="315"/>
      <c r="B923" s="316"/>
      <c r="C923" s="13"/>
      <c r="D923" s="16"/>
      <c r="E923" s="317"/>
      <c r="F923" s="317"/>
    </row>
    <row r="924" spans="1:6" ht="12.75">
      <c r="A924" s="315"/>
      <c r="B924" s="316"/>
      <c r="C924" s="13"/>
      <c r="D924" s="16"/>
      <c r="E924" s="317"/>
      <c r="F924" s="317"/>
    </row>
    <row r="925" spans="1:6" ht="12.75">
      <c r="A925" s="315"/>
      <c r="B925" s="316"/>
      <c r="C925" s="13"/>
      <c r="D925" s="16"/>
      <c r="E925" s="317"/>
      <c r="F925" s="317"/>
    </row>
    <row r="926" spans="1:6" ht="12.75">
      <c r="A926" s="315"/>
      <c r="B926" s="316"/>
      <c r="C926" s="13"/>
      <c r="D926" s="16"/>
      <c r="E926" s="317"/>
      <c r="F926" s="317"/>
    </row>
    <row r="927" spans="1:6" ht="12.75">
      <c r="A927" s="315"/>
      <c r="B927" s="316"/>
      <c r="C927" s="13"/>
      <c r="D927" s="16"/>
      <c r="E927" s="317"/>
      <c r="F927" s="317"/>
    </row>
    <row r="928" spans="1:6" ht="12.75">
      <c r="A928" s="315"/>
      <c r="B928" s="316"/>
      <c r="C928" s="13"/>
      <c r="D928" s="16"/>
      <c r="E928" s="317"/>
      <c r="F928" s="317"/>
    </row>
    <row r="929" spans="1:6" ht="12.75">
      <c r="A929" s="315"/>
      <c r="B929" s="316"/>
      <c r="C929" s="13"/>
      <c r="D929" s="16"/>
      <c r="E929" s="317"/>
      <c r="F929" s="317"/>
    </row>
    <row r="930" spans="1:6" ht="12.75">
      <c r="A930" s="315"/>
      <c r="B930" s="316"/>
      <c r="C930" s="13"/>
      <c r="D930" s="16"/>
      <c r="E930" s="317"/>
      <c r="F930" s="317"/>
    </row>
    <row r="931" spans="1:6" ht="12.75">
      <c r="A931" s="315"/>
      <c r="B931" s="316"/>
      <c r="C931" s="13"/>
      <c r="D931" s="16"/>
      <c r="E931" s="317"/>
      <c r="F931" s="317"/>
    </row>
    <row r="932" spans="1:6" ht="12.75">
      <c r="A932" s="315"/>
      <c r="B932" s="316"/>
      <c r="C932" s="13"/>
      <c r="D932" s="16"/>
      <c r="E932" s="317"/>
      <c r="F932" s="317"/>
    </row>
    <row r="933" spans="1:6" ht="12.75">
      <c r="A933" s="315"/>
      <c r="B933" s="316"/>
      <c r="C933" s="13"/>
      <c r="D933" s="16"/>
      <c r="E933" s="317"/>
      <c r="F933" s="317"/>
    </row>
    <row r="934" spans="1:6" ht="12.75">
      <c r="A934" s="315"/>
      <c r="B934" s="316"/>
      <c r="C934" s="13"/>
      <c r="D934" s="16"/>
      <c r="E934" s="317"/>
      <c r="F934" s="317"/>
    </row>
    <row r="935" spans="1:6" ht="12.75">
      <c r="A935" s="315"/>
      <c r="B935" s="316"/>
      <c r="C935" s="13"/>
      <c r="D935" s="16"/>
      <c r="E935" s="317"/>
      <c r="F935" s="317"/>
    </row>
    <row r="936" spans="1:6" ht="12.75">
      <c r="A936" s="315"/>
      <c r="B936" s="316"/>
      <c r="C936" s="13"/>
      <c r="D936" s="16"/>
      <c r="E936" s="317"/>
      <c r="F936" s="317"/>
    </row>
    <row r="937" spans="1:6" ht="12.75">
      <c r="A937" s="315"/>
      <c r="B937" s="316"/>
      <c r="C937" s="13"/>
      <c r="D937" s="16"/>
      <c r="E937" s="317"/>
      <c r="F937" s="317"/>
    </row>
    <row r="938" spans="1:6" ht="12.75">
      <c r="A938" s="315"/>
      <c r="B938" s="316"/>
      <c r="C938" s="13"/>
      <c r="D938" s="16"/>
      <c r="E938" s="317"/>
      <c r="F938" s="317"/>
    </row>
    <row r="939" spans="1:6" ht="12.75">
      <c r="A939" s="315"/>
      <c r="B939" s="316"/>
      <c r="C939" s="13"/>
      <c r="D939" s="16"/>
      <c r="E939" s="317"/>
      <c r="F939" s="317"/>
    </row>
    <row r="940" spans="1:6" ht="12.75">
      <c r="A940" s="315"/>
      <c r="B940" s="316"/>
      <c r="C940" s="13"/>
      <c r="D940" s="16"/>
      <c r="E940" s="317"/>
      <c r="F940" s="317"/>
    </row>
    <row r="941" spans="1:6" ht="12.75">
      <c r="A941" s="315"/>
      <c r="B941" s="316"/>
      <c r="C941" s="13"/>
      <c r="D941" s="16"/>
      <c r="E941" s="317"/>
      <c r="F941" s="317"/>
    </row>
    <row r="942" spans="1:6" ht="12.75">
      <c r="A942" s="315"/>
      <c r="B942" s="316"/>
      <c r="C942" s="13"/>
      <c r="D942" s="16"/>
      <c r="E942" s="317"/>
      <c r="F942" s="317"/>
    </row>
    <row r="943" spans="1:6" ht="12.75">
      <c r="A943" s="315"/>
      <c r="B943" s="316"/>
      <c r="C943" s="13"/>
      <c r="D943" s="16"/>
      <c r="E943" s="317"/>
      <c r="F943" s="317"/>
    </row>
    <row r="944" spans="1:6" ht="12.75">
      <c r="A944" s="315"/>
      <c r="B944" s="316"/>
      <c r="C944" s="13"/>
      <c r="D944" s="16"/>
      <c r="E944" s="317"/>
      <c r="F944" s="317"/>
    </row>
    <row r="945" spans="1:6" ht="12.75">
      <c r="A945" s="315"/>
      <c r="B945" s="316"/>
      <c r="C945" s="13"/>
      <c r="D945" s="16"/>
      <c r="E945" s="317"/>
      <c r="F945" s="317"/>
    </row>
    <row r="946" spans="1:6" ht="12.75">
      <c r="A946" s="315"/>
      <c r="B946" s="316"/>
      <c r="C946" s="13"/>
      <c r="D946" s="16"/>
      <c r="E946" s="317"/>
      <c r="F946" s="317"/>
    </row>
    <row r="947" spans="1:6" ht="12.75">
      <c r="A947" s="315"/>
      <c r="B947" s="316"/>
      <c r="C947" s="13"/>
      <c r="D947" s="16"/>
      <c r="E947" s="317"/>
      <c r="F947" s="317"/>
    </row>
    <row r="948" spans="1:6" ht="12.75">
      <c r="A948" s="315"/>
      <c r="B948" s="316"/>
      <c r="C948" s="13"/>
      <c r="D948" s="16"/>
      <c r="E948" s="317"/>
      <c r="F948" s="317"/>
    </row>
    <row r="949" spans="1:6" ht="12.75">
      <c r="A949" s="315"/>
      <c r="B949" s="316"/>
      <c r="C949" s="13"/>
      <c r="D949" s="16"/>
      <c r="E949" s="317"/>
      <c r="F949" s="317"/>
    </row>
    <row r="950" spans="1:6" ht="12.75">
      <c r="A950" s="315"/>
      <c r="B950" s="316"/>
      <c r="C950" s="13"/>
      <c r="D950" s="16"/>
      <c r="E950" s="317"/>
      <c r="F950" s="317"/>
    </row>
    <row r="951" spans="1:6" ht="12.75">
      <c r="A951" s="315"/>
      <c r="B951" s="316"/>
      <c r="C951" s="13"/>
      <c r="D951" s="16"/>
      <c r="E951" s="317"/>
      <c r="F951" s="317"/>
    </row>
    <row r="952" spans="1:6" ht="12.75">
      <c r="A952" s="315"/>
      <c r="B952" s="316"/>
      <c r="C952" s="13"/>
      <c r="D952" s="16"/>
      <c r="E952" s="317"/>
      <c r="F952" s="317"/>
    </row>
    <row r="953" spans="1:6" ht="12.75">
      <c r="A953" s="315"/>
      <c r="B953" s="316"/>
      <c r="C953" s="13"/>
      <c r="D953" s="16"/>
      <c r="E953" s="317"/>
      <c r="F953" s="317"/>
    </row>
    <row r="954" spans="1:6" ht="12.75">
      <c r="A954" s="315"/>
      <c r="B954" s="316"/>
      <c r="C954" s="13"/>
      <c r="D954" s="16"/>
      <c r="E954" s="317"/>
      <c r="F954" s="317"/>
    </row>
    <row r="955" spans="1:6" ht="12.75">
      <c r="A955" s="315"/>
      <c r="B955" s="316"/>
      <c r="C955" s="13"/>
      <c r="D955" s="16"/>
      <c r="E955" s="317"/>
      <c r="F955" s="317"/>
    </row>
    <row r="956" spans="1:6" ht="12.75">
      <c r="A956" s="315"/>
      <c r="B956" s="316"/>
      <c r="C956" s="13"/>
      <c r="D956" s="16"/>
      <c r="E956" s="317"/>
      <c r="F956" s="317"/>
    </row>
    <row r="957" spans="1:6" ht="12.75">
      <c r="A957" s="315"/>
      <c r="B957" s="316"/>
      <c r="C957" s="13"/>
      <c r="D957" s="16"/>
      <c r="E957" s="317"/>
      <c r="F957" s="317"/>
    </row>
    <row r="958" spans="1:6" ht="12.75">
      <c r="A958" s="315"/>
      <c r="B958" s="316"/>
      <c r="C958" s="13"/>
      <c r="D958" s="16"/>
      <c r="E958" s="317"/>
      <c r="F958" s="317"/>
    </row>
    <row r="959" spans="1:6" ht="12.75">
      <c r="A959" s="315"/>
      <c r="B959" s="316"/>
      <c r="C959" s="13"/>
      <c r="D959" s="16"/>
      <c r="E959" s="317"/>
      <c r="F959" s="317"/>
    </row>
    <row r="960" spans="1:6" ht="12.75">
      <c r="A960" s="315"/>
      <c r="B960" s="316"/>
      <c r="C960" s="13"/>
      <c r="D960" s="16"/>
      <c r="E960" s="317"/>
      <c r="F960" s="317"/>
    </row>
    <row r="961" spans="1:6" ht="12.75">
      <c r="A961" s="315"/>
      <c r="B961" s="316"/>
      <c r="C961" s="13"/>
      <c r="D961" s="16"/>
      <c r="E961" s="317"/>
      <c r="F961" s="317"/>
    </row>
    <row r="962" spans="1:6" ht="12.75">
      <c r="A962" s="315"/>
      <c r="B962" s="316"/>
      <c r="C962" s="13"/>
      <c r="D962" s="16"/>
      <c r="E962" s="317"/>
      <c r="F962" s="317"/>
    </row>
    <row r="963" spans="1:6" ht="12.75">
      <c r="A963" s="315"/>
      <c r="B963" s="316"/>
      <c r="C963" s="13"/>
      <c r="D963" s="16"/>
      <c r="E963" s="317"/>
      <c r="F963" s="317"/>
    </row>
    <row r="964" spans="1:6" ht="12.75">
      <c r="A964" s="315"/>
      <c r="B964" s="316"/>
      <c r="C964" s="13"/>
      <c r="D964" s="16"/>
      <c r="E964" s="317"/>
      <c r="F964" s="317"/>
    </row>
    <row r="965" spans="1:6" ht="12.75">
      <c r="A965" s="315"/>
      <c r="B965" s="316"/>
      <c r="C965" s="13"/>
      <c r="D965" s="16"/>
      <c r="E965" s="317"/>
      <c r="F965" s="317"/>
    </row>
    <row r="966" spans="1:6" ht="12.75">
      <c r="A966" s="315"/>
      <c r="B966" s="316"/>
      <c r="C966" s="13"/>
      <c r="D966" s="16"/>
      <c r="E966" s="317"/>
      <c r="F966" s="317"/>
    </row>
    <row r="967" spans="1:6" ht="12.75">
      <c r="A967" s="315"/>
      <c r="B967" s="316"/>
      <c r="C967" s="13"/>
      <c r="D967" s="16"/>
      <c r="E967" s="317"/>
      <c r="F967" s="317"/>
    </row>
    <row r="968" spans="1:6" ht="12.75">
      <c r="A968" s="315"/>
      <c r="B968" s="316"/>
      <c r="C968" s="13"/>
      <c r="D968" s="16"/>
      <c r="E968" s="317"/>
      <c r="F968" s="317"/>
    </row>
    <row r="969" spans="1:6" ht="12.75">
      <c r="A969" s="315"/>
      <c r="B969" s="316"/>
      <c r="C969" s="13"/>
      <c r="D969" s="16"/>
      <c r="E969" s="317"/>
      <c r="F969" s="317"/>
    </row>
    <row r="970" spans="1:6" ht="12.75">
      <c r="A970" s="315"/>
      <c r="B970" s="316"/>
      <c r="C970" s="13"/>
      <c r="D970" s="16"/>
      <c r="E970" s="317"/>
      <c r="F970" s="317"/>
    </row>
    <row r="971" spans="1:6" ht="12.75">
      <c r="A971" s="315"/>
      <c r="B971" s="316"/>
      <c r="C971" s="13"/>
      <c r="D971" s="16"/>
      <c r="E971" s="317"/>
      <c r="F971" s="317"/>
    </row>
    <row r="972" spans="1:6" ht="12.75">
      <c r="A972" s="315"/>
      <c r="B972" s="316"/>
      <c r="C972" s="13"/>
      <c r="D972" s="16"/>
      <c r="E972" s="317"/>
      <c r="F972" s="317"/>
    </row>
    <row r="973" spans="1:6" ht="12.75">
      <c r="A973" s="315"/>
      <c r="B973" s="316"/>
      <c r="C973" s="13"/>
      <c r="D973" s="16"/>
      <c r="E973" s="317"/>
      <c r="F973" s="317"/>
    </row>
    <row r="974" spans="1:6" ht="12.75">
      <c r="A974" s="315"/>
      <c r="B974" s="316"/>
      <c r="C974" s="13"/>
      <c r="D974" s="16"/>
      <c r="E974" s="317"/>
      <c r="F974" s="317"/>
    </row>
    <row r="975" spans="1:6" ht="12.75">
      <c r="A975" s="315"/>
      <c r="B975" s="316"/>
      <c r="C975" s="13"/>
      <c r="D975" s="16"/>
      <c r="E975" s="317"/>
      <c r="F975" s="317"/>
    </row>
    <row r="976" spans="1:6" ht="12.75">
      <c r="A976" s="315"/>
      <c r="B976" s="316"/>
      <c r="C976" s="13"/>
      <c r="D976" s="16"/>
      <c r="E976" s="317"/>
      <c r="F976" s="317"/>
    </row>
    <row r="977" spans="1:6" ht="12.75">
      <c r="A977" s="315"/>
      <c r="B977" s="316"/>
      <c r="C977" s="13"/>
      <c r="D977" s="16"/>
      <c r="E977" s="317"/>
      <c r="F977" s="317"/>
    </row>
    <row r="978" spans="1:6" ht="12.75">
      <c r="A978" s="315"/>
      <c r="B978" s="316"/>
      <c r="C978" s="13"/>
      <c r="D978" s="16"/>
      <c r="E978" s="317"/>
      <c r="F978" s="317"/>
    </row>
    <row r="979" spans="1:6" ht="12.75">
      <c r="A979" s="315"/>
      <c r="B979" s="316"/>
      <c r="C979" s="13"/>
      <c r="D979" s="16"/>
      <c r="E979" s="317"/>
      <c r="F979" s="317"/>
    </row>
    <row r="980" spans="1:6" ht="12.75">
      <c r="A980" s="315"/>
      <c r="B980" s="316"/>
      <c r="C980" s="13"/>
      <c r="D980" s="16"/>
      <c r="E980" s="317"/>
      <c r="F980" s="317"/>
    </row>
    <row r="981" spans="1:6" ht="12.75">
      <c r="A981" s="315"/>
      <c r="B981" s="316"/>
      <c r="C981" s="13"/>
      <c r="D981" s="16"/>
      <c r="E981" s="317"/>
      <c r="F981" s="317"/>
    </row>
    <row r="982" spans="1:6" ht="12.75">
      <c r="A982" s="315"/>
      <c r="B982" s="316"/>
      <c r="C982" s="13"/>
      <c r="D982" s="16"/>
      <c r="E982" s="317"/>
      <c r="F982" s="317"/>
    </row>
    <row r="983" spans="1:6" ht="12.75">
      <c r="A983" s="315"/>
      <c r="B983" s="316"/>
      <c r="C983" s="13"/>
      <c r="D983" s="16"/>
      <c r="E983" s="317"/>
      <c r="F983" s="317"/>
    </row>
    <row r="984" spans="1:6" ht="12.75">
      <c r="A984" s="315"/>
      <c r="B984" s="316"/>
      <c r="C984" s="13"/>
      <c r="D984" s="16"/>
      <c r="E984" s="317"/>
      <c r="F984" s="317"/>
    </row>
    <row r="985" spans="1:6" ht="12.75">
      <c r="A985" s="315"/>
      <c r="B985" s="316"/>
      <c r="C985" s="13"/>
      <c r="D985" s="16"/>
      <c r="E985" s="317"/>
      <c r="F985" s="317"/>
    </row>
    <row r="986" spans="1:6" ht="12.75">
      <c r="A986" s="315"/>
      <c r="B986" s="316"/>
      <c r="C986" s="13"/>
      <c r="D986" s="16"/>
      <c r="E986" s="317"/>
      <c r="F986" s="317"/>
    </row>
    <row r="987" spans="1:6" ht="12.75">
      <c r="A987" s="315"/>
      <c r="B987" s="316"/>
      <c r="C987" s="13"/>
      <c r="D987" s="16"/>
      <c r="E987" s="317"/>
      <c r="F987" s="317"/>
    </row>
    <row r="988" spans="1:6" ht="12.75">
      <c r="A988" s="315"/>
      <c r="B988" s="316"/>
      <c r="C988" s="13"/>
      <c r="D988" s="16"/>
      <c r="E988" s="317"/>
      <c r="F988" s="317"/>
    </row>
    <row r="989" spans="1:6" ht="12.75">
      <c r="A989" s="315"/>
      <c r="B989" s="316"/>
      <c r="C989" s="13"/>
      <c r="D989" s="16"/>
      <c r="E989" s="317"/>
      <c r="F989" s="317"/>
    </row>
    <row r="990" spans="1:6" ht="12.75">
      <c r="A990" s="315"/>
      <c r="B990" s="316"/>
      <c r="C990" s="13"/>
      <c r="D990" s="16"/>
      <c r="E990" s="317"/>
      <c r="F990" s="317"/>
    </row>
    <row r="991" spans="1:6" ht="12.75">
      <c r="A991" s="315"/>
      <c r="B991" s="316"/>
      <c r="C991" s="13"/>
      <c r="D991" s="16"/>
      <c r="E991" s="317"/>
      <c r="F991" s="317"/>
    </row>
    <row r="992" spans="1:6" ht="12.75">
      <c r="A992" s="315"/>
      <c r="B992" s="316"/>
      <c r="C992" s="13"/>
      <c r="D992" s="16"/>
      <c r="E992" s="317"/>
      <c r="F992" s="317"/>
    </row>
    <row r="993" spans="1:6" ht="12.75">
      <c r="A993" s="315"/>
      <c r="B993" s="316"/>
      <c r="C993" s="13"/>
      <c r="D993" s="16"/>
      <c r="E993" s="317"/>
      <c r="F993" s="317"/>
    </row>
    <row r="994" spans="1:6" ht="12.75">
      <c r="A994" s="315"/>
      <c r="B994" s="316"/>
      <c r="C994" s="13"/>
      <c r="D994" s="16"/>
      <c r="E994" s="317"/>
      <c r="F994" s="317"/>
    </row>
    <row r="995" spans="1:6" ht="12.75">
      <c r="A995" s="315"/>
      <c r="B995" s="316"/>
      <c r="C995" s="13"/>
      <c r="D995" s="16"/>
      <c r="E995" s="317"/>
      <c r="F995" s="317"/>
    </row>
    <row r="996" spans="1:6" ht="12.75">
      <c r="A996" s="315"/>
      <c r="B996" s="316"/>
      <c r="C996" s="13"/>
      <c r="D996" s="16"/>
      <c r="E996" s="317"/>
      <c r="F996" s="317"/>
    </row>
    <row r="997" spans="1:6" ht="12.75">
      <c r="A997" s="315"/>
      <c r="B997" s="316"/>
      <c r="C997" s="13"/>
      <c r="D997" s="16"/>
      <c r="E997" s="317"/>
      <c r="F997" s="317"/>
    </row>
    <row r="998" spans="1:6" ht="12.75">
      <c r="A998" s="315"/>
      <c r="B998" s="316"/>
      <c r="C998" s="13"/>
      <c r="D998" s="16"/>
      <c r="E998" s="317"/>
      <c r="F998" s="317"/>
    </row>
    <row r="999" spans="1:6" ht="12.75">
      <c r="A999" s="315"/>
      <c r="B999" s="316"/>
      <c r="C999" s="13"/>
      <c r="D999" s="16"/>
      <c r="E999" s="317"/>
      <c r="F999" s="317"/>
    </row>
    <row r="1000" spans="1:6" ht="12.75">
      <c r="A1000" s="315"/>
      <c r="B1000" s="316"/>
      <c r="C1000" s="13"/>
      <c r="D1000" s="16"/>
      <c r="E1000" s="317"/>
      <c r="F1000" s="317"/>
    </row>
  </sheetData>
  <mergeCells count="1">
    <mergeCell ref="A1:F1"/>
  </mergeCells>
  <pageMargins left="0.511811024" right="0.511811024" top="0.78740157499999996" bottom="0.78740157499999996" header="0.31496062000000002" footer="0.3149606200000000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5"/>
  </sheetPr>
  <dimension ref="A1:E122"/>
  <sheetViews>
    <sheetView topLeftCell="A45" zoomScaleNormal="100" zoomScaleSheetLayoutView="100" workbookViewId="0">
      <selection activeCell="A47" sqref="A47:E47"/>
    </sheetView>
  </sheetViews>
  <sheetFormatPr defaultColWidth="12.5703125" defaultRowHeight="15" customHeight="1"/>
  <cols>
    <col min="1" max="1" width="22" customWidth="1"/>
    <col min="2" max="2" width="26.42578125" customWidth="1"/>
    <col min="3" max="3" width="35.42578125" customWidth="1"/>
    <col min="4" max="4" width="29.140625" customWidth="1"/>
    <col min="5" max="5" width="28.42578125" customWidth="1"/>
    <col min="6" max="18" width="8.5703125" customWidth="1"/>
  </cols>
  <sheetData>
    <row r="1" spans="1:5" ht="89.45" customHeight="1"/>
    <row r="2" spans="1:5" ht="43.5" customHeight="1" thickTop="1">
      <c r="A2" s="769" t="s">
        <v>31892</v>
      </c>
      <c r="B2" s="770"/>
      <c r="C2" s="770"/>
      <c r="D2" s="770"/>
      <c r="E2" s="771"/>
    </row>
    <row r="3" spans="1:5" ht="15.75">
      <c r="A3" s="14" t="str">
        <f>'02-ORÇ'!A2</f>
        <v>OBRA:</v>
      </c>
      <c r="B3" s="772" t="str">
        <f>'02-ORÇ'!B2</f>
        <v>CERCAMENTO EM GRADIL DAS ÁREAS VERDES E DE SERVIÇO DO PARQUE NOVO MATO GROSSO</v>
      </c>
      <c r="C3" s="773"/>
      <c r="D3" s="773"/>
      <c r="E3" s="774"/>
    </row>
    <row r="4" spans="1:5" ht="15.75">
      <c r="A4" s="14" t="str">
        <f>'02-ORÇ'!A3</f>
        <v xml:space="preserve">ENDEREÇO: </v>
      </c>
      <c r="B4" s="772" t="str">
        <f>'02-ORÇ'!B3</f>
        <v>MT 251, KM 11, S/N, ÁREA RURAL - PARQUE NOVO MATO GROSSO, CEP 78099-899</v>
      </c>
      <c r="C4" s="773"/>
      <c r="D4" s="773"/>
      <c r="E4" s="774"/>
    </row>
    <row r="5" spans="1:5" ht="15.75">
      <c r="A5" s="14" t="str">
        <f>'02-ORÇ'!A4</f>
        <v>MUNICÍPIO:</v>
      </c>
      <c r="B5" s="772" t="str">
        <f>'02-ORÇ'!B4</f>
        <v>CUIABÁ - MT</v>
      </c>
      <c r="C5" s="773"/>
      <c r="D5" s="773"/>
      <c r="E5" s="774"/>
    </row>
    <row r="6" spans="1:5" ht="33" customHeight="1">
      <c r="A6" s="14" t="str">
        <f>'02-ORÇ'!A5</f>
        <v>OBJETO:</v>
      </c>
      <c r="B6" s="775" t="str">
        <f>'02-ORÇ'!B5</f>
        <v>CONTRATAÇÃO DE EMPRESA ESPECIALIZADA PARA EXECUÇÃO DAS OBRAS DO "CERCAMENTO EM GRADIL DAS ÁREAS VERDES E DE SERVIÇO DO PARQUE NOVO MATO GROSSO"</v>
      </c>
      <c r="C6" s="773"/>
      <c r="D6" s="773"/>
      <c r="E6" s="774"/>
    </row>
    <row r="7" spans="1:5" ht="12.75">
      <c r="A7" s="776" t="s">
        <v>24875</v>
      </c>
      <c r="B7" s="768"/>
      <c r="C7" s="768"/>
      <c r="D7" s="768"/>
      <c r="E7" s="777"/>
    </row>
    <row r="8" spans="1:5" ht="12.75" customHeight="1">
      <c r="A8" s="778"/>
      <c r="B8" s="737"/>
      <c r="C8" s="737"/>
      <c r="D8" s="737"/>
      <c r="E8" s="779"/>
    </row>
    <row r="9" spans="1:5" ht="69.95" customHeight="1">
      <c r="A9" s="778" t="s">
        <v>24876</v>
      </c>
      <c r="B9" s="737"/>
      <c r="C9" s="737"/>
      <c r="D9" s="737"/>
      <c r="E9" s="779"/>
    </row>
    <row r="10" spans="1:5" ht="22.5" customHeight="1">
      <c r="A10" s="776" t="s">
        <v>24877</v>
      </c>
      <c r="B10" s="768"/>
      <c r="C10" s="768"/>
      <c r="D10" s="768"/>
      <c r="E10" s="777"/>
    </row>
    <row r="11" spans="1:5" ht="22.5" customHeight="1">
      <c r="A11" s="778" t="s">
        <v>24878</v>
      </c>
      <c r="B11" s="737"/>
      <c r="C11" s="737"/>
      <c r="D11" s="737"/>
      <c r="E11" s="779"/>
    </row>
    <row r="12" spans="1:5" ht="22.5" customHeight="1">
      <c r="A12" s="778" t="s">
        <v>24879</v>
      </c>
      <c r="B12" s="737"/>
      <c r="C12" s="737"/>
      <c r="D12" s="737"/>
      <c r="E12" s="779"/>
    </row>
    <row r="13" spans="1:5" ht="22.5" customHeight="1">
      <c r="A13" s="778" t="s">
        <v>31888</v>
      </c>
      <c r="B13" s="780"/>
      <c r="C13" s="780"/>
      <c r="D13" s="780"/>
      <c r="E13" s="781"/>
    </row>
    <row r="14" spans="1:5" ht="30.75" customHeight="1">
      <c r="A14" s="788" t="s">
        <v>24880</v>
      </c>
      <c r="B14" s="737"/>
      <c r="C14" s="737"/>
      <c r="D14" s="737"/>
      <c r="E14" s="779"/>
    </row>
    <row r="15" spans="1:5" ht="19.5" customHeight="1">
      <c r="A15" s="788" t="s">
        <v>24881</v>
      </c>
      <c r="B15" s="737"/>
      <c r="C15" s="737"/>
      <c r="D15" s="737"/>
      <c r="E15" s="779"/>
    </row>
    <row r="16" spans="1:5" ht="34.5" customHeight="1">
      <c r="A16" s="778" t="s">
        <v>24882</v>
      </c>
      <c r="B16" s="737"/>
      <c r="C16" s="737"/>
      <c r="D16" s="737"/>
      <c r="E16" s="779"/>
    </row>
    <row r="17" spans="1:5" ht="22.5" customHeight="1">
      <c r="A17" s="778" t="s">
        <v>24883</v>
      </c>
      <c r="B17" s="737"/>
      <c r="C17" s="737"/>
      <c r="D17" s="737"/>
      <c r="E17" s="779"/>
    </row>
    <row r="18" spans="1:5" ht="69.75" customHeight="1">
      <c r="A18" s="789" t="s">
        <v>24884</v>
      </c>
      <c r="B18" s="737"/>
      <c r="C18" s="737"/>
      <c r="D18" s="737"/>
      <c r="E18" s="779"/>
    </row>
    <row r="19" spans="1:5" ht="18" customHeight="1">
      <c r="A19" s="778"/>
      <c r="B19" s="737"/>
      <c r="C19" s="737"/>
      <c r="D19" s="737"/>
      <c r="E19" s="779"/>
    </row>
    <row r="20" spans="1:5" ht="17.25">
      <c r="A20" s="17"/>
      <c r="B20" s="18"/>
      <c r="C20" s="18"/>
      <c r="D20" s="18"/>
      <c r="E20" s="19"/>
    </row>
    <row r="21" spans="1:5" ht="17.25">
      <c r="A21" s="17"/>
      <c r="B21" s="18"/>
      <c r="C21" s="18"/>
      <c r="D21" s="18"/>
      <c r="E21" s="19"/>
    </row>
    <row r="22" spans="1:5" ht="17.25">
      <c r="A22" s="17"/>
      <c r="B22" s="20" t="s">
        <v>24885</v>
      </c>
      <c r="C22" s="21" t="s">
        <v>24886</v>
      </c>
      <c r="D22" s="22" t="s">
        <v>24887</v>
      </c>
      <c r="E22" s="19"/>
    </row>
    <row r="23" spans="1:5" ht="22.5" customHeight="1">
      <c r="A23" s="17"/>
      <c r="B23" s="759" t="s">
        <v>24888</v>
      </c>
      <c r="C23" s="760"/>
      <c r="D23" s="761"/>
      <c r="E23" s="19"/>
    </row>
    <row r="24" spans="1:5" ht="12.75">
      <c r="A24" s="23"/>
      <c r="B24" s="762" t="s">
        <v>24889</v>
      </c>
      <c r="C24" s="24" t="s">
        <v>24890</v>
      </c>
      <c r="D24" s="25" t="s">
        <v>24891</v>
      </c>
      <c r="E24" s="26"/>
    </row>
    <row r="25" spans="1:5" ht="12.75">
      <c r="A25" s="17"/>
      <c r="B25" s="763"/>
      <c r="C25" s="27" t="s">
        <v>24892</v>
      </c>
      <c r="D25" s="28" t="s">
        <v>24893</v>
      </c>
      <c r="E25" s="19"/>
    </row>
    <row r="26" spans="1:5" ht="12.75">
      <c r="A26" s="17"/>
      <c r="B26" s="764"/>
      <c r="C26" s="24" t="s">
        <v>24894</v>
      </c>
      <c r="D26" s="25" t="s">
        <v>24895</v>
      </c>
      <c r="E26" s="19"/>
    </row>
    <row r="27" spans="1:5" ht="15.75">
      <c r="A27" s="17"/>
      <c r="B27" s="29" t="s">
        <v>24896</v>
      </c>
      <c r="C27" s="27" t="s">
        <v>24897</v>
      </c>
      <c r="D27" s="28" t="s">
        <v>24898</v>
      </c>
      <c r="E27" s="19"/>
    </row>
    <row r="28" spans="1:5" ht="18" customHeight="1">
      <c r="A28" s="17"/>
      <c r="B28" s="762" t="s">
        <v>24899</v>
      </c>
      <c r="C28" s="24" t="s">
        <v>24900</v>
      </c>
      <c r="D28" s="25" t="s">
        <v>24901</v>
      </c>
      <c r="E28" s="19"/>
    </row>
    <row r="29" spans="1:5" ht="18" customHeight="1">
      <c r="A29" s="17"/>
      <c r="B29" s="763"/>
      <c r="C29" s="27" t="s">
        <v>24902</v>
      </c>
      <c r="D29" s="28" t="s">
        <v>24903</v>
      </c>
      <c r="E29" s="19"/>
    </row>
    <row r="30" spans="1:5" ht="15.75" customHeight="1">
      <c r="A30" s="17"/>
      <c r="B30" s="764"/>
      <c r="C30" s="24" t="s">
        <v>24904</v>
      </c>
      <c r="D30" s="25" t="s">
        <v>24905</v>
      </c>
      <c r="E30" s="19"/>
    </row>
    <row r="31" spans="1:5" ht="16.5" customHeight="1">
      <c r="A31" s="30"/>
      <c r="B31" s="765" t="s">
        <v>24906</v>
      </c>
      <c r="C31" s="27" t="s">
        <v>24907</v>
      </c>
      <c r="D31" s="28" t="s">
        <v>24908</v>
      </c>
      <c r="E31" s="31"/>
    </row>
    <row r="32" spans="1:5" ht="16.5" customHeight="1">
      <c r="A32" s="30"/>
      <c r="B32" s="763"/>
      <c r="C32" s="24" t="s">
        <v>24909</v>
      </c>
      <c r="D32" s="25" t="s">
        <v>24910</v>
      </c>
      <c r="E32" s="31"/>
    </row>
    <row r="33" spans="1:5" ht="16.5" customHeight="1">
      <c r="A33" s="30"/>
      <c r="B33" s="763"/>
      <c r="C33" s="27" t="s">
        <v>24911</v>
      </c>
      <c r="D33" s="28" t="s">
        <v>24912</v>
      </c>
      <c r="E33" s="31"/>
    </row>
    <row r="34" spans="1:5" ht="16.5" customHeight="1">
      <c r="A34" s="30"/>
      <c r="B34" s="766"/>
      <c r="C34" s="32" t="s">
        <v>24913</v>
      </c>
      <c r="D34" s="33" t="s">
        <v>24914</v>
      </c>
      <c r="E34" s="31"/>
    </row>
    <row r="35" spans="1:5" ht="16.5" customHeight="1">
      <c r="A35" s="30"/>
      <c r="B35" s="34"/>
      <c r="C35" s="34"/>
      <c r="D35" s="34"/>
      <c r="E35" s="31"/>
    </row>
    <row r="36" spans="1:5" ht="16.5" customHeight="1">
      <c r="A36" s="30"/>
      <c r="B36" s="34"/>
      <c r="C36" s="34"/>
      <c r="D36" s="34"/>
      <c r="E36" s="31"/>
    </row>
    <row r="37" spans="1:5" ht="16.5" customHeight="1">
      <c r="A37" s="30"/>
      <c r="B37" s="34"/>
      <c r="C37" s="34"/>
      <c r="D37" s="34"/>
      <c r="E37" s="31"/>
    </row>
    <row r="38" spans="1:5" ht="16.5" customHeight="1">
      <c r="A38" s="30"/>
      <c r="B38" s="34"/>
      <c r="C38" s="34"/>
      <c r="D38" s="34"/>
      <c r="E38" s="31"/>
    </row>
    <row r="39" spans="1:5" ht="26.25" customHeight="1">
      <c r="A39" s="767" t="s">
        <v>24915</v>
      </c>
      <c r="B39" s="768"/>
      <c r="C39" s="35" t="s">
        <v>24916</v>
      </c>
      <c r="D39" s="35" t="s">
        <v>24917</v>
      </c>
      <c r="E39" s="36" t="s">
        <v>24918</v>
      </c>
    </row>
    <row r="40" spans="1:5" ht="26.25" customHeight="1">
      <c r="A40" s="753" t="s">
        <v>24919</v>
      </c>
      <c r="B40" s="737"/>
      <c r="C40" s="37" t="s">
        <v>24919</v>
      </c>
      <c r="D40" s="37" t="s">
        <v>24919</v>
      </c>
      <c r="E40" s="38" t="s">
        <v>24919</v>
      </c>
    </row>
    <row r="41" spans="1:5" ht="26.25" customHeight="1">
      <c r="A41" s="754" t="s">
        <v>24920</v>
      </c>
      <c r="B41" s="755"/>
      <c r="C41" s="39" t="s">
        <v>24921</v>
      </c>
      <c r="D41" s="39" t="s">
        <v>24922</v>
      </c>
      <c r="E41" s="40" t="s">
        <v>24923</v>
      </c>
    </row>
    <row r="42" spans="1:5" ht="98.25" customHeight="1">
      <c r="A42" s="756" t="s">
        <v>24924</v>
      </c>
      <c r="B42" s="757"/>
      <c r="C42" s="757"/>
      <c r="D42" s="757"/>
      <c r="E42" s="758"/>
    </row>
    <row r="43" spans="1:5" ht="15.75" customHeight="1">
      <c r="A43" s="42" t="str">
        <f>'02-ORÇ'!A2</f>
        <v>OBRA:</v>
      </c>
      <c r="B43" s="744" t="str">
        <f>'02-ORÇ'!B2</f>
        <v>CERCAMENTO EM GRADIL DAS ÁREAS VERDES E DE SERVIÇO DO PARQUE NOVO MATO GROSSO</v>
      </c>
      <c r="C43" s="745"/>
      <c r="D43" s="745"/>
      <c r="E43" s="746"/>
    </row>
    <row r="44" spans="1:5" ht="15.75" customHeight="1">
      <c r="A44" s="42" t="str">
        <f>'02-ORÇ'!A3</f>
        <v xml:space="preserve">ENDEREÇO: </v>
      </c>
      <c r="B44" s="744" t="str">
        <f>'02-ORÇ'!B3</f>
        <v>MT 251, KM 11, S/N, ÁREA RURAL - PARQUE NOVO MATO GROSSO, CEP 78099-899</v>
      </c>
      <c r="C44" s="745"/>
      <c r="D44" s="745"/>
      <c r="E44" s="746"/>
    </row>
    <row r="45" spans="1:5" ht="15.75" customHeight="1">
      <c r="A45" s="42" t="str">
        <f>'02-ORÇ'!A4</f>
        <v>MUNICÍPIO:</v>
      </c>
      <c r="B45" s="744" t="str">
        <f>'02-ORÇ'!B4</f>
        <v>CUIABÁ - MT</v>
      </c>
      <c r="C45" s="745"/>
      <c r="D45" s="745"/>
      <c r="E45" s="746"/>
    </row>
    <row r="46" spans="1:5" ht="32.25" customHeight="1">
      <c r="A46" s="42" t="str">
        <f>'02-ORÇ'!A5</f>
        <v>OBJETO:</v>
      </c>
      <c r="B46" s="747" t="str">
        <f>'02-ORÇ'!B5</f>
        <v>CONTRATAÇÃO DE EMPRESA ESPECIALIZADA PARA EXECUÇÃO DAS OBRAS DO "CERCAMENTO EM GRADIL DAS ÁREAS VERDES E DE SERVIÇO DO PARQUE NOVO MATO GROSSO"</v>
      </c>
      <c r="C46" s="745"/>
      <c r="D46" s="745"/>
      <c r="E46" s="746"/>
    </row>
    <row r="47" spans="1:5" ht="105" customHeight="1">
      <c r="A47" s="748" t="s">
        <v>31890</v>
      </c>
      <c r="B47" s="749"/>
      <c r="C47" s="749"/>
      <c r="D47" s="749"/>
      <c r="E47" s="750"/>
    </row>
    <row r="95" spans="1:5" ht="15.75" customHeight="1">
      <c r="A95" s="751"/>
      <c r="B95" s="745"/>
      <c r="C95" s="46"/>
      <c r="D95" s="752"/>
      <c r="E95" s="746"/>
    </row>
    <row r="96" spans="1:5" ht="15.75" customHeight="1">
      <c r="A96" s="736" t="s">
        <v>24915</v>
      </c>
      <c r="B96" s="737"/>
      <c r="C96" s="47" t="s">
        <v>24916</v>
      </c>
      <c r="D96" s="47" t="s">
        <v>24917</v>
      </c>
      <c r="E96" s="48" t="s">
        <v>24918</v>
      </c>
    </row>
    <row r="97" spans="1:5" ht="15.75" customHeight="1">
      <c r="A97" s="738" t="s">
        <v>24919</v>
      </c>
      <c r="B97" s="737"/>
      <c r="C97" s="49" t="s">
        <v>24919</v>
      </c>
      <c r="D97" s="49" t="s">
        <v>24919</v>
      </c>
      <c r="E97" s="50" t="s">
        <v>24919</v>
      </c>
    </row>
    <row r="98" spans="1:5" ht="26.25" thickBot="1">
      <c r="A98" s="739" t="s">
        <v>24920</v>
      </c>
      <c r="B98" s="740"/>
      <c r="C98" s="318" t="s">
        <v>24921</v>
      </c>
      <c r="D98" s="318" t="s">
        <v>24922</v>
      </c>
      <c r="E98" s="319" t="s">
        <v>24923</v>
      </c>
    </row>
    <row r="99" spans="1:5" ht="79.5" customHeight="1" thickBot="1">
      <c r="A99" s="741" t="s">
        <v>24925</v>
      </c>
      <c r="B99" s="742"/>
      <c r="C99" s="742"/>
      <c r="D99" s="742"/>
      <c r="E99" s="743"/>
    </row>
    <row r="100" spans="1:5" ht="15.75" customHeight="1">
      <c r="A100" s="320" t="str">
        <f>'02-ORÇ'!A2</f>
        <v>OBRA:</v>
      </c>
      <c r="B100" s="718" t="str">
        <f>'02-ORÇ'!B2</f>
        <v>CERCAMENTO EM GRADIL DAS ÁREAS VERDES E DE SERVIÇO DO PARQUE NOVO MATO GROSSO</v>
      </c>
      <c r="C100" s="719"/>
      <c r="D100" s="719"/>
      <c r="E100" s="720"/>
    </row>
    <row r="101" spans="1:5" ht="15.75" customHeight="1">
      <c r="A101" s="320" t="str">
        <f>'02-ORÇ'!A3</f>
        <v xml:space="preserve">ENDEREÇO: </v>
      </c>
      <c r="B101" s="718" t="str">
        <f>'02-ORÇ'!B3</f>
        <v>MT 251, KM 11, S/N, ÁREA RURAL - PARQUE NOVO MATO GROSSO, CEP 78099-899</v>
      </c>
      <c r="C101" s="719"/>
      <c r="D101" s="719"/>
      <c r="E101" s="720"/>
    </row>
    <row r="102" spans="1:5" ht="15.75" customHeight="1">
      <c r="A102" s="320" t="str">
        <f>'02-ORÇ'!A4</f>
        <v>MUNICÍPIO:</v>
      </c>
      <c r="B102" s="718" t="str">
        <f>'02-ORÇ'!B4</f>
        <v>CUIABÁ - MT</v>
      </c>
      <c r="C102" s="719"/>
      <c r="D102" s="719"/>
      <c r="E102" s="720"/>
    </row>
    <row r="103" spans="1:5" ht="30.75" customHeight="1">
      <c r="A103" s="320" t="str">
        <f>'02-ORÇ'!A5</f>
        <v>OBJETO:</v>
      </c>
      <c r="B103" s="721" t="str">
        <f>'02-ORÇ'!B5</f>
        <v>CONTRATAÇÃO DE EMPRESA ESPECIALIZADA PARA EXECUÇÃO DAS OBRAS DO "CERCAMENTO EM GRADIL DAS ÁREAS VERDES E DE SERVIÇO DO PARQUE NOVO MATO GROSSO"</v>
      </c>
      <c r="C103" s="722"/>
      <c r="D103" s="722"/>
      <c r="E103" s="723"/>
    </row>
    <row r="104" spans="1:5" ht="15.75" customHeight="1">
      <c r="A104" s="321"/>
      <c r="B104" s="724"/>
      <c r="C104" s="719"/>
      <c r="D104" s="719"/>
      <c r="E104" s="720"/>
    </row>
    <row r="105" spans="1:5" ht="15.75" customHeight="1">
      <c r="A105" s="322"/>
      <c r="B105" s="323"/>
      <c r="C105" s="323"/>
      <c r="D105" s="323"/>
      <c r="E105" s="324"/>
    </row>
    <row r="106" spans="1:5" ht="294" customHeight="1">
      <c r="A106" s="782" t="s">
        <v>31889</v>
      </c>
      <c r="B106" s="783"/>
      <c r="C106" s="783"/>
      <c r="D106" s="783"/>
      <c r="E106" s="784"/>
    </row>
    <row r="107" spans="1:5" ht="76.5" customHeight="1">
      <c r="A107" s="325"/>
      <c r="B107" s="326"/>
      <c r="C107" s="785" t="s">
        <v>24926</v>
      </c>
      <c r="D107" s="726"/>
      <c r="E107" s="730"/>
    </row>
    <row r="108" spans="1:5" ht="107.25" customHeight="1">
      <c r="A108" s="782" t="s">
        <v>24927</v>
      </c>
      <c r="B108" s="726"/>
      <c r="C108" s="726"/>
      <c r="D108" s="726"/>
      <c r="E108" s="730"/>
    </row>
    <row r="109" spans="1:5" ht="15.75" customHeight="1" thickBot="1">
      <c r="A109" s="328"/>
      <c r="B109" s="51"/>
      <c r="C109" s="51"/>
      <c r="D109" s="51"/>
      <c r="E109" s="329"/>
    </row>
    <row r="110" spans="1:5" ht="15.75" customHeight="1">
      <c r="A110" s="786" t="s">
        <v>24928</v>
      </c>
      <c r="B110" s="719"/>
      <c r="C110" s="719"/>
      <c r="D110" s="719"/>
      <c r="E110" s="720"/>
    </row>
    <row r="111" spans="1:5" ht="15.75" customHeight="1">
      <c r="A111" s="787" t="s">
        <v>24929</v>
      </c>
      <c r="B111" s="734"/>
      <c r="C111" s="330" t="s">
        <v>24930</v>
      </c>
      <c r="D111" s="330" t="s">
        <v>24931</v>
      </c>
      <c r="E111" s="331" t="s">
        <v>24932</v>
      </c>
    </row>
    <row r="112" spans="1:5" ht="15.75" customHeight="1">
      <c r="A112" s="735" t="s">
        <v>24933</v>
      </c>
      <c r="B112" s="734"/>
      <c r="C112" s="332">
        <v>0.2034</v>
      </c>
      <c r="D112" s="332">
        <v>0.22120000000000001</v>
      </c>
      <c r="E112" s="333">
        <v>0.25</v>
      </c>
    </row>
    <row r="113" spans="1:5" ht="15.75" customHeight="1">
      <c r="A113" s="733" t="s">
        <v>24934</v>
      </c>
      <c r="B113" s="734"/>
      <c r="C113" s="334">
        <v>0.19600000000000001</v>
      </c>
      <c r="D113" s="334">
        <v>0.2097</v>
      </c>
      <c r="E113" s="335">
        <v>0.24229999999999999</v>
      </c>
    </row>
    <row r="114" spans="1:5" ht="15.75" customHeight="1">
      <c r="A114" s="735" t="s">
        <v>24935</v>
      </c>
      <c r="B114" s="734"/>
      <c r="C114" s="332">
        <v>0.20760000000000001</v>
      </c>
      <c r="D114" s="332">
        <v>0.24179999999999999</v>
      </c>
      <c r="E114" s="333">
        <v>0.26440000000000002</v>
      </c>
    </row>
    <row r="115" spans="1:5" ht="15.75" customHeight="1">
      <c r="A115" s="733" t="s">
        <v>24936</v>
      </c>
      <c r="B115" s="734"/>
      <c r="C115" s="334">
        <v>0.24</v>
      </c>
      <c r="D115" s="334">
        <v>0.25840000000000002</v>
      </c>
      <c r="E115" s="335">
        <v>0.27860000000000001</v>
      </c>
    </row>
    <row r="116" spans="1:5" ht="15.75" customHeight="1">
      <c r="A116" s="735" t="s">
        <v>24937</v>
      </c>
      <c r="B116" s="734"/>
      <c r="C116" s="332">
        <v>0.22800000000000001</v>
      </c>
      <c r="D116" s="332">
        <v>0.27479999999999999</v>
      </c>
      <c r="E116" s="333">
        <v>0.3095</v>
      </c>
    </row>
    <row r="117" spans="1:5" ht="15.75" customHeight="1" thickBot="1">
      <c r="A117" s="727" t="s">
        <v>24938</v>
      </c>
      <c r="B117" s="728"/>
      <c r="C117" s="52">
        <v>0.111</v>
      </c>
      <c r="D117" s="52">
        <v>0.14019999999999999</v>
      </c>
      <c r="E117" s="336">
        <v>0.16800000000000001</v>
      </c>
    </row>
    <row r="118" spans="1:5" ht="12.75">
      <c r="A118" s="729" t="s">
        <v>24939</v>
      </c>
      <c r="B118" s="726"/>
      <c r="C118" s="726"/>
      <c r="D118" s="726"/>
      <c r="E118" s="730"/>
    </row>
    <row r="119" spans="1:5" ht="401.25" customHeight="1">
      <c r="A119" s="731" t="s">
        <v>24940</v>
      </c>
      <c r="B119" s="719"/>
      <c r="C119" s="719"/>
      <c r="D119" s="719"/>
      <c r="E119" s="720"/>
    </row>
    <row r="120" spans="1:5" ht="15.75" customHeight="1">
      <c r="A120" s="732" t="s">
        <v>24915</v>
      </c>
      <c r="B120" s="726"/>
      <c r="C120" s="337" t="s">
        <v>24916</v>
      </c>
      <c r="D120" s="337" t="s">
        <v>24917</v>
      </c>
      <c r="E120" s="338" t="s">
        <v>24918</v>
      </c>
    </row>
    <row r="121" spans="1:5" ht="15.75" customHeight="1">
      <c r="A121" s="725" t="s">
        <v>24919</v>
      </c>
      <c r="B121" s="726"/>
      <c r="C121" s="339" t="s">
        <v>24919</v>
      </c>
      <c r="D121" s="339" t="s">
        <v>24919</v>
      </c>
      <c r="E121" s="340" t="s">
        <v>24919</v>
      </c>
    </row>
    <row r="122" spans="1:5" ht="26.25" thickBot="1">
      <c r="A122" s="716" t="s">
        <v>24920</v>
      </c>
      <c r="B122" s="717"/>
      <c r="C122" s="341" t="s">
        <v>24921</v>
      </c>
      <c r="D122" s="341" t="s">
        <v>24922</v>
      </c>
      <c r="E122" s="342" t="s">
        <v>24923</v>
      </c>
    </row>
  </sheetData>
  <mergeCells count="58">
    <mergeCell ref="A12:E12"/>
    <mergeCell ref="A13:E13"/>
    <mergeCell ref="A112:B112"/>
    <mergeCell ref="A113:B113"/>
    <mergeCell ref="A114:B114"/>
    <mergeCell ref="A106:E106"/>
    <mergeCell ref="C107:E107"/>
    <mergeCell ref="A108:E108"/>
    <mergeCell ref="A110:E110"/>
    <mergeCell ref="A111:B111"/>
    <mergeCell ref="A14:E14"/>
    <mergeCell ref="A15:E15"/>
    <mergeCell ref="A16:E16"/>
    <mergeCell ref="A17:E17"/>
    <mergeCell ref="A18:E18"/>
    <mergeCell ref="A19:E19"/>
    <mergeCell ref="A7:E7"/>
    <mergeCell ref="A8:E8"/>
    <mergeCell ref="A9:E9"/>
    <mergeCell ref="A10:E10"/>
    <mergeCell ref="A11:E11"/>
    <mergeCell ref="A2:E2"/>
    <mergeCell ref="B3:E3"/>
    <mergeCell ref="B4:E4"/>
    <mergeCell ref="B5:E5"/>
    <mergeCell ref="B6:E6"/>
    <mergeCell ref="B23:D23"/>
    <mergeCell ref="B24:B26"/>
    <mergeCell ref="B28:B30"/>
    <mergeCell ref="B31:B34"/>
    <mergeCell ref="A39:B39"/>
    <mergeCell ref="A40:B40"/>
    <mergeCell ref="A41:B41"/>
    <mergeCell ref="A42:E42"/>
    <mergeCell ref="B43:E43"/>
    <mergeCell ref="B44:E44"/>
    <mergeCell ref="B45:E45"/>
    <mergeCell ref="B46:E46"/>
    <mergeCell ref="A47:E47"/>
    <mergeCell ref="A95:B95"/>
    <mergeCell ref="D95:E95"/>
    <mergeCell ref="A96:B96"/>
    <mergeCell ref="A97:B97"/>
    <mergeCell ref="A98:B98"/>
    <mergeCell ref="A99:E99"/>
    <mergeCell ref="B100:E100"/>
    <mergeCell ref="A122:B122"/>
    <mergeCell ref="B101:E101"/>
    <mergeCell ref="B102:E102"/>
    <mergeCell ref="B103:E103"/>
    <mergeCell ref="B104:E104"/>
    <mergeCell ref="A121:B121"/>
    <mergeCell ref="A117:B117"/>
    <mergeCell ref="A118:E118"/>
    <mergeCell ref="A119:E119"/>
    <mergeCell ref="A120:B120"/>
    <mergeCell ref="A115:B115"/>
    <mergeCell ref="A116:B116"/>
  </mergeCells>
  <hyperlinks>
    <hyperlink ref="A18" r:id="rId1" xr:uid="{00000000-0004-0000-0100-000000000000}"/>
  </hyperlinks>
  <pageMargins left="0.51181102362204722" right="0.51181102362204722" top="0.78740157480314965" bottom="0.78740157480314965" header="0" footer="0"/>
  <pageSetup paperSize="9" scale="65" orientation="portrait" r:id="rId2"/>
  <headerFooter>
    <oddHeader>&amp;C GOVERNO DO ESTADO DE MATO GROSSO MT PARTICIPAÇÕES E PROJETOS S/A - MTPAR</oddHeader>
    <oddFooter>&amp;RPágina &amp;P de</oddFooter>
  </headerFooter>
  <rowBreaks count="2" manualBreakCount="2">
    <brk id="41" max="16383" man="1"/>
    <brk id="98" max="16383" man="1"/>
  </rowBreaks>
  <drawing r:id="rId3"/>
  <legacy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Y14"/>
  <sheetViews>
    <sheetView topLeftCell="A9" zoomScaleNormal="100" zoomScaleSheetLayoutView="100" workbookViewId="0">
      <selection activeCell="C11" sqref="C11"/>
    </sheetView>
  </sheetViews>
  <sheetFormatPr defaultColWidth="12.5703125" defaultRowHeight="15" customHeight="1"/>
  <cols>
    <col min="1" max="1" width="12.42578125" customWidth="1"/>
    <col min="2" max="2" width="73.5703125" bestFit="1" customWidth="1"/>
    <col min="3" max="3" width="20" customWidth="1"/>
    <col min="4" max="4" width="12.5703125" customWidth="1"/>
    <col min="5" max="5" width="17" hidden="1" customWidth="1"/>
    <col min="6" max="6" width="13.42578125" hidden="1" customWidth="1"/>
    <col min="7" max="24" width="8.5703125" hidden="1" customWidth="1"/>
    <col min="25" max="25" width="12.5703125" hidden="1"/>
  </cols>
  <sheetData>
    <row r="1" spans="1:4" ht="83.45" customHeight="1"/>
    <row r="2" spans="1:4" ht="24.6" customHeight="1">
      <c r="A2" s="343" t="str">
        <f>'02-ORÇ'!$A$2:$G$2</f>
        <v>OBRA:</v>
      </c>
      <c r="B2" s="357" t="str">
        <f>'02-ORÇ'!$B$2</f>
        <v>CERCAMENTO EM GRADIL DAS ÁREAS VERDES E DE SERVIÇO DO PARQUE NOVO MATO GROSSO</v>
      </c>
      <c r="C2" s="344" t="str">
        <f>'02-ORÇ'!$F$2</f>
        <v>BDI EDIF.:</v>
      </c>
      <c r="D2" s="345">
        <f>'02-ORÇ'!$G$2</f>
        <v>0</v>
      </c>
    </row>
    <row r="3" spans="1:4">
      <c r="A3" s="346" t="str">
        <f>'02-ORÇ'!$A$3:$G$3</f>
        <v xml:space="preserve">ENDEREÇO: </v>
      </c>
      <c r="B3" s="53" t="str">
        <f>'02-ORÇ'!$B$3</f>
        <v>MT 251, KM 11, S/N, ÁREA RURAL - PARQUE NOVO MATO GROSSO, CEP 78099-899</v>
      </c>
      <c r="C3" s="54" t="str">
        <f>'02-ORÇ'!$F$3</f>
        <v>BDI DIF.:</v>
      </c>
      <c r="D3" s="347"/>
    </row>
    <row r="4" spans="1:4">
      <c r="A4" s="346" t="str">
        <f>'02-ORÇ'!$A$4:$G$4</f>
        <v>MUNICÍPIO:</v>
      </c>
      <c r="B4" s="53" t="str">
        <f>'02-ORÇ'!$B$4</f>
        <v>CUIABÁ - MT</v>
      </c>
      <c r="C4" s="54" t="str">
        <f>'02-ORÇ'!$F$4</f>
        <v>DATA:</v>
      </c>
      <c r="D4" s="348">
        <f ca="1">TODAY()</f>
        <v>45440</v>
      </c>
    </row>
    <row r="5" spans="1:4" ht="45">
      <c r="A5" s="346" t="str">
        <f>'02-ORÇ'!$A$5:$G$5</f>
        <v>OBJETO:</v>
      </c>
      <c r="B5" s="55" t="str">
        <f>'02-ORÇ'!$B$5</f>
        <v>CONTRATAÇÃO DE EMPRESA ESPECIALIZADA PARA EXECUÇÃO DAS OBRAS DO "CERCAMENTO EM GRADIL DAS ÁREAS VERDES E DE SERVIÇO DO PARQUE NOVO MATO GROSSO"</v>
      </c>
      <c r="C5" s="54" t="str">
        <f>'02-ORÇ'!$F$5</f>
        <v>PRAZO:</v>
      </c>
      <c r="D5" s="349" t="str">
        <f>'02-ORÇ'!G5</f>
        <v>12 MESES</v>
      </c>
    </row>
    <row r="6" spans="1:4" ht="12.75">
      <c r="A6" s="790" t="str">
        <f>CONCATENATE('02-ORÇ'!M4," - ",'02-ORÇ'!M5)</f>
        <v>SINAPI FEVEREIRO/2024 - NÃO DESONERADO (SEM DESONERAÇÃO)</v>
      </c>
      <c r="B6" s="791"/>
      <c r="C6" s="791"/>
      <c r="D6" s="792"/>
    </row>
    <row r="7" spans="1:4" ht="36" customHeight="1">
      <c r="A7" s="793" t="s">
        <v>24941</v>
      </c>
      <c r="B7" s="794"/>
      <c r="C7" s="794"/>
      <c r="D7" s="795"/>
    </row>
    <row r="8" spans="1:4" ht="15.75">
      <c r="A8" s="350" t="s">
        <v>24942</v>
      </c>
      <c r="B8" s="351" t="s">
        <v>24943</v>
      </c>
      <c r="C8" s="56" t="s">
        <v>24944</v>
      </c>
      <c r="D8" s="352" t="s">
        <v>24945</v>
      </c>
    </row>
    <row r="9" spans="1:4" ht="30" customHeight="1">
      <c r="A9" s="353" t="s">
        <v>24946</v>
      </c>
      <c r="B9" s="57" t="str">
        <f>VLOOKUP($A9,'02-ORÇ'!$A$8:$M$456,4,0)</f>
        <v>ADMINISTRAÇÃO DA OBRA</v>
      </c>
      <c r="C9" s="58">
        <f>'02-ORÇ'!M8</f>
        <v>238893</v>
      </c>
      <c r="D9" s="354">
        <f>'02-ORÇ'!N8</f>
        <v>4.3670755456229414E-2</v>
      </c>
    </row>
    <row r="10" spans="1:4" ht="30" customHeight="1">
      <c r="A10" s="353" t="s">
        <v>24947</v>
      </c>
      <c r="B10" s="57" t="str">
        <f>VLOOKUP($A10,'02-ORÇ'!$A$8:$M$456,4,0)</f>
        <v>INSTALAÇÕES PRELIMINARES E CANTEIRO</v>
      </c>
      <c r="C10" s="58">
        <f>'02-ORÇ'!M14</f>
        <v>53928.920000000006</v>
      </c>
      <c r="D10" s="354">
        <f>'02-ORÇ'!N14</f>
        <v>9.8584582944605294E-3</v>
      </c>
    </row>
    <row r="11" spans="1:4" ht="30" customHeight="1">
      <c r="A11" s="353" t="s">
        <v>24948</v>
      </c>
      <c r="B11" s="57" t="str">
        <f>VLOOKUP($A11,'02-ORÇ'!$A$8:$M$456,4,0)</f>
        <v>PORTÕES DE 4,00 E 7,00 METROS</v>
      </c>
      <c r="C11" s="58">
        <f>'02-ORÇ'!M21</f>
        <v>118829.01</v>
      </c>
      <c r="D11" s="354">
        <f>'02-ORÇ'!N21</f>
        <v>2.1722497673920288E-2</v>
      </c>
    </row>
    <row r="12" spans="1:4" ht="30" customHeight="1">
      <c r="A12" s="353" t="s">
        <v>24949</v>
      </c>
      <c r="B12" s="57" t="str">
        <f>VLOOKUP($A12,'02-ORÇ'!$A$8:$M$456,4,0)</f>
        <v xml:space="preserve">CERCAMENTO GERAL </v>
      </c>
      <c r="C12" s="58">
        <f>'02-ORÇ'!M33</f>
        <v>5038024.5</v>
      </c>
      <c r="D12" s="354">
        <f>'02-ORÇ'!N33</f>
        <v>0.92097439406760528</v>
      </c>
    </row>
    <row r="13" spans="1:4" ht="30" customHeight="1">
      <c r="A13" s="353" t="s">
        <v>24950</v>
      </c>
      <c r="B13" s="57" t="str">
        <f>VLOOKUP($A13,'02-ORÇ'!$A$8:$M$456,4,0)</f>
        <v>SPDA</v>
      </c>
      <c r="C13" s="58">
        <f>'02-ORÇ'!M40</f>
        <v>20644.41</v>
      </c>
      <c r="D13" s="354">
        <f>'02-ORÇ'!N40</f>
        <v>3.773894507784393E-3</v>
      </c>
    </row>
    <row r="14" spans="1:4" ht="18.75">
      <c r="A14" s="796" t="s">
        <v>24951</v>
      </c>
      <c r="B14" s="797"/>
      <c r="C14" s="355">
        <f t="shared" ref="C14:D14" si="0">SUM(C9:C13)</f>
        <v>5470319.8399999999</v>
      </c>
      <c r="D14" s="356">
        <f t="shared" si="0"/>
        <v>0.99999999999999989</v>
      </c>
    </row>
  </sheetData>
  <mergeCells count="3">
    <mergeCell ref="A6:D6"/>
    <mergeCell ref="A7:D7"/>
    <mergeCell ref="A14:B14"/>
  </mergeCells>
  <printOptions horizontalCentered="1"/>
  <pageMargins left="0.51181102362204722" right="0.51181102362204722" top="0.78740157480314965" bottom="0.78740157480314965" header="0" footer="0"/>
  <pageSetup paperSize="9" scale="70" orientation="portrait" r:id="rId1"/>
  <headerFooter>
    <oddHeader>&amp;C GOVERNO DO ESTADO DE MATO GROSSO MT PARTICIPAÇÕES E PROJETOS S/A - MTPAR</oddHeader>
    <oddFooter>&amp;CRESUMO</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I132"/>
  <sheetViews>
    <sheetView topLeftCell="A82" zoomScaleNormal="100" zoomScaleSheetLayoutView="100" workbookViewId="0">
      <selection activeCell="K75" sqref="K75"/>
    </sheetView>
  </sheetViews>
  <sheetFormatPr defaultColWidth="12.5703125" defaultRowHeight="15" customHeight="1"/>
  <cols>
    <col min="1" max="1" width="17.7109375" bestFit="1" customWidth="1"/>
    <col min="2" max="2" width="8.140625" customWidth="1"/>
    <col min="3" max="3" width="10.5703125" bestFit="1" customWidth="1"/>
    <col min="4" max="4" width="66.85546875" customWidth="1"/>
    <col min="5" max="5" width="6" style="642" customWidth="1"/>
    <col min="6" max="6" width="12.42578125" style="642" customWidth="1"/>
    <col min="7" max="7" width="11.140625" style="642" bestFit="1" customWidth="1"/>
    <col min="8" max="8" width="15.42578125" style="642" hidden="1" customWidth="1"/>
    <col min="9" max="9" width="13.42578125" style="629" customWidth="1"/>
    <col min="10" max="21" width="9.140625" customWidth="1"/>
  </cols>
  <sheetData>
    <row r="1" spans="1:9" ht="66.599999999999994" customHeight="1" thickBot="1"/>
    <row r="2" spans="1:9" ht="15.75">
      <c r="A2" s="358" t="s">
        <v>24952</v>
      </c>
      <c r="B2" s="801" t="s">
        <v>24953</v>
      </c>
      <c r="C2" s="802"/>
      <c r="D2" s="802"/>
      <c r="E2" s="803"/>
      <c r="F2" s="643"/>
      <c r="G2" s="644"/>
      <c r="H2" s="645"/>
      <c r="I2" s="630"/>
    </row>
    <row r="3" spans="1:9" ht="15" customHeight="1">
      <c r="A3" s="359" t="s">
        <v>24956</v>
      </c>
      <c r="B3" s="798" t="s">
        <v>24957</v>
      </c>
      <c r="C3" s="804"/>
      <c r="D3" s="804"/>
      <c r="E3" s="805"/>
      <c r="F3" s="646"/>
      <c r="G3" s="647"/>
      <c r="H3" s="648"/>
      <c r="I3" s="631"/>
    </row>
    <row r="4" spans="1:9" ht="15" customHeight="1">
      <c r="A4" s="359" t="s">
        <v>24960</v>
      </c>
      <c r="B4" s="60" t="s">
        <v>24961</v>
      </c>
      <c r="C4" s="59"/>
      <c r="D4" s="59"/>
      <c r="E4" s="649"/>
      <c r="F4" s="646"/>
      <c r="G4" s="647"/>
      <c r="H4" s="650"/>
      <c r="I4" s="631"/>
    </row>
    <row r="5" spans="1:9" ht="29.25" customHeight="1">
      <c r="A5" s="360" t="s">
        <v>24965</v>
      </c>
      <c r="B5" s="798" t="s">
        <v>24966</v>
      </c>
      <c r="C5" s="799"/>
      <c r="D5" s="799"/>
      <c r="E5" s="800"/>
      <c r="F5" s="646"/>
      <c r="G5" s="647"/>
      <c r="H5" s="650"/>
      <c r="I5" s="631"/>
    </row>
    <row r="6" spans="1:9" ht="15" customHeight="1">
      <c r="A6" s="361"/>
      <c r="B6" s="327"/>
      <c r="C6" s="327"/>
      <c r="D6" s="327"/>
      <c r="E6" s="651"/>
      <c r="F6" s="651"/>
      <c r="G6" s="651"/>
      <c r="H6" s="652"/>
      <c r="I6" s="631"/>
    </row>
    <row r="7" spans="1:9" ht="34.5" customHeight="1">
      <c r="A7" s="412"/>
      <c r="B7" s="63"/>
      <c r="C7" s="64"/>
      <c r="D7" s="65" t="s">
        <v>25017</v>
      </c>
      <c r="E7" s="63"/>
      <c r="F7" s="66"/>
      <c r="G7" s="67"/>
      <c r="H7" s="413"/>
      <c r="I7" s="413"/>
    </row>
    <row r="8" spans="1:9" ht="38.25">
      <c r="A8" s="414" t="s">
        <v>25018</v>
      </c>
      <c r="B8" s="68"/>
      <c r="C8" s="69" t="s">
        <v>25019</v>
      </c>
      <c r="D8" s="70" t="s">
        <v>25020</v>
      </c>
      <c r="E8" s="92" t="s">
        <v>25021</v>
      </c>
      <c r="F8" s="95"/>
      <c r="G8" s="96"/>
      <c r="H8" s="431">
        <f>'02-ORÇ'!I34</f>
        <v>10.218719983374669</v>
      </c>
      <c r="I8" s="632">
        <f>'02-ORÇ'!I34</f>
        <v>10.218719983374669</v>
      </c>
    </row>
    <row r="9" spans="1:9" ht="12.75">
      <c r="A9" s="415" t="s">
        <v>25022</v>
      </c>
      <c r="B9" s="71" t="s">
        <v>25023</v>
      </c>
      <c r="C9" s="72" t="s">
        <v>21173</v>
      </c>
      <c r="D9" s="73" t="s">
        <v>25024</v>
      </c>
      <c r="E9" s="638"/>
      <c r="F9" s="639"/>
      <c r="G9" s="640"/>
      <c r="H9" s="641"/>
      <c r="I9" s="631"/>
    </row>
    <row r="10" spans="1:9" ht="12.75">
      <c r="A10" s="416" t="s">
        <v>25025</v>
      </c>
      <c r="B10" s="74" t="s">
        <v>25023</v>
      </c>
      <c r="C10" s="75" t="s">
        <v>24248</v>
      </c>
      <c r="D10" s="76" t="str">
        <f>IFERROR(VLOOKUP($C10,'24.FEV N_DES'!$A:$D,2,0),)</f>
        <v>SERVENTE COM ENCARGOS COMPLEMENTARES</v>
      </c>
      <c r="E10" s="103" t="str">
        <f>IFERROR(VLOOKUP($C10,'24.FEV N_DES'!$A:$D,3,0),)</f>
        <v>H</v>
      </c>
      <c r="F10" s="104">
        <v>0.1434</v>
      </c>
      <c r="G10" s="105">
        <f>IFERROR(VLOOKUP($C10,'24.FEV N_DES'!$A:$D,4,0),)</f>
        <v>20.32</v>
      </c>
      <c r="H10" s="434">
        <f>TRUNC(($F10*$G10),2)</f>
        <v>2.91</v>
      </c>
      <c r="I10" s="633">
        <f>I8*19.87%</f>
        <v>2.0304596606965468</v>
      </c>
    </row>
    <row r="11" spans="1:9" ht="25.5">
      <c r="A11" s="416" t="s">
        <v>25025</v>
      </c>
      <c r="B11" s="74" t="s">
        <v>25023</v>
      </c>
      <c r="C11" s="75" t="s">
        <v>10784</v>
      </c>
      <c r="D11" s="76" t="str">
        <f>IFERROR(VLOOKUP($C11,'24.FEV N_DES'!$A:$D,2,0),)</f>
        <v>MINIESCAVADEIRA SOBRE ESTEIRAS, POTENCIA LIQUIDA DE *30* HP, PESO OPERACIONAL DE *3.500* KG - CHP DIURNO. AF_04/2017</v>
      </c>
      <c r="E11" s="103" t="str">
        <f>IFERROR(VLOOKUP($C11,'24.FEV N_DES'!$A:$D,3,0),)</f>
        <v>CHP</v>
      </c>
      <c r="F11" s="104">
        <v>6.4799999999999996E-2</v>
      </c>
      <c r="G11" s="105">
        <f>IFERROR(VLOOKUP($C11,'24.FEV N_DES'!$A:$D,4,0),)</f>
        <v>110.28</v>
      </c>
      <c r="H11" s="434">
        <f>TRUNC(($F11*$G11),2)</f>
        <v>7.14</v>
      </c>
      <c r="I11" s="633">
        <f>I8*48.77%</f>
        <v>4.9836697358918265</v>
      </c>
    </row>
    <row r="12" spans="1:9" ht="25.5">
      <c r="A12" s="416" t="s">
        <v>25025</v>
      </c>
      <c r="B12" s="74" t="s">
        <v>25023</v>
      </c>
      <c r="C12" s="75" t="s">
        <v>11075</v>
      </c>
      <c r="D12" s="76" t="str">
        <f>IFERROR(VLOOKUP($C12,'24.FEV N_DES'!$A:$D,2,0),)</f>
        <v>MINIESCAVADEIRA SOBRE ESTEIRAS, POTENCIA LIQUIDA DE *30* HP, PESO OPERACIONAL DE *3.500* KG - CHI DIURNO. AF_04/2017</v>
      </c>
      <c r="E12" s="103" t="str">
        <f>IFERROR(VLOOKUP($C12,'24.FEV N_DES'!$A:$D,3,0),)</f>
        <v>CHI</v>
      </c>
      <c r="F12" s="104">
        <v>7.8399999999999997E-2</v>
      </c>
      <c r="G12" s="105">
        <f>IFERROR(VLOOKUP($C12,'24.FEV N_DES'!$A:$D,4,0),)</f>
        <v>58.59</v>
      </c>
      <c r="H12" s="434">
        <f>TRUNC(($F12*$G12),2)</f>
        <v>4.59</v>
      </c>
      <c r="I12" s="633">
        <f>I8*31.35%</f>
        <v>3.2035687147879588</v>
      </c>
    </row>
    <row r="13" spans="1:9" ht="12.75">
      <c r="A13" s="417"/>
      <c r="B13" s="418"/>
      <c r="C13" s="419"/>
      <c r="D13" s="420"/>
      <c r="E13" s="653"/>
      <c r="F13" s="654"/>
      <c r="G13" s="655"/>
      <c r="H13" s="656"/>
      <c r="I13" s="631"/>
    </row>
    <row r="14" spans="1:9" ht="38.25">
      <c r="A14" s="414" t="s">
        <v>25018</v>
      </c>
      <c r="B14" s="68"/>
      <c r="C14" s="69" t="s">
        <v>25026</v>
      </c>
      <c r="D14" s="70" t="s">
        <v>25027</v>
      </c>
      <c r="E14" s="92" t="s">
        <v>89</v>
      </c>
      <c r="F14" s="95"/>
      <c r="G14" s="96"/>
      <c r="H14" s="431">
        <v>413.37</v>
      </c>
      <c r="I14" s="634">
        <f>'02-ORÇ'!I35</f>
        <v>288.5322595305729</v>
      </c>
    </row>
    <row r="15" spans="1:9" ht="12.75">
      <c r="A15" s="415" t="s">
        <v>25022</v>
      </c>
      <c r="B15" s="71" t="s">
        <v>25028</v>
      </c>
      <c r="C15" s="72" t="s">
        <v>25029</v>
      </c>
      <c r="D15" s="73" t="s">
        <v>25030</v>
      </c>
      <c r="E15" s="638"/>
      <c r="F15" s="639"/>
      <c r="G15" s="640"/>
      <c r="H15" s="641"/>
      <c r="I15" s="631"/>
    </row>
    <row r="16" spans="1:9" ht="12.75">
      <c r="A16" s="416" t="s">
        <v>25025</v>
      </c>
      <c r="B16" s="74" t="s">
        <v>25023</v>
      </c>
      <c r="C16" s="75" t="s">
        <v>24248</v>
      </c>
      <c r="D16" s="76" t="str">
        <f>IFERROR(VLOOKUP($C16,'24.FEV N_DES'!$A:$D,2,0),)</f>
        <v>SERVENTE COM ENCARGOS COMPLEMENTARES</v>
      </c>
      <c r="E16" s="103" t="str">
        <f>IFERROR(VLOOKUP($C16,'24.FEV N_DES'!$A:$D,3,0),)</f>
        <v>H</v>
      </c>
      <c r="F16" s="104">
        <v>0.38579999999999998</v>
      </c>
      <c r="G16" s="105">
        <f>IFERROR(VLOOKUP($C16,'24.FEV N_DES'!$A:$D,4,0),)</f>
        <v>20.32</v>
      </c>
      <c r="H16" s="434">
        <f t="shared" ref="H16:H20" si="0">TRUNC(($F16*$G16),2)</f>
        <v>7.83</v>
      </c>
      <c r="I16" s="633">
        <f>I14*1.895%</f>
        <v>5.4676863181043567</v>
      </c>
    </row>
    <row r="17" spans="1:9" ht="12.75">
      <c r="A17" s="416" t="s">
        <v>25025</v>
      </c>
      <c r="B17" s="74" t="s">
        <v>25023</v>
      </c>
      <c r="C17" s="75" t="s">
        <v>24234</v>
      </c>
      <c r="D17" s="76" t="str">
        <f>IFERROR(VLOOKUP($C17,'24.FEV N_DES'!$A:$D,2,0),)</f>
        <v>PEDREIRO COM ENCARGOS COMPLEMENTARES</v>
      </c>
      <c r="E17" s="103" t="str">
        <f>IFERROR(VLOOKUP($C17,'24.FEV N_DES'!$A:$D,3,0),)</f>
        <v>H</v>
      </c>
      <c r="F17" s="104">
        <v>0.36749999999999999</v>
      </c>
      <c r="G17" s="105">
        <f>IFERROR(VLOOKUP($C17,'24.FEV N_DES'!$A:$D,4,0),)</f>
        <v>25.62</v>
      </c>
      <c r="H17" s="434">
        <f t="shared" si="0"/>
        <v>9.41</v>
      </c>
      <c r="I17" s="633">
        <f>I14*2.276%</f>
        <v>6.5669942269158392</v>
      </c>
    </row>
    <row r="18" spans="1:9" ht="12.75">
      <c r="A18" s="421" t="s">
        <v>25031</v>
      </c>
      <c r="B18" s="77" t="s">
        <v>25032</v>
      </c>
      <c r="C18" s="78" t="s">
        <v>25033</v>
      </c>
      <c r="D18" s="79" t="str">
        <f>IFERROR(VLOOKUP($C18,MC_SINT!$A:$F,2,0),)</f>
        <v>GRADIL TRAMA 5X20 CM 2,50X2,03 M</v>
      </c>
      <c r="E18" s="657" t="str">
        <f>IFERROR(VLOOKUP($C18,MC_SINT!$A:$F,3,0),)</f>
        <v>UN</v>
      </c>
      <c r="F18" s="658">
        <v>0.45</v>
      </c>
      <c r="G18" s="657">
        <f>IFERROR(VLOOKUP($C18,MC_SINT!$A:$F,6,0),)</f>
        <v>516.9</v>
      </c>
      <c r="H18" s="659">
        <f t="shared" si="0"/>
        <v>232.6</v>
      </c>
      <c r="I18" s="637">
        <f>I14*56.27%</f>
        <v>162.35710243785337</v>
      </c>
    </row>
    <row r="19" spans="1:9" ht="12.75">
      <c r="A19" s="421" t="s">
        <v>25031</v>
      </c>
      <c r="B19" s="77" t="s">
        <v>25032</v>
      </c>
      <c r="C19" s="78" t="s">
        <v>25034</v>
      </c>
      <c r="D19" s="79" t="str">
        <f>IFERROR(VLOOKUP($C19,MC_SINT!$A:$F,2,0),)</f>
        <v>POSTE 40X60 MM + TAMPA</v>
      </c>
      <c r="E19" s="657" t="str">
        <f>IFERROR(VLOOKUP($C19,MC_SINT!$A:$F,3,0),)</f>
        <v>CJ</v>
      </c>
      <c r="F19" s="658">
        <v>0.65</v>
      </c>
      <c r="G19" s="657">
        <f>IFERROR(VLOOKUP($C19,MC_SINT!$A:$F,6,0),)</f>
        <v>223.28</v>
      </c>
      <c r="H19" s="659">
        <f t="shared" si="0"/>
        <v>145.13</v>
      </c>
      <c r="I19" s="637">
        <f>I14*35.108982267702%</f>
        <v>101.30073983518875</v>
      </c>
    </row>
    <row r="20" spans="1:9" ht="12.75">
      <c r="A20" s="421" t="s">
        <v>25031</v>
      </c>
      <c r="B20" s="77" t="s">
        <v>25032</v>
      </c>
      <c r="C20" s="78" t="s">
        <v>25035</v>
      </c>
      <c r="D20" s="79" t="str">
        <f>IFERROR(VLOOKUP($C20,MC_SINT!$A:$F,2,0),)</f>
        <v>FIXADORES PARA GRADIL</v>
      </c>
      <c r="E20" s="657" t="str">
        <f>IFERROR(VLOOKUP($C20,MC_SINT!$A:$F,3,0),)</f>
        <v>UN</v>
      </c>
      <c r="F20" s="658">
        <v>4.5</v>
      </c>
      <c r="G20" s="657">
        <f>IFERROR(VLOOKUP($C20,MC_SINT!$A:$F,6,0),)</f>
        <v>4.09</v>
      </c>
      <c r="H20" s="659">
        <f t="shared" si="0"/>
        <v>18.399999999999999</v>
      </c>
      <c r="I20" s="637">
        <f>I14*4.4512180371096%</f>
        <v>12.843199979104744</v>
      </c>
    </row>
    <row r="21" spans="1:9" ht="12.75">
      <c r="A21" s="417"/>
      <c r="B21" s="418"/>
      <c r="C21" s="419"/>
      <c r="D21" s="420"/>
      <c r="E21" s="653"/>
      <c r="F21" s="654"/>
      <c r="G21" s="655"/>
      <c r="H21" s="656"/>
      <c r="I21" s="631"/>
    </row>
    <row r="22" spans="1:9" ht="38.25">
      <c r="A22" s="414" t="s">
        <v>25018</v>
      </c>
      <c r="B22" s="68"/>
      <c r="C22" s="69" t="s">
        <v>25036</v>
      </c>
      <c r="D22" s="70" t="s">
        <v>25037</v>
      </c>
      <c r="E22" s="92" t="s">
        <v>2</v>
      </c>
      <c r="F22" s="95"/>
      <c r="G22" s="96"/>
      <c r="H22" s="431">
        <f>TRUNC(SUM(H24:H36),2)</f>
        <v>2946.41</v>
      </c>
      <c r="I22" s="632">
        <f>'02-ORÇ'!I30</f>
        <v>2056.5941766540273</v>
      </c>
    </row>
    <row r="23" spans="1:9" ht="12.75">
      <c r="A23" s="415" t="s">
        <v>25022</v>
      </c>
      <c r="B23" s="71" t="s">
        <v>25038</v>
      </c>
      <c r="C23" s="72" t="s">
        <v>25039</v>
      </c>
      <c r="D23" s="80">
        <v>45017</v>
      </c>
      <c r="E23" s="638"/>
      <c r="F23" s="639"/>
      <c r="G23" s="640"/>
      <c r="H23" s="641"/>
      <c r="I23" s="631"/>
    </row>
    <row r="24" spans="1:9" ht="12.75">
      <c r="A24" s="416" t="s">
        <v>25025</v>
      </c>
      <c r="B24" s="74" t="s">
        <v>25023</v>
      </c>
      <c r="C24" s="75" t="s">
        <v>24234</v>
      </c>
      <c r="D24" s="76" t="str">
        <f>IFERROR(VLOOKUP($C24,'24.FEV N_DES'!$A:$D,2,0),)</f>
        <v>PEDREIRO COM ENCARGOS COMPLEMENTARES</v>
      </c>
      <c r="E24" s="103" t="str">
        <f>IFERROR(VLOOKUP($C24,'24.FEV N_DES'!$A:$D,3,0),)</f>
        <v>H</v>
      </c>
      <c r="F24" s="104">
        <v>6.8849999999999998</v>
      </c>
      <c r="G24" s="105">
        <f>IFERROR(VLOOKUP($C24,'24.FEV N_DES'!$A:$D,4,0),)</f>
        <v>25.62</v>
      </c>
      <c r="H24" s="434">
        <f t="shared" ref="H24:H36" si="1">TRUNC(($F24*$G24),2)</f>
        <v>176.39</v>
      </c>
      <c r="I24" s="633">
        <f>I22*5.9866074307377%</f>
        <v>123.12021979968881</v>
      </c>
    </row>
    <row r="25" spans="1:9" ht="12.75">
      <c r="A25" s="416" t="s">
        <v>25025</v>
      </c>
      <c r="B25" s="74" t="s">
        <v>25023</v>
      </c>
      <c r="C25" s="75" t="s">
        <v>24236</v>
      </c>
      <c r="D25" s="76" t="str">
        <f>IFERROR(VLOOKUP($C25,'24.FEV N_DES'!$A:$D,2,0),)</f>
        <v>PINTOR COM ENCARGOS COMPLEMENTARES</v>
      </c>
      <c r="E25" s="103" t="str">
        <f>IFERROR(VLOOKUP($C25,'24.FEV N_DES'!$A:$D,3,0),)</f>
        <v>H</v>
      </c>
      <c r="F25" s="104">
        <v>4.2670000000000003</v>
      </c>
      <c r="G25" s="105">
        <f>IFERROR(VLOOKUP($C25,'24.FEV N_DES'!$A:$D,4,0),)</f>
        <v>27.11</v>
      </c>
      <c r="H25" s="434">
        <f t="shared" si="1"/>
        <v>115.67</v>
      </c>
      <c r="I25" s="633">
        <f>I22*3.925794441371%</f>
        <v>80.73765986864349</v>
      </c>
    </row>
    <row r="26" spans="1:9" ht="12.75">
      <c r="A26" s="416" t="s">
        <v>25025</v>
      </c>
      <c r="B26" s="74" t="s">
        <v>25023</v>
      </c>
      <c r="C26" s="75" t="s">
        <v>24531</v>
      </c>
      <c r="D26" s="76" t="str">
        <f>IFERROR(VLOOKUP($C26,'24.FEV N_DES'!$A:$D,2,0),)</f>
        <v>AJUDANTE DE PINTOR COM ENCARGOS COMPLEMENTARES</v>
      </c>
      <c r="E26" s="103" t="str">
        <f>IFERROR(VLOOKUP($C26,'24.FEV N_DES'!$A:$D,3,0),)</f>
        <v>H</v>
      </c>
      <c r="F26" s="104">
        <v>4.2670000000000003</v>
      </c>
      <c r="G26" s="105">
        <f>IFERROR(VLOOKUP($C26,'24.FEV N_DES'!$A:$D,4,0),)</f>
        <v>27.11</v>
      </c>
      <c r="H26" s="434">
        <f t="shared" si="1"/>
        <v>115.67</v>
      </c>
      <c r="I26" s="633">
        <f>I22*3.925794441371%</f>
        <v>80.73765986864349</v>
      </c>
    </row>
    <row r="27" spans="1:9" ht="12.75">
      <c r="A27" s="416" t="s">
        <v>25025</v>
      </c>
      <c r="B27" s="74" t="s">
        <v>25023</v>
      </c>
      <c r="C27" s="75" t="s">
        <v>24246</v>
      </c>
      <c r="D27" s="76" t="str">
        <f>IFERROR(VLOOKUP($C27,'24.FEV N_DES'!$A:$D,2,0),)</f>
        <v>SERRALHEIRO COM ENCARGOS COMPLEMENTARES</v>
      </c>
      <c r="E27" s="103" t="str">
        <f>IFERROR(VLOOKUP($C27,'24.FEV N_DES'!$A:$D,3,0),)</f>
        <v>H</v>
      </c>
      <c r="F27" s="104">
        <v>2.2999999999999998</v>
      </c>
      <c r="G27" s="105">
        <f>IFERROR(VLOOKUP($C27,'24.FEV N_DES'!$A:$D,4,0),)</f>
        <v>25.4</v>
      </c>
      <c r="H27" s="434">
        <f t="shared" si="1"/>
        <v>58.42</v>
      </c>
      <c r="I27" s="633">
        <f>I22*1.9827518912846%</f>
        <v>40.777159933656669</v>
      </c>
    </row>
    <row r="28" spans="1:9" ht="12.75">
      <c r="A28" s="416" t="s">
        <v>25025</v>
      </c>
      <c r="B28" s="74" t="s">
        <v>25023</v>
      </c>
      <c r="C28" s="75" t="s">
        <v>24142</v>
      </c>
      <c r="D28" s="76" t="str">
        <f>IFERROR(VLOOKUP($C28,'24.FEV N_DES'!$A:$D,2,0),)</f>
        <v>AUXILIAR DE SERRALHEIRO COM ENCARGOS COMPLEMENTARES</v>
      </c>
      <c r="E28" s="103" t="str">
        <f>IFERROR(VLOOKUP($C28,'24.FEV N_DES'!$A:$D,3,0),)</f>
        <v>H</v>
      </c>
      <c r="F28" s="104">
        <v>2.2999999999999998</v>
      </c>
      <c r="G28" s="105">
        <f>IFERROR(VLOOKUP($C28,'24.FEV N_DES'!$A:$D,4,0),)</f>
        <v>21.5</v>
      </c>
      <c r="H28" s="434">
        <f t="shared" si="1"/>
        <v>49.45</v>
      </c>
      <c r="I28" s="633">
        <f>I22*1.6783136087646%</f>
        <v>34.516099943844814</v>
      </c>
    </row>
    <row r="29" spans="1:9" ht="12.75">
      <c r="A29" s="416" t="s">
        <v>25025</v>
      </c>
      <c r="B29" s="74" t="s">
        <v>25023</v>
      </c>
      <c r="C29" s="75" t="s">
        <v>24248</v>
      </c>
      <c r="D29" s="76" t="str">
        <f>IFERROR(VLOOKUP($C29,'24.FEV N_DES'!$A:$D,2,0),)</f>
        <v>SERVENTE COM ENCARGOS COMPLEMENTARES</v>
      </c>
      <c r="E29" s="103" t="str">
        <f>IFERROR(VLOOKUP($C29,'24.FEV N_DES'!$A:$D,3,0),)</f>
        <v>H</v>
      </c>
      <c r="F29" s="104">
        <v>6.8849999999999998</v>
      </c>
      <c r="G29" s="105">
        <f>IFERROR(VLOOKUP($C29,'24.FEV N_DES'!$A:$D,4,0),)</f>
        <v>20.32</v>
      </c>
      <c r="H29" s="434">
        <f t="shared" si="1"/>
        <v>139.9</v>
      </c>
      <c r="I29" s="633">
        <f>I22*4.7481511398617%</f>
        <v>97.650199841127531</v>
      </c>
    </row>
    <row r="30" spans="1:9" ht="25.5">
      <c r="A30" s="416" t="s">
        <v>25025</v>
      </c>
      <c r="B30" s="74" t="s">
        <v>25023</v>
      </c>
      <c r="C30" s="75" t="s">
        <v>13999</v>
      </c>
      <c r="D30" s="76" t="str">
        <f>IFERROR(VLOOKUP($C30,'24.FEV N_DES'!$A:$D,2,0),)</f>
        <v>DOBRADIÇA EM AÇO/FERRO, 3" X 21/2", E=1,9 A 2MM, SEN ANEL, CROMADO OU ZINCADO, TAMPA BOLA, COM PARAFUSOS. AF_12/2019</v>
      </c>
      <c r="E30" s="103" t="str">
        <f>IFERROR(VLOOKUP($C30,'24.FEV N_DES'!$A:$D,3,0),)</f>
        <v>UN</v>
      </c>
      <c r="F30" s="104">
        <v>6</v>
      </c>
      <c r="G30" s="105">
        <f>IFERROR(VLOOKUP($C30,'24.FEV N_DES'!$A:$D,4,0),)</f>
        <v>41.86</v>
      </c>
      <c r="H30" s="434">
        <f t="shared" si="1"/>
        <v>251.16</v>
      </c>
      <c r="I30" s="633">
        <f>I22*8.5242719105623%</f>
        <v>175.30967971477926</v>
      </c>
    </row>
    <row r="31" spans="1:9" ht="12.75">
      <c r="A31" s="421" t="s">
        <v>25031</v>
      </c>
      <c r="B31" s="77" t="s">
        <v>25032</v>
      </c>
      <c r="C31" s="78" t="s">
        <v>25033</v>
      </c>
      <c r="D31" s="79" t="str">
        <f>IFERROR(VLOOKUP($C31,MC_SINT!$A:$F,2,0),)</f>
        <v>GRADIL TRAMA 5X20 CM 2,50X2,03 M</v>
      </c>
      <c r="E31" s="657" t="str">
        <f>IFERROR(VLOOKUP($C31,MC_SINT!$A:$F,3,0),)</f>
        <v>UN</v>
      </c>
      <c r="F31" s="658">
        <v>2</v>
      </c>
      <c r="G31" s="657">
        <f>IFERROR(VLOOKUP($C31,MC_SINT!$A:$F,6,0),)</f>
        <v>516.9</v>
      </c>
      <c r="H31" s="659">
        <f t="shared" si="1"/>
        <v>1033.8</v>
      </c>
      <c r="I31" s="637">
        <f>I22*36.783747000587%</f>
        <v>756.49239876922263</v>
      </c>
    </row>
    <row r="32" spans="1:9" ht="12.75">
      <c r="A32" s="421" t="s">
        <v>25031</v>
      </c>
      <c r="B32" s="77" t="s">
        <v>25032</v>
      </c>
      <c r="C32" s="78" t="s">
        <v>25035</v>
      </c>
      <c r="D32" s="79" t="str">
        <f>IFERROR(VLOOKUP($C32,MC_SINT!$A:$F,2,0),)</f>
        <v>FIXADORES PARA GRADIL</v>
      </c>
      <c r="E32" s="657" t="str">
        <f>IFERROR(VLOOKUP($C32,MC_SINT!$A:$F,3,0),)</f>
        <v>UN</v>
      </c>
      <c r="F32" s="658">
        <v>4</v>
      </c>
      <c r="G32" s="657">
        <f>IFERROR(VLOOKUP($C32,MC_SINT!$A:$F,6,0),)</f>
        <v>4.09</v>
      </c>
      <c r="H32" s="659">
        <f t="shared" si="1"/>
        <v>16.36</v>
      </c>
      <c r="I32" s="637">
        <f>I22*0.55525198461857%</f>
        <v>11.419279981421424</v>
      </c>
    </row>
    <row r="33" spans="1:9" ht="38.25">
      <c r="A33" s="422" t="s">
        <v>25031</v>
      </c>
      <c r="B33" s="81" t="s">
        <v>25023</v>
      </c>
      <c r="C33" s="82" t="s">
        <v>4080</v>
      </c>
      <c r="D33" s="83" t="str">
        <f>IFERROR(VLOOKUP($C33,'24.FEV N_DES'!$A:$D,2,0),)</f>
        <v>FERROLHO COM FECHO /TRINCO REDONDO, EM ACO GALVANIZADO / ZINCADO, DE SOBREPOR, COM COMPRIMENTO DE 10" A 12" E ESPESSURA MINIMA DA CHAPA DE 1,50 MM</v>
      </c>
      <c r="E33" s="84" t="str">
        <f>IFERROR(VLOOKUP($C33,'24.FEV N_DES'!$A:$D,3,0),)</f>
        <v>UN</v>
      </c>
      <c r="F33" s="85">
        <v>3</v>
      </c>
      <c r="G33" s="84">
        <f>IFERROR(VLOOKUP($C33,'24.FEV N_DES'!$A:$D,4,0),)</f>
        <v>22.94</v>
      </c>
      <c r="H33" s="423">
        <f t="shared" si="1"/>
        <v>68.819999999999993</v>
      </c>
      <c r="I33" s="633">
        <f>I22*2.3357238130471%</f>
        <v>48.03635992184806</v>
      </c>
    </row>
    <row r="34" spans="1:9" ht="25.5">
      <c r="A34" s="424" t="s">
        <v>25031</v>
      </c>
      <c r="B34" s="86" t="s">
        <v>25023</v>
      </c>
      <c r="C34" s="87" t="s">
        <v>6608</v>
      </c>
      <c r="D34" s="88" t="str">
        <f>IFERROR(VLOOKUP($C34,'24.FEV N_DES'!$A:$D,2,0),)</f>
        <v>PERFIL "U" SIMPLES, EM CHAPA DOBRADA DE ACO LAMINADO, E = 2,65 MM, H = 75 MM, L = 40 MM (3,04 KG/M)</v>
      </c>
      <c r="E34" s="84" t="str">
        <f>IFERROR(VLOOKUP($C34,'24.FEV N_DES'!$A:$D,3,0),)</f>
        <v>KG</v>
      </c>
      <c r="F34" s="660">
        <f>3.04*22</f>
        <v>66.88</v>
      </c>
      <c r="G34" s="84">
        <f>IFERROR(VLOOKUP($C34,'24.FEV N_DES'!$A:$D,4,0),)</f>
        <v>8.66</v>
      </c>
      <c r="H34" s="661">
        <f t="shared" si="1"/>
        <v>579.17999999999995</v>
      </c>
      <c r="I34" s="633">
        <f>I22*19.65714208138%</f>
        <v>404.26763934226938</v>
      </c>
    </row>
    <row r="35" spans="1:9" ht="12.75">
      <c r="A35" s="424" t="s">
        <v>25031</v>
      </c>
      <c r="B35" s="86" t="s">
        <v>25023</v>
      </c>
      <c r="C35" s="87" t="s">
        <v>3589</v>
      </c>
      <c r="D35" s="88" t="str">
        <f>IFERROR(VLOOKUP($C35,'24.FEV N_DES'!$A:$D,2,0),)</f>
        <v>ELETRODO REVESTIDO AWS - E7018, DIAMETRO IGUAL A 4,00 MM</v>
      </c>
      <c r="E35" s="84" t="str">
        <f>IFERROR(VLOOKUP($C35,'24.FEV N_DES'!$A:$D,3,0),)</f>
        <v>KG</v>
      </c>
      <c r="F35" s="660">
        <v>3.37</v>
      </c>
      <c r="G35" s="84">
        <f>IFERROR(VLOOKUP($C35,'24.FEV N_DES'!$A:$D,4,0),)</f>
        <v>34.299999999999997</v>
      </c>
      <c r="H35" s="661">
        <f>TRUNC(($F35*$G35),2)</f>
        <v>115.59</v>
      </c>
      <c r="I35" s="633">
        <f>I22*3.9230792727421%</f>
        <v>80.68181986873519</v>
      </c>
    </row>
    <row r="36" spans="1:9" ht="38.25">
      <c r="A36" s="424" t="s">
        <v>25031</v>
      </c>
      <c r="B36" s="86" t="s">
        <v>25023</v>
      </c>
      <c r="C36" s="87" t="s">
        <v>22020</v>
      </c>
      <c r="D36" s="88" t="str">
        <f>IFERROR(VLOOKUP($C36,'24.FEV N_DES'!$A:$D,2,0),)</f>
        <v>PINTURA COM TINTA ALQUÍDICA DE FUNDO (TIPO ZARCÃO) APLICADA A ROLO OU PINCEL SOBRE SUPERFÍCIES METÁLICAS (EXCETO PERFIL) EXECUTADO EM OBRA (POR DEMÃO). AF_01/2020</v>
      </c>
      <c r="E36" s="84" t="str">
        <f>IFERROR(VLOOKUP($C36,'24.FEV N_DES'!$A:$D,3,0),)</f>
        <v>M2</v>
      </c>
      <c r="F36" s="660">
        <f>4*2.5</f>
        <v>10</v>
      </c>
      <c r="G36" s="84">
        <f>IFERROR(VLOOKUP($C36,'24.FEV N_DES'!$A:$D,4,0),)</f>
        <v>22.6</v>
      </c>
      <c r="H36" s="661">
        <f t="shared" si="1"/>
        <v>226</v>
      </c>
      <c r="I36" s="633">
        <f>I22*7.6703513767602%</f>
        <v>157.74799974335227</v>
      </c>
    </row>
    <row r="37" spans="1:9" ht="12.75">
      <c r="A37" s="425"/>
      <c r="B37" s="426"/>
      <c r="C37" s="427"/>
      <c r="D37" s="428"/>
      <c r="E37" s="662"/>
      <c r="F37" s="663"/>
      <c r="G37" s="664"/>
      <c r="H37" s="665"/>
      <c r="I37" s="631"/>
    </row>
    <row r="38" spans="1:9" ht="38.25">
      <c r="A38" s="414" t="s">
        <v>25018</v>
      </c>
      <c r="B38" s="68"/>
      <c r="C38" s="69" t="s">
        <v>25040</v>
      </c>
      <c r="D38" s="70" t="s">
        <v>25041</v>
      </c>
      <c r="E38" s="92" t="s">
        <v>2</v>
      </c>
      <c r="F38" s="95"/>
      <c r="G38" s="96"/>
      <c r="H38" s="431">
        <f>TRUNC(SUM(H40:H52),2)</f>
        <v>4116.97</v>
      </c>
      <c r="I38" s="632">
        <f>'02-ORÇ'!I31</f>
        <v>2873.6450553247278</v>
      </c>
    </row>
    <row r="39" spans="1:9" ht="12.75">
      <c r="A39" s="415" t="s">
        <v>25022</v>
      </c>
      <c r="B39" s="71" t="s">
        <v>25038</v>
      </c>
      <c r="C39" s="72" t="s">
        <v>25039</v>
      </c>
      <c r="D39" s="80">
        <v>45017</v>
      </c>
      <c r="E39" s="638"/>
      <c r="F39" s="639"/>
      <c r="G39" s="640"/>
      <c r="H39" s="641"/>
      <c r="I39" s="631"/>
    </row>
    <row r="40" spans="1:9" ht="12.75">
      <c r="A40" s="416" t="s">
        <v>25025</v>
      </c>
      <c r="B40" s="74" t="s">
        <v>25023</v>
      </c>
      <c r="C40" s="75" t="s">
        <v>24234</v>
      </c>
      <c r="D40" s="76" t="str">
        <f>IFERROR(VLOOKUP($C40,'24.FEV N_DES'!$A:$D,2,0),)</f>
        <v>PEDREIRO COM ENCARGOS COMPLEMENTARES</v>
      </c>
      <c r="E40" s="103" t="str">
        <f>IFERROR(VLOOKUP($C40,'24.FEV N_DES'!$A:$D,3,0),)</f>
        <v>H</v>
      </c>
      <c r="F40" s="104">
        <v>6.8849999999999998</v>
      </c>
      <c r="G40" s="105">
        <f>IFERROR(VLOOKUP($C40,'24.FEV N_DES'!$A:$D,4,0),)</f>
        <v>25.62</v>
      </c>
      <c r="H40" s="434">
        <f t="shared" ref="H40:H52" si="2">TRUNC(($F40*$G40),2)</f>
        <v>176.39</v>
      </c>
      <c r="I40" s="633">
        <f>I38*4.2844616307624%</f>
        <v>123.1202197996889</v>
      </c>
    </row>
    <row r="41" spans="1:9" ht="12.75">
      <c r="A41" s="416" t="s">
        <v>25025</v>
      </c>
      <c r="B41" s="74" t="s">
        <v>25023</v>
      </c>
      <c r="C41" s="75" t="s">
        <v>24236</v>
      </c>
      <c r="D41" s="76" t="str">
        <f>IFERROR(VLOOKUP($C41,'24.FEV N_DES'!$A:$D,2,0),)</f>
        <v>PINTOR COM ENCARGOS COMPLEMENTARES</v>
      </c>
      <c r="E41" s="103" t="str">
        <f>IFERROR(VLOOKUP($C41,'24.FEV N_DES'!$A:$D,3,0),)</f>
        <v>H</v>
      </c>
      <c r="F41" s="104">
        <v>4.2670000000000003</v>
      </c>
      <c r="G41" s="105">
        <f>IFERROR(VLOOKUP($C41,'24.FEV N_DES'!$A:$D,4,0),)</f>
        <v>27.11</v>
      </c>
      <c r="H41" s="434">
        <f t="shared" si="2"/>
        <v>115.67</v>
      </c>
      <c r="I41" s="633">
        <f>I38*2.8095905483887%</f>
        <v>80.737659868642766</v>
      </c>
    </row>
    <row r="42" spans="1:9" ht="12.75">
      <c r="A42" s="416" t="s">
        <v>25025</v>
      </c>
      <c r="B42" s="74" t="s">
        <v>25023</v>
      </c>
      <c r="C42" s="75" t="s">
        <v>24531</v>
      </c>
      <c r="D42" s="76" t="str">
        <f>IFERROR(VLOOKUP($C42,'24.FEV N_DES'!$A:$D,2,0),)</f>
        <v>AJUDANTE DE PINTOR COM ENCARGOS COMPLEMENTARES</v>
      </c>
      <c r="E42" s="103" t="str">
        <f>IFERROR(VLOOKUP($C42,'24.FEV N_DES'!$A:$D,3,0),)</f>
        <v>H</v>
      </c>
      <c r="F42" s="104">
        <v>4.2670000000000003</v>
      </c>
      <c r="G42" s="105">
        <f>IFERROR(VLOOKUP($C42,'24.FEV N_DES'!$A:$D,4,0),)</f>
        <v>27.11</v>
      </c>
      <c r="H42" s="434">
        <f t="shared" si="2"/>
        <v>115.67</v>
      </c>
      <c r="I42" s="633">
        <f>I38*2.8095905483887%</f>
        <v>80.737659868642766</v>
      </c>
    </row>
    <row r="43" spans="1:9" ht="12.75">
      <c r="A43" s="416" t="s">
        <v>25025</v>
      </c>
      <c r="B43" s="74" t="s">
        <v>25023</v>
      </c>
      <c r="C43" s="75" t="s">
        <v>24246</v>
      </c>
      <c r="D43" s="76" t="str">
        <f>IFERROR(VLOOKUP($C43,'24.FEV N_DES'!$A:$D,2,0),)</f>
        <v>SERRALHEIRO COM ENCARGOS COMPLEMENTARES</v>
      </c>
      <c r="E43" s="103" t="str">
        <f>IFERROR(VLOOKUP($C43,'24.FEV N_DES'!$A:$D,3,0),)</f>
        <v>H</v>
      </c>
      <c r="F43" s="104">
        <v>2.2999999999999998</v>
      </c>
      <c r="G43" s="105">
        <f>IFERROR(VLOOKUP($C43,'24.FEV N_DES'!$A:$D,4,0),)</f>
        <v>25.4</v>
      </c>
      <c r="H43" s="434">
        <f t="shared" si="2"/>
        <v>58.42</v>
      </c>
      <c r="I43" s="633">
        <f>I38*1.4190047534959%</f>
        <v>40.777159933657771</v>
      </c>
    </row>
    <row r="44" spans="1:9" ht="12.75">
      <c r="A44" s="416" t="s">
        <v>25025</v>
      </c>
      <c r="B44" s="74" t="s">
        <v>25023</v>
      </c>
      <c r="C44" s="75" t="s">
        <v>24142</v>
      </c>
      <c r="D44" s="76" t="str">
        <f>IFERROR(VLOOKUP($C44,'24.FEV N_DES'!$A:$D,2,0),)</f>
        <v>AUXILIAR DE SERRALHEIRO COM ENCARGOS COMPLEMENTARES</v>
      </c>
      <c r="E44" s="103" t="str">
        <f>IFERROR(VLOOKUP($C44,'24.FEV N_DES'!$A:$D,3,0),)</f>
        <v>H</v>
      </c>
      <c r="F44" s="104">
        <v>2.2999999999999998</v>
      </c>
      <c r="G44" s="105">
        <f>IFERROR(VLOOKUP($C44,'24.FEV N_DES'!$A:$D,4,0),)</f>
        <v>21.5</v>
      </c>
      <c r="H44" s="434">
        <f t="shared" si="2"/>
        <v>49.45</v>
      </c>
      <c r="I44" s="633">
        <f>I38*1.2011260708725%</f>
        <v>34.516099943843784</v>
      </c>
    </row>
    <row r="45" spans="1:9" ht="12.75">
      <c r="A45" s="416" t="s">
        <v>25025</v>
      </c>
      <c r="B45" s="74" t="s">
        <v>25023</v>
      </c>
      <c r="C45" s="75" t="s">
        <v>24248</v>
      </c>
      <c r="D45" s="76" t="str">
        <f>IFERROR(VLOOKUP($C45,'24.FEV N_DES'!$A:$D,2,0),)</f>
        <v>SERVENTE COM ENCARGOS COMPLEMENTARES</v>
      </c>
      <c r="E45" s="103" t="str">
        <f>IFERROR(VLOOKUP($C45,'24.FEV N_DES'!$A:$D,3,0),)</f>
        <v>H</v>
      </c>
      <c r="F45" s="104">
        <v>6.8849999999999998</v>
      </c>
      <c r="G45" s="105">
        <f>IFERROR(VLOOKUP($C45,'24.FEV N_DES'!$A:$D,4,0),)</f>
        <v>20.32</v>
      </c>
      <c r="H45" s="434">
        <f t="shared" si="2"/>
        <v>139.9</v>
      </c>
      <c r="I45" s="633">
        <f>I38*3.3981301782622%</f>
        <v>97.650199841129066</v>
      </c>
    </row>
    <row r="46" spans="1:9" ht="25.5">
      <c r="A46" s="416" t="s">
        <v>25025</v>
      </c>
      <c r="B46" s="74" t="s">
        <v>25023</v>
      </c>
      <c r="C46" s="75" t="s">
        <v>13999</v>
      </c>
      <c r="D46" s="76" t="str">
        <f>IFERROR(VLOOKUP($C46,'24.FEV N_DES'!$A:$D,2,0),)</f>
        <v>DOBRADIÇA EM AÇO/FERRO, 3" X 21/2", E=1,9 A 2MM, SEN ANEL, CROMADO OU ZINCADO, TAMPA BOLA, COM PARAFUSOS. AF_12/2019</v>
      </c>
      <c r="E46" s="103" t="str">
        <f>IFERROR(VLOOKUP($C46,'24.FEV N_DES'!$A:$D,3,0),)</f>
        <v>UN</v>
      </c>
      <c r="F46" s="104">
        <v>6</v>
      </c>
      <c r="G46" s="105">
        <f>IFERROR(VLOOKUP($C46,'24.FEV N_DES'!$A:$D,4,0),)</f>
        <v>41.86</v>
      </c>
      <c r="H46" s="434">
        <f t="shared" si="2"/>
        <v>251.16</v>
      </c>
      <c r="I46" s="633">
        <f>I38*6.1006031134548%</f>
        <v>175.30967971478026</v>
      </c>
    </row>
    <row r="47" spans="1:9" ht="12.75">
      <c r="A47" s="421" t="s">
        <v>25031</v>
      </c>
      <c r="B47" s="77" t="s">
        <v>25032</v>
      </c>
      <c r="C47" s="78" t="s">
        <v>25033</v>
      </c>
      <c r="D47" s="79" t="str">
        <f>IFERROR(VLOOKUP($C47,MC_SINT!$A:$F,2,0),)</f>
        <v>GRADIL TRAMA 5X20 CM 2,50X2,03 M</v>
      </c>
      <c r="E47" s="657" t="str">
        <f>IFERROR(VLOOKUP($C47,MC_SINT!$A:$F,3,0),)</f>
        <v>UN</v>
      </c>
      <c r="F47" s="658">
        <v>3</v>
      </c>
      <c r="G47" s="657">
        <f>IFERROR(VLOOKUP($C47,MC_SINT!$A:$F,6,0),)</f>
        <v>516.9</v>
      </c>
      <c r="H47" s="659">
        <f t="shared" si="2"/>
        <v>1550.7</v>
      </c>
      <c r="I47" s="637">
        <f>I38*37.666050517735%</f>
        <v>1082.3885982390059</v>
      </c>
    </row>
    <row r="48" spans="1:9" ht="12.75">
      <c r="A48" s="421" t="s">
        <v>25031</v>
      </c>
      <c r="B48" s="77" t="s">
        <v>25032</v>
      </c>
      <c r="C48" s="78" t="s">
        <v>25035</v>
      </c>
      <c r="D48" s="79" t="str">
        <f>IFERROR(VLOOKUP($C48,MC_SINT!$A:$F,2,0),)</f>
        <v>FIXADORES PARA GRADIL</v>
      </c>
      <c r="E48" s="657" t="str">
        <f>IFERROR(VLOOKUP($C48,MC_SINT!$A:$F,3,0),)</f>
        <v>UN</v>
      </c>
      <c r="F48" s="658">
        <v>4</v>
      </c>
      <c r="G48" s="657">
        <f>IFERROR(VLOOKUP($C48,MC_SINT!$A:$F,6,0),)</f>
        <v>4.09</v>
      </c>
      <c r="H48" s="659">
        <f t="shared" si="2"/>
        <v>16.36</v>
      </c>
      <c r="I48" s="637">
        <f>I38*0.39737962627855%</f>
        <v>11.419279981421434</v>
      </c>
    </row>
    <row r="49" spans="1:9" ht="38.25">
      <c r="A49" s="422" t="s">
        <v>25031</v>
      </c>
      <c r="B49" s="81" t="s">
        <v>25023</v>
      </c>
      <c r="C49" s="82" t="s">
        <v>4080</v>
      </c>
      <c r="D49" s="83" t="str">
        <f>IFERROR(VLOOKUP($C49,'24.FEV N_DES'!$A:$D,2,0),)</f>
        <v>FERROLHO COM FECHO /TRINCO REDONDO, EM ACO GALVANIZADO / ZINCADO, DE SOBREPOR, COM COMPRIMENTO DE 10" A 12" E ESPESSURA MINIMA DA CHAPA DE 1,50 MM</v>
      </c>
      <c r="E49" s="84" t="str">
        <f>IFERROR(VLOOKUP($C49,'24.FEV N_DES'!$A:$D,3,0),)</f>
        <v>UN</v>
      </c>
      <c r="F49" s="85">
        <v>3</v>
      </c>
      <c r="G49" s="84">
        <f>IFERROR(VLOOKUP($C49,'24.FEV N_DES'!$A:$D,4,0),)</f>
        <v>22.94</v>
      </c>
      <c r="H49" s="423">
        <f t="shared" si="2"/>
        <v>68.819999999999993</v>
      </c>
      <c r="I49" s="636">
        <f>I38*1.6716177188563%</f>
        <v>48.036359921846078</v>
      </c>
    </row>
    <row r="50" spans="1:9" ht="25.5">
      <c r="A50" s="424" t="s">
        <v>25031</v>
      </c>
      <c r="B50" s="86" t="s">
        <v>25023</v>
      </c>
      <c r="C50" s="87" t="s">
        <v>6608</v>
      </c>
      <c r="D50" s="88" t="str">
        <f>IFERROR(VLOOKUP($C50,'24.FEV N_DES'!$A:$D,2,0),)</f>
        <v>PERFIL "U" SIMPLES, EM CHAPA DOBRADA DE ACO LAMINADO, E = 2,65 MM, H = 75 MM, L = 40 MM (3,04 KG/M)</v>
      </c>
      <c r="E50" s="84" t="str">
        <f>IFERROR(VLOOKUP($C50,'24.FEV N_DES'!$A:$D,3,0),)</f>
        <v>KG</v>
      </c>
      <c r="F50" s="660">
        <f>3.04*36</f>
        <v>109.44</v>
      </c>
      <c r="G50" s="84">
        <f>IFERROR(VLOOKUP($C50,'24.FEV N_DES'!$A:$D,4,0),)</f>
        <v>8.66</v>
      </c>
      <c r="H50" s="661">
        <f t="shared" si="2"/>
        <v>947.75</v>
      </c>
      <c r="I50" s="636">
        <f>I38*23.020570953881%</f>
        <v>661.5294989237218</v>
      </c>
    </row>
    <row r="51" spans="1:9" ht="12.75">
      <c r="A51" s="424" t="s">
        <v>25031</v>
      </c>
      <c r="B51" s="86" t="s">
        <v>25023</v>
      </c>
      <c r="C51" s="87" t="s">
        <v>3589</v>
      </c>
      <c r="D51" s="88" t="str">
        <f>IFERROR(VLOOKUP($C51,'24.FEV N_DES'!$A:$D,2,0),)</f>
        <v>ELETRODO REVESTIDO AWS - E7018, DIAMETRO IGUAL A 4,00 MM</v>
      </c>
      <c r="E51" s="84" t="str">
        <f>IFERROR(VLOOKUP($C51,'24.FEV N_DES'!$A:$D,3,0),)</f>
        <v>KG</v>
      </c>
      <c r="F51" s="660">
        <f>3.37*2</f>
        <v>6.74</v>
      </c>
      <c r="G51" s="84">
        <f>IFERROR(VLOOKUP($C51,'24.FEV N_DES'!$A:$D,4,0),)</f>
        <v>34.299999999999997</v>
      </c>
      <c r="H51" s="661">
        <f t="shared" si="2"/>
        <v>231.18</v>
      </c>
      <c r="I51" s="636">
        <f>I38*5.6152947434642%</f>
        <v>161.36363973746833</v>
      </c>
    </row>
    <row r="52" spans="1:9" ht="38.25">
      <c r="A52" s="424" t="s">
        <v>25031</v>
      </c>
      <c r="B52" s="86" t="s">
        <v>25023</v>
      </c>
      <c r="C52" s="87" t="s">
        <v>22020</v>
      </c>
      <c r="D52" s="88" t="str">
        <f>IFERROR(VLOOKUP($C52,'24.FEV N_DES'!$A:$D,2,0),)</f>
        <v>PINTURA COM TINTA ALQUÍDICA DE FUNDO (TIPO ZARCÃO) APLICADA A ROLO OU PINCEL SOBRE SUPERFÍCIES METÁLICAS (EXCETO PERFIL) EXECUTADO EM OBRA (POR DEMÃO). AF_01/2020</v>
      </c>
      <c r="E52" s="84" t="str">
        <f>IFERROR(VLOOKUP($C52,'24.FEV N_DES'!$A:$D,3,0),)</f>
        <v>M2</v>
      </c>
      <c r="F52" s="660">
        <f>7*2.5</f>
        <v>17.5</v>
      </c>
      <c r="G52" s="84">
        <f>IFERROR(VLOOKUP($C52,'24.FEV N_DES'!$A:$D,4,0),)</f>
        <v>22.6</v>
      </c>
      <c r="H52" s="661">
        <f t="shared" si="2"/>
        <v>395.5</v>
      </c>
      <c r="I52" s="636">
        <f>I38*9.6065795961593%</f>
        <v>276.05899955086591</v>
      </c>
    </row>
    <row r="53" spans="1:9" ht="12.75">
      <c r="A53" s="425"/>
      <c r="B53" s="426"/>
      <c r="C53" s="427"/>
      <c r="D53" s="428"/>
      <c r="E53" s="662"/>
      <c r="F53" s="663"/>
      <c r="G53" s="664"/>
      <c r="H53" s="665"/>
      <c r="I53" s="631"/>
    </row>
    <row r="54" spans="1:9" ht="25.5">
      <c r="A54" s="414" t="s">
        <v>25018</v>
      </c>
      <c r="B54" s="68"/>
      <c r="C54" s="69" t="s">
        <v>25042</v>
      </c>
      <c r="D54" s="70" t="s">
        <v>25043</v>
      </c>
      <c r="E54" s="92" t="s">
        <v>25044</v>
      </c>
      <c r="F54" s="95"/>
      <c r="G54" s="96"/>
      <c r="H54" s="431">
        <f>TRUNC(SUM(H56:H58),2)</f>
        <v>963.09</v>
      </c>
      <c r="I54" s="632">
        <f>'02-ORÇ'!I17</f>
        <v>672.23681890630542</v>
      </c>
    </row>
    <row r="55" spans="1:9" ht="12.75">
      <c r="A55" s="415" t="s">
        <v>25022</v>
      </c>
      <c r="B55" s="71" t="s">
        <v>25038</v>
      </c>
      <c r="C55" s="72" t="s">
        <v>25045</v>
      </c>
      <c r="D55" s="80">
        <v>45261</v>
      </c>
      <c r="E55" s="638"/>
      <c r="F55" s="639"/>
      <c r="G55" s="640"/>
      <c r="H55" s="641"/>
      <c r="I55" s="631"/>
    </row>
    <row r="56" spans="1:9" ht="12.75">
      <c r="A56" s="416" t="s">
        <v>25025</v>
      </c>
      <c r="B56" s="74" t="s">
        <v>25023</v>
      </c>
      <c r="C56" s="75" t="s">
        <v>24234</v>
      </c>
      <c r="D56" s="76" t="str">
        <f>IFERROR(VLOOKUP($C56,'24.FEV N_DES'!$A:$D,2,0),)</f>
        <v>PEDREIRO COM ENCARGOS COMPLEMENTARES</v>
      </c>
      <c r="E56" s="103" t="str">
        <f>IFERROR(VLOOKUP($C56,'24.FEV N_DES'!$A:$D,3,0),)</f>
        <v>H</v>
      </c>
      <c r="F56" s="104">
        <v>6.8849999999999998</v>
      </c>
      <c r="G56" s="105">
        <f>IFERROR(VLOOKUP($C56,'24.FEV N_DES'!$A:$D,4,0),)</f>
        <v>25.62</v>
      </c>
      <c r="H56" s="434">
        <f t="shared" ref="H56:H58" si="3">TRUNC(($F56*$G56),2)</f>
        <v>176.39</v>
      </c>
      <c r="I56" s="633">
        <f>I54*18.315006904858%</f>
        <v>123.1202197996876</v>
      </c>
    </row>
    <row r="57" spans="1:9" ht="12.75">
      <c r="A57" s="416" t="s">
        <v>25025</v>
      </c>
      <c r="B57" s="74" t="s">
        <v>25023</v>
      </c>
      <c r="C57" s="75" t="s">
        <v>24248</v>
      </c>
      <c r="D57" s="76" t="str">
        <f>IFERROR(VLOOKUP($C57,'24.FEV N_DES'!$A:$D,2,0),)</f>
        <v>SERVENTE COM ENCARGOS COMPLEMENTARES</v>
      </c>
      <c r="E57" s="103" t="str">
        <f>IFERROR(VLOOKUP($C57,'24.FEV N_DES'!$A:$D,3,0),)</f>
        <v>H</v>
      </c>
      <c r="F57" s="104">
        <v>4.2670000000000003</v>
      </c>
      <c r="G57" s="105">
        <f>IFERROR(VLOOKUP($C57,'24.FEV N_DES'!$A:$D,4,0),)</f>
        <v>20.32</v>
      </c>
      <c r="H57" s="434">
        <f t="shared" si="3"/>
        <v>86.7</v>
      </c>
      <c r="I57" s="633">
        <f>I54*9.0022739307853%</f>
        <v>60.516599901542719</v>
      </c>
    </row>
    <row r="58" spans="1:9" ht="25.5">
      <c r="A58" s="429" t="s">
        <v>25031</v>
      </c>
      <c r="B58" s="89" t="s">
        <v>25032</v>
      </c>
      <c r="C58" s="90" t="s">
        <v>25046</v>
      </c>
      <c r="D58" s="91" t="s">
        <v>25047</v>
      </c>
      <c r="E58" s="666" t="s">
        <v>801</v>
      </c>
      <c r="F58" s="667">
        <v>1</v>
      </c>
      <c r="G58" s="657">
        <f>IFERROR(VLOOKUP($C58,MC_SINT!$A:$F,6,0),)</f>
        <v>700</v>
      </c>
      <c r="H58" s="659">
        <f t="shared" si="3"/>
        <v>700</v>
      </c>
      <c r="I58" s="637">
        <f>I54*72.682719164356%</f>
        <v>488.59999920507039</v>
      </c>
    </row>
    <row r="59" spans="1:9" ht="12.75">
      <c r="A59" s="425"/>
      <c r="B59" s="426"/>
      <c r="C59" s="427"/>
      <c r="D59" s="428"/>
      <c r="E59" s="662"/>
      <c r="F59" s="663"/>
      <c r="G59" s="664"/>
      <c r="H59" s="665"/>
      <c r="I59" s="631"/>
    </row>
    <row r="60" spans="1:9" ht="25.5">
      <c r="A60" s="414" t="s">
        <v>25018</v>
      </c>
      <c r="B60" s="68"/>
      <c r="C60" s="69" t="s">
        <v>25048</v>
      </c>
      <c r="D60" s="70" t="s">
        <v>25049</v>
      </c>
      <c r="E60" s="92" t="s">
        <v>2</v>
      </c>
      <c r="F60" s="95"/>
      <c r="G60" s="96"/>
      <c r="H60" s="431">
        <f>TRUNC(SUM(H62),2)</f>
        <v>862.2</v>
      </c>
      <c r="I60" s="632">
        <f>'02-ORÇ'!I18</f>
        <v>601.81559902087713</v>
      </c>
    </row>
    <row r="61" spans="1:9" ht="12.75">
      <c r="A61" s="415" t="s">
        <v>25022</v>
      </c>
      <c r="B61" s="71" t="s">
        <v>25038</v>
      </c>
      <c r="C61" s="72" t="s">
        <v>25045</v>
      </c>
      <c r="D61" s="80">
        <v>45261</v>
      </c>
      <c r="E61" s="638"/>
      <c r="F61" s="639"/>
      <c r="G61" s="640"/>
      <c r="H61" s="641"/>
      <c r="I61" s="631"/>
    </row>
    <row r="62" spans="1:9" ht="38.25">
      <c r="A62" s="416" t="s">
        <v>25031</v>
      </c>
      <c r="B62" s="74" t="s">
        <v>25023</v>
      </c>
      <c r="C62" s="75" t="s">
        <v>5177</v>
      </c>
      <c r="D62" s="76" t="str">
        <f>IFERROR(VLOOKUP($C62,'24.FEV N_DES'!$A:$D,2,0),)</f>
        <v>LOCACAO DE CONTAINER 2,30 X 6,00 M, ALT. 2,50 M, COM 1 SANITARIO, PARA ESCRITORIO, COMPLETO, SEM DIVISORIAS INTERNAS (NAO INCLUI MOBILIZACAO/DESMOBILIZACAO)</v>
      </c>
      <c r="E62" s="103" t="str">
        <f>IFERROR(VLOOKUP($C62,'24.FEV N_DES'!$A:$D,3,0),)</f>
        <v>MES</v>
      </c>
      <c r="F62" s="104">
        <v>1</v>
      </c>
      <c r="G62" s="105">
        <f>IFERROR(VLOOKUP($C62,'24.FEV N_DES'!$A:$D,4,0),)</f>
        <v>862.2</v>
      </c>
      <c r="H62" s="434">
        <f>TRUNC(($F62*$G62),2)</f>
        <v>862.2</v>
      </c>
      <c r="I62" s="633">
        <f>I60*100%</f>
        <v>601.81559902087713</v>
      </c>
    </row>
    <row r="63" spans="1:9" ht="12.75">
      <c r="A63" s="425"/>
      <c r="B63" s="426"/>
      <c r="C63" s="427"/>
      <c r="D63" s="428"/>
      <c r="E63" s="662"/>
      <c r="F63" s="663"/>
      <c r="G63" s="664"/>
      <c r="H63" s="665"/>
      <c r="I63" s="631"/>
    </row>
    <row r="64" spans="1:9" ht="25.5">
      <c r="A64" s="414" t="s">
        <v>25018</v>
      </c>
      <c r="B64" s="68"/>
      <c r="C64" s="69" t="s">
        <v>25050</v>
      </c>
      <c r="D64" s="70" t="s">
        <v>25051</v>
      </c>
      <c r="E64" s="92" t="s">
        <v>2</v>
      </c>
      <c r="F64" s="95"/>
      <c r="G64" s="96"/>
      <c r="H64" s="431">
        <f>TRUNC(SUM(H66:H77),2)</f>
        <v>23272.31</v>
      </c>
      <c r="I64" s="632">
        <f>'02-ORÇ'!I19</f>
        <v>16244.072353571733</v>
      </c>
    </row>
    <row r="65" spans="1:9" ht="12.75">
      <c r="A65" s="415" t="s">
        <v>25022</v>
      </c>
      <c r="B65" s="71" t="s">
        <v>25038</v>
      </c>
      <c r="C65" s="72" t="s">
        <v>25039</v>
      </c>
      <c r="D65" s="80">
        <v>45017</v>
      </c>
      <c r="E65" s="638"/>
      <c r="F65" s="639"/>
      <c r="G65" s="640"/>
      <c r="H65" s="641"/>
      <c r="I65" s="631"/>
    </row>
    <row r="66" spans="1:9" ht="25.5">
      <c r="A66" s="416" t="s">
        <v>25025</v>
      </c>
      <c r="B66" s="74" t="s">
        <v>25023</v>
      </c>
      <c r="C66" s="75" t="s">
        <v>24136</v>
      </c>
      <c r="D66" s="76" t="str">
        <f>IFERROR(VLOOKUP($C66,'24.FEV N_DES'!$A:$D,2,0),)</f>
        <v>AUXILIAR DE ENCANADOR OU BOMBEIRO HIDRÁULICO COM ENCARGOS COMPLEMENTARES</v>
      </c>
      <c r="E66" s="103" t="str">
        <f>IFERROR(VLOOKUP($C66,'24.FEV N_DES'!$A:$D,3,0),)</f>
        <v>H</v>
      </c>
      <c r="F66" s="104">
        <v>24.74</v>
      </c>
      <c r="G66" s="105">
        <f>IFERROR(VLOOKUP($C66,'24.FEV N_DES'!$A:$D,4,0),)</f>
        <v>20.92</v>
      </c>
      <c r="H66" s="434">
        <f t="shared" ref="H66:H77" si="4">TRUNC(($F66*$G66),2)</f>
        <v>517.55999999999995</v>
      </c>
      <c r="I66" s="633">
        <f>I64*2.2239304993789%</f>
        <v>361.25687941225772</v>
      </c>
    </row>
    <row r="67" spans="1:9" ht="12.75">
      <c r="A67" s="416" t="s">
        <v>25025</v>
      </c>
      <c r="B67" s="74" t="s">
        <v>25023</v>
      </c>
      <c r="C67" s="75" t="s">
        <v>24168</v>
      </c>
      <c r="D67" s="76" t="str">
        <f>IFERROR(VLOOKUP($C67,'24.FEV N_DES'!$A:$D,2,0),)</f>
        <v>ENCANADOR OU BOMBEIRO HIDRÁULICO COM ENCARGOS COMPLEMENTARES</v>
      </c>
      <c r="E67" s="103" t="str">
        <f>IFERROR(VLOOKUP($C67,'24.FEV N_DES'!$A:$D,3,0),)</f>
        <v>H</v>
      </c>
      <c r="F67" s="104">
        <v>1</v>
      </c>
      <c r="G67" s="105">
        <f>IFERROR(VLOOKUP($C67,'24.FEV N_DES'!$A:$D,4,0),)</f>
        <v>25.55</v>
      </c>
      <c r="H67" s="434">
        <f t="shared" si="4"/>
        <v>25.55</v>
      </c>
      <c r="I67" s="633">
        <f>I64*0.10978712469884%</f>
        <v>17.833899970985595</v>
      </c>
    </row>
    <row r="68" spans="1:9" ht="38.25">
      <c r="A68" s="416" t="s">
        <v>25025</v>
      </c>
      <c r="B68" s="74" t="s">
        <v>25023</v>
      </c>
      <c r="C68" s="75" t="s">
        <v>13419</v>
      </c>
      <c r="D68" s="76" t="str">
        <f>IFERROR(VLOOKUP($C68,'24.FEV N_DES'!$A:$D,2,0),)</f>
        <v>CAIXA ENTERRADA DISTRIBUIDORA DE VAZÃO (SUMIDOUROS MÚLTIPLOS), RETANGULAR, EM CONCRETO PRÉ-MOLDADO, DIMENSÕES INTERNAS: 0,60 X 0,60 X H=0,50 M. AF_12/2020</v>
      </c>
      <c r="E68" s="103" t="str">
        <f>IFERROR(VLOOKUP($C68,'24.FEV N_DES'!$A:$D,3,0),)</f>
        <v>UN</v>
      </c>
      <c r="F68" s="104">
        <v>24.74</v>
      </c>
      <c r="G68" s="105">
        <f>IFERROR(VLOOKUP($C68,'24.FEV N_DES'!$A:$D,4,0),)</f>
        <v>568.20000000000005</v>
      </c>
      <c r="H68" s="434">
        <f t="shared" si="4"/>
        <v>14057.26</v>
      </c>
      <c r="I68" s="633">
        <f>I64*60.403372076085%</f>
        <v>9811.9674640363901</v>
      </c>
    </row>
    <row r="69" spans="1:9" ht="38.25">
      <c r="A69" s="416" t="s">
        <v>25025</v>
      </c>
      <c r="B69" s="74" t="s">
        <v>25023</v>
      </c>
      <c r="C69" s="75" t="s">
        <v>17935</v>
      </c>
      <c r="D69" s="76" t="str">
        <f>IFERROR(VLOOKUP($C69,'24.FEV N_DES'!$A:$D,2,0),)</f>
        <v>TE, PVC, SERIE NORMAL, ESGOTO PREDIAL, DN 100 X 100 MM, JUNTA ELÁSTICA, FORNECIDO E INSTALADO EM RAMAL DE DESCARGA OU RAMAL DE ESGOTO SANITÁRIO. AF_08/2022</v>
      </c>
      <c r="E69" s="103" t="str">
        <f>IFERROR(VLOOKUP($C69,'24.FEV N_DES'!$A:$D,3,0),)</f>
        <v>UN</v>
      </c>
      <c r="F69" s="104">
        <v>2</v>
      </c>
      <c r="G69" s="105">
        <f>IFERROR(VLOOKUP($C69,'24.FEV N_DES'!$A:$D,4,0),)</f>
        <v>40.97</v>
      </c>
      <c r="H69" s="434">
        <f t="shared" si="4"/>
        <v>81.94</v>
      </c>
      <c r="I69" s="633">
        <f>I64*0.35209225040402%</f>
        <v>57.194119906947968</v>
      </c>
    </row>
    <row r="70" spans="1:9" ht="25.5">
      <c r="A70" s="416" t="s">
        <v>25025</v>
      </c>
      <c r="B70" s="74" t="s">
        <v>25023</v>
      </c>
      <c r="C70" s="75" t="s">
        <v>16833</v>
      </c>
      <c r="D70" s="76" t="str">
        <f>IFERROR(VLOOKUP($C70,'24.FEV N_DES'!$A:$D,2,0),)</f>
        <v>TUBO PVC, SERIE NORMAL, ESGOTO PREDIAL, DN 100 MM, FORNECIDO E INSTALADO EM PRUMADA DE ESGOTO SANITÁRIO OU VENTILAÇÃO. AF_08/2022</v>
      </c>
      <c r="E70" s="103" t="str">
        <f>IFERROR(VLOOKUP($C70,'24.FEV N_DES'!$A:$D,3,0),)</f>
        <v>M</v>
      </c>
      <c r="F70" s="104">
        <v>12</v>
      </c>
      <c r="G70" s="105">
        <f>IFERROR(VLOOKUP($C70,'24.FEV N_DES'!$A:$D,4,0),)</f>
        <v>26.49</v>
      </c>
      <c r="H70" s="434">
        <f t="shared" si="4"/>
        <v>317.88</v>
      </c>
      <c r="I70" s="633">
        <f>I64*1.3659151154312%</f>
        <v>221.88023963901696</v>
      </c>
    </row>
    <row r="71" spans="1:9" ht="38.25">
      <c r="A71" s="416" t="s">
        <v>25025</v>
      </c>
      <c r="B71" s="74" t="s">
        <v>25023</v>
      </c>
      <c r="C71" s="75" t="s">
        <v>17845</v>
      </c>
      <c r="D71" s="76" t="str">
        <f>IFERROR(VLOOKUP($C71,'24.FEV N_DES'!$A:$D,2,0),)</f>
        <v>JOELHO 90 GRAUS, PVC, SERIE NORMAL, ESGOTO PREDIAL, DN 100 MM, JUNTA ELÁSTICA, FORNECIDO E INSTALADO EM RAMAL DE DESCARGA OU RAMAL DE ESGOTO SANITÁRIO. AF_08/2022</v>
      </c>
      <c r="E71" s="103" t="str">
        <f>IFERROR(VLOOKUP($C71,'24.FEV N_DES'!$A:$D,3,0),)</f>
        <v>UN</v>
      </c>
      <c r="F71" s="104">
        <v>3</v>
      </c>
      <c r="G71" s="105">
        <f>IFERROR(VLOOKUP($C71,'24.FEV N_DES'!$A:$D,4,0),)</f>
        <v>26.17</v>
      </c>
      <c r="H71" s="434">
        <f t="shared" si="4"/>
        <v>78.510000000000005</v>
      </c>
      <c r="I71" s="633">
        <f>I64*0.33735370489651%</f>
        <v>54.799979910843952</v>
      </c>
    </row>
    <row r="72" spans="1:9" ht="38.25">
      <c r="A72" s="416" t="s">
        <v>25025</v>
      </c>
      <c r="B72" s="74" t="s">
        <v>25023</v>
      </c>
      <c r="C72" s="75" t="s">
        <v>19803</v>
      </c>
      <c r="D72" s="76" t="str">
        <f>IFERROR(VLOOKUP($C72,'24.FEV N_DES'!$A:$D,2,0),)</f>
        <v>CAP, PVC, SÉRIE NORMAL, ESGOTO PREDIAL, DN 100 MM, JUNTA ELÁSTICA, FORNECIDO E INSTALADO EM SUBCOLETOR AÉREO DE ESGOTO SANITÁRIO. AF_08/2022</v>
      </c>
      <c r="E72" s="103" t="str">
        <f>IFERROR(VLOOKUP($C72,'24.FEV N_DES'!$A:$D,3,0),)</f>
        <v>UN</v>
      </c>
      <c r="F72" s="104">
        <v>1</v>
      </c>
      <c r="G72" s="105">
        <f>IFERROR(VLOOKUP($C72,'24.FEV N_DES'!$A:$D,4,0),)</f>
        <v>17.88</v>
      </c>
      <c r="H72" s="434">
        <f t="shared" si="4"/>
        <v>17.88</v>
      </c>
      <c r="I72" s="633">
        <f>I64*0.076829502528971%</f>
        <v>12.480239979695273</v>
      </c>
    </row>
    <row r="73" spans="1:9" ht="12.75">
      <c r="A73" s="416" t="s">
        <v>25025</v>
      </c>
      <c r="B73" s="74" t="s">
        <v>25023</v>
      </c>
      <c r="C73" s="75" t="s">
        <v>24168</v>
      </c>
      <c r="D73" s="76" t="str">
        <f>IFERROR(VLOOKUP($C73,'24.FEV N_DES'!$A:$D,2,0),)</f>
        <v>ENCANADOR OU BOMBEIRO HIDRÁULICO COM ENCARGOS COMPLEMENTARES</v>
      </c>
      <c r="E73" s="103" t="str">
        <f>IFERROR(VLOOKUP($C73,'24.FEV N_DES'!$A:$D,3,0),)</f>
        <v>H</v>
      </c>
      <c r="F73" s="104">
        <v>2</v>
      </c>
      <c r="G73" s="105">
        <f>IFERROR(VLOOKUP($C73,'24.FEV N_DES'!$A:$D,4,0),)</f>
        <v>25.55</v>
      </c>
      <c r="H73" s="434">
        <f t="shared" si="4"/>
        <v>51.1</v>
      </c>
      <c r="I73" s="633">
        <f>I64*0.21957424939767%</f>
        <v>35.667799941969562</v>
      </c>
    </row>
    <row r="74" spans="1:9" ht="25.5">
      <c r="A74" s="416" t="s">
        <v>25025</v>
      </c>
      <c r="B74" s="74" t="s">
        <v>25023</v>
      </c>
      <c r="C74" s="75" t="s">
        <v>24136</v>
      </c>
      <c r="D74" s="76" t="str">
        <f>IFERROR(VLOOKUP($C74,'24.FEV N_DES'!$A:$D,2,0),)</f>
        <v>AUXILIAR DE ENCANADOR OU BOMBEIRO HIDRÁULICO COM ENCARGOS COMPLEMENTARES</v>
      </c>
      <c r="E74" s="103" t="str">
        <f>IFERROR(VLOOKUP($C74,'24.FEV N_DES'!$A:$D,3,0),)</f>
        <v>H</v>
      </c>
      <c r="F74" s="104">
        <v>1</v>
      </c>
      <c r="G74" s="105">
        <f>IFERROR(VLOOKUP($C74,'24.FEV N_DES'!$A:$D,4,0),)</f>
        <v>20.92</v>
      </c>
      <c r="H74" s="434">
        <f>TRUNC(($F74*$G74),2)</f>
        <v>20.92</v>
      </c>
      <c r="I74" s="633">
        <f>I64*0.089892236739713%</f>
        <v>14.602159976242971</v>
      </c>
    </row>
    <row r="75" spans="1:9" ht="25.5">
      <c r="A75" s="422" t="s">
        <v>25031</v>
      </c>
      <c r="B75" s="81" t="s">
        <v>25023</v>
      </c>
      <c r="C75" s="82" t="s">
        <v>4104</v>
      </c>
      <c r="D75" s="83" t="str">
        <f>IFERROR(VLOOKUP($C75,'24.FEV N_DES'!$A:$D,2,0),)</f>
        <v>FILTRO ANAEROBIO, EM POLIETILENO DE ALTA DENSIDADE (PEAD), CAPACIDADE *2800* LITROS (NBR 13969)</v>
      </c>
      <c r="E75" s="84" t="str">
        <f>IFERROR(VLOOKUP($C75,'24.FEV N_DES'!$A:$D,3,0),)</f>
        <v>UN</v>
      </c>
      <c r="F75" s="85">
        <v>1</v>
      </c>
      <c r="G75" s="84">
        <f>IFERROR(VLOOKUP($C75,'24.FEV N_DES'!$A:$D,4,0),)</f>
        <v>2696.73</v>
      </c>
      <c r="H75" s="423">
        <f t="shared" si="4"/>
        <v>2696.73</v>
      </c>
      <c r="I75" s="636">
        <f>I64*11.587719482939%</f>
        <v>1882.3175369375397</v>
      </c>
    </row>
    <row r="76" spans="1:9" ht="38.25">
      <c r="A76" s="422" t="s">
        <v>25031</v>
      </c>
      <c r="B76" s="81" t="s">
        <v>25023</v>
      </c>
      <c r="C76" s="82" t="s">
        <v>4213</v>
      </c>
      <c r="D76" s="83" t="str">
        <f>IFERROR(VLOOKUP($C76,'24.FEV N_DES'!$A:$D,2,0),)</f>
        <v>FOSSA SEPTICA, SEM FILTRO, EM POLIETILENO DE ALTA DENSIDADE (PEAD), PARA 8 A 14 CONTRIBUINTES, CILINDRICA, COM TAMPA, CAPACIDADE APROXIMADA DE *3000* LITROS (NBR 7229)</v>
      </c>
      <c r="E76" s="84" t="str">
        <f>IFERROR(VLOOKUP($C76,'24.FEV N_DES'!$A:$D,3,0),)</f>
        <v>UN</v>
      </c>
      <c r="F76" s="85">
        <v>1</v>
      </c>
      <c r="G76" s="84">
        <f>IFERROR(VLOOKUP($C76,'24.FEV N_DES'!$A:$D,4,0),)</f>
        <v>2827.67</v>
      </c>
      <c r="H76" s="423">
        <f t="shared" si="4"/>
        <v>2827.67</v>
      </c>
      <c r="I76" s="636">
        <f>I64*12.150362383451%</f>
        <v>1973.7136567889436</v>
      </c>
    </row>
    <row r="77" spans="1:9" ht="25.5">
      <c r="A77" s="424" t="s">
        <v>25031</v>
      </c>
      <c r="B77" s="86" t="s">
        <v>25023</v>
      </c>
      <c r="C77" s="87" t="s">
        <v>1668</v>
      </c>
      <c r="D77" s="88" t="str">
        <f>IFERROR(VLOOKUP($C77,'24.FEV N_DES'!$A:$D,2,0),)</f>
        <v>CAIXA D'AGUA / RESERVATORIO EM POLIESTER REFORCADO COM FIBRA DE VIDRO, 5000 LITROS, COM TAMPA</v>
      </c>
      <c r="E77" s="84" t="str">
        <f>IFERROR(VLOOKUP($C77,'24.FEV N_DES'!$A:$D,3,0),)</f>
        <v>UN</v>
      </c>
      <c r="F77" s="660">
        <v>1</v>
      </c>
      <c r="G77" s="84">
        <f>IFERROR(VLOOKUP($C77,'24.FEV N_DES'!$A:$D,4,0),)</f>
        <v>2579.31</v>
      </c>
      <c r="H77" s="661">
        <f t="shared" si="4"/>
        <v>2579.31</v>
      </c>
      <c r="I77" s="636">
        <f>I64*11.083171374049%</f>
        <v>1800.3583770708701</v>
      </c>
    </row>
    <row r="78" spans="1:9" ht="12.75">
      <c r="A78" s="425"/>
      <c r="B78" s="426"/>
      <c r="C78" s="427"/>
      <c r="D78" s="428"/>
      <c r="E78" s="662"/>
      <c r="F78" s="663"/>
      <c r="G78" s="664"/>
      <c r="H78" s="665"/>
      <c r="I78" s="631"/>
    </row>
    <row r="79" spans="1:9" ht="25.5">
      <c r="A79" s="430" t="s">
        <v>25018</v>
      </c>
      <c r="B79" s="92"/>
      <c r="C79" s="93" t="s">
        <v>25052</v>
      </c>
      <c r="D79" s="94" t="s">
        <v>25053</v>
      </c>
      <c r="E79" s="92" t="s">
        <v>2</v>
      </c>
      <c r="F79" s="95"/>
      <c r="G79" s="96"/>
      <c r="H79" s="431">
        <f>TRUNC(SUM(H81:H82),2)</f>
        <v>538.16</v>
      </c>
      <c r="I79" s="632">
        <f>'02-ORÇ'!I20</f>
        <v>375.63567938886013</v>
      </c>
    </row>
    <row r="80" spans="1:9" ht="12.75">
      <c r="A80" s="432" t="s">
        <v>25022</v>
      </c>
      <c r="B80" s="97" t="s">
        <v>25038</v>
      </c>
      <c r="C80" s="98" t="s">
        <v>25039</v>
      </c>
      <c r="D80" s="99">
        <v>45017</v>
      </c>
      <c r="E80" s="638"/>
      <c r="F80" s="639"/>
      <c r="G80" s="640"/>
      <c r="H80" s="641"/>
      <c r="I80" s="631"/>
    </row>
    <row r="81" spans="1:9" ht="12.75">
      <c r="A81" s="433" t="s">
        <v>25025</v>
      </c>
      <c r="B81" s="100" t="s">
        <v>25023</v>
      </c>
      <c r="C81" s="101" t="s">
        <v>24248</v>
      </c>
      <c r="D81" s="102" t="str">
        <f>IFERROR(VLOOKUP($C81,'24.FEV N_DES'!$A:$D,2,0),)</f>
        <v>SERVENTE COM ENCARGOS COMPLEMENTARES</v>
      </c>
      <c r="E81" s="103" t="str">
        <f>IFERROR(VLOOKUP($C81,'24.FEV N_DES'!$A:$D,3,0),)</f>
        <v>H</v>
      </c>
      <c r="F81" s="104">
        <v>1.3</v>
      </c>
      <c r="G81" s="105">
        <f>IFERROR(VLOOKUP($C81,'24.FEV N_DES'!$A:$D,4,0),)</f>
        <v>20.32</v>
      </c>
      <c r="H81" s="434">
        <f t="shared" ref="H81:H82" si="5">TRUNC(($F81*$G81),2)</f>
        <v>26.41</v>
      </c>
      <c r="I81" s="633">
        <f>I79*4.9074624646945%</f>
        <v>18.434179970008486</v>
      </c>
    </row>
    <row r="82" spans="1:9" ht="51">
      <c r="A82" s="433" t="s">
        <v>25025</v>
      </c>
      <c r="B82" s="100" t="s">
        <v>25023</v>
      </c>
      <c r="C82" s="101" t="s">
        <v>10696</v>
      </c>
      <c r="D82" s="102" t="str">
        <f>IFERROR(VLOOKUP($C82,'24.FEV N_DES'!$A:$D,2,0),)</f>
        <v>CAMINHÃO PARA EQUIPAMENTO DE LIMPEZA A SUCÇÃO, COM CAMINHÃO TRUCADO DE PESO BRUTO TOTAL 23000 KG, CARGA ÚTIL MÁXIMA 15935 KG, DISTÂNCIA ENTRE EIXOS 4,80 M, POTÊNCIA 230 CV, INCLUSIVE LIMPADORA A SUCÇÃO, TANQUE 12000 L - CHP DIURNO. AF_05/2023</v>
      </c>
      <c r="E82" s="103" t="str">
        <f>IFERROR(VLOOKUP($C82,'24.FEV N_DES'!$A:$D,3,0),)</f>
        <v>CHP</v>
      </c>
      <c r="F82" s="104">
        <v>1.5</v>
      </c>
      <c r="G82" s="105">
        <f>IFERROR(VLOOKUP($C82,'24.FEV N_DES'!$A:$D,4,0),)</f>
        <v>341.17</v>
      </c>
      <c r="H82" s="434">
        <f t="shared" si="5"/>
        <v>511.75</v>
      </c>
      <c r="I82" s="633">
        <f>I79*95.092537535305%</f>
        <v>357.20149941884978</v>
      </c>
    </row>
    <row r="83" spans="1:9" ht="12.75">
      <c r="A83" s="425"/>
      <c r="B83" s="426"/>
      <c r="C83" s="427"/>
      <c r="D83" s="428"/>
      <c r="E83" s="662"/>
      <c r="F83" s="663"/>
      <c r="G83" s="664"/>
      <c r="H83" s="665"/>
      <c r="I83" s="631"/>
    </row>
    <row r="84" spans="1:9" ht="25.5">
      <c r="A84" s="430" t="s">
        <v>25018</v>
      </c>
      <c r="B84" s="92"/>
      <c r="C84" s="93" t="s">
        <v>25054</v>
      </c>
      <c r="D84" s="94" t="s">
        <v>25055</v>
      </c>
      <c r="E84" s="92" t="s">
        <v>96</v>
      </c>
      <c r="F84" s="95"/>
      <c r="G84" s="96"/>
      <c r="H84" s="431">
        <f>TRUNC(SUM(H86:H91),2)</f>
        <v>13.07</v>
      </c>
      <c r="I84" s="632">
        <f>'02-ORÇ'!I22</f>
        <v>9.1228599851575787</v>
      </c>
    </row>
    <row r="85" spans="1:9" ht="12.75">
      <c r="A85" s="432" t="s">
        <v>25022</v>
      </c>
      <c r="B85" s="97" t="s">
        <v>25023</v>
      </c>
      <c r="C85" s="98" t="s">
        <v>15199</v>
      </c>
      <c r="D85" s="99">
        <v>45323</v>
      </c>
      <c r="E85" s="638"/>
      <c r="F85" s="639"/>
      <c r="G85" s="640"/>
      <c r="H85" s="641"/>
      <c r="I85" s="631"/>
    </row>
    <row r="86" spans="1:9" ht="12.75">
      <c r="A86" s="433" t="s">
        <v>25025</v>
      </c>
      <c r="B86" s="100" t="s">
        <v>25023</v>
      </c>
      <c r="C86" s="101" t="s">
        <v>24122</v>
      </c>
      <c r="D86" s="102" t="str">
        <f>IFERROR(VLOOKUP($C86,'24.FEV N_DES'!$A:$D,2,0),)</f>
        <v>AJUDANTE DE ESTRUTURA METÁLICA COM ENCARGOS COMPLEMENTARES</v>
      </c>
      <c r="E86" s="103" t="str">
        <f>IFERROR(VLOOKUP($C86,'24.FEV N_DES'!$A:$D,3,0),)</f>
        <v>H</v>
      </c>
      <c r="F86" s="104">
        <v>1.2999999999999999E-3</v>
      </c>
      <c r="G86" s="105">
        <f>IFERROR(VLOOKUP($C86,'24.FEV N_DES'!$A:$D,4,0),)</f>
        <v>20.309999999999999</v>
      </c>
      <c r="H86" s="434">
        <f t="shared" ref="H86:H91" si="6">TRUNC(($F86*$G86),2)</f>
        <v>0.02</v>
      </c>
      <c r="I86" s="633">
        <f>I84*0.15302218821729%</f>
        <v>1.3959999977287663E-2</v>
      </c>
    </row>
    <row r="87" spans="1:9" ht="12.75">
      <c r="A87" s="433" t="s">
        <v>25025</v>
      </c>
      <c r="B87" s="100" t="s">
        <v>25023</v>
      </c>
      <c r="C87" s="101" t="s">
        <v>24184</v>
      </c>
      <c r="D87" s="102" t="str">
        <f>IFERROR(VLOOKUP($C87,'24.FEV N_DES'!$A:$D,2,0),)</f>
        <v>MONTADOR DE ESTRUTURA METÁLICA COM ENCARGOS COMPLEMENTARES</v>
      </c>
      <c r="E87" s="103" t="str">
        <f>IFERROR(VLOOKUP($C87,'24.FEV N_DES'!$A:$D,3,0),)</f>
        <v>H</v>
      </c>
      <c r="F87" s="104">
        <v>5.0000000000000001E-3</v>
      </c>
      <c r="G87" s="105">
        <f>IFERROR(VLOOKUP($C87,'24.FEV N_DES'!$A:$D,4,0),)</f>
        <v>22.44</v>
      </c>
      <c r="H87" s="434">
        <f t="shared" si="6"/>
        <v>0.11</v>
      </c>
      <c r="I87" s="633">
        <f>I84*0.8416220351951%</f>
        <v>7.6779999875082605E-2</v>
      </c>
    </row>
    <row r="88" spans="1:9" ht="12.75">
      <c r="A88" s="433" t="s">
        <v>25025</v>
      </c>
      <c r="B88" s="100" t="s">
        <v>25023</v>
      </c>
      <c r="C88" s="101" t="s">
        <v>24250</v>
      </c>
      <c r="D88" s="102" t="str">
        <f>IFERROR(VLOOKUP($C88,'24.FEV N_DES'!$A:$D,2,0),)</f>
        <v>SOLDADOR COM ENCARGOS COMPLEMENTARES</v>
      </c>
      <c r="E88" s="103" t="str">
        <f>IFERROR(VLOOKUP($C88,'24.FEV N_DES'!$A:$D,3,0),)</f>
        <v>H</v>
      </c>
      <c r="F88" s="104">
        <v>2.8299999999999999E-2</v>
      </c>
      <c r="G88" s="105">
        <f>IFERROR(VLOOKUP($C88,'24.FEV N_DES'!$A:$D,4,0),)</f>
        <v>26.36</v>
      </c>
      <c r="H88" s="434">
        <f t="shared" si="6"/>
        <v>0.74</v>
      </c>
      <c r="I88" s="633">
        <f>I84*5.6618209640398%</f>
        <v>0.51651999915964997</v>
      </c>
    </row>
    <row r="89" spans="1:9" ht="25.5">
      <c r="A89" s="433" t="s">
        <v>25025</v>
      </c>
      <c r="B89" s="100" t="s">
        <v>25023</v>
      </c>
      <c r="C89" s="101" t="s">
        <v>22014</v>
      </c>
      <c r="D89" s="102" t="str">
        <f>IFERROR(VLOOKUP($C89,'24.FEV N_DES'!$A:$D,2,0),)</f>
        <v>PINTURA COM TINTA ALQUÍDICA DE FUNDO (TIPO ZARCÃO) PULVERIZADA SOBRE PERFIL METÁLICO EXECUTADO EM FÁBRICA (POR DEMÃO). AF_01/2020_PE</v>
      </c>
      <c r="E89" s="103" t="str">
        <f>IFERROR(VLOOKUP($C89,'24.FEV N_DES'!$A:$D,3,0),)</f>
        <v>M2</v>
      </c>
      <c r="F89" s="104">
        <v>2.2700000000000001E-2</v>
      </c>
      <c r="G89" s="105">
        <f>IFERROR(VLOOKUP($C89,'24.FEV N_DES'!$A:$D,4,0),)</f>
        <v>9.83</v>
      </c>
      <c r="H89" s="434">
        <f t="shared" si="6"/>
        <v>0.22</v>
      </c>
      <c r="I89" s="633">
        <f>I84*1.6832440703902%</f>
        <v>0.15355999975016521</v>
      </c>
    </row>
    <row r="90" spans="1:9" ht="12.75">
      <c r="A90" s="422" t="s">
        <v>25031</v>
      </c>
      <c r="B90" s="81" t="s">
        <v>25023</v>
      </c>
      <c r="C90" s="82" t="s">
        <v>3589</v>
      </c>
      <c r="D90" s="83" t="str">
        <f>IFERROR(VLOOKUP($C90,'24.FEV N_DES'!$A:$D,2,0),)</f>
        <v>ELETRODO REVESTIDO AWS - E7018, DIAMETRO IGUAL A 4,00 MM</v>
      </c>
      <c r="E90" s="84" t="str">
        <f>IFERROR(VLOOKUP($C90,'24.FEV N_DES'!$A:$D,3,0),)</f>
        <v>KG</v>
      </c>
      <c r="F90" s="85">
        <v>1.6999999999999999E-3</v>
      </c>
      <c r="G90" s="84">
        <f>IFERROR(VLOOKUP($C90,'24.FEV N_DES'!$A:$D,4,0),)</f>
        <v>34.299999999999997</v>
      </c>
      <c r="H90" s="423">
        <f t="shared" si="6"/>
        <v>0.05</v>
      </c>
      <c r="I90" s="636">
        <f>I84*0.38255547054323%</f>
        <v>3.4899999943219621E-2</v>
      </c>
    </row>
    <row r="91" spans="1:9" ht="12.75">
      <c r="A91" s="422" t="s">
        <v>25031</v>
      </c>
      <c r="B91" s="81" t="s">
        <v>25023</v>
      </c>
      <c r="C91" s="82" t="s">
        <v>2157</v>
      </c>
      <c r="D91" s="106" t="str">
        <f>IFERROR(VLOOKUP($C91,'24.FEV N_DES'!$A:$D,2,0),)</f>
        <v>CHAPA DE ACO FINA A QUENTE BITOLA MSG 3/16 ", E = 4,75 MM (38,00 KG/M2)</v>
      </c>
      <c r="E91" s="107" t="str">
        <f>IFERROR(VLOOKUP($C91,'24.FEV N_DES'!$A:$D,3,0),)</f>
        <v>KG</v>
      </c>
      <c r="F91" s="85">
        <v>1.091</v>
      </c>
      <c r="G91" s="107">
        <f>IFERROR(VLOOKUP($C91,'24.FEV N_DES'!$A:$D,4,0),)</f>
        <v>10.94</v>
      </c>
      <c r="H91" s="435">
        <f t="shared" si="6"/>
        <v>11.93</v>
      </c>
      <c r="I91" s="636">
        <f>I84*91.277735271614%</f>
        <v>8.3271399864521385</v>
      </c>
    </row>
    <row r="92" spans="1:9" ht="12.75">
      <c r="A92" s="425"/>
      <c r="B92" s="426"/>
      <c r="C92" s="427"/>
      <c r="D92" s="428"/>
      <c r="E92" s="662"/>
      <c r="F92" s="663"/>
      <c r="G92" s="664"/>
      <c r="H92" s="665"/>
      <c r="I92" s="631"/>
    </row>
    <row r="93" spans="1:9" ht="25.5">
      <c r="A93" s="430" t="s">
        <v>25018</v>
      </c>
      <c r="B93" s="92"/>
      <c r="C93" s="93" t="s">
        <v>25056</v>
      </c>
      <c r="D93" s="94" t="s">
        <v>25057</v>
      </c>
      <c r="E93" s="92" t="s">
        <v>96</v>
      </c>
      <c r="F93" s="95"/>
      <c r="G93" s="96"/>
      <c r="H93" s="431">
        <f>TRUNC(SUM(H95:H100),2)</f>
        <v>14.54</v>
      </c>
      <c r="I93" s="632">
        <f>'02-ORÇ'!I23</f>
        <v>10.148919983488231</v>
      </c>
    </row>
    <row r="94" spans="1:9" ht="12.75">
      <c r="A94" s="432" t="s">
        <v>25022</v>
      </c>
      <c r="B94" s="97" t="s">
        <v>25023</v>
      </c>
      <c r="C94" s="98" t="s">
        <v>15199</v>
      </c>
      <c r="D94" s="99">
        <v>45323</v>
      </c>
      <c r="E94" s="638"/>
      <c r="F94" s="639"/>
      <c r="G94" s="640"/>
      <c r="H94" s="641"/>
      <c r="I94" s="631"/>
    </row>
    <row r="95" spans="1:9" ht="12.75">
      <c r="A95" s="433" t="s">
        <v>25025</v>
      </c>
      <c r="B95" s="100" t="s">
        <v>25023</v>
      </c>
      <c r="C95" s="101" t="s">
        <v>24122</v>
      </c>
      <c r="D95" s="102" t="str">
        <f>IFERROR(VLOOKUP($C95,'24.FEV N_DES'!$A:$D,2,0),)</f>
        <v>AJUDANTE DE ESTRUTURA METÁLICA COM ENCARGOS COMPLEMENTARES</v>
      </c>
      <c r="E95" s="103" t="str">
        <f>IFERROR(VLOOKUP($C95,'24.FEV N_DES'!$A:$D,3,0),)</f>
        <v>H</v>
      </c>
      <c r="F95" s="104">
        <v>1.2999999999999999E-3</v>
      </c>
      <c r="G95" s="105">
        <f>IFERROR(VLOOKUP($C95,'24.FEV N_DES'!$A:$D,4,0),)</f>
        <v>20.309999999999999</v>
      </c>
      <c r="H95" s="434">
        <f t="shared" ref="H95:H100" si="7">TRUNC(($F95*$G95),2)</f>
        <v>0.02</v>
      </c>
      <c r="I95" s="633">
        <f>I93*0.13755158184319%</f>
        <v>1.3959999977287679E-2</v>
      </c>
    </row>
    <row r="96" spans="1:9" ht="12.75">
      <c r="A96" s="433" t="s">
        <v>25025</v>
      </c>
      <c r="B96" s="100" t="s">
        <v>25023</v>
      </c>
      <c r="C96" s="101" t="s">
        <v>24184</v>
      </c>
      <c r="D96" s="102" t="str">
        <f>IFERROR(VLOOKUP($C96,'24.FEV N_DES'!$A:$D,2,0),)</f>
        <v>MONTADOR DE ESTRUTURA METÁLICA COM ENCARGOS COMPLEMENTARES</v>
      </c>
      <c r="E96" s="103" t="str">
        <f>IFERROR(VLOOKUP($C96,'24.FEV N_DES'!$A:$D,3,0),)</f>
        <v>H</v>
      </c>
      <c r="F96" s="104">
        <v>5.0000000000000001E-3</v>
      </c>
      <c r="G96" s="105">
        <f>IFERROR(VLOOKUP($C96,'24.FEV N_DES'!$A:$D,4,0),)</f>
        <v>22.44</v>
      </c>
      <c r="H96" s="434">
        <f t="shared" si="7"/>
        <v>0.11</v>
      </c>
      <c r="I96" s="633">
        <f>I93*0.75653370013755%</f>
        <v>7.677999987508273E-2</v>
      </c>
    </row>
    <row r="97" spans="1:9" ht="12.75">
      <c r="A97" s="433" t="s">
        <v>25025</v>
      </c>
      <c r="B97" s="100" t="s">
        <v>25023</v>
      </c>
      <c r="C97" s="101" t="s">
        <v>24250</v>
      </c>
      <c r="D97" s="102" t="str">
        <f>IFERROR(VLOOKUP($C97,'24.FEV N_DES'!$A:$D,2,0),)</f>
        <v>SOLDADOR COM ENCARGOS COMPLEMENTARES</v>
      </c>
      <c r="E97" s="103" t="str">
        <f>IFERROR(VLOOKUP($C97,'24.FEV N_DES'!$A:$D,3,0),)</f>
        <v>H</v>
      </c>
      <c r="F97" s="104">
        <v>2.8299999999999999E-2</v>
      </c>
      <c r="G97" s="105">
        <f>IFERROR(VLOOKUP($C97,'24.FEV N_DES'!$A:$D,4,0),)</f>
        <v>26.36</v>
      </c>
      <c r="H97" s="434">
        <f t="shared" si="7"/>
        <v>0.74</v>
      </c>
      <c r="I97" s="633">
        <f>I93*5.0894085281981%</f>
        <v>0.51651999915965119</v>
      </c>
    </row>
    <row r="98" spans="1:9" ht="25.5">
      <c r="A98" s="433" t="s">
        <v>25025</v>
      </c>
      <c r="B98" s="100" t="s">
        <v>25023</v>
      </c>
      <c r="C98" s="101" t="s">
        <v>22014</v>
      </c>
      <c r="D98" s="102" t="str">
        <f>IFERROR(VLOOKUP($C98,'24.FEV N_DES'!$A:$D,2,0),)</f>
        <v>PINTURA COM TINTA ALQUÍDICA DE FUNDO (TIPO ZARCÃO) PULVERIZADA SOBRE PERFIL METÁLICO EXECUTADO EM FÁBRICA (POR DEMÃO). AF_01/2020_PE</v>
      </c>
      <c r="E98" s="103" t="str">
        <f>IFERROR(VLOOKUP($C98,'24.FEV N_DES'!$A:$D,3,0),)</f>
        <v>M2</v>
      </c>
      <c r="F98" s="104">
        <v>2.2700000000000001E-2</v>
      </c>
      <c r="G98" s="105">
        <f>IFERROR(VLOOKUP($C98,'24.FEV N_DES'!$A:$D,4,0),)</f>
        <v>9.83</v>
      </c>
      <c r="H98" s="434">
        <f t="shared" si="7"/>
        <v>0.22</v>
      </c>
      <c r="I98" s="633">
        <f>I93*1.5130674002751%</f>
        <v>0.15355999975016546</v>
      </c>
    </row>
    <row r="99" spans="1:9" ht="12.75">
      <c r="A99" s="422" t="s">
        <v>25031</v>
      </c>
      <c r="B99" s="81" t="s">
        <v>25023</v>
      </c>
      <c r="C99" s="82" t="s">
        <v>2151</v>
      </c>
      <c r="D99" s="83" t="str">
        <f>IFERROR(VLOOKUP($C99,'24.FEV N_DES'!$A:$D,2,0),)</f>
        <v>CHAPA DE ACO FINA A QUENTE BITOLA MSG 14, E = 2,00 MM (16,0 KG/M2)</v>
      </c>
      <c r="E99" s="84" t="str">
        <f>IFERROR(VLOOKUP($C99,'24.FEV N_DES'!$A:$D,3,0),)</f>
        <v>KG</v>
      </c>
      <c r="F99" s="85">
        <v>1.091</v>
      </c>
      <c r="G99" s="84">
        <f>IFERROR(VLOOKUP($C99,'24.FEV N_DES'!$A:$D,4,0),)</f>
        <v>12.29</v>
      </c>
      <c r="H99" s="423">
        <f t="shared" si="7"/>
        <v>13.4</v>
      </c>
      <c r="I99" s="636">
        <f>I93*92.159559834938%</f>
        <v>9.3531999847828153</v>
      </c>
    </row>
    <row r="100" spans="1:9" ht="12.75">
      <c r="A100" s="422" t="s">
        <v>25031</v>
      </c>
      <c r="B100" s="81" t="s">
        <v>25023</v>
      </c>
      <c r="C100" s="82" t="s">
        <v>3589</v>
      </c>
      <c r="D100" s="83" t="str">
        <f>IFERROR(VLOOKUP($C100,'24.FEV N_DES'!$A:$D,2,0),)</f>
        <v>ELETRODO REVESTIDO AWS - E7018, DIAMETRO IGUAL A 4,00 MM</v>
      </c>
      <c r="E100" s="84" t="str">
        <f>IFERROR(VLOOKUP($C100,'24.FEV N_DES'!$A:$D,3,0),)</f>
        <v>KG</v>
      </c>
      <c r="F100" s="85">
        <v>1.6999999999999999E-3</v>
      </c>
      <c r="G100" s="84">
        <f>IFERROR(VLOOKUP($C100,'24.FEV N_DES'!$A:$D,4,0),)</f>
        <v>34.299999999999997</v>
      </c>
      <c r="H100" s="423">
        <f t="shared" si="7"/>
        <v>0.05</v>
      </c>
      <c r="I100" s="636">
        <f>I93*0.34387895460798%</f>
        <v>3.4899999943219705E-2</v>
      </c>
    </row>
    <row r="101" spans="1:9" ht="12.75">
      <c r="A101" s="425"/>
      <c r="B101" s="426"/>
      <c r="C101" s="427"/>
      <c r="D101" s="428"/>
      <c r="E101" s="662"/>
      <c r="F101" s="663"/>
      <c r="G101" s="664"/>
      <c r="H101" s="665"/>
      <c r="I101" s="631"/>
    </row>
    <row r="102" spans="1:9" ht="38.25">
      <c r="A102" s="430" t="s">
        <v>25018</v>
      </c>
      <c r="B102" s="92"/>
      <c r="C102" s="93" t="s">
        <v>25058</v>
      </c>
      <c r="D102" s="94" t="s">
        <v>25059</v>
      </c>
      <c r="E102" s="92" t="s">
        <v>89</v>
      </c>
      <c r="F102" s="95"/>
      <c r="G102" s="96"/>
      <c r="H102" s="431">
        <f>TRUNC(SUM(H104:H107),2)</f>
        <v>30.81</v>
      </c>
      <c r="I102" s="632">
        <f>'02-ORÇ'!I24</f>
        <v>21.505379965011855</v>
      </c>
    </row>
    <row r="103" spans="1:9" ht="12.75">
      <c r="A103" s="432" t="s">
        <v>25022</v>
      </c>
      <c r="B103" s="97" t="s">
        <v>25023</v>
      </c>
      <c r="C103" s="98" t="s">
        <v>14169</v>
      </c>
      <c r="D103" s="99">
        <v>45323</v>
      </c>
      <c r="E103" s="638"/>
      <c r="F103" s="639"/>
      <c r="G103" s="640"/>
      <c r="H103" s="641"/>
      <c r="I103" s="631"/>
    </row>
    <row r="104" spans="1:9" ht="12.75">
      <c r="A104" s="433" t="s">
        <v>25025</v>
      </c>
      <c r="B104" s="100" t="s">
        <v>25023</v>
      </c>
      <c r="C104" s="101" t="s">
        <v>24248</v>
      </c>
      <c r="D104" s="102" t="str">
        <f>IFERROR(VLOOKUP($C104,'24.FEV N_DES'!$A:$D,2,0),)</f>
        <v>SERVENTE COM ENCARGOS COMPLEMENTARES</v>
      </c>
      <c r="E104" s="103" t="str">
        <f>IFERROR(VLOOKUP($C104,'24.FEV N_DES'!$A:$D,3,0),)</f>
        <v>H</v>
      </c>
      <c r="F104" s="104">
        <v>0.27950000000000003</v>
      </c>
      <c r="G104" s="105">
        <f>IFERROR(VLOOKUP($C104,'24.FEV N_DES'!$A:$D,4,0),)</f>
        <v>20.32</v>
      </c>
      <c r="H104" s="434">
        <f t="shared" ref="H104:H107" si="8">TRUNC(($F104*$G104),2)</f>
        <v>5.67</v>
      </c>
      <c r="I104" s="633">
        <f>I102*18.40311587147%</f>
        <v>3.9576599935610259</v>
      </c>
    </row>
    <row r="105" spans="1:9" ht="51">
      <c r="A105" s="433" t="s">
        <v>25025</v>
      </c>
      <c r="B105" s="100" t="s">
        <v>25023</v>
      </c>
      <c r="C105" s="101" t="s">
        <v>10662</v>
      </c>
      <c r="D105" s="102" t="str">
        <f>IFERROR(VLOOKUP($C105,'24.FEV N_DES'!$A:$D,2,0),)</f>
        <v>PERFURATRIZ HIDRÁULICA SOBRE CAMINHÃO COM TRADO CURTO ACOPLADO, PROFUNDIDADE MÁXIMA DE 20 M, DIÂMETRO MÁXIMO DE 1500 MM, POTÊNCIA INSTALADA DE 137 HP, MESA ROTATIVA COM TORQUE MÁXIMO DE 30 KNM - CHP DIURNO. AF_06/2015</v>
      </c>
      <c r="E105" s="103" t="str">
        <f>IFERROR(VLOOKUP($C105,'24.FEV N_DES'!$A:$D,3,0),)</f>
        <v>CHP</v>
      </c>
      <c r="F105" s="104">
        <v>3.4200000000000001E-2</v>
      </c>
      <c r="G105" s="105">
        <f>IFERROR(VLOOKUP($C105,'24.FEV N_DES'!$A:$D,4,0),)</f>
        <v>408.22</v>
      </c>
      <c r="H105" s="434">
        <f t="shared" si="8"/>
        <v>13.96</v>
      </c>
      <c r="I105" s="633">
        <f>I102*45.309964297306%</f>
        <v>9.7440799841468699</v>
      </c>
    </row>
    <row r="106" spans="1:9" ht="51">
      <c r="A106" s="433" t="s">
        <v>25025</v>
      </c>
      <c r="B106" s="100" t="s">
        <v>25023</v>
      </c>
      <c r="C106" s="101" t="s">
        <v>10949</v>
      </c>
      <c r="D106" s="102" t="str">
        <f>IFERROR(VLOOKUP($C106,'24.FEV N_DES'!$A:$D,2,0),)</f>
        <v>PERFURATRIZ HIDRÁULICA SOBRE CAMINHÃO COM TRADO CURTO ACOPLADO, PROFUNDIDADE MÁXIMA DE 20 M, DIÂMETRO MÁXIMO DE 1500 MM, POTÊNCIA INSTALADA DE 137 HP, MESA ROTATIVA COM TORQUE MÁXIMO DE 30 KNM - CHI DIURNO. AF_06/2015</v>
      </c>
      <c r="E106" s="103" t="str">
        <f>IFERROR(VLOOKUP($C106,'24.FEV N_DES'!$A:$D,3,0),)</f>
        <v>CHI</v>
      </c>
      <c r="F106" s="104">
        <v>6.1199999999999997E-2</v>
      </c>
      <c r="G106" s="105">
        <f>IFERROR(VLOOKUP($C106,'24.FEV N_DES'!$A:$D,4,0),)</f>
        <v>170.08</v>
      </c>
      <c r="H106" s="434">
        <f t="shared" si="8"/>
        <v>10.4</v>
      </c>
      <c r="I106" s="633">
        <f>I102*33.755274261603%</f>
        <v>7.2591999881895743</v>
      </c>
    </row>
    <row r="107" spans="1:9" ht="12.75">
      <c r="A107" s="433" t="s">
        <v>25025</v>
      </c>
      <c r="B107" s="100" t="s">
        <v>25023</v>
      </c>
      <c r="C107" s="101" t="s">
        <v>24286</v>
      </c>
      <c r="D107" s="102" t="str">
        <f>IFERROR(VLOOKUP($C107,'24.FEV N_DES'!$A:$D,2,0),)</f>
        <v>ENGENHEIRO CIVIL DE OBRA PLENO COM ENCARGOS COMPLEMENTARES</v>
      </c>
      <c r="E107" s="103" t="str">
        <f>IFERROR(VLOOKUP($C107,'24.FEV N_DES'!$A:$D,3,0),)</f>
        <v>H</v>
      </c>
      <c r="F107" s="104">
        <v>6.4000000000000003E-3</v>
      </c>
      <c r="G107" s="105">
        <f>IFERROR(VLOOKUP($C107,'24.FEV N_DES'!$A:$D,4,0),)</f>
        <v>123.26</v>
      </c>
      <c r="H107" s="434">
        <f t="shared" si="8"/>
        <v>0.78</v>
      </c>
      <c r="I107" s="633">
        <f>I102*2.5316455696203%</f>
        <v>0.54443999911423424</v>
      </c>
    </row>
    <row r="108" spans="1:9" ht="12.75">
      <c r="A108" s="425"/>
      <c r="B108" s="426"/>
      <c r="C108" s="427"/>
      <c r="D108" s="428"/>
      <c r="E108" s="662"/>
      <c r="F108" s="663"/>
      <c r="G108" s="664"/>
      <c r="H108" s="665"/>
      <c r="I108" s="631"/>
    </row>
    <row r="109" spans="1:9" ht="38.25">
      <c r="A109" s="430" t="s">
        <v>25018</v>
      </c>
      <c r="B109" s="92"/>
      <c r="C109" s="93" t="s">
        <v>25060</v>
      </c>
      <c r="D109" s="94" t="s">
        <v>25061</v>
      </c>
      <c r="E109" s="92" t="s">
        <v>801</v>
      </c>
      <c r="F109" s="95"/>
      <c r="G109" s="96"/>
      <c r="H109" s="431">
        <f>TRUNC(SUM(H111:H114),2)</f>
        <v>37.51</v>
      </c>
      <c r="I109" s="632">
        <f>'02-ORÇ'!I32</f>
        <v>26.181979957403268</v>
      </c>
    </row>
    <row r="110" spans="1:9" ht="12.75">
      <c r="A110" s="432" t="s">
        <v>25022</v>
      </c>
      <c r="B110" s="97" t="s">
        <v>25023</v>
      </c>
      <c r="C110" s="98" t="s">
        <v>22014</v>
      </c>
      <c r="D110" s="99">
        <v>45323</v>
      </c>
      <c r="E110" s="638"/>
      <c r="F110" s="639"/>
      <c r="G110" s="640"/>
      <c r="H110" s="641"/>
      <c r="I110" s="631"/>
    </row>
    <row r="111" spans="1:9" ht="12.75">
      <c r="A111" s="433" t="s">
        <v>25025</v>
      </c>
      <c r="B111" s="100" t="s">
        <v>25023</v>
      </c>
      <c r="C111" s="101" t="s">
        <v>24236</v>
      </c>
      <c r="D111" s="102" t="str">
        <f>IFERROR(VLOOKUP($C111,'24.FEV N_DES'!$A:$D,2,0),)</f>
        <v>PINTOR COM ENCARGOS COMPLEMENTARES</v>
      </c>
      <c r="E111" s="103" t="str">
        <f>IFERROR(VLOOKUP($C111,'24.FEV N_DES'!$A:$D,3,0),)</f>
        <v>H</v>
      </c>
      <c r="F111" s="104">
        <v>0.2477</v>
      </c>
      <c r="G111" s="105">
        <f>IFERROR(VLOOKUP($C111,'24.FEV N_DES'!$A:$D,4,0),)</f>
        <v>27.11</v>
      </c>
      <c r="H111" s="434">
        <f t="shared" ref="H111:H114" si="9">TRUNC(($F111*$G111),2)</f>
        <v>6.71</v>
      </c>
      <c r="I111" s="633">
        <f>I109*17.888563049853%</f>
        <v>4.6835799923799595</v>
      </c>
    </row>
    <row r="112" spans="1:9" ht="12.75">
      <c r="A112" s="422" t="s">
        <v>25031</v>
      </c>
      <c r="B112" s="81" t="s">
        <v>25023</v>
      </c>
      <c r="C112" s="82" t="s">
        <v>3349</v>
      </c>
      <c r="D112" s="83" t="str">
        <f>IFERROR(VLOOKUP($C112,'24.FEV N_DES'!$A:$D,2,0),)</f>
        <v>DILUENTE AGUARRAS</v>
      </c>
      <c r="E112" s="84" t="str">
        <f>IFERROR(VLOOKUP($C112,'24.FEV N_DES'!$A:$D,3,0),)</f>
        <v>L</v>
      </c>
      <c r="F112" s="85">
        <v>0.17430000000000001</v>
      </c>
      <c r="G112" s="84">
        <f>IFERROR(VLOOKUP($C112,'24.FEV N_DES'!$A:$D,4,0),)</f>
        <v>19.47</v>
      </c>
      <c r="H112" s="423">
        <f t="shared" si="9"/>
        <v>3.39</v>
      </c>
      <c r="I112" s="636">
        <f>I109*9.0375899760064%</f>
        <v>2.3662199961502823</v>
      </c>
    </row>
    <row r="113" spans="1:9" ht="12.75">
      <c r="A113" s="422" t="s">
        <v>25031</v>
      </c>
      <c r="B113" s="81" t="s">
        <v>25023</v>
      </c>
      <c r="C113" s="82" t="s">
        <v>4221</v>
      </c>
      <c r="D113" s="83" t="str">
        <f>IFERROR(VLOOKUP($C113,'24.FEV N_DES'!$A:$D,2,0),)</f>
        <v>FUNDO ANTICORROSIVO PARA METAIS FERROSOS (ZARCAO)</v>
      </c>
      <c r="E113" s="84" t="str">
        <f>IFERROR(VLOOKUP($C113,'24.FEV N_DES'!$A:$D,3,0),)</f>
        <v>L</v>
      </c>
      <c r="F113" s="85">
        <v>0.38159999999999999</v>
      </c>
      <c r="G113" s="84">
        <f>IFERROR(VLOOKUP($C113,'24.FEV N_DES'!$A:$D,4,0),)</f>
        <v>36.69</v>
      </c>
      <c r="H113" s="423">
        <f t="shared" si="9"/>
        <v>14</v>
      </c>
      <c r="I113" s="636">
        <f>I109*37.323380431885%</f>
        <v>9.7719999841015035</v>
      </c>
    </row>
    <row r="114" spans="1:9" ht="12.75">
      <c r="A114" s="422" t="s">
        <v>25031</v>
      </c>
      <c r="B114" s="81" t="s">
        <v>25023</v>
      </c>
      <c r="C114" s="82" t="s">
        <v>8617</v>
      </c>
      <c r="D114" s="83" t="str">
        <f>IFERROR(VLOOKUP($C114,'24.FEV N_DES'!$A:$D,2,0),)</f>
        <v>TINTA ESMALTE SINTETICO PREMIUM FOSCO</v>
      </c>
      <c r="E114" s="84" t="str">
        <f>IFERROR(VLOOKUP($C114,'24.FEV N_DES'!$A:$D,3,0),)</f>
        <v>L</v>
      </c>
      <c r="F114" s="85">
        <v>0.38900000000000001</v>
      </c>
      <c r="G114" s="84">
        <f>IFERROR(VLOOKUP($C114,'24.FEV N_DES'!$A:$D,4,0),)</f>
        <v>34.49</v>
      </c>
      <c r="H114" s="423">
        <f t="shared" si="9"/>
        <v>13.41</v>
      </c>
      <c r="I114" s="636">
        <f>I109*37.323380431885%</f>
        <v>9.7719999841015035</v>
      </c>
    </row>
    <row r="115" spans="1:9" ht="12.75">
      <c r="A115" s="425"/>
      <c r="B115" s="426"/>
      <c r="C115" s="427"/>
      <c r="D115" s="428"/>
      <c r="E115" s="662"/>
      <c r="F115" s="663"/>
      <c r="G115" s="664"/>
      <c r="H115" s="665"/>
      <c r="I115" s="631"/>
    </row>
    <row r="116" spans="1:9" ht="25.5">
      <c r="A116" s="430" t="s">
        <v>25018</v>
      </c>
      <c r="B116" s="92"/>
      <c r="C116" s="93" t="s">
        <v>25062</v>
      </c>
      <c r="D116" s="94" t="s">
        <v>25063</v>
      </c>
      <c r="E116" s="92" t="s">
        <v>25064</v>
      </c>
      <c r="F116" s="95"/>
      <c r="G116" s="96"/>
      <c r="H116" s="431">
        <f>TRUNC(SUM(H118:H120),2)</f>
        <v>2.5499999999999998</v>
      </c>
      <c r="I116" s="632">
        <f>'02-ORÇ'!I45</f>
        <v>1.7799</v>
      </c>
    </row>
    <row r="117" spans="1:9" ht="25.5">
      <c r="A117" s="432" t="s">
        <v>25022</v>
      </c>
      <c r="B117" s="97" t="s">
        <v>25065</v>
      </c>
      <c r="C117" s="98" t="s">
        <v>25066</v>
      </c>
      <c r="D117" s="99">
        <v>45078</v>
      </c>
      <c r="E117" s="638"/>
      <c r="F117" s="639"/>
      <c r="G117" s="640"/>
      <c r="H117" s="641"/>
      <c r="I117" s="631"/>
    </row>
    <row r="118" spans="1:9" ht="12.75">
      <c r="A118" s="433" t="s">
        <v>25025</v>
      </c>
      <c r="B118" s="100" t="s">
        <v>25023</v>
      </c>
      <c r="C118" s="101" t="s">
        <v>24248</v>
      </c>
      <c r="D118" s="102" t="str">
        <f>IFERROR(VLOOKUP($C118,'24.FEV N_DES'!$A:$D,2,0),)</f>
        <v>SERVENTE COM ENCARGOS COMPLEMENTARES</v>
      </c>
      <c r="E118" s="103" t="str">
        <f>IFERROR(VLOOKUP($C118,'24.FEV N_DES'!$A:$D,3,0),)</f>
        <v>H</v>
      </c>
      <c r="F118" s="104">
        <v>6.6E-3</v>
      </c>
      <c r="G118" s="105">
        <f>IFERROR(VLOOKUP($C118,'24.FEV N_DES'!$A:$D,4,0),)</f>
        <v>20.32</v>
      </c>
      <c r="H118" s="434">
        <f t="shared" ref="H118:H120" si="10">TRUNC(($F118*$G118),2)</f>
        <v>0.13</v>
      </c>
      <c r="I118" s="633">
        <f>I116*5.0980392156863%</f>
        <v>9.0740000000000459E-2</v>
      </c>
    </row>
    <row r="119" spans="1:9" ht="12.75">
      <c r="A119" s="433" t="s">
        <v>25025</v>
      </c>
      <c r="B119" s="100" t="s">
        <v>25023</v>
      </c>
      <c r="C119" s="101" t="s">
        <v>24248</v>
      </c>
      <c r="D119" s="102" t="str">
        <f>IFERROR(VLOOKUP($C119,'24.FEV N_DES'!$A:$D,2,0),)</f>
        <v>SERVENTE COM ENCARGOS COMPLEMENTARES</v>
      </c>
      <c r="E119" s="103" t="str">
        <f>IFERROR(VLOOKUP($C119,'24.FEV N_DES'!$A:$D,3,0),)</f>
        <v>H</v>
      </c>
      <c r="F119" s="104">
        <v>6.6E-3</v>
      </c>
      <c r="G119" s="105">
        <f>IFERROR(VLOOKUP($C119,'24.FEV N_DES'!$A:$D,4,0),)</f>
        <v>20.32</v>
      </c>
      <c r="H119" s="434">
        <f t="shared" si="10"/>
        <v>0.13</v>
      </c>
      <c r="I119" s="633">
        <f>I116*5.0980392156863%</f>
        <v>9.0740000000000459E-2</v>
      </c>
    </row>
    <row r="120" spans="1:9" ht="25.5">
      <c r="A120" s="422" t="s">
        <v>25031</v>
      </c>
      <c r="B120" s="81" t="s">
        <v>25023</v>
      </c>
      <c r="C120" s="82" t="s">
        <v>6411</v>
      </c>
      <c r="D120" s="83" t="str">
        <f>IFERROR(VLOOKUP($C120,'24.FEV N_DES'!$A:$D,2,0),)</f>
        <v>PARAFUSO EM ACO GALVANIZADO, TIPO MAQUINA, SEXTAVADO, SEM PORCA, DIAMETRO 1/2", COMPRIMENTO 2"</v>
      </c>
      <c r="E120" s="84" t="str">
        <f>IFERROR(VLOOKUP($C120,'24.FEV N_DES'!$A:$D,3,0),)</f>
        <v>UN</v>
      </c>
      <c r="F120" s="85">
        <v>1</v>
      </c>
      <c r="G120" s="84">
        <f>IFERROR(VLOOKUP($C120,'24.FEV N_DES'!$A:$D,4,0),)</f>
        <v>2.29</v>
      </c>
      <c r="H120" s="423">
        <f t="shared" si="10"/>
        <v>2.29</v>
      </c>
      <c r="I120" s="636">
        <f>I116*89.803921568627%</f>
        <v>1.598419999999992</v>
      </c>
    </row>
    <row r="121" spans="1:9" ht="12.75">
      <c r="A121" s="425"/>
      <c r="B121" s="426"/>
      <c r="C121" s="427"/>
      <c r="D121" s="428"/>
      <c r="E121" s="662"/>
      <c r="F121" s="663"/>
      <c r="G121" s="664"/>
      <c r="H121" s="665"/>
      <c r="I121" s="631"/>
    </row>
    <row r="122" spans="1:9" ht="12.75">
      <c r="A122" s="430" t="s">
        <v>25018</v>
      </c>
      <c r="B122" s="92"/>
      <c r="C122" s="93" t="s">
        <v>25067</v>
      </c>
      <c r="D122" s="94" t="s">
        <v>25068</v>
      </c>
      <c r="E122" s="92" t="s">
        <v>25064</v>
      </c>
      <c r="F122" s="95"/>
      <c r="G122" s="96"/>
      <c r="H122" s="431">
        <f>TRUNC(SUM(H124:H126),2)</f>
        <v>18.62</v>
      </c>
      <c r="I122" s="632">
        <f>'02-ORÇ'!I44</f>
        <v>12.996760000000002</v>
      </c>
    </row>
    <row r="123" spans="1:9" ht="12.75">
      <c r="A123" s="432" t="s">
        <v>25022</v>
      </c>
      <c r="B123" s="97" t="s">
        <v>25069</v>
      </c>
      <c r="C123" s="98" t="s">
        <v>25070</v>
      </c>
      <c r="D123" s="108" t="s">
        <v>25071</v>
      </c>
      <c r="E123" s="638"/>
      <c r="F123" s="639"/>
      <c r="G123" s="640"/>
      <c r="H123" s="641"/>
      <c r="I123" s="631"/>
    </row>
    <row r="124" spans="1:9" ht="12.75">
      <c r="A124" s="433" t="s">
        <v>25025</v>
      </c>
      <c r="B124" s="100" t="s">
        <v>25023</v>
      </c>
      <c r="C124" s="101" t="s">
        <v>24162</v>
      </c>
      <c r="D124" s="102" t="str">
        <f>IFERROR(VLOOKUP($C124,'24.FEV N_DES'!$A:$D,2,0),)</f>
        <v>ELETRICISTA COM ENCARGOS COMPLEMENTARES</v>
      </c>
      <c r="E124" s="103" t="str">
        <f>IFERROR(VLOOKUP($C124,'24.FEV N_DES'!$A:$D,3,0),)</f>
        <v>H</v>
      </c>
      <c r="F124" s="104">
        <v>0.25</v>
      </c>
      <c r="G124" s="105">
        <f>IFERROR(VLOOKUP($C124,'24.FEV N_DES'!$A:$D,4,0),)</f>
        <v>26.68</v>
      </c>
      <c r="H124" s="434">
        <f t="shared" ref="H124:H126" si="11">TRUNC(($F124*$G124),2)</f>
        <v>6.67</v>
      </c>
      <c r="I124" s="633">
        <f>I122*35.821697099893%</f>
        <v>4.6556600000000543</v>
      </c>
    </row>
    <row r="125" spans="1:9" ht="12.75">
      <c r="A125" s="433" t="s">
        <v>25025</v>
      </c>
      <c r="B125" s="100" t="s">
        <v>25023</v>
      </c>
      <c r="C125" s="101" t="s">
        <v>24134</v>
      </c>
      <c r="D125" s="102" t="str">
        <f>IFERROR(VLOOKUP($C125,'24.FEV N_DES'!$A:$D,2,0),)</f>
        <v>AUXILIAR DE ELETRICISTA COM ENCARGOS COMPLEMENTARES</v>
      </c>
      <c r="E125" s="103" t="str">
        <f>IFERROR(VLOOKUP($C125,'24.FEV N_DES'!$A:$D,3,0),)</f>
        <v>H</v>
      </c>
      <c r="F125" s="104">
        <v>0.25</v>
      </c>
      <c r="G125" s="105">
        <f>IFERROR(VLOOKUP($C125,'24.FEV N_DES'!$A:$D,4,0),)</f>
        <v>21.96</v>
      </c>
      <c r="H125" s="434">
        <f t="shared" si="11"/>
        <v>5.49</v>
      </c>
      <c r="I125" s="633">
        <f>I122*29.484425349087%</f>
        <v>3.8320200000000004</v>
      </c>
    </row>
    <row r="126" spans="1:9" ht="25.5">
      <c r="A126" s="422" t="s">
        <v>25031</v>
      </c>
      <c r="B126" s="81" t="s">
        <v>25023</v>
      </c>
      <c r="C126" s="82" t="s">
        <v>8509</v>
      </c>
      <c r="D126" s="83" t="str">
        <f>IFERROR(VLOOKUP($C126,'24.FEV N_DES'!$A:$D,2,0),)</f>
        <v>TERMINAL A COMPRESSAO EM COBRE ESTANHADO PARA CABO 50 MM2, 1 FURO E 1 COMPRESSAO, PARA PARAFUSO DE FIXACAO M8</v>
      </c>
      <c r="E126" s="84" t="str">
        <f>IFERROR(VLOOKUP($C126,'24.FEV N_DES'!$A:$D,3,0),)</f>
        <v>UN</v>
      </c>
      <c r="F126" s="85">
        <v>1</v>
      </c>
      <c r="G126" s="84">
        <f>IFERROR(VLOOKUP($C126,'24.FEV N_DES'!$A:$D,4,0),)</f>
        <v>6.46</v>
      </c>
      <c r="H126" s="423">
        <f t="shared" si="11"/>
        <v>6.46</v>
      </c>
      <c r="I126" s="636">
        <f>I122*34.69387755102%</f>
        <v>4.5090799999999476</v>
      </c>
    </row>
    <row r="127" spans="1:9" ht="12.75">
      <c r="A127" s="425"/>
      <c r="B127" s="426"/>
      <c r="C127" s="427"/>
      <c r="D127" s="428"/>
      <c r="E127" s="662"/>
      <c r="F127" s="663"/>
      <c r="G127" s="664"/>
      <c r="H127" s="665"/>
      <c r="I127" s="631"/>
    </row>
    <row r="128" spans="1:9" ht="25.5">
      <c r="A128" s="430" t="s">
        <v>25018</v>
      </c>
      <c r="B128" s="92"/>
      <c r="C128" s="93" t="s">
        <v>25072</v>
      </c>
      <c r="D128" s="94" t="s">
        <v>25073</v>
      </c>
      <c r="E128" s="92" t="s">
        <v>25064</v>
      </c>
      <c r="F128" s="95"/>
      <c r="G128" s="96"/>
      <c r="H128" s="431">
        <f>TRUNC(SUM(H130:H132),2)</f>
        <v>9.52</v>
      </c>
      <c r="I128" s="632">
        <f>'02-ORÇ'!I43</f>
        <v>6.6449599999999993</v>
      </c>
    </row>
    <row r="129" spans="1:9" ht="12.75">
      <c r="A129" s="432" t="s">
        <v>25022</v>
      </c>
      <c r="B129" s="97" t="s">
        <v>25069</v>
      </c>
      <c r="C129" s="98" t="s">
        <v>25070</v>
      </c>
      <c r="D129" s="108" t="s">
        <v>25071</v>
      </c>
      <c r="E129" s="638"/>
      <c r="F129" s="639"/>
      <c r="G129" s="640"/>
      <c r="H129" s="641"/>
      <c r="I129" s="631"/>
    </row>
    <row r="130" spans="1:9" ht="12.75">
      <c r="A130" s="433" t="s">
        <v>25025</v>
      </c>
      <c r="B130" s="100" t="s">
        <v>25023</v>
      </c>
      <c r="C130" s="101" t="s">
        <v>24162</v>
      </c>
      <c r="D130" s="102" t="str">
        <f>IFERROR(VLOOKUP($C130,'24.FEV N_DES'!$A:$D,2,0),)</f>
        <v>ELETRICISTA COM ENCARGOS COMPLEMENTARES</v>
      </c>
      <c r="E130" s="103" t="str">
        <f>IFERROR(VLOOKUP($C130,'24.FEV N_DES'!$A:$D,3,0),)</f>
        <v>H</v>
      </c>
      <c r="F130" s="104">
        <v>0.1</v>
      </c>
      <c r="G130" s="105">
        <f>IFERROR(VLOOKUP($C130,'24.FEV N_DES'!$A:$D,4,0),)</f>
        <v>26.68</v>
      </c>
      <c r="H130" s="434">
        <f t="shared" ref="H130:H132" si="12">TRUNC(($F130*$G130),2)</f>
        <v>2.66</v>
      </c>
      <c r="I130" s="633">
        <f>I128*27.941176470588%</f>
        <v>1.8566799999999843</v>
      </c>
    </row>
    <row r="131" spans="1:9" ht="12.75">
      <c r="A131" s="433" t="s">
        <v>25025</v>
      </c>
      <c r="B131" s="100" t="s">
        <v>25023</v>
      </c>
      <c r="C131" s="101" t="s">
        <v>24134</v>
      </c>
      <c r="D131" s="102" t="str">
        <f>IFERROR(VLOOKUP($C131,'24.FEV N_DES'!$A:$D,2,0),)</f>
        <v>AUXILIAR DE ELETRICISTA COM ENCARGOS COMPLEMENTARES</v>
      </c>
      <c r="E131" s="103" t="str">
        <f>IFERROR(VLOOKUP($C131,'24.FEV N_DES'!$A:$D,3,0),)</f>
        <v>H</v>
      </c>
      <c r="F131" s="104">
        <v>0.1</v>
      </c>
      <c r="G131" s="105">
        <f>IFERROR(VLOOKUP($C131,'24.FEV N_DES'!$A:$D,4,0),)</f>
        <v>21.96</v>
      </c>
      <c r="H131" s="434">
        <f t="shared" si="12"/>
        <v>2.19</v>
      </c>
      <c r="I131" s="633">
        <f>I128*23.004201680672%</f>
        <v>1.5286199999999821</v>
      </c>
    </row>
    <row r="132" spans="1:9" ht="26.25" thickBot="1">
      <c r="A132" s="436" t="s">
        <v>25031</v>
      </c>
      <c r="B132" s="437" t="s">
        <v>25074</v>
      </c>
      <c r="C132" s="438" t="s">
        <v>25075</v>
      </c>
      <c r="D132" s="439" t="s">
        <v>25076</v>
      </c>
      <c r="E132" s="440" t="s">
        <v>25064</v>
      </c>
      <c r="F132" s="441">
        <v>1</v>
      </c>
      <c r="G132" s="440">
        <v>4.67</v>
      </c>
      <c r="H132" s="442">
        <f t="shared" si="12"/>
        <v>4.67</v>
      </c>
      <c r="I132" s="635">
        <f>I128*49.05462184874%</f>
        <v>3.2596600000000331</v>
      </c>
    </row>
  </sheetData>
  <autoFilter ref="B7:B1003" xr:uid="{00000000-0009-0000-0000-000004000000}"/>
  <mergeCells count="3">
    <mergeCell ref="B5:E5"/>
    <mergeCell ref="B2:E2"/>
    <mergeCell ref="B3:E3"/>
  </mergeCells>
  <printOptions horizontalCentered="1"/>
  <pageMargins left="0.51181102362204722" right="0.51181102362204722" top="0.98425196850393704" bottom="0.78740157480314965" header="0" footer="0"/>
  <pageSetup paperSize="9" scale="50" fitToHeight="0" orientation="portrait" r:id="rId1"/>
  <headerFooter>
    <oddHeader>&amp;CGOVERNO DO ESTADO DE MATO GROSSO
MT PARTICIPAÇÕES E PROJETOS S/A - MTPAR</oddHeader>
    <oddFooter>&amp;CPLANILHA DE COMPOSIÇÕES PRÓPRIAS</oddFooter>
  </headerFooter>
  <rowBreaks count="1" manualBreakCount="1">
    <brk id="132" max="7"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Q25"/>
  <sheetViews>
    <sheetView topLeftCell="C1" zoomScale="70" zoomScaleNormal="70" zoomScaleSheetLayoutView="50" workbookViewId="0">
      <selection activeCell="S10" sqref="S10"/>
    </sheetView>
  </sheetViews>
  <sheetFormatPr defaultColWidth="12.5703125" defaultRowHeight="15" customHeight="1"/>
  <cols>
    <col min="1" max="1" width="10.85546875" style="551" bestFit="1" customWidth="1"/>
    <col min="2" max="2" width="38.140625" style="551" bestFit="1" customWidth="1"/>
    <col min="3" max="3" width="14.140625" style="551" bestFit="1" customWidth="1"/>
    <col min="4" max="4" width="7.42578125" style="551" bestFit="1" customWidth="1"/>
    <col min="5" max="5" width="12.140625" style="551" bestFit="1" customWidth="1"/>
    <col min="6" max="6" width="13.140625" style="551" bestFit="1" customWidth="1"/>
    <col min="7" max="7" width="13.85546875" style="551" customWidth="1"/>
    <col min="8" max="8" width="13.5703125" style="551" bestFit="1" customWidth="1"/>
    <col min="9" max="11" width="14.140625" style="551" bestFit="1" customWidth="1"/>
    <col min="12" max="12" width="15.28515625" style="551" customWidth="1"/>
    <col min="13" max="13" width="14.140625" style="551" bestFit="1" customWidth="1"/>
    <col min="14" max="15" width="14.42578125" style="551" bestFit="1" customWidth="1"/>
    <col min="16" max="16" width="14.140625" style="551" bestFit="1" customWidth="1"/>
    <col min="17" max="17" width="14.5703125" style="551" bestFit="1" customWidth="1"/>
    <col min="18" max="18" width="18.5703125" customWidth="1"/>
    <col min="19" max="28" width="8.5703125" customWidth="1"/>
  </cols>
  <sheetData>
    <row r="1" spans="1:17" ht="81.599999999999994" customHeight="1"/>
    <row r="2" spans="1:17" ht="15" customHeight="1">
      <c r="A2" s="520" t="s">
        <v>24952</v>
      </c>
      <c r="B2" s="811" t="s">
        <v>24953</v>
      </c>
      <c r="C2" s="812"/>
      <c r="D2" s="812"/>
      <c r="E2" s="812"/>
      <c r="F2" s="812"/>
      <c r="G2" s="812"/>
      <c r="H2" s="812"/>
      <c r="I2" s="812"/>
      <c r="J2" s="812"/>
      <c r="K2" s="812"/>
      <c r="L2" s="812"/>
      <c r="M2" s="812"/>
      <c r="N2" s="812"/>
      <c r="O2" s="812"/>
      <c r="P2" s="812"/>
      <c r="Q2" s="813"/>
    </row>
    <row r="3" spans="1:17" ht="15" customHeight="1">
      <c r="A3" s="521" t="s">
        <v>24956</v>
      </c>
      <c r="B3" s="808" t="s">
        <v>24957</v>
      </c>
      <c r="C3" s="809"/>
      <c r="D3" s="809"/>
      <c r="E3" s="809"/>
      <c r="F3" s="809"/>
      <c r="G3" s="809"/>
      <c r="H3" s="809"/>
      <c r="I3" s="809"/>
      <c r="J3" s="809"/>
      <c r="K3" s="809"/>
      <c r="L3" s="809"/>
      <c r="M3" s="809"/>
      <c r="N3" s="809"/>
      <c r="O3" s="809"/>
      <c r="P3" s="809"/>
      <c r="Q3" s="810"/>
    </row>
    <row r="4" spans="1:17" ht="15" customHeight="1">
      <c r="A4" s="521" t="s">
        <v>24960</v>
      </c>
      <c r="B4" s="808" t="s">
        <v>24961</v>
      </c>
      <c r="C4" s="809"/>
      <c r="D4" s="809"/>
      <c r="E4" s="809"/>
      <c r="F4" s="809"/>
      <c r="G4" s="809"/>
      <c r="H4" s="809"/>
      <c r="I4" s="809"/>
      <c r="J4" s="809"/>
      <c r="K4" s="809"/>
      <c r="L4" s="809"/>
      <c r="M4" s="809"/>
      <c r="N4" s="809"/>
      <c r="O4" s="809"/>
      <c r="P4" s="809"/>
      <c r="Q4" s="810"/>
    </row>
    <row r="5" spans="1:17" ht="15" customHeight="1">
      <c r="A5" s="522" t="s">
        <v>24965</v>
      </c>
      <c r="B5" s="808" t="s">
        <v>24966</v>
      </c>
      <c r="C5" s="809"/>
      <c r="D5" s="809"/>
      <c r="E5" s="809"/>
      <c r="F5" s="809"/>
      <c r="G5" s="809"/>
      <c r="H5" s="809"/>
      <c r="I5" s="809"/>
      <c r="J5" s="809"/>
      <c r="K5" s="809"/>
      <c r="L5" s="809"/>
      <c r="M5" s="809"/>
      <c r="N5" s="809"/>
      <c r="O5" s="809"/>
      <c r="P5" s="809"/>
      <c r="Q5" s="810"/>
    </row>
    <row r="6" spans="1:17" ht="15" customHeight="1">
      <c r="A6" s="535"/>
      <c r="B6" s="806"/>
      <c r="C6" s="806"/>
      <c r="D6" s="806"/>
      <c r="E6" s="806"/>
      <c r="F6" s="806"/>
      <c r="G6" s="806"/>
      <c r="H6" s="806"/>
      <c r="I6" s="806"/>
      <c r="J6" s="806"/>
      <c r="K6" s="806"/>
      <c r="L6" s="806"/>
      <c r="M6" s="806"/>
      <c r="N6" s="806"/>
      <c r="O6" s="806"/>
      <c r="P6" s="806"/>
      <c r="Q6" s="807"/>
    </row>
    <row r="7" spans="1:17" ht="38.25" customHeight="1" thickBot="1">
      <c r="A7" s="842" t="s">
        <v>25077</v>
      </c>
      <c r="B7" s="843"/>
      <c r="C7" s="843"/>
      <c r="D7" s="843"/>
      <c r="E7" s="843"/>
      <c r="F7" s="843"/>
      <c r="G7" s="843"/>
      <c r="H7" s="843"/>
      <c r="I7" s="843"/>
      <c r="J7" s="843"/>
      <c r="K7" s="843"/>
      <c r="L7" s="564"/>
      <c r="M7" s="564"/>
      <c r="N7" s="564"/>
      <c r="O7" s="564"/>
      <c r="P7" s="564"/>
      <c r="Q7" s="565"/>
    </row>
    <row r="8" spans="1:17" ht="22.5" customHeight="1">
      <c r="A8" s="523" t="s">
        <v>24972</v>
      </c>
      <c r="B8" s="524" t="s">
        <v>25078</v>
      </c>
      <c r="C8" s="525" t="s">
        <v>25079</v>
      </c>
      <c r="D8" s="526" t="s">
        <v>25080</v>
      </c>
      <c r="E8" s="527" t="s">
        <v>25081</v>
      </c>
      <c r="F8" s="528" t="s">
        <v>25082</v>
      </c>
      <c r="G8" s="528" t="s">
        <v>25083</v>
      </c>
      <c r="H8" s="528" t="s">
        <v>25084</v>
      </c>
      <c r="I8" s="528" t="s">
        <v>25085</v>
      </c>
      <c r="J8" s="528" t="s">
        <v>25086</v>
      </c>
      <c r="K8" s="528" t="s">
        <v>25087</v>
      </c>
      <c r="L8" s="528" t="s">
        <v>25088</v>
      </c>
      <c r="M8" s="528" t="s">
        <v>25089</v>
      </c>
      <c r="N8" s="528" t="s">
        <v>25090</v>
      </c>
      <c r="O8" s="528" t="s">
        <v>25091</v>
      </c>
      <c r="P8" s="528" t="s">
        <v>25092</v>
      </c>
      <c r="Q8" s="529" t="s">
        <v>25093</v>
      </c>
    </row>
    <row r="9" spans="1:17" ht="22.5" customHeight="1">
      <c r="A9" s="836" t="s">
        <v>25094</v>
      </c>
      <c r="B9" s="837"/>
      <c r="C9" s="840">
        <f>SUM(C11:C20)</f>
        <v>5470319.8399999999</v>
      </c>
      <c r="D9" s="841">
        <f>C9/$C$21</f>
        <v>1</v>
      </c>
      <c r="E9" s="552"/>
      <c r="F9" s="553"/>
      <c r="G9" s="553"/>
      <c r="H9" s="553"/>
      <c r="I9" s="553"/>
      <c r="J9" s="553"/>
      <c r="K9" s="553"/>
      <c r="L9" s="553"/>
      <c r="M9" s="553"/>
      <c r="N9" s="553"/>
      <c r="O9" s="553"/>
      <c r="P9" s="553"/>
      <c r="Q9" s="554"/>
    </row>
    <row r="10" spans="1:17" ht="22.5" customHeight="1">
      <c r="A10" s="838"/>
      <c r="B10" s="839"/>
      <c r="C10" s="815"/>
      <c r="D10" s="830"/>
      <c r="E10" s="555"/>
      <c r="F10" s="556"/>
      <c r="G10" s="556"/>
      <c r="H10" s="556"/>
      <c r="I10" s="556"/>
      <c r="J10" s="556"/>
      <c r="K10" s="556"/>
      <c r="L10" s="556"/>
      <c r="M10" s="556"/>
      <c r="N10" s="556"/>
      <c r="O10" s="556"/>
      <c r="P10" s="556"/>
      <c r="Q10" s="557"/>
    </row>
    <row r="11" spans="1:17" ht="22.5" customHeight="1">
      <c r="A11" s="825" t="s">
        <v>24946</v>
      </c>
      <c r="B11" s="828" t="str">
        <f>VLOOKUP($A11,'02-ORÇ'!$A:$D,4,0)</f>
        <v>ADMINISTRAÇÃO DA OBRA</v>
      </c>
      <c r="C11" s="814">
        <f>'02-ORÇ'!M8</f>
        <v>238893</v>
      </c>
      <c r="D11" s="829">
        <f>C11/$C$21</f>
        <v>4.3670755456229414E-2</v>
      </c>
      <c r="E11" s="536">
        <f>C11*E12</f>
        <v>19899.786899999999</v>
      </c>
      <c r="F11" s="537">
        <f>C11*F12</f>
        <v>19899.786899999999</v>
      </c>
      <c r="G11" s="537">
        <f>C11*G12</f>
        <v>19899.786899999999</v>
      </c>
      <c r="H11" s="537">
        <f>C11*H12</f>
        <v>19899.786899999999</v>
      </c>
      <c r="I11" s="537">
        <f>C11*I12</f>
        <v>19899.786899999999</v>
      </c>
      <c r="J11" s="537">
        <f>C11*J12</f>
        <v>19899.786899999999</v>
      </c>
      <c r="K11" s="537">
        <f>C11*K12</f>
        <v>19899.786899999999</v>
      </c>
      <c r="L11" s="537">
        <f>C11*L12</f>
        <v>19899.786899999999</v>
      </c>
      <c r="M11" s="537">
        <f>C11*M12</f>
        <v>19899.786899999999</v>
      </c>
      <c r="N11" s="537">
        <f>C11*N12</f>
        <v>19899.786899999999</v>
      </c>
      <c r="O11" s="537">
        <f>C11*O12</f>
        <v>19899.786899999999</v>
      </c>
      <c r="P11" s="537">
        <f>C11*P12</f>
        <v>19995.344099999998</v>
      </c>
      <c r="Q11" s="538">
        <f>SUM(E11:P11)</f>
        <v>238893.00000000003</v>
      </c>
    </row>
    <row r="12" spans="1:17" ht="22.5" customHeight="1" thickBot="1">
      <c r="A12" s="826"/>
      <c r="B12" s="815"/>
      <c r="C12" s="815"/>
      <c r="D12" s="830"/>
      <c r="E12" s="539">
        <v>8.3299999999999999E-2</v>
      </c>
      <c r="F12" s="539">
        <v>8.3299999999999999E-2</v>
      </c>
      <c r="G12" s="539">
        <v>8.3299999999999999E-2</v>
      </c>
      <c r="H12" s="539">
        <v>8.3299999999999999E-2</v>
      </c>
      <c r="I12" s="539">
        <v>8.3299999999999999E-2</v>
      </c>
      <c r="J12" s="539">
        <v>8.3299999999999999E-2</v>
      </c>
      <c r="K12" s="539">
        <v>8.3299999999999999E-2</v>
      </c>
      <c r="L12" s="539">
        <v>8.3299999999999999E-2</v>
      </c>
      <c r="M12" s="539">
        <v>8.3299999999999999E-2</v>
      </c>
      <c r="N12" s="539">
        <v>8.3299999999999999E-2</v>
      </c>
      <c r="O12" s="539">
        <v>8.3299999999999999E-2</v>
      </c>
      <c r="P12" s="539">
        <v>8.3699999999999997E-2</v>
      </c>
      <c r="Q12" s="540">
        <f>E12+F12+G12+H12+I12+J12+K12+L12+M12+N12+O12+P12</f>
        <v>1</v>
      </c>
    </row>
    <row r="13" spans="1:17" ht="22.5" customHeight="1" thickTop="1">
      <c r="A13" s="825" t="s">
        <v>24947</v>
      </c>
      <c r="B13" s="828" t="str">
        <f>VLOOKUP($A13,'02-ORÇ'!$A:$D,4,0)</f>
        <v>INSTALAÇÕES PRELIMINARES E CANTEIRO</v>
      </c>
      <c r="C13" s="814">
        <f>'02-ORÇ'!M14</f>
        <v>53928.920000000006</v>
      </c>
      <c r="D13" s="829">
        <f>C13/$C$21</f>
        <v>9.8584582944605311E-3</v>
      </c>
      <c r="E13" s="536">
        <f>C13*E14</f>
        <v>33592.324268000004</v>
      </c>
      <c r="F13" s="537">
        <f>C13*F14</f>
        <v>2060.0847440000002</v>
      </c>
      <c r="G13" s="537">
        <f>C13*G14</f>
        <v>1590.9031400000001</v>
      </c>
      <c r="H13" s="537">
        <f>C13*H14</f>
        <v>2060.0847440000002</v>
      </c>
      <c r="I13" s="537">
        <f>C13*I14</f>
        <v>1590.9031400000001</v>
      </c>
      <c r="J13" s="537">
        <f>C13*J14</f>
        <v>2060.0847440000002</v>
      </c>
      <c r="K13" s="537">
        <f>C13*K14</f>
        <v>1590.9031400000001</v>
      </c>
      <c r="L13" s="537">
        <f>C13*L14</f>
        <v>2060.0847440000002</v>
      </c>
      <c r="M13" s="537">
        <f>C13*M14</f>
        <v>1590.9031400000001</v>
      </c>
      <c r="N13" s="537">
        <f>C13*N14</f>
        <v>2060.0847440000002</v>
      </c>
      <c r="O13" s="537">
        <f>C13*O14</f>
        <v>1590.9031400000001</v>
      </c>
      <c r="P13" s="537">
        <f>C13*P14</f>
        <v>2081.6563120000005</v>
      </c>
      <c r="Q13" s="538">
        <f>SUM(E13:P13)</f>
        <v>53928.920000000013</v>
      </c>
    </row>
    <row r="14" spans="1:17" ht="22.5" customHeight="1" thickBot="1">
      <c r="A14" s="826"/>
      <c r="B14" s="815"/>
      <c r="C14" s="815"/>
      <c r="D14" s="830"/>
      <c r="E14" s="541">
        <v>0.62290000000000001</v>
      </c>
      <c r="F14" s="539">
        <v>3.8199999999999998E-2</v>
      </c>
      <c r="G14" s="539">
        <v>2.9499999999999998E-2</v>
      </c>
      <c r="H14" s="539">
        <v>3.8199999999999998E-2</v>
      </c>
      <c r="I14" s="539">
        <v>2.9499999999999998E-2</v>
      </c>
      <c r="J14" s="539">
        <v>3.8199999999999998E-2</v>
      </c>
      <c r="K14" s="539">
        <v>2.9499999999999998E-2</v>
      </c>
      <c r="L14" s="539">
        <v>3.8199999999999998E-2</v>
      </c>
      <c r="M14" s="539">
        <v>2.9499999999999998E-2</v>
      </c>
      <c r="N14" s="539">
        <v>3.8199999999999998E-2</v>
      </c>
      <c r="O14" s="539">
        <v>2.9499999999999998E-2</v>
      </c>
      <c r="P14" s="539">
        <v>3.8600000000000002E-2</v>
      </c>
      <c r="Q14" s="540">
        <f>E14+F14+G14+H14+I14+J14+K14+L14+M14+N14+O14+P14</f>
        <v>0.99999999999999989</v>
      </c>
    </row>
    <row r="15" spans="1:17" ht="22.5" customHeight="1" thickTop="1">
      <c r="A15" s="825" t="s">
        <v>24948</v>
      </c>
      <c r="B15" s="828" t="str">
        <f>VLOOKUP($A15,'02-ORÇ'!$A:$D,4,0)</f>
        <v>PORTÕES DE 4,00 E 7,00 METROS</v>
      </c>
      <c r="C15" s="814">
        <f>'02-ORÇ'!M21</f>
        <v>118829.01</v>
      </c>
      <c r="D15" s="829">
        <f>C15/$C$21</f>
        <v>2.1722497673920288E-2</v>
      </c>
      <c r="E15" s="542"/>
      <c r="F15" s="543"/>
      <c r="G15" s="543"/>
      <c r="H15" s="543"/>
      <c r="I15" s="543"/>
      <c r="J15" s="543"/>
      <c r="K15" s="543"/>
      <c r="L15" s="543"/>
      <c r="M15" s="543"/>
      <c r="N15" s="543"/>
      <c r="O15" s="543"/>
      <c r="P15" s="537">
        <f>C15</f>
        <v>118829.01</v>
      </c>
      <c r="Q15" s="538">
        <f>P15</f>
        <v>118829.01</v>
      </c>
    </row>
    <row r="16" spans="1:17" ht="22.5" customHeight="1" thickBot="1">
      <c r="A16" s="826"/>
      <c r="B16" s="815"/>
      <c r="C16" s="815"/>
      <c r="D16" s="830"/>
      <c r="E16" s="544"/>
      <c r="F16" s="545"/>
      <c r="G16" s="545"/>
      <c r="H16" s="546"/>
      <c r="I16" s="546"/>
      <c r="J16" s="546"/>
      <c r="K16" s="546"/>
      <c r="L16" s="546"/>
      <c r="M16" s="546"/>
      <c r="N16" s="546"/>
      <c r="O16" s="546"/>
      <c r="P16" s="539">
        <v>1</v>
      </c>
      <c r="Q16" s="547">
        <v>1</v>
      </c>
    </row>
    <row r="17" spans="1:17" ht="22.5" customHeight="1" thickTop="1">
      <c r="A17" s="827" t="s">
        <v>24949</v>
      </c>
      <c r="B17" s="828" t="str">
        <f>VLOOKUP($A17,'02-ORÇ'!$A:$D,4,0)</f>
        <v xml:space="preserve">CERCAMENTO GERAL </v>
      </c>
      <c r="C17" s="814">
        <f>'02-ORÇ'!M33</f>
        <v>5038024.5</v>
      </c>
      <c r="D17" s="829">
        <f>C17/$C$21</f>
        <v>0.9209743940676054</v>
      </c>
      <c r="E17" s="542"/>
      <c r="F17" s="537">
        <f>C17*F18</f>
        <v>457956.42705</v>
      </c>
      <c r="G17" s="537">
        <f>C17*G18</f>
        <v>457956.42705</v>
      </c>
      <c r="H17" s="537">
        <f>C17*H18</f>
        <v>457956.42705</v>
      </c>
      <c r="I17" s="537">
        <f>C17*I18</f>
        <v>457956.42705</v>
      </c>
      <c r="J17" s="537">
        <f>C17*J18</f>
        <v>457956.42705</v>
      </c>
      <c r="K17" s="537">
        <f>C17*K18</f>
        <v>457956.42705</v>
      </c>
      <c r="L17" s="537">
        <f>C17*L18</f>
        <v>457956.42705</v>
      </c>
      <c r="M17" s="537">
        <f>C17*M18</f>
        <v>457956.42705</v>
      </c>
      <c r="N17" s="537">
        <f>C17*N18</f>
        <v>457956.42705</v>
      </c>
      <c r="O17" s="537">
        <f>C17*O18</f>
        <v>457956.42705</v>
      </c>
      <c r="P17" s="537">
        <f>C17*P18</f>
        <v>458460.22950000002</v>
      </c>
      <c r="Q17" s="538">
        <f>SUM(E17:P17)</f>
        <v>5038024.5</v>
      </c>
    </row>
    <row r="18" spans="1:17" ht="22.5" customHeight="1" thickBot="1">
      <c r="A18" s="826"/>
      <c r="B18" s="815"/>
      <c r="C18" s="815"/>
      <c r="D18" s="830"/>
      <c r="E18" s="548"/>
      <c r="F18" s="539">
        <v>9.0899999999999995E-2</v>
      </c>
      <c r="G18" s="539">
        <v>9.0899999999999995E-2</v>
      </c>
      <c r="H18" s="539">
        <v>9.0899999999999995E-2</v>
      </c>
      <c r="I18" s="539">
        <v>9.0899999999999995E-2</v>
      </c>
      <c r="J18" s="539">
        <v>9.0899999999999995E-2</v>
      </c>
      <c r="K18" s="539">
        <v>9.0899999999999995E-2</v>
      </c>
      <c r="L18" s="539">
        <v>9.0899999999999995E-2</v>
      </c>
      <c r="M18" s="539">
        <v>9.0899999999999995E-2</v>
      </c>
      <c r="N18" s="539">
        <v>9.0899999999999995E-2</v>
      </c>
      <c r="O18" s="539">
        <v>9.0899999999999995E-2</v>
      </c>
      <c r="P18" s="539">
        <v>9.0999999999999998E-2</v>
      </c>
      <c r="Q18" s="547">
        <f>F18+G18+H18+I18+J18+K18+L18+M18+N18+O18+P18</f>
        <v>0.99999999999999989</v>
      </c>
    </row>
    <row r="19" spans="1:17" ht="22.5" customHeight="1" thickTop="1">
      <c r="A19" s="827" t="s">
        <v>24950</v>
      </c>
      <c r="B19" s="828" t="str">
        <f>VLOOKUP($A19,'02-ORÇ'!$A:$D,4,0)</f>
        <v>SPDA</v>
      </c>
      <c r="C19" s="814">
        <f>'02-ORÇ'!M40</f>
        <v>20644.41</v>
      </c>
      <c r="D19" s="829">
        <f>C19/$C$21</f>
        <v>3.7738945077843934E-3</v>
      </c>
      <c r="E19" s="542"/>
      <c r="F19" s="543"/>
      <c r="G19" s="543"/>
      <c r="H19" s="543"/>
      <c r="I19" s="543"/>
      <c r="J19" s="543"/>
      <c r="K19" s="543"/>
      <c r="L19" s="543"/>
      <c r="M19" s="543"/>
      <c r="N19" s="543">
        <v>0</v>
      </c>
      <c r="O19" s="537">
        <f>C19*O20</f>
        <v>10322.205</v>
      </c>
      <c r="P19" s="537">
        <f>C19*P20</f>
        <v>10322.205</v>
      </c>
      <c r="Q19" s="538">
        <f>SUM(F19:P19)</f>
        <v>20644.41</v>
      </c>
    </row>
    <row r="20" spans="1:17" ht="22.5" customHeight="1" thickBot="1">
      <c r="A20" s="826"/>
      <c r="B20" s="815"/>
      <c r="C20" s="815"/>
      <c r="D20" s="830"/>
      <c r="E20" s="548"/>
      <c r="F20" s="546"/>
      <c r="G20" s="546"/>
      <c r="H20" s="546"/>
      <c r="I20" s="546"/>
      <c r="J20" s="546"/>
      <c r="K20" s="546"/>
      <c r="L20" s="546"/>
      <c r="M20" s="546"/>
      <c r="N20" s="546"/>
      <c r="O20" s="539">
        <v>0.5</v>
      </c>
      <c r="P20" s="539">
        <v>0.5</v>
      </c>
      <c r="Q20" s="547">
        <v>1</v>
      </c>
    </row>
    <row r="21" spans="1:17" ht="22.5" customHeight="1" thickTop="1">
      <c r="A21" s="834"/>
      <c r="B21" s="844" t="s">
        <v>25095</v>
      </c>
      <c r="C21" s="840">
        <f>SUM(C9)</f>
        <v>5470319.8399999999</v>
      </c>
      <c r="D21" s="841">
        <f>C21/$C$21</f>
        <v>1</v>
      </c>
      <c r="E21" s="558" t="s">
        <v>25096</v>
      </c>
      <c r="F21" s="559"/>
      <c r="G21" s="559"/>
      <c r="H21" s="559"/>
      <c r="I21" s="559"/>
      <c r="J21" s="559"/>
      <c r="K21" s="559"/>
      <c r="L21" s="559"/>
      <c r="M21" s="559"/>
      <c r="N21" s="559"/>
      <c r="O21" s="559"/>
      <c r="P21" s="559"/>
      <c r="Q21" s="560"/>
    </row>
    <row r="22" spans="1:17" ht="22.5" customHeight="1" thickBot="1">
      <c r="A22" s="835"/>
      <c r="B22" s="845"/>
      <c r="C22" s="845"/>
      <c r="D22" s="846"/>
      <c r="E22" s="561"/>
      <c r="F22" s="562"/>
      <c r="G22" s="562"/>
      <c r="H22" s="562"/>
      <c r="I22" s="562"/>
      <c r="J22" s="562"/>
      <c r="K22" s="562"/>
      <c r="L22" s="562"/>
      <c r="M22" s="562"/>
      <c r="N22" s="562"/>
      <c r="O22" s="562"/>
      <c r="P22" s="562"/>
      <c r="Q22" s="563"/>
    </row>
    <row r="23" spans="1:17" ht="22.5" customHeight="1">
      <c r="A23" s="831" t="s">
        <v>25097</v>
      </c>
      <c r="B23" s="832"/>
      <c r="C23" s="832"/>
      <c r="D23" s="833"/>
      <c r="E23" s="530">
        <f t="shared" ref="E23:O23" si="0">E9+E11+E13+E15+E17+E19</f>
        <v>53492.111168000003</v>
      </c>
      <c r="F23" s="531">
        <f t="shared" si="0"/>
        <v>479916.298694</v>
      </c>
      <c r="G23" s="531">
        <f t="shared" si="0"/>
        <v>479447.11709000001</v>
      </c>
      <c r="H23" s="531">
        <f t="shared" si="0"/>
        <v>479916.298694</v>
      </c>
      <c r="I23" s="531">
        <f t="shared" si="0"/>
        <v>479447.11709000001</v>
      </c>
      <c r="J23" s="531">
        <f t="shared" si="0"/>
        <v>479916.298694</v>
      </c>
      <c r="K23" s="531">
        <f t="shared" si="0"/>
        <v>479447.11709000001</v>
      </c>
      <c r="L23" s="531">
        <f t="shared" si="0"/>
        <v>479916.298694</v>
      </c>
      <c r="M23" s="531">
        <f t="shared" si="0"/>
        <v>479447.11709000001</v>
      </c>
      <c r="N23" s="531">
        <f t="shared" si="0"/>
        <v>479916.298694</v>
      </c>
      <c r="O23" s="531">
        <f t="shared" si="0"/>
        <v>489769.32209000003</v>
      </c>
      <c r="P23" s="531">
        <f>P9+P11+P13+P15+P17+P19</f>
        <v>609688.44491199998</v>
      </c>
      <c r="Q23" s="816"/>
    </row>
    <row r="24" spans="1:17" ht="22.5" customHeight="1">
      <c r="A24" s="819" t="s">
        <v>25098</v>
      </c>
      <c r="B24" s="820"/>
      <c r="C24" s="820"/>
      <c r="D24" s="821"/>
      <c r="E24" s="532">
        <f t="shared" ref="E24:P24" si="1">E23/$C$21</f>
        <v>9.778607601123375E-3</v>
      </c>
      <c r="F24" s="533">
        <f t="shared" si="1"/>
        <v>8.7730939457097631E-2</v>
      </c>
      <c r="G24" s="533">
        <f t="shared" si="1"/>
        <v>8.7645170869935826E-2</v>
      </c>
      <c r="H24" s="533">
        <f t="shared" si="1"/>
        <v>8.7730939457097631E-2</v>
      </c>
      <c r="I24" s="533">
        <f t="shared" si="1"/>
        <v>8.7645170869935826E-2</v>
      </c>
      <c r="J24" s="533">
        <f t="shared" si="1"/>
        <v>8.7730939457097631E-2</v>
      </c>
      <c r="K24" s="533">
        <f t="shared" si="1"/>
        <v>8.7645170869935826E-2</v>
      </c>
      <c r="L24" s="533">
        <f t="shared" si="1"/>
        <v>8.7730939457097631E-2</v>
      </c>
      <c r="M24" s="533">
        <f t="shared" si="1"/>
        <v>8.7645170869935826E-2</v>
      </c>
      <c r="N24" s="533">
        <f t="shared" si="1"/>
        <v>8.7730939457097631E-2</v>
      </c>
      <c r="O24" s="533">
        <f t="shared" si="1"/>
        <v>8.9532118123828025E-2</v>
      </c>
      <c r="P24" s="533">
        <f t="shared" si="1"/>
        <v>0.11145389350981715</v>
      </c>
      <c r="Q24" s="817"/>
    </row>
    <row r="25" spans="1:17" ht="22.5" customHeight="1" thickBot="1">
      <c r="A25" s="822" t="s">
        <v>25099</v>
      </c>
      <c r="B25" s="823"/>
      <c r="C25" s="823"/>
      <c r="D25" s="824"/>
      <c r="E25" s="549">
        <f>E23</f>
        <v>53492.111168000003</v>
      </c>
      <c r="F25" s="550">
        <f>F23+E25</f>
        <v>533408.40986200003</v>
      </c>
      <c r="G25" s="550">
        <f t="shared" ref="G25:O25" si="2">G23+F25</f>
        <v>1012855.5269520001</v>
      </c>
      <c r="H25" s="550">
        <f t="shared" si="2"/>
        <v>1492771.825646</v>
      </c>
      <c r="I25" s="550">
        <f t="shared" si="2"/>
        <v>1972218.9427360001</v>
      </c>
      <c r="J25" s="550">
        <f t="shared" si="2"/>
        <v>2452135.2414299999</v>
      </c>
      <c r="K25" s="550">
        <f t="shared" si="2"/>
        <v>2931582.3585199998</v>
      </c>
      <c r="L25" s="550">
        <f t="shared" si="2"/>
        <v>3411498.6572139999</v>
      </c>
      <c r="M25" s="550">
        <f t="shared" si="2"/>
        <v>3890945.7743039997</v>
      </c>
      <c r="N25" s="550">
        <f t="shared" si="2"/>
        <v>4370862.0729979994</v>
      </c>
      <c r="O25" s="550">
        <f t="shared" si="2"/>
        <v>4860631.3950879993</v>
      </c>
      <c r="P25" s="534">
        <f>P23+O25</f>
        <v>5470319.8399999989</v>
      </c>
      <c r="Q25" s="818"/>
    </row>
  </sheetData>
  <mergeCells count="37">
    <mergeCell ref="A9:B10"/>
    <mergeCell ref="C9:C10"/>
    <mergeCell ref="D9:D10"/>
    <mergeCell ref="A7:K7"/>
    <mergeCell ref="B21:B22"/>
    <mergeCell ref="C21:C22"/>
    <mergeCell ref="D21:D22"/>
    <mergeCell ref="D11:D12"/>
    <mergeCell ref="A13:A14"/>
    <mergeCell ref="B13:B14"/>
    <mergeCell ref="C13:C14"/>
    <mergeCell ref="D13:D14"/>
    <mergeCell ref="A11:A12"/>
    <mergeCell ref="B11:B12"/>
    <mergeCell ref="B15:B16"/>
    <mergeCell ref="C15:C16"/>
    <mergeCell ref="C11:C12"/>
    <mergeCell ref="Q23:Q25"/>
    <mergeCell ref="A24:D24"/>
    <mergeCell ref="A25:D25"/>
    <mergeCell ref="A15:A16"/>
    <mergeCell ref="A17:A18"/>
    <mergeCell ref="B17:B18"/>
    <mergeCell ref="C17:C18"/>
    <mergeCell ref="D17:D18"/>
    <mergeCell ref="A19:A20"/>
    <mergeCell ref="B19:B20"/>
    <mergeCell ref="A23:D23"/>
    <mergeCell ref="D15:D16"/>
    <mergeCell ref="C19:C20"/>
    <mergeCell ref="D19:D20"/>
    <mergeCell ref="A21:A22"/>
    <mergeCell ref="B6:Q6"/>
    <mergeCell ref="B4:Q4"/>
    <mergeCell ref="B5:Q5"/>
    <mergeCell ref="B2:Q2"/>
    <mergeCell ref="B3:Q3"/>
  </mergeCells>
  <printOptions horizontalCentered="1"/>
  <pageMargins left="0.25" right="0.25" top="0.75" bottom="0.75" header="0.3" footer="0.3"/>
  <pageSetup paperSize="9" fitToWidth="2" fitToHeight="2" orientation="landscape" r:id="rId1"/>
  <headerFooter>
    <oddHeader>&amp;CGOVERNO DO ESTADO DE MATO GROSSO
MT PARTICIPAÇÕES E PROJETOS S/A - MTPAR</oddHeader>
    <oddFooter>&amp;CCRONOGRAMA FÍSICO- FINANCEIRO</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outlinePr summaryBelow="0" summaryRight="0"/>
  </sheetPr>
  <dimension ref="A1:M67"/>
  <sheetViews>
    <sheetView topLeftCell="D8" zoomScaleNormal="100" zoomScaleSheetLayoutView="85" workbookViewId="0">
      <selection activeCell="J50" sqref="J50"/>
    </sheetView>
  </sheetViews>
  <sheetFormatPr defaultColWidth="12.5703125" defaultRowHeight="15" customHeight="1"/>
  <cols>
    <col min="1" max="1" width="17.7109375" bestFit="1" customWidth="1"/>
    <col min="2" max="2" width="12.5703125" customWidth="1"/>
    <col min="3" max="3" width="44.7109375" customWidth="1"/>
    <col min="4" max="4" width="12.5703125" customWidth="1"/>
    <col min="5" max="5" width="12.7109375" customWidth="1"/>
    <col min="6" max="6" width="14.7109375" customWidth="1"/>
    <col min="7" max="7" width="11.42578125" hidden="1" customWidth="1"/>
    <col min="8" max="8" width="17.28515625" customWidth="1"/>
    <col min="9" max="10" width="12.7109375" customWidth="1"/>
    <col min="11" max="11" width="21.5703125" bestFit="1" customWidth="1"/>
    <col min="12" max="12" width="12.5703125" customWidth="1"/>
    <col min="13" max="13" width="16.42578125" customWidth="1"/>
    <col min="14" max="27" width="12.5703125" customWidth="1"/>
  </cols>
  <sheetData>
    <row r="1" spans="1:11" ht="54.6" customHeight="1"/>
    <row r="2" spans="1:11" ht="54.6" customHeight="1">
      <c r="A2" s="852" t="s">
        <v>25100</v>
      </c>
      <c r="B2" s="853"/>
      <c r="C2" s="853"/>
      <c r="D2" s="853"/>
      <c r="E2" s="853"/>
      <c r="F2" s="853"/>
      <c r="G2" s="853"/>
      <c r="H2" s="853"/>
      <c r="I2" s="853"/>
      <c r="J2" s="853"/>
      <c r="K2" s="854"/>
    </row>
    <row r="3" spans="1:11" ht="21" customHeight="1">
      <c r="A3" s="443" t="str">
        <f>'02-ORÇ'!A2</f>
        <v>OBRA:</v>
      </c>
      <c r="B3" s="855" t="str">
        <f>'02-ORÇ'!B2</f>
        <v>CERCAMENTO EM GRADIL DAS ÁREAS VERDES E DE SERVIÇO DO PARQUE NOVO MATO GROSSO</v>
      </c>
      <c r="C3" s="856"/>
      <c r="D3" s="856"/>
      <c r="E3" s="856"/>
      <c r="F3" s="856"/>
      <c r="G3" s="856"/>
      <c r="H3" s="856"/>
      <c r="I3" s="856"/>
      <c r="J3" s="856"/>
      <c r="K3" s="857"/>
    </row>
    <row r="4" spans="1:11" ht="21" customHeight="1">
      <c r="A4" s="443" t="str">
        <f>'02-ORÇ'!A3</f>
        <v xml:space="preserve">ENDEREÇO: </v>
      </c>
      <c r="B4" s="855" t="str">
        <f>'02-ORÇ'!B3</f>
        <v>MT 251, KM 11, S/N, ÁREA RURAL - PARQUE NOVO MATO GROSSO, CEP 78099-899</v>
      </c>
      <c r="C4" s="856"/>
      <c r="D4" s="856"/>
      <c r="E4" s="856"/>
      <c r="F4" s="856"/>
      <c r="G4" s="856"/>
      <c r="H4" s="856"/>
      <c r="I4" s="856"/>
      <c r="J4" s="856"/>
      <c r="K4" s="857"/>
    </row>
    <row r="5" spans="1:11" ht="21" customHeight="1">
      <c r="A5" s="443" t="str">
        <f>'02-ORÇ'!A4</f>
        <v>MUNICÍPIO:</v>
      </c>
      <c r="B5" s="855" t="str">
        <f>'02-ORÇ'!B4</f>
        <v>CUIABÁ - MT</v>
      </c>
      <c r="C5" s="856"/>
      <c r="D5" s="856"/>
      <c r="E5" s="856"/>
      <c r="F5" s="856"/>
      <c r="G5" s="856"/>
      <c r="H5" s="856"/>
      <c r="I5" s="856"/>
      <c r="J5" s="856"/>
      <c r="K5" s="857"/>
    </row>
    <row r="6" spans="1:11" ht="21" customHeight="1">
      <c r="A6" s="443" t="str">
        <f>'02-ORÇ'!A5</f>
        <v>OBJETO:</v>
      </c>
      <c r="B6" s="855" t="str">
        <f>'02-ORÇ'!B5</f>
        <v>CONTRATAÇÃO DE EMPRESA ESPECIALIZADA PARA EXECUÇÃO DAS OBRAS DO "CERCAMENTO EM GRADIL DAS ÁREAS VERDES E DE SERVIÇO DO PARQUE NOVO MATO GROSSO"</v>
      </c>
      <c r="C6" s="856"/>
      <c r="D6" s="856"/>
      <c r="E6" s="856"/>
      <c r="F6" s="856"/>
      <c r="G6" s="856"/>
      <c r="H6" s="856"/>
      <c r="I6" s="856"/>
      <c r="J6" s="856"/>
      <c r="K6" s="857"/>
    </row>
    <row r="7" spans="1:11" ht="317.25" customHeight="1" thickBot="1">
      <c r="A7" s="847" t="s">
        <v>25101</v>
      </c>
      <c r="B7" s="755"/>
      <c r="C7" s="755"/>
      <c r="D7" s="755"/>
      <c r="E7" s="755"/>
      <c r="F7" s="755"/>
      <c r="G7" s="755"/>
      <c r="H7" s="755"/>
      <c r="I7" s="755"/>
      <c r="J7" s="755"/>
      <c r="K7" s="848"/>
    </row>
    <row r="8" spans="1:11" ht="34.5" customHeight="1" thickBot="1">
      <c r="A8" s="849" t="s">
        <v>25102</v>
      </c>
      <c r="B8" s="850"/>
      <c r="C8" s="850"/>
      <c r="D8" s="850"/>
      <c r="E8" s="850"/>
      <c r="F8" s="850"/>
      <c r="G8" s="850"/>
      <c r="H8" s="850"/>
      <c r="I8" s="850"/>
      <c r="J8" s="850"/>
      <c r="K8" s="851"/>
    </row>
    <row r="9" spans="1:11" ht="15" customHeight="1" thickBot="1">
      <c r="A9" s="858" t="s">
        <v>25103</v>
      </c>
      <c r="B9" s="859"/>
      <c r="C9" s="859"/>
      <c r="D9" s="859"/>
      <c r="E9" s="859"/>
      <c r="F9" s="859"/>
      <c r="G9" s="859"/>
      <c r="H9" s="859"/>
      <c r="I9" s="860"/>
      <c r="J9" s="861">
        <f>J49</f>
        <v>5470319.8399999999</v>
      </c>
      <c r="K9" s="730"/>
    </row>
    <row r="10" spans="1:11" ht="14.25">
      <c r="A10" s="444"/>
      <c r="B10" s="110"/>
      <c r="C10" s="110"/>
      <c r="D10" s="111"/>
      <c r="E10" s="112"/>
      <c r="F10" s="113"/>
      <c r="G10" s="113"/>
      <c r="H10" s="113"/>
      <c r="I10" s="114"/>
      <c r="J10" s="114"/>
      <c r="K10" s="445"/>
    </row>
    <row r="11" spans="1:11" ht="15" customHeight="1">
      <c r="A11" s="446">
        <v>0.9</v>
      </c>
      <c r="B11" s="447" t="s">
        <v>25104</v>
      </c>
      <c r="C11" s="448"/>
      <c r="D11" s="449"/>
      <c r="E11" s="450"/>
      <c r="F11" s="451"/>
      <c r="G11" s="451"/>
      <c r="H11" s="451"/>
      <c r="I11" s="452"/>
      <c r="J11" s="452"/>
      <c r="K11" s="453"/>
    </row>
    <row r="12" spans="1:11" ht="15" customHeight="1">
      <c r="A12" s="454">
        <v>0.95</v>
      </c>
      <c r="B12" s="447" t="s">
        <v>25105</v>
      </c>
      <c r="C12" s="448"/>
      <c r="D12" s="449"/>
      <c r="E12" s="450"/>
      <c r="F12" s="451"/>
      <c r="G12" s="451"/>
      <c r="H12" s="451"/>
      <c r="I12" s="452"/>
      <c r="J12" s="452"/>
      <c r="K12" s="453"/>
    </row>
    <row r="13" spans="1:11" ht="15" customHeight="1">
      <c r="A13" s="455">
        <v>1</v>
      </c>
      <c r="B13" s="447" t="s">
        <v>25106</v>
      </c>
      <c r="C13" s="448"/>
      <c r="D13" s="449"/>
      <c r="E13" s="450"/>
      <c r="F13" s="451"/>
      <c r="G13" s="451"/>
      <c r="H13" s="451"/>
      <c r="I13" s="452"/>
      <c r="J13" s="452"/>
      <c r="K13" s="453"/>
    </row>
    <row r="14" spans="1:11" ht="13.5" thickBot="1">
      <c r="A14" s="862"/>
      <c r="B14" s="755"/>
      <c r="C14" s="755"/>
      <c r="D14" s="755"/>
      <c r="E14" s="755"/>
      <c r="F14" s="755"/>
      <c r="G14" s="755"/>
      <c r="H14" s="755"/>
      <c r="I14" s="755"/>
      <c r="J14" s="755"/>
      <c r="K14" s="848"/>
    </row>
    <row r="15" spans="1:11" ht="15" customHeight="1">
      <c r="A15" s="456" t="s">
        <v>25107</v>
      </c>
      <c r="B15" s="457" t="s">
        <v>25108</v>
      </c>
      <c r="C15" s="457" t="s">
        <v>24943</v>
      </c>
      <c r="D15" s="457" t="s">
        <v>25109</v>
      </c>
      <c r="E15" s="458" t="s">
        <v>25110</v>
      </c>
      <c r="F15" s="459" t="s">
        <v>25111</v>
      </c>
      <c r="G15" s="459"/>
      <c r="H15" s="459" t="s">
        <v>24944</v>
      </c>
      <c r="I15" s="460" t="s">
        <v>24945</v>
      </c>
      <c r="J15" s="461" t="s">
        <v>25112</v>
      </c>
      <c r="K15" s="462" t="s">
        <v>25113</v>
      </c>
    </row>
    <row r="16" spans="1:11" ht="51">
      <c r="A16" s="463" t="s">
        <v>25026</v>
      </c>
      <c r="B16" s="464" t="s">
        <v>25114</v>
      </c>
      <c r="C16" s="704" t="s">
        <v>25115</v>
      </c>
      <c r="D16" s="705" t="s">
        <v>89</v>
      </c>
      <c r="E16" s="706">
        <v>13388.72</v>
      </c>
      <c r="F16" s="707">
        <f>'02-ORÇ'!J35</f>
        <v>360.66</v>
      </c>
      <c r="G16" s="707"/>
      <c r="H16" s="707">
        <f>E16*F16</f>
        <v>4828775.7552000005</v>
      </c>
      <c r="I16" s="708">
        <f t="shared" ref="I16:I48" si="0">H16/$J$9</f>
        <v>0.88272274682937013</v>
      </c>
      <c r="J16" s="709">
        <f>I16</f>
        <v>0.88272274682937013</v>
      </c>
      <c r="K16" s="710" t="str">
        <f t="shared" ref="K16:K44" si="1">IF(J16&lt;$A$11,"A",IF(J16&lt;$A$12,"B","C"))</f>
        <v>A</v>
      </c>
    </row>
    <row r="17" spans="1:11" ht="25.5">
      <c r="A17" s="465">
        <v>90778</v>
      </c>
      <c r="B17" s="115" t="s">
        <v>25023</v>
      </c>
      <c r="C17" s="679" t="s">
        <v>24287</v>
      </c>
      <c r="D17" s="680" t="s">
        <v>293</v>
      </c>
      <c r="E17" s="681">
        <v>1296</v>
      </c>
      <c r="F17" s="682">
        <f>'02-ORÇ'!J9</f>
        <v>107.54</v>
      </c>
      <c r="G17" s="682">
        <f>E17*F17</f>
        <v>139371.84</v>
      </c>
      <c r="H17" s="682">
        <f>TRUNC((E17*F17),2)</f>
        <v>139371.84</v>
      </c>
      <c r="I17" s="683">
        <f t="shared" si="0"/>
        <v>2.5477822883570186E-2</v>
      </c>
      <c r="J17" s="684">
        <f t="shared" ref="J17:J48" si="2">I17+J16</f>
        <v>0.90820056971294028</v>
      </c>
      <c r="K17" s="684" t="str">
        <f t="shared" si="1"/>
        <v>B</v>
      </c>
    </row>
    <row r="18" spans="1:11" ht="38.25">
      <c r="A18" s="466">
        <v>94971</v>
      </c>
      <c r="B18" s="467" t="s">
        <v>25023</v>
      </c>
      <c r="C18" s="685" t="s">
        <v>14952</v>
      </c>
      <c r="D18" s="468" t="s">
        <v>290</v>
      </c>
      <c r="E18" s="469">
        <v>270.8</v>
      </c>
      <c r="F18" s="470">
        <f>'02-ORÇ'!J25</f>
        <v>491.31</v>
      </c>
      <c r="G18" s="470">
        <f t="shared" ref="G18:G48" si="3">E18*F18</f>
        <v>133046.74799999999</v>
      </c>
      <c r="H18" s="470">
        <f t="shared" ref="H18:H46" si="4">TRUNC((E18*F18),2)</f>
        <v>133046.74</v>
      </c>
      <c r="I18" s="471">
        <f t="shared" si="0"/>
        <v>2.432156508055295E-2</v>
      </c>
      <c r="J18" s="686">
        <f t="shared" si="2"/>
        <v>0.93252213479349322</v>
      </c>
      <c r="K18" s="686" t="str">
        <f t="shared" si="1"/>
        <v>B</v>
      </c>
    </row>
    <row r="19" spans="1:11" ht="38.25">
      <c r="A19" s="472">
        <v>103670</v>
      </c>
      <c r="B19" s="473" t="s">
        <v>25023</v>
      </c>
      <c r="C19" s="687" t="s">
        <v>15026</v>
      </c>
      <c r="D19" s="688" t="s">
        <v>290</v>
      </c>
      <c r="E19" s="689">
        <v>270.8</v>
      </c>
      <c r="F19" s="690">
        <f>'02-ORÇ'!J37</f>
        <v>241.76</v>
      </c>
      <c r="G19" s="690">
        <f t="shared" si="3"/>
        <v>65468.608</v>
      </c>
      <c r="H19" s="690">
        <f t="shared" si="4"/>
        <v>65468.6</v>
      </c>
      <c r="I19" s="691">
        <f t="shared" si="0"/>
        <v>1.1967965661035279E-2</v>
      </c>
      <c r="J19" s="692">
        <f t="shared" si="2"/>
        <v>0.94449010045452853</v>
      </c>
      <c r="K19" s="692" t="str">
        <f t="shared" si="1"/>
        <v>B</v>
      </c>
    </row>
    <row r="20" spans="1:11" ht="25.5">
      <c r="A20" s="474">
        <v>93572</v>
      </c>
      <c r="B20" s="475" t="s">
        <v>25023</v>
      </c>
      <c r="C20" s="693" t="s">
        <v>24310</v>
      </c>
      <c r="D20" s="476" t="s">
        <v>296</v>
      </c>
      <c r="E20" s="477">
        <v>12</v>
      </c>
      <c r="F20" s="478">
        <f>'02-ORÇ'!J10</f>
        <v>4586.71</v>
      </c>
      <c r="G20" s="678">
        <f t="shared" si="3"/>
        <v>55040.520000000004</v>
      </c>
      <c r="H20" s="678">
        <f>TRUNC((E20*F20),2)</f>
        <v>55040.52</v>
      </c>
      <c r="I20" s="479">
        <f t="shared" si="0"/>
        <v>1.0061663962961258E-2</v>
      </c>
      <c r="J20" s="694">
        <f t="shared" si="2"/>
        <v>0.95455176441748979</v>
      </c>
      <c r="K20" s="480" t="str">
        <f t="shared" si="1"/>
        <v>C</v>
      </c>
    </row>
    <row r="21" spans="1:11" ht="51">
      <c r="A21" s="474" t="s">
        <v>25036</v>
      </c>
      <c r="B21" s="475" t="s">
        <v>25114</v>
      </c>
      <c r="C21" s="693" t="s">
        <v>25037</v>
      </c>
      <c r="D21" s="476" t="s">
        <v>2</v>
      </c>
      <c r="E21" s="477">
        <v>20</v>
      </c>
      <c r="F21" s="478">
        <f>'02-ORÇ'!J30</f>
        <v>2570.7399999999998</v>
      </c>
      <c r="G21" s="678">
        <f t="shared" si="3"/>
        <v>51414.799999999996</v>
      </c>
      <c r="H21" s="678">
        <f t="shared" si="4"/>
        <v>51414.8</v>
      </c>
      <c r="I21" s="479">
        <f t="shared" si="0"/>
        <v>9.3988654235617787E-3</v>
      </c>
      <c r="J21" s="694">
        <f t="shared" si="2"/>
        <v>0.96395062984105162</v>
      </c>
      <c r="K21" s="480" t="str">
        <f t="shared" si="1"/>
        <v>C</v>
      </c>
    </row>
    <row r="22" spans="1:11" ht="12.75">
      <c r="A22" s="474">
        <v>93563</v>
      </c>
      <c r="B22" s="475" t="s">
        <v>25023</v>
      </c>
      <c r="C22" s="693" t="s">
        <v>24269</v>
      </c>
      <c r="D22" s="476" t="s">
        <v>296</v>
      </c>
      <c r="E22" s="477">
        <v>12</v>
      </c>
      <c r="F22" s="478">
        <f>'02-ORÇ'!J13</f>
        <v>3416.62</v>
      </c>
      <c r="G22" s="678">
        <f t="shared" si="3"/>
        <v>40999.440000000002</v>
      </c>
      <c r="H22" s="678">
        <f t="shared" si="4"/>
        <v>40999.440000000002</v>
      </c>
      <c r="I22" s="479">
        <f t="shared" si="0"/>
        <v>7.4948890008595921E-3</v>
      </c>
      <c r="J22" s="694">
        <f t="shared" si="2"/>
        <v>0.97144551884191122</v>
      </c>
      <c r="K22" s="480" t="str">
        <f t="shared" si="1"/>
        <v>C</v>
      </c>
    </row>
    <row r="23" spans="1:11" ht="25.5">
      <c r="A23" s="474" t="s">
        <v>25054</v>
      </c>
      <c r="B23" s="475" t="s">
        <v>25114</v>
      </c>
      <c r="C23" s="702" t="s">
        <v>25055</v>
      </c>
      <c r="D23" s="476" t="s">
        <v>96</v>
      </c>
      <c r="E23" s="477">
        <v>2891.56</v>
      </c>
      <c r="F23" s="478">
        <f>'02-ORÇ'!J22</f>
        <v>11.4</v>
      </c>
      <c r="G23" s="678">
        <f t="shared" si="3"/>
        <v>32963.784</v>
      </c>
      <c r="H23" s="678">
        <f t="shared" si="4"/>
        <v>32963.78</v>
      </c>
      <c r="I23" s="479">
        <f t="shared" si="0"/>
        <v>6.0259328456377789E-3</v>
      </c>
      <c r="J23" s="694">
        <f t="shared" si="2"/>
        <v>0.97747145168754901</v>
      </c>
      <c r="K23" s="480" t="str">
        <f t="shared" si="1"/>
        <v>C</v>
      </c>
    </row>
    <row r="24" spans="1:11" ht="51">
      <c r="A24" s="474" t="s">
        <v>25050</v>
      </c>
      <c r="B24" s="475" t="s">
        <v>25114</v>
      </c>
      <c r="C24" s="693" t="s">
        <v>25051</v>
      </c>
      <c r="D24" s="476" t="s">
        <v>2</v>
      </c>
      <c r="E24" s="477">
        <v>1</v>
      </c>
      <c r="F24" s="478">
        <f>'02-ORÇ'!J19</f>
        <v>20305.09</v>
      </c>
      <c r="G24" s="678">
        <f t="shared" si="3"/>
        <v>20305.09</v>
      </c>
      <c r="H24" s="678">
        <f t="shared" si="4"/>
        <v>20305.09</v>
      </c>
      <c r="I24" s="479">
        <f t="shared" si="0"/>
        <v>3.7118652279754085E-3</v>
      </c>
      <c r="J24" s="694">
        <f t="shared" si="2"/>
        <v>0.98118331691552441</v>
      </c>
      <c r="K24" s="480" t="str">
        <f t="shared" si="1"/>
        <v>C</v>
      </c>
    </row>
    <row r="25" spans="1:11" ht="51">
      <c r="A25" s="474" t="s">
        <v>25040</v>
      </c>
      <c r="B25" s="475" t="s">
        <v>25114</v>
      </c>
      <c r="C25" s="693" t="s">
        <v>25041</v>
      </c>
      <c r="D25" s="476" t="s">
        <v>2</v>
      </c>
      <c r="E25" s="477">
        <v>3</v>
      </c>
      <c r="F25" s="478">
        <f>'02-ORÇ'!J31</f>
        <v>3592.05</v>
      </c>
      <c r="G25" s="678">
        <f t="shared" si="3"/>
        <v>10776.150000000001</v>
      </c>
      <c r="H25" s="678">
        <f t="shared" si="4"/>
        <v>10776.15</v>
      </c>
      <c r="I25" s="479">
        <f t="shared" si="0"/>
        <v>1.9699305187244774E-3</v>
      </c>
      <c r="J25" s="694">
        <f t="shared" si="2"/>
        <v>0.98315324743424892</v>
      </c>
      <c r="K25" s="480" t="str">
        <f t="shared" si="1"/>
        <v>C</v>
      </c>
    </row>
    <row r="26" spans="1:11" ht="25.5">
      <c r="A26" s="474">
        <v>96977</v>
      </c>
      <c r="B26" s="475" t="s">
        <v>25023</v>
      </c>
      <c r="C26" s="693" t="s">
        <v>16448</v>
      </c>
      <c r="D26" s="476" t="s">
        <v>89</v>
      </c>
      <c r="E26" s="477">
        <v>237</v>
      </c>
      <c r="F26" s="478">
        <f>'02-ORÇ'!J41</f>
        <v>45.01</v>
      </c>
      <c r="G26" s="678">
        <f t="shared" si="3"/>
        <v>10667.369999999999</v>
      </c>
      <c r="H26" s="678">
        <f t="shared" si="4"/>
        <v>10667.37</v>
      </c>
      <c r="I26" s="479">
        <f t="shared" si="0"/>
        <v>1.9500450269832853E-3</v>
      </c>
      <c r="J26" s="694">
        <f t="shared" si="2"/>
        <v>0.98510329246123218</v>
      </c>
      <c r="K26" s="480" t="str">
        <f t="shared" si="1"/>
        <v>C</v>
      </c>
    </row>
    <row r="27" spans="1:11" ht="25.5">
      <c r="A27" s="474" t="s">
        <v>25042</v>
      </c>
      <c r="B27" s="475" t="s">
        <v>25114</v>
      </c>
      <c r="C27" s="693" t="s">
        <v>25043</v>
      </c>
      <c r="D27" s="476" t="s">
        <v>25044</v>
      </c>
      <c r="E27" s="477">
        <v>12</v>
      </c>
      <c r="F27" s="478">
        <f>'02-ORÇ'!J17</f>
        <v>840.29</v>
      </c>
      <c r="G27" s="678">
        <f t="shared" si="3"/>
        <v>10083.48</v>
      </c>
      <c r="H27" s="678">
        <f t="shared" si="4"/>
        <v>10083.48</v>
      </c>
      <c r="I27" s="479">
        <f t="shared" si="0"/>
        <v>1.8433072096201233E-3</v>
      </c>
      <c r="J27" s="694">
        <f t="shared" si="2"/>
        <v>0.9869465996708523</v>
      </c>
      <c r="K27" s="480" t="str">
        <f t="shared" si="1"/>
        <v>C</v>
      </c>
    </row>
    <row r="28" spans="1:11" ht="15.75" customHeight="1">
      <c r="A28" s="474" t="s">
        <v>25048</v>
      </c>
      <c r="B28" s="475" t="s">
        <v>25114</v>
      </c>
      <c r="C28" s="693" t="s">
        <v>25049</v>
      </c>
      <c r="D28" s="476" t="s">
        <v>2</v>
      </c>
      <c r="E28" s="477">
        <v>12</v>
      </c>
      <c r="F28" s="478">
        <f>'02-ORÇ'!J18</f>
        <v>752.26</v>
      </c>
      <c r="G28" s="678">
        <f t="shared" si="3"/>
        <v>9027.119999999999</v>
      </c>
      <c r="H28" s="678">
        <f t="shared" si="4"/>
        <v>9027.1200000000008</v>
      </c>
      <c r="I28" s="479">
        <f t="shared" si="0"/>
        <v>1.6501996709574482E-3</v>
      </c>
      <c r="J28" s="694">
        <f t="shared" si="2"/>
        <v>0.98859679934180977</v>
      </c>
      <c r="K28" s="480" t="str">
        <f t="shared" si="1"/>
        <v>C</v>
      </c>
    </row>
    <row r="29" spans="1:11" ht="15.75" customHeight="1">
      <c r="A29" s="474">
        <v>104900</v>
      </c>
      <c r="B29" s="475" t="s">
        <v>25023</v>
      </c>
      <c r="C29" s="693" t="s">
        <v>10506</v>
      </c>
      <c r="D29" s="476" t="s">
        <v>2</v>
      </c>
      <c r="E29" s="477">
        <v>1</v>
      </c>
      <c r="F29" s="478">
        <f>'02-ORÇ'!J16</f>
        <v>8284.1200000000008</v>
      </c>
      <c r="G29" s="678">
        <f t="shared" si="3"/>
        <v>8284.1200000000008</v>
      </c>
      <c r="H29" s="678">
        <f t="shared" si="4"/>
        <v>8284.1200000000008</v>
      </c>
      <c r="I29" s="479">
        <f t="shared" si="0"/>
        <v>1.5143758029329416E-3</v>
      </c>
      <c r="J29" s="694">
        <f t="shared" si="2"/>
        <v>0.99011117514474267</v>
      </c>
      <c r="K29" s="480" t="str">
        <f t="shared" si="1"/>
        <v>C</v>
      </c>
    </row>
    <row r="30" spans="1:11" ht="15.75" customHeight="1">
      <c r="A30" s="474" t="s">
        <v>25060</v>
      </c>
      <c r="B30" s="475" t="s">
        <v>25114</v>
      </c>
      <c r="C30" s="693" t="s">
        <v>25061</v>
      </c>
      <c r="D30" s="476" t="s">
        <v>801</v>
      </c>
      <c r="E30" s="477">
        <v>249.22</v>
      </c>
      <c r="F30" s="478">
        <f>'02-ORÇ'!J32</f>
        <v>32.72</v>
      </c>
      <c r="G30" s="678">
        <f t="shared" si="3"/>
        <v>8154.4784</v>
      </c>
      <c r="H30" s="678">
        <f t="shared" si="4"/>
        <v>8154.47</v>
      </c>
      <c r="I30" s="479">
        <f t="shared" si="0"/>
        <v>1.4906751777790017E-3</v>
      </c>
      <c r="J30" s="694">
        <f t="shared" si="2"/>
        <v>0.99160185032252168</v>
      </c>
      <c r="K30" s="480" t="str">
        <f t="shared" si="1"/>
        <v>C</v>
      </c>
    </row>
    <row r="31" spans="1:11" ht="15.75" customHeight="1">
      <c r="A31" s="474">
        <v>96985</v>
      </c>
      <c r="B31" s="475" t="s">
        <v>25023</v>
      </c>
      <c r="C31" s="693" t="s">
        <v>16456</v>
      </c>
      <c r="D31" s="476" t="s">
        <v>2</v>
      </c>
      <c r="E31" s="477">
        <v>87</v>
      </c>
      <c r="F31" s="478">
        <f>'02-ORÇ'!J42</f>
        <v>66.08</v>
      </c>
      <c r="G31" s="678">
        <f>E31*F31</f>
        <v>5748.96</v>
      </c>
      <c r="H31" s="678">
        <f t="shared" si="4"/>
        <v>5748.96</v>
      </c>
      <c r="I31" s="479">
        <f t="shared" si="0"/>
        <v>1.0509367218279509E-3</v>
      </c>
      <c r="J31" s="694">
        <f t="shared" si="2"/>
        <v>0.99265278704434967</v>
      </c>
      <c r="K31" s="480" t="str">
        <f t="shared" si="1"/>
        <v>C</v>
      </c>
    </row>
    <row r="32" spans="1:11" ht="15.75" customHeight="1">
      <c r="A32" s="474">
        <v>94971</v>
      </c>
      <c r="B32" s="475" t="s">
        <v>25023</v>
      </c>
      <c r="C32" s="693" t="s">
        <v>14952</v>
      </c>
      <c r="D32" s="476" t="s">
        <v>290</v>
      </c>
      <c r="E32" s="477">
        <v>11.56</v>
      </c>
      <c r="F32" s="478">
        <f>'02-ORÇ'!J36</f>
        <v>491.31</v>
      </c>
      <c r="G32" s="678">
        <f t="shared" si="3"/>
        <v>5679.5436</v>
      </c>
      <c r="H32" s="678">
        <f t="shared" si="4"/>
        <v>5679.54</v>
      </c>
      <c r="I32" s="479">
        <f t="shared" si="0"/>
        <v>1.0382464218033731E-3</v>
      </c>
      <c r="J32" s="694">
        <f t="shared" si="2"/>
        <v>0.99369103346615306</v>
      </c>
      <c r="K32" s="480" t="str">
        <f t="shared" si="1"/>
        <v>C</v>
      </c>
    </row>
    <row r="33" spans="1:11" ht="15.75" customHeight="1">
      <c r="A33" s="474">
        <v>100938</v>
      </c>
      <c r="B33" s="475" t="s">
        <v>25023</v>
      </c>
      <c r="C33" s="693" t="s">
        <v>23773</v>
      </c>
      <c r="D33" s="476" t="s">
        <v>23309</v>
      </c>
      <c r="E33" s="477">
        <v>24.7</v>
      </c>
      <c r="F33" s="478">
        <f>'02-ORÇ'!J39</f>
        <v>6.58</v>
      </c>
      <c r="G33" s="678">
        <f>E33*F33</f>
        <v>162.52600000000001</v>
      </c>
      <c r="H33" s="678">
        <f>TRUNC((E33*F33),2)</f>
        <v>162.52000000000001</v>
      </c>
      <c r="I33" s="479">
        <f t="shared" si="0"/>
        <v>2.9709414577850355E-5</v>
      </c>
      <c r="J33" s="694">
        <f t="shared" si="2"/>
        <v>0.99372074288073087</v>
      </c>
      <c r="K33" s="480" t="str">
        <f t="shared" si="1"/>
        <v>C</v>
      </c>
    </row>
    <row r="34" spans="1:11" ht="15.75" customHeight="1">
      <c r="A34" s="474">
        <v>95577</v>
      </c>
      <c r="B34" s="475" t="s">
        <v>25023</v>
      </c>
      <c r="C34" s="693" t="s">
        <v>14826</v>
      </c>
      <c r="D34" s="476" t="s">
        <v>96</v>
      </c>
      <c r="E34" s="477">
        <v>334</v>
      </c>
      <c r="F34" s="478">
        <v>11.1</v>
      </c>
      <c r="G34" s="678">
        <f t="shared" si="3"/>
        <v>3707.4</v>
      </c>
      <c r="H34" s="678">
        <f t="shared" si="4"/>
        <v>3707.4</v>
      </c>
      <c r="I34" s="479">
        <f t="shared" si="0"/>
        <v>6.7773002464879644E-4</v>
      </c>
      <c r="J34" s="694">
        <f t="shared" si="2"/>
        <v>0.99439847290537964</v>
      </c>
      <c r="K34" s="480" t="str">
        <f t="shared" si="1"/>
        <v>C</v>
      </c>
    </row>
    <row r="35" spans="1:11" ht="15.75" customHeight="1">
      <c r="A35" s="474" t="s">
        <v>25019</v>
      </c>
      <c r="B35" s="475" t="s">
        <v>25114</v>
      </c>
      <c r="C35" s="693" t="s">
        <v>25020</v>
      </c>
      <c r="D35" s="476" t="s">
        <v>25021</v>
      </c>
      <c r="E35" s="477">
        <v>270.8</v>
      </c>
      <c r="F35" s="478">
        <f>'02-ORÇ'!J34</f>
        <v>12.77</v>
      </c>
      <c r="G35" s="678">
        <f t="shared" si="3"/>
        <v>3458.116</v>
      </c>
      <c r="H35" s="678">
        <f t="shared" si="4"/>
        <v>3458.11</v>
      </c>
      <c r="I35" s="479">
        <f t="shared" si="0"/>
        <v>6.3215864906356197E-4</v>
      </c>
      <c r="J35" s="694">
        <f t="shared" si="2"/>
        <v>0.99503063155444316</v>
      </c>
      <c r="K35" s="480" t="str">
        <f t="shared" si="1"/>
        <v>C</v>
      </c>
    </row>
    <row r="36" spans="1:11" ht="15.75" customHeight="1">
      <c r="A36" s="474">
        <v>103689</v>
      </c>
      <c r="B36" s="475" t="s">
        <v>25023</v>
      </c>
      <c r="C36" s="693" t="s">
        <v>21839</v>
      </c>
      <c r="D36" s="476" t="s">
        <v>801</v>
      </c>
      <c r="E36" s="477">
        <v>12.5</v>
      </c>
      <c r="F36" s="478">
        <f>'02-ORÇ'!J15</f>
        <v>272.95</v>
      </c>
      <c r="G36" s="678">
        <f t="shared" si="3"/>
        <v>3411.875</v>
      </c>
      <c r="H36" s="678">
        <f t="shared" si="4"/>
        <v>3411.87</v>
      </c>
      <c r="I36" s="479">
        <f t="shared" si="0"/>
        <v>6.2370576123388062E-4</v>
      </c>
      <c r="J36" s="694">
        <f t="shared" si="2"/>
        <v>0.99565433731567698</v>
      </c>
      <c r="K36" s="480" t="str">
        <f t="shared" si="1"/>
        <v>C</v>
      </c>
    </row>
    <row r="37" spans="1:11" ht="15.75" customHeight="1">
      <c r="A37" s="474">
        <v>95584</v>
      </c>
      <c r="B37" s="475" t="s">
        <v>25023</v>
      </c>
      <c r="C37" s="693" t="s">
        <v>14840</v>
      </c>
      <c r="D37" s="476" t="s">
        <v>96</v>
      </c>
      <c r="E37" s="477">
        <v>229</v>
      </c>
      <c r="F37" s="478">
        <f>'02-ORÇ'!J27</f>
        <v>13.8</v>
      </c>
      <c r="G37" s="678">
        <f t="shared" si="3"/>
        <v>3160.2000000000003</v>
      </c>
      <c r="H37" s="678">
        <f t="shared" si="4"/>
        <v>3160.2</v>
      </c>
      <c r="I37" s="479">
        <f t="shared" si="0"/>
        <v>5.7769931053976544E-4</v>
      </c>
      <c r="J37" s="694">
        <f t="shared" si="2"/>
        <v>0.99623203662621673</v>
      </c>
      <c r="K37" s="480" t="str">
        <f t="shared" si="1"/>
        <v>C</v>
      </c>
    </row>
    <row r="38" spans="1:11" ht="15.75" customHeight="1">
      <c r="A38" s="474" t="s">
        <v>25052</v>
      </c>
      <c r="B38" s="475" t="s">
        <v>25114</v>
      </c>
      <c r="C38" s="693" t="s">
        <v>25053</v>
      </c>
      <c r="D38" s="476" t="s">
        <v>2</v>
      </c>
      <c r="E38" s="477">
        <v>6</v>
      </c>
      <c r="F38" s="478">
        <f>'02-ORÇ'!J20</f>
        <v>469.54</v>
      </c>
      <c r="G38" s="678">
        <f t="shared" si="3"/>
        <v>2817.2400000000002</v>
      </c>
      <c r="H38" s="678">
        <f t="shared" si="4"/>
        <v>2817.24</v>
      </c>
      <c r="I38" s="479">
        <f t="shared" si="0"/>
        <v>5.1500462174072803E-4</v>
      </c>
      <c r="J38" s="694">
        <f t="shared" si="2"/>
        <v>0.99674704124795743</v>
      </c>
      <c r="K38" s="480" t="str">
        <f t="shared" si="1"/>
        <v>C</v>
      </c>
    </row>
    <row r="39" spans="1:11" ht="15.75" customHeight="1">
      <c r="A39" s="474" t="s">
        <v>25067</v>
      </c>
      <c r="B39" s="475" t="s">
        <v>25114</v>
      </c>
      <c r="C39" s="693" t="s">
        <v>25068</v>
      </c>
      <c r="D39" s="476" t="s">
        <v>25064</v>
      </c>
      <c r="E39" s="477">
        <v>158</v>
      </c>
      <c r="F39" s="478">
        <f>'02-ORÇ'!J44</f>
        <v>16.239999999999998</v>
      </c>
      <c r="G39" s="678">
        <f t="shared" si="3"/>
        <v>2565.9199999999996</v>
      </c>
      <c r="H39" s="678">
        <f t="shared" si="4"/>
        <v>2565.92</v>
      </c>
      <c r="I39" s="479">
        <f t="shared" si="0"/>
        <v>4.6906215268027182E-4</v>
      </c>
      <c r="J39" s="694">
        <f t="shared" si="2"/>
        <v>0.99721610340063771</v>
      </c>
      <c r="K39" s="480" t="str">
        <f t="shared" si="1"/>
        <v>C</v>
      </c>
    </row>
    <row r="40" spans="1:11" ht="15.75" customHeight="1">
      <c r="A40" s="474" t="s">
        <v>25058</v>
      </c>
      <c r="B40" s="475" t="s">
        <v>25114</v>
      </c>
      <c r="C40" s="693" t="s">
        <v>25059</v>
      </c>
      <c r="D40" s="476" t="s">
        <v>89</v>
      </c>
      <c r="E40" s="477">
        <v>92</v>
      </c>
      <c r="F40" s="478">
        <f>'02-ORÇ'!J24</f>
        <v>26.88</v>
      </c>
      <c r="G40" s="678">
        <f t="shared" si="3"/>
        <v>2472.96</v>
      </c>
      <c r="H40" s="678">
        <f t="shared" si="4"/>
        <v>2472.96</v>
      </c>
      <c r="I40" s="479">
        <f t="shared" si="0"/>
        <v>4.5206863078046277E-4</v>
      </c>
      <c r="J40" s="694">
        <f t="shared" si="2"/>
        <v>0.99766817203141822</v>
      </c>
      <c r="K40" s="480" t="str">
        <f t="shared" si="1"/>
        <v>C</v>
      </c>
    </row>
    <row r="41" spans="1:11" ht="15.75" customHeight="1">
      <c r="A41" s="474">
        <v>90781</v>
      </c>
      <c r="B41" s="475" t="s">
        <v>25023</v>
      </c>
      <c r="C41" s="693" t="s">
        <v>24293</v>
      </c>
      <c r="D41" s="476" t="s">
        <v>293</v>
      </c>
      <c r="E41" s="477">
        <v>120</v>
      </c>
      <c r="F41" s="478">
        <f>'02-ORÇ'!J11</f>
        <v>19.3</v>
      </c>
      <c r="G41" s="678">
        <f t="shared" si="3"/>
        <v>2316</v>
      </c>
      <c r="H41" s="678">
        <f t="shared" si="4"/>
        <v>2316</v>
      </c>
      <c r="I41" s="479">
        <f t="shared" si="0"/>
        <v>4.2337561015445125E-4</v>
      </c>
      <c r="J41" s="694">
        <f t="shared" si="2"/>
        <v>0.99809154764157271</v>
      </c>
      <c r="K41" s="480" t="str">
        <f t="shared" si="1"/>
        <v>C</v>
      </c>
    </row>
    <row r="42" spans="1:11" ht="15.75" customHeight="1">
      <c r="A42" s="474">
        <v>100978</v>
      </c>
      <c r="B42" s="475" t="s">
        <v>25023</v>
      </c>
      <c r="C42" s="693" t="s">
        <v>23859</v>
      </c>
      <c r="D42" s="476" t="s">
        <v>290</v>
      </c>
      <c r="E42" s="477">
        <v>12.35</v>
      </c>
      <c r="F42" s="478">
        <f>'02-ORÇ'!J38</f>
        <v>6.03</v>
      </c>
      <c r="G42" s="678">
        <f t="shared" si="3"/>
        <v>74.470500000000001</v>
      </c>
      <c r="H42" s="678">
        <f t="shared" si="4"/>
        <v>74.47</v>
      </c>
      <c r="I42" s="479">
        <f t="shared" si="0"/>
        <v>1.3613463595942134E-5</v>
      </c>
      <c r="J42" s="694">
        <f t="shared" si="2"/>
        <v>0.99810516110516867</v>
      </c>
      <c r="K42" s="480" t="str">
        <f t="shared" si="1"/>
        <v>C</v>
      </c>
    </row>
    <row r="43" spans="1:11" ht="15.75" customHeight="1">
      <c r="A43" s="474" t="s">
        <v>25072</v>
      </c>
      <c r="B43" s="475" t="s">
        <v>25114</v>
      </c>
      <c r="C43" s="693" t="s">
        <v>25116</v>
      </c>
      <c r="D43" s="476" t="s">
        <v>25064</v>
      </c>
      <c r="E43" s="477">
        <v>158</v>
      </c>
      <c r="F43" s="478">
        <v>8.3000000000000007</v>
      </c>
      <c r="G43" s="678">
        <f t="shared" si="3"/>
        <v>1311.4</v>
      </c>
      <c r="H43" s="678">
        <f t="shared" si="4"/>
        <v>1311.4</v>
      </c>
      <c r="I43" s="479">
        <f t="shared" si="0"/>
        <v>2.3973004108659215E-4</v>
      </c>
      <c r="J43" s="694">
        <f t="shared" si="2"/>
        <v>0.99834489114625524</v>
      </c>
      <c r="K43" s="480" t="str">
        <f t="shared" si="1"/>
        <v>C</v>
      </c>
    </row>
    <row r="44" spans="1:11" ht="15.75" customHeight="1">
      <c r="A44" s="474">
        <v>88253</v>
      </c>
      <c r="B44" s="475" t="s">
        <v>25023</v>
      </c>
      <c r="C44" s="693" t="s">
        <v>24147</v>
      </c>
      <c r="D44" s="476" t="s">
        <v>293</v>
      </c>
      <c r="E44" s="477">
        <v>120</v>
      </c>
      <c r="F44" s="478">
        <f>'02-ORÇ'!J12</f>
        <v>9.7100000000000009</v>
      </c>
      <c r="G44" s="678">
        <f t="shared" si="3"/>
        <v>1165.2</v>
      </c>
      <c r="H44" s="678">
        <f>TRUNC((E44*F44),2)</f>
        <v>1165.2</v>
      </c>
      <c r="I44" s="479">
        <f t="shared" si="0"/>
        <v>2.1300399868392339E-4</v>
      </c>
      <c r="J44" s="694">
        <f t="shared" si="2"/>
        <v>0.9985578951449392</v>
      </c>
      <c r="K44" s="480" t="str">
        <f t="shared" si="1"/>
        <v>C</v>
      </c>
    </row>
    <row r="45" spans="1:11" ht="15.75" customHeight="1">
      <c r="A45" s="474" t="s">
        <v>25062</v>
      </c>
      <c r="B45" s="475" t="s">
        <v>25114</v>
      </c>
      <c r="C45" s="693" t="s">
        <v>25063</v>
      </c>
      <c r="D45" s="476" t="s">
        <v>25064</v>
      </c>
      <c r="E45" s="477">
        <v>158</v>
      </c>
      <c r="F45" s="478">
        <f>'02-ORÇ'!J45</f>
        <v>2.2200000000000002</v>
      </c>
      <c r="G45" s="678">
        <v>372.15</v>
      </c>
      <c r="H45" s="678">
        <f>'02-ORÇ'!M45</f>
        <v>350.76</v>
      </c>
      <c r="I45" s="479">
        <f t="shared" si="0"/>
        <v>6.4120565206293311E-5</v>
      </c>
      <c r="J45" s="694">
        <f t="shared" si="2"/>
        <v>0.99862201571014553</v>
      </c>
      <c r="K45" s="480" t="str">
        <f t="shared" ref="K45:K48" si="5">IF(J45&lt;$A$11,"A",IF(J45&lt;$A$12,"B","C"))</f>
        <v>C</v>
      </c>
    </row>
    <row r="46" spans="1:11" ht="15.75" customHeight="1">
      <c r="A46" s="474" t="s">
        <v>25056</v>
      </c>
      <c r="B46" s="475" t="s">
        <v>25114</v>
      </c>
      <c r="C46" s="693" t="s">
        <v>2152</v>
      </c>
      <c r="D46" s="476" t="s">
        <v>96</v>
      </c>
      <c r="E46" s="477">
        <v>20.72</v>
      </c>
      <c r="F46" s="478">
        <f>'02-ORÇ'!J23</f>
        <v>12.68</v>
      </c>
      <c r="G46" s="678">
        <f t="shared" si="3"/>
        <v>262.7296</v>
      </c>
      <c r="H46" s="678">
        <f t="shared" si="4"/>
        <v>262.72000000000003</v>
      </c>
      <c r="I46" s="479">
        <f t="shared" si="0"/>
        <v>4.8026442271061073E-5</v>
      </c>
      <c r="J46" s="694">
        <f t="shared" si="2"/>
        <v>0.99867004215241661</v>
      </c>
      <c r="K46" s="480" t="str">
        <f t="shared" si="5"/>
        <v>C</v>
      </c>
    </row>
    <row r="47" spans="1:11" ht="15.75" customHeight="1">
      <c r="A47" s="474">
        <v>100938</v>
      </c>
      <c r="B47" s="475" t="s">
        <v>25023</v>
      </c>
      <c r="C47" s="693" t="s">
        <v>23773</v>
      </c>
      <c r="D47" s="476" t="s">
        <v>23309</v>
      </c>
      <c r="E47" s="477">
        <v>758.24</v>
      </c>
      <c r="F47" s="478">
        <f>'02-ORÇ'!J39</f>
        <v>6.58</v>
      </c>
      <c r="G47" s="678">
        <f t="shared" si="3"/>
        <v>4989.2192000000005</v>
      </c>
      <c r="H47" s="678">
        <f>TRUNC((E47*F47),2)</f>
        <v>4989.21</v>
      </c>
      <c r="I47" s="479">
        <f t="shared" si="0"/>
        <v>9.1205087562119585E-4</v>
      </c>
      <c r="J47" s="694">
        <f t="shared" si="2"/>
        <v>0.9995820930280378</v>
      </c>
      <c r="K47" s="480" t="str">
        <f t="shared" si="5"/>
        <v>C</v>
      </c>
    </row>
    <row r="48" spans="1:11" ht="15.75" customHeight="1">
      <c r="A48" s="474">
        <v>100978</v>
      </c>
      <c r="B48" s="475" t="s">
        <v>25023</v>
      </c>
      <c r="C48" s="695" t="s">
        <v>23859</v>
      </c>
      <c r="D48" s="696" t="s">
        <v>290</v>
      </c>
      <c r="E48" s="697">
        <v>379.12</v>
      </c>
      <c r="F48" s="698">
        <f>'02-ORÇ'!J38</f>
        <v>6.03</v>
      </c>
      <c r="G48" s="699">
        <f t="shared" si="3"/>
        <v>2286.0936000000002</v>
      </c>
      <c r="H48" s="678">
        <f>TRUNC((E48*F48),2)+26.26</f>
        <v>2312.3500000000004</v>
      </c>
      <c r="I48" s="700">
        <f t="shared" si="0"/>
        <v>4.2270837311772258E-4</v>
      </c>
      <c r="J48" s="701">
        <f t="shared" si="2"/>
        <v>1.0000048014011556</v>
      </c>
      <c r="K48" s="480" t="str">
        <f t="shared" si="5"/>
        <v>C</v>
      </c>
    </row>
    <row r="49" spans="1:13" ht="15.75" customHeight="1">
      <c r="A49" s="863" t="s">
        <v>25103</v>
      </c>
      <c r="B49" s="856"/>
      <c r="C49" s="719"/>
      <c r="D49" s="719"/>
      <c r="E49" s="719"/>
      <c r="F49" s="719"/>
      <c r="G49" s="719"/>
      <c r="H49" s="719"/>
      <c r="I49" s="864"/>
      <c r="J49" s="865">
        <f>'02-ORÇ'!M47</f>
        <v>5470319.8399999999</v>
      </c>
      <c r="K49" s="857"/>
      <c r="M49" s="703"/>
    </row>
    <row r="50" spans="1:13" ht="15.75" customHeight="1">
      <c r="A50" s="481"/>
      <c r="B50" s="116"/>
      <c r="C50" s="116"/>
      <c r="D50" s="117"/>
      <c r="E50" s="482"/>
      <c r="F50" s="118"/>
      <c r="G50" s="118"/>
      <c r="H50" s="118"/>
      <c r="I50" s="119"/>
      <c r="J50" s="119"/>
      <c r="K50" s="483"/>
      <c r="M50" s="703"/>
    </row>
    <row r="51" spans="1:13" ht="119.25" customHeight="1">
      <c r="A51" s="481"/>
      <c r="B51" s="116"/>
      <c r="C51" s="116"/>
      <c r="D51" s="117"/>
      <c r="E51" s="116"/>
      <c r="F51" s="118"/>
      <c r="G51" s="118"/>
      <c r="H51" s="118"/>
      <c r="I51" s="116"/>
      <c r="J51" s="116"/>
      <c r="K51" s="484"/>
    </row>
    <row r="52" spans="1:13" ht="119.25" customHeight="1">
      <c r="A52" s="481"/>
      <c r="B52" s="116"/>
      <c r="C52" s="116"/>
      <c r="D52" s="117"/>
      <c r="E52" s="116"/>
      <c r="F52" s="118"/>
      <c r="G52" s="118"/>
      <c r="H52" s="118"/>
      <c r="I52" s="116"/>
      <c r="J52" s="116"/>
      <c r="K52" s="484"/>
    </row>
    <row r="53" spans="1:13" ht="15.75" customHeight="1">
      <c r="A53" s="481"/>
      <c r="B53" s="116"/>
      <c r="C53" s="116"/>
      <c r="D53" s="117"/>
      <c r="E53" s="116"/>
      <c r="F53" s="118"/>
      <c r="G53" s="118"/>
      <c r="H53" s="118"/>
      <c r="I53" s="116"/>
      <c r="J53" s="116"/>
      <c r="K53" s="484"/>
    </row>
    <row r="54" spans="1:13" ht="15.75" customHeight="1">
      <c r="A54" s="481"/>
      <c r="B54" s="116"/>
      <c r="C54" s="116"/>
      <c r="D54" s="117"/>
      <c r="E54" s="116"/>
      <c r="F54" s="118"/>
      <c r="G54" s="118"/>
      <c r="H54" s="118"/>
      <c r="I54" s="116"/>
      <c r="J54" s="116"/>
      <c r="K54" s="484"/>
    </row>
    <row r="55" spans="1:13" ht="15.75" customHeight="1">
      <c r="A55" s="481"/>
      <c r="B55" s="116"/>
      <c r="C55" s="116"/>
      <c r="D55" s="117"/>
      <c r="E55" s="116"/>
      <c r="F55" s="118"/>
      <c r="G55" s="118"/>
      <c r="H55" s="118"/>
      <c r="I55" s="116"/>
      <c r="J55" s="116"/>
      <c r="K55" s="484"/>
    </row>
    <row r="56" spans="1:13" ht="15.75" customHeight="1">
      <c r="A56" s="481"/>
      <c r="B56" s="116"/>
      <c r="C56" s="116"/>
      <c r="D56" s="117"/>
      <c r="E56" s="116"/>
      <c r="F56" s="118"/>
      <c r="G56" s="118"/>
      <c r="H56" s="118"/>
      <c r="I56" s="116"/>
      <c r="J56" s="116"/>
      <c r="K56" s="484"/>
    </row>
    <row r="57" spans="1:13" ht="15.75" customHeight="1">
      <c r="A57" s="481"/>
      <c r="B57" s="116"/>
      <c r="C57" s="116"/>
      <c r="D57" s="117"/>
      <c r="E57" s="116"/>
      <c r="F57" s="118"/>
      <c r="G57" s="118"/>
      <c r="H57" s="118"/>
      <c r="I57" s="116"/>
      <c r="J57" s="116"/>
      <c r="K57" s="484"/>
    </row>
    <row r="58" spans="1:13" ht="15.75" customHeight="1">
      <c r="A58" s="481"/>
      <c r="B58" s="116"/>
      <c r="C58" s="116"/>
      <c r="D58" s="117"/>
      <c r="E58" s="116"/>
      <c r="F58" s="118"/>
      <c r="G58" s="118"/>
      <c r="H58" s="118"/>
      <c r="I58" s="116"/>
      <c r="J58" s="116"/>
      <c r="K58" s="484"/>
    </row>
    <row r="59" spans="1:13" ht="15.75" customHeight="1">
      <c r="A59" s="481"/>
      <c r="B59" s="116"/>
      <c r="C59" s="116"/>
      <c r="D59" s="117"/>
      <c r="E59" s="116"/>
      <c r="F59" s="118"/>
      <c r="G59" s="118"/>
      <c r="H59" s="118"/>
      <c r="I59" s="116"/>
      <c r="J59" s="116"/>
      <c r="K59" s="484"/>
    </row>
    <row r="60" spans="1:13" ht="139.5" customHeight="1">
      <c r="A60" s="481"/>
      <c r="B60" s="116"/>
      <c r="C60" s="116"/>
      <c r="D60" s="117"/>
      <c r="E60" s="116"/>
      <c r="F60" s="118"/>
      <c r="G60" s="118"/>
      <c r="H60" s="118"/>
      <c r="I60" s="116"/>
      <c r="J60" s="116"/>
      <c r="K60" s="484"/>
    </row>
    <row r="61" spans="1:13" ht="67.5" customHeight="1">
      <c r="A61" s="481"/>
      <c r="B61" s="116"/>
      <c r="C61" s="116"/>
      <c r="D61" s="117"/>
      <c r="E61" s="116"/>
      <c r="F61" s="118"/>
      <c r="G61" s="118"/>
      <c r="H61" s="118"/>
      <c r="I61" s="116"/>
      <c r="J61" s="116"/>
      <c r="K61" s="484"/>
    </row>
    <row r="62" spans="1:13" ht="15.75" customHeight="1">
      <c r="A62" s="481"/>
      <c r="B62" s="116"/>
      <c r="C62" s="116"/>
      <c r="D62" s="117"/>
      <c r="E62" s="116"/>
      <c r="F62" s="118"/>
      <c r="G62" s="118"/>
      <c r="H62" s="118"/>
      <c r="I62" s="116"/>
      <c r="J62" s="116"/>
      <c r="K62" s="484"/>
    </row>
    <row r="63" spans="1:13" ht="15.75" customHeight="1">
      <c r="A63" s="481"/>
      <c r="B63" s="116"/>
      <c r="C63" s="116"/>
      <c r="D63" s="117"/>
      <c r="E63" s="116"/>
      <c r="F63" s="118"/>
      <c r="G63" s="118"/>
      <c r="H63" s="118"/>
      <c r="I63" s="116"/>
      <c r="J63" s="116"/>
      <c r="K63" s="484"/>
    </row>
    <row r="64" spans="1:13" ht="15.75" customHeight="1">
      <c r="A64" s="481"/>
      <c r="B64" s="116"/>
      <c r="C64" s="116"/>
      <c r="D64" s="117"/>
      <c r="E64" s="116"/>
      <c r="F64" s="118"/>
      <c r="G64" s="118"/>
      <c r="H64" s="118"/>
      <c r="I64" s="116"/>
      <c r="J64" s="116"/>
      <c r="K64" s="484"/>
    </row>
    <row r="65" spans="1:11" ht="15.75" customHeight="1">
      <c r="A65" s="481"/>
      <c r="B65" s="116"/>
      <c r="C65" s="116"/>
      <c r="D65" s="117"/>
      <c r="E65" s="116"/>
      <c r="F65" s="118"/>
      <c r="G65" s="118"/>
      <c r="H65" s="118"/>
      <c r="I65" s="116"/>
      <c r="J65" s="116"/>
      <c r="K65" s="484"/>
    </row>
    <row r="66" spans="1:11" ht="15.75" customHeight="1">
      <c r="A66" s="481"/>
      <c r="B66" s="116"/>
      <c r="C66" s="116"/>
      <c r="D66" s="117"/>
      <c r="E66" s="116"/>
      <c r="F66" s="118"/>
      <c r="G66" s="118"/>
      <c r="H66" s="118"/>
      <c r="I66" s="116"/>
      <c r="J66" s="116"/>
      <c r="K66" s="484"/>
    </row>
    <row r="67" spans="1:11" ht="15.75" customHeight="1" thickBot="1">
      <c r="A67" s="485"/>
      <c r="B67" s="486"/>
      <c r="C67" s="486"/>
      <c r="D67" s="487"/>
      <c r="E67" s="486"/>
      <c r="F67" s="488"/>
      <c r="G67" s="488"/>
      <c r="H67" s="488"/>
      <c r="I67" s="486"/>
      <c r="J67" s="486"/>
      <c r="K67" s="489"/>
    </row>
  </sheetData>
  <mergeCells count="12">
    <mergeCell ref="A9:I9"/>
    <mergeCell ref="J9:K9"/>
    <mergeCell ref="A14:K14"/>
    <mergeCell ref="A49:I49"/>
    <mergeCell ref="J49:K49"/>
    <mergeCell ref="A7:K7"/>
    <mergeCell ref="A8:K8"/>
    <mergeCell ref="A2:K2"/>
    <mergeCell ref="B3:K3"/>
    <mergeCell ref="B4:K4"/>
    <mergeCell ref="B5:K5"/>
    <mergeCell ref="B6:K6"/>
  </mergeCells>
  <conditionalFormatting sqref="K8:K9 K14:K50">
    <cfRule type="beginsWith" dxfId="9" priority="1" operator="beginsWith" text="C">
      <formula>LEFT((K8),LEN("C"))=("C")</formula>
    </cfRule>
    <cfRule type="beginsWith" dxfId="8" priority="2" operator="beginsWith" text="A">
      <formula>LEFT((K8),LEN("A"))=("A")</formula>
    </cfRule>
    <cfRule type="beginsWith" dxfId="7" priority="3" operator="beginsWith" text="B">
      <formula>LEFT((K8),LEN("B"))=("B")</formula>
    </cfRule>
  </conditionalFormatting>
  <conditionalFormatting sqref="M15:N15">
    <cfRule type="notContainsBlanks" dxfId="6" priority="4">
      <formula>LEN(TRIM(M15))&gt;0</formula>
    </cfRule>
  </conditionalFormatting>
  <printOptions horizontalCentered="1" gridLines="1"/>
  <pageMargins left="0.59055118110236227" right="0.39370078740157483" top="0.78740157480314965" bottom="0.39370078740157483" header="0" footer="0"/>
  <pageSetup paperSize="9" scale="50" fitToHeight="0" pageOrder="overThenDown" orientation="portrait" cellComments="atEnd" r:id="rId1"/>
  <headerFooter>
    <oddHeader>&amp;C GOVERNO DO ESTADO DE MATO GROSSO MT PARTICIPAÇÕES E PROJETOS S/A - MTPAR</oddHeader>
    <oddFooter>&amp;CCURVA - ABC&amp;RPágina &amp;P de</oddFooter>
  </headerFooter>
  <rowBreaks count="1" manualBreakCount="1">
    <brk id="50" max="9"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92D050"/>
    <pageSetUpPr fitToPage="1"/>
  </sheetPr>
  <dimension ref="A1:Z80"/>
  <sheetViews>
    <sheetView topLeftCell="I56" zoomScaleNormal="100" zoomScaleSheetLayoutView="115" workbookViewId="0">
      <selection activeCell="AA65" sqref="AA65"/>
    </sheetView>
  </sheetViews>
  <sheetFormatPr defaultColWidth="12.5703125" defaultRowHeight="15" customHeight="1" outlineLevelRow="1"/>
  <cols>
    <col min="1" max="1" width="82.28515625" hidden="1" customWidth="1"/>
    <col min="2" max="2" width="9.5703125" hidden="1" customWidth="1"/>
    <col min="3" max="3" width="101.140625" hidden="1" customWidth="1"/>
    <col min="4" max="4" width="4.7109375" hidden="1" customWidth="1"/>
    <col min="5" max="7" width="7.7109375" hidden="1" customWidth="1"/>
    <col min="8" max="8" width="8.5703125" hidden="1" customWidth="1"/>
    <col min="9" max="9" width="13.42578125" customWidth="1"/>
    <col min="10" max="11" width="9.140625" customWidth="1"/>
    <col min="12" max="12" width="8.140625" customWidth="1"/>
    <col min="13" max="13" width="11.140625" customWidth="1"/>
    <col min="14" max="14" width="14.28515625" customWidth="1"/>
    <col min="15" max="15" width="11.7109375" customWidth="1"/>
    <col min="16" max="16" width="11.5703125" customWidth="1"/>
    <col min="17" max="17" width="8.28515625" customWidth="1"/>
    <col min="18" max="18" width="12" customWidth="1"/>
    <col min="19" max="20" width="8.5703125" hidden="1" customWidth="1"/>
    <col min="21" max="26" width="12.5703125" hidden="1"/>
  </cols>
  <sheetData>
    <row r="1" spans="1:18" ht="15.6" hidden="1" customHeight="1">
      <c r="A1" s="15"/>
      <c r="B1" s="15"/>
      <c r="C1" s="15"/>
      <c r="D1" s="15"/>
      <c r="E1" s="120" t="s">
        <v>25117</v>
      </c>
      <c r="F1" s="120" t="s">
        <v>25118</v>
      </c>
      <c r="G1" s="120" t="s">
        <v>25119</v>
      </c>
      <c r="H1" s="15"/>
      <c r="I1" s="916"/>
      <c r="J1" s="917"/>
      <c r="K1" s="917"/>
      <c r="L1" s="917"/>
      <c r="M1" s="917"/>
      <c r="N1" s="917"/>
      <c r="O1" s="917"/>
      <c r="P1" s="917"/>
      <c r="Q1" s="917"/>
      <c r="R1" s="918"/>
    </row>
    <row r="2" spans="1:18" ht="15.6" hidden="1" customHeight="1">
      <c r="A2" s="15" t="s">
        <v>25120</v>
      </c>
      <c r="B2" s="121" t="s">
        <v>25121</v>
      </c>
      <c r="C2" s="15" t="str">
        <f t="shared" ref="C2:C14" si="0">CONCATENATE(A2,"-",B2)</f>
        <v>Construção e Reforma de Edifícios-AC</v>
      </c>
      <c r="D2" s="15"/>
      <c r="E2" s="122">
        <v>0.03</v>
      </c>
      <c r="F2" s="122">
        <v>0.04</v>
      </c>
      <c r="G2" s="122">
        <v>5.5E-2</v>
      </c>
      <c r="H2" s="15"/>
      <c r="I2" s="123"/>
      <c r="J2" s="124"/>
      <c r="K2" s="124"/>
      <c r="L2" s="124"/>
      <c r="M2" s="124"/>
      <c r="N2" s="125"/>
      <c r="O2" s="124"/>
      <c r="P2" s="124"/>
      <c r="Q2" s="916" t="s">
        <v>25122</v>
      </c>
      <c r="R2" s="918"/>
    </row>
    <row r="3" spans="1:18" ht="15.6" hidden="1" customHeight="1">
      <c r="A3" s="15" t="str">
        <f t="shared" ref="A3:A7" si="1">A2</f>
        <v>Construção e Reforma de Edifícios</v>
      </c>
      <c r="B3" s="121" t="s">
        <v>25123</v>
      </c>
      <c r="C3" s="15" t="str">
        <f t="shared" si="0"/>
        <v>Construção e Reforma de Edifícios-SG</v>
      </c>
      <c r="D3" s="15"/>
      <c r="E3" s="122">
        <v>8.0000000000000002E-3</v>
      </c>
      <c r="F3" s="122">
        <v>8.0000000000000002E-3</v>
      </c>
      <c r="G3" s="122">
        <v>0.01</v>
      </c>
      <c r="H3" s="15"/>
      <c r="I3" s="123"/>
      <c r="J3" s="124"/>
      <c r="K3" s="124"/>
      <c r="L3" s="124"/>
      <c r="M3" s="124"/>
      <c r="N3" s="124"/>
      <c r="O3" s="124"/>
      <c r="P3" s="124"/>
      <c r="Q3" s="884" t="s">
        <v>25124</v>
      </c>
      <c r="R3" s="893"/>
    </row>
    <row r="4" spans="1:18" ht="15.6" hidden="1" customHeight="1">
      <c r="A4" s="15" t="str">
        <f t="shared" si="1"/>
        <v>Construção e Reforma de Edifícios</v>
      </c>
      <c r="B4" s="121" t="s">
        <v>25125</v>
      </c>
      <c r="C4" s="15" t="str">
        <f t="shared" si="0"/>
        <v>Construção e Reforma de Edifícios-R</v>
      </c>
      <c r="D4" s="15"/>
      <c r="E4" s="122">
        <v>9.7000000000000003E-3</v>
      </c>
      <c r="F4" s="122">
        <v>1.2699999999999999E-2</v>
      </c>
      <c r="G4" s="122">
        <v>1.2699999999999999E-2</v>
      </c>
      <c r="H4" s="15"/>
      <c r="I4" s="919" t="s">
        <v>25126</v>
      </c>
      <c r="J4" s="920"/>
      <c r="K4" s="919" t="s">
        <v>25127</v>
      </c>
      <c r="L4" s="921"/>
      <c r="M4" s="921"/>
      <c r="N4" s="921"/>
      <c r="O4" s="921"/>
      <c r="P4" s="921"/>
      <c r="Q4" s="921"/>
      <c r="R4" s="920"/>
    </row>
    <row r="5" spans="1:18" ht="15.6" hidden="1" customHeight="1">
      <c r="A5" s="15" t="str">
        <f t="shared" si="1"/>
        <v>Construção e Reforma de Edifícios</v>
      </c>
      <c r="B5" s="121" t="s">
        <v>25128</v>
      </c>
      <c r="C5" s="15" t="str">
        <f t="shared" si="0"/>
        <v>Construção e Reforma de Edifícios-DF</v>
      </c>
      <c r="D5" s="15"/>
      <c r="E5" s="122">
        <v>5.8999999999999999E-3</v>
      </c>
      <c r="F5" s="122">
        <v>1.23E-2</v>
      </c>
      <c r="G5" s="122">
        <v>1.3899999999999999E-2</v>
      </c>
      <c r="H5" s="15"/>
      <c r="I5" s="922"/>
      <c r="J5" s="923"/>
      <c r="K5" s="924"/>
      <c r="L5" s="925"/>
      <c r="M5" s="925"/>
      <c r="N5" s="925"/>
      <c r="O5" s="925"/>
      <c r="P5" s="925"/>
      <c r="Q5" s="925"/>
      <c r="R5" s="926"/>
    </row>
    <row r="6" spans="1:18" ht="15.6" hidden="1" customHeight="1">
      <c r="A6" s="15" t="str">
        <f t="shared" si="1"/>
        <v>Construção e Reforma de Edifícios</v>
      </c>
      <c r="B6" s="121" t="s">
        <v>99</v>
      </c>
      <c r="C6" s="15" t="str">
        <f t="shared" si="0"/>
        <v>Construção e Reforma de Edifícios-L</v>
      </c>
      <c r="D6" s="15"/>
      <c r="E6" s="122">
        <v>6.1600000000000002E-2</v>
      </c>
      <c r="F6" s="122">
        <v>7.3999999999999996E-2</v>
      </c>
      <c r="G6" s="122">
        <v>8.9599999999999999E-2</v>
      </c>
      <c r="H6" s="15"/>
      <c r="I6" s="126"/>
      <c r="J6" s="127"/>
      <c r="K6" s="127"/>
      <c r="L6" s="127"/>
      <c r="M6" s="127"/>
      <c r="N6" s="127"/>
      <c r="O6" s="127"/>
      <c r="P6" s="127"/>
      <c r="Q6" s="127"/>
      <c r="R6" s="128"/>
    </row>
    <row r="7" spans="1:18" ht="15.6" hidden="1" customHeight="1">
      <c r="A7" s="15" t="str">
        <f t="shared" si="1"/>
        <v>Construção e Reforma de Edifícios</v>
      </c>
      <c r="B7" s="129" t="s">
        <v>25129</v>
      </c>
      <c r="C7" s="15" t="str">
        <f t="shared" si="0"/>
        <v>Construção e Reforma de Edifícios-BDI PAD</v>
      </c>
      <c r="D7" s="15"/>
      <c r="E7" s="122">
        <v>0.2034</v>
      </c>
      <c r="F7" s="122">
        <v>0.22120000000000001</v>
      </c>
      <c r="G7" s="122">
        <v>0.25</v>
      </c>
      <c r="H7" s="15"/>
      <c r="I7" s="919" t="s">
        <v>25130</v>
      </c>
      <c r="J7" s="921"/>
      <c r="K7" s="921"/>
      <c r="L7" s="921"/>
      <c r="M7" s="921"/>
      <c r="N7" s="921"/>
      <c r="O7" s="921"/>
      <c r="P7" s="921"/>
      <c r="Q7" s="921"/>
      <c r="R7" s="920"/>
    </row>
    <row r="8" spans="1:18" ht="15.6" hidden="1" customHeight="1">
      <c r="A8" s="15" t="s">
        <v>25131</v>
      </c>
      <c r="B8" s="121" t="s">
        <v>25121</v>
      </c>
      <c r="C8" s="15" t="str">
        <f t="shared" si="0"/>
        <v>Construção de Praças Urbanas, Rodovias, Ferrovias e recapeamento e pavimentação de vias urbanas-AC</v>
      </c>
      <c r="D8" s="15"/>
      <c r="E8" s="122">
        <v>3.7999999999999999E-2</v>
      </c>
      <c r="F8" s="122">
        <v>4.0099999999999997E-2</v>
      </c>
      <c r="G8" s="122">
        <v>4.6699999999999998E-2</v>
      </c>
      <c r="H8" s="15"/>
      <c r="I8" s="927"/>
      <c r="J8" s="928"/>
      <c r="K8" s="928"/>
      <c r="L8" s="928"/>
      <c r="M8" s="928"/>
      <c r="N8" s="928"/>
      <c r="O8" s="928"/>
      <c r="P8" s="928"/>
      <c r="Q8" s="928"/>
      <c r="R8" s="929"/>
    </row>
    <row r="9" spans="1:18" ht="34.5" hidden="1" customHeight="1">
      <c r="A9" s="15" t="s">
        <v>25131</v>
      </c>
      <c r="B9" s="121" t="s">
        <v>25123</v>
      </c>
      <c r="C9" s="15" t="str">
        <f t="shared" si="0"/>
        <v>Construção de Praças Urbanas, Rodovias, Ferrovias e recapeamento e pavimentação de vias urbanas-SG</v>
      </c>
      <c r="D9" s="15"/>
      <c r="E9" s="122">
        <v>3.2000000000000002E-3</v>
      </c>
      <c r="F9" s="122">
        <v>4.0000000000000001E-3</v>
      </c>
      <c r="G9" s="122">
        <v>7.4000000000000003E-3</v>
      </c>
      <c r="H9" s="15"/>
      <c r="I9" s="899" t="s">
        <v>25132</v>
      </c>
      <c r="J9" s="900"/>
      <c r="K9" s="900"/>
      <c r="L9" s="900"/>
      <c r="M9" s="900"/>
      <c r="N9" s="900"/>
      <c r="O9" s="900"/>
      <c r="P9" s="900"/>
      <c r="Q9" s="900"/>
      <c r="R9" s="901"/>
    </row>
    <row r="10" spans="1:18" ht="15.6" hidden="1" customHeight="1">
      <c r="A10" s="15" t="s">
        <v>25131</v>
      </c>
      <c r="B10" s="121" t="s">
        <v>25125</v>
      </c>
      <c r="C10" s="15" t="str">
        <f t="shared" si="0"/>
        <v>Construção de Praças Urbanas, Rodovias, Ferrovias e recapeamento e pavimentação de vias urbanas-R</v>
      </c>
      <c r="D10" s="15"/>
      <c r="E10" s="122">
        <v>5.0000000000000001E-3</v>
      </c>
      <c r="F10" s="122">
        <v>5.5999999999999999E-3</v>
      </c>
      <c r="G10" s="122">
        <v>9.7000000000000003E-3</v>
      </c>
      <c r="H10" s="15"/>
      <c r="I10" s="872" t="s">
        <v>25133</v>
      </c>
      <c r="J10" s="873"/>
      <c r="K10" s="873"/>
      <c r="L10" s="873"/>
      <c r="M10" s="873"/>
      <c r="N10" s="873"/>
      <c r="O10" s="873"/>
      <c r="P10" s="874"/>
      <c r="Q10" s="875" t="s">
        <v>25134</v>
      </c>
      <c r="R10" s="876"/>
    </row>
    <row r="11" spans="1:18" ht="15.75" hidden="1" customHeight="1">
      <c r="A11" s="15" t="s">
        <v>25131</v>
      </c>
      <c r="B11" s="121" t="s">
        <v>25128</v>
      </c>
      <c r="C11" s="15" t="str">
        <f t="shared" si="0"/>
        <v>Construção de Praças Urbanas, Rodovias, Ferrovias e recapeamento e pavimentação de vias urbanas-DF</v>
      </c>
      <c r="D11" s="15"/>
      <c r="E11" s="122">
        <v>1.0200000000000001E-2</v>
      </c>
      <c r="F11" s="122">
        <v>1.11E-2</v>
      </c>
      <c r="G11" s="122">
        <v>1.21E-2</v>
      </c>
      <c r="H11" s="15"/>
      <c r="I11" s="877" t="s">
        <v>25120</v>
      </c>
      <c r="J11" s="878"/>
      <c r="K11" s="878"/>
      <c r="L11" s="878"/>
      <c r="M11" s="878"/>
      <c r="N11" s="878"/>
      <c r="O11" s="878"/>
      <c r="P11" s="879"/>
      <c r="Q11" s="880" t="s">
        <v>25135</v>
      </c>
      <c r="R11" s="881"/>
    </row>
    <row r="12" spans="1:18" ht="15.75" hidden="1" customHeight="1">
      <c r="A12" s="15" t="s">
        <v>25131</v>
      </c>
      <c r="B12" s="129" t="s">
        <v>25129</v>
      </c>
      <c r="C12" s="15" t="str">
        <f t="shared" si="0"/>
        <v>Construção de Praças Urbanas, Rodovias, Ferrovias e recapeamento e pavimentação de vias urbanas-BDI PAD</v>
      </c>
      <c r="D12" s="15"/>
      <c r="E12" s="122">
        <v>0.19600000000000001</v>
      </c>
      <c r="F12" s="122">
        <v>0.2097</v>
      </c>
      <c r="G12" s="122">
        <v>0.24229999999999999</v>
      </c>
      <c r="H12" s="15"/>
      <c r="I12" s="866" t="s">
        <v>25136</v>
      </c>
      <c r="J12" s="867"/>
      <c r="K12" s="867"/>
      <c r="L12" s="867"/>
      <c r="M12" s="867"/>
      <c r="N12" s="867"/>
      <c r="O12" s="867"/>
      <c r="P12" s="868"/>
      <c r="Q12" s="887">
        <v>0.4</v>
      </c>
      <c r="R12" s="888"/>
    </row>
    <row r="13" spans="1:18" ht="15.75" hidden="1" customHeight="1">
      <c r="A13" s="15" t="s">
        <v>25137</v>
      </c>
      <c r="B13" s="121" t="s">
        <v>25121</v>
      </c>
      <c r="C13" s="15" t="str">
        <f t="shared" si="0"/>
        <v>Construção de Redes de Abastecimento de Água, Coleta de Esgoto-AC</v>
      </c>
      <c r="D13" s="15"/>
      <c r="E13" s="122">
        <v>3.4299999999999997E-2</v>
      </c>
      <c r="F13" s="122">
        <v>4.9299999999999997E-2</v>
      </c>
      <c r="G13" s="122">
        <v>6.7100000000000007E-2</v>
      </c>
      <c r="H13" s="15"/>
      <c r="I13" s="869" t="s">
        <v>25138</v>
      </c>
      <c r="J13" s="870"/>
      <c r="K13" s="870"/>
      <c r="L13" s="870"/>
      <c r="M13" s="870"/>
      <c r="N13" s="870"/>
      <c r="O13" s="870"/>
      <c r="P13" s="871"/>
      <c r="Q13" s="887">
        <v>0.05</v>
      </c>
      <c r="R13" s="888"/>
    </row>
    <row r="14" spans="1:18" ht="15.75" hidden="1" customHeight="1">
      <c r="A14" s="15" t="str">
        <f>A13</f>
        <v>Construção de Redes de Abastecimento de Água, Coleta de Esgoto</v>
      </c>
      <c r="B14" s="121" t="s">
        <v>25123</v>
      </c>
      <c r="C14" s="15" t="str">
        <f t="shared" si="0"/>
        <v>Construção de Redes de Abastecimento de Água, Coleta de Esgoto-SG</v>
      </c>
      <c r="D14" s="15"/>
      <c r="E14" s="122">
        <v>2.8E-3</v>
      </c>
      <c r="F14" s="122">
        <v>4.8999999999999998E-3</v>
      </c>
      <c r="G14" s="122">
        <v>7.4999999999999997E-3</v>
      </c>
      <c r="H14" s="15"/>
      <c r="I14" s="45"/>
      <c r="J14" s="46"/>
      <c r="K14" s="46"/>
      <c r="L14" s="46"/>
      <c r="M14" s="46"/>
      <c r="N14" s="46"/>
      <c r="O14" s="46"/>
      <c r="P14" s="46"/>
      <c r="Q14" s="46"/>
      <c r="R14" s="130"/>
    </row>
    <row r="15" spans="1:18" ht="15.75" hidden="1" customHeight="1">
      <c r="A15" s="15"/>
      <c r="B15" s="121"/>
      <c r="C15" s="15"/>
      <c r="D15" s="15"/>
      <c r="E15" s="122"/>
      <c r="F15" s="122"/>
      <c r="G15" s="122"/>
      <c r="H15" s="15"/>
      <c r="I15" s="906" t="s">
        <v>25139</v>
      </c>
      <c r="J15" s="907"/>
      <c r="K15" s="907"/>
      <c r="L15" s="908"/>
      <c r="M15" s="909" t="s">
        <v>25140</v>
      </c>
      <c r="N15" s="902" t="s">
        <v>25141</v>
      </c>
      <c r="O15" s="902" t="s">
        <v>25142</v>
      </c>
      <c r="P15" s="903" t="s">
        <v>25143</v>
      </c>
      <c r="Q15" s="904"/>
      <c r="R15" s="905"/>
    </row>
    <row r="16" spans="1:18" ht="15.75" hidden="1" customHeight="1">
      <c r="A16" s="15" t="str">
        <f>A14</f>
        <v>Construção de Redes de Abastecimento de Água, Coleta de Esgoto</v>
      </c>
      <c r="B16" s="121" t="s">
        <v>25125</v>
      </c>
      <c r="C16" s="15" t="str">
        <f t="shared" ref="C16:C25" si="2">CONCATENATE(A16,"-",B16)</f>
        <v>Construção de Redes de Abastecimento de Água, Coleta de Esgoto-R</v>
      </c>
      <c r="D16" s="15"/>
      <c r="E16" s="122">
        <v>0.01</v>
      </c>
      <c r="F16" s="122">
        <v>1.3899999999999999E-2</v>
      </c>
      <c r="G16" s="122">
        <v>1.7399999999999999E-2</v>
      </c>
      <c r="H16" s="15"/>
      <c r="I16" s="892"/>
      <c r="J16" s="885"/>
      <c r="K16" s="885"/>
      <c r="L16" s="893"/>
      <c r="M16" s="895"/>
      <c r="N16" s="883"/>
      <c r="O16" s="883"/>
      <c r="P16" s="131" t="s">
        <v>24930</v>
      </c>
      <c r="Q16" s="131" t="s">
        <v>24931</v>
      </c>
      <c r="R16" s="132" t="s">
        <v>24932</v>
      </c>
    </row>
    <row r="17" spans="1:18" ht="15.75" hidden="1" customHeight="1">
      <c r="A17" s="15" t="str">
        <f t="shared" ref="A17:A19" si="3">A16</f>
        <v>Construção de Redes de Abastecimento de Água, Coleta de Esgoto</v>
      </c>
      <c r="B17" s="121" t="s">
        <v>25128</v>
      </c>
      <c r="C17" s="15" t="str">
        <f t="shared" si="2"/>
        <v>Construção de Redes de Abastecimento de Água, Coleta de Esgoto-DF</v>
      </c>
      <c r="D17" s="15"/>
      <c r="E17" s="122">
        <v>9.4000000000000004E-3</v>
      </c>
      <c r="F17" s="122">
        <v>9.9000000000000008E-3</v>
      </c>
      <c r="G17" s="122">
        <v>1.17E-2</v>
      </c>
      <c r="H17" s="15"/>
      <c r="I17" s="866" t="str">
        <f>IF($I$11=$A$80,"Encargos Sociais incidentes sobre a mão de obra","Administração Central")</f>
        <v>Administração Central</v>
      </c>
      <c r="J17" s="867"/>
      <c r="K17" s="867"/>
      <c r="L17" s="868"/>
      <c r="M17" s="133" t="str">
        <f>IF($I$11=$A$80,"K1","AC")</f>
        <v>AC</v>
      </c>
      <c r="N17" s="134">
        <v>0.04</v>
      </c>
      <c r="O17" s="135" t="s">
        <v>25144</v>
      </c>
      <c r="P17" s="136">
        <f>VLOOKUP(CONCATENATE(I$11,"-",M17),$C$2:$G$71,3,FALSE)</f>
        <v>0.03</v>
      </c>
      <c r="Q17" s="136">
        <f>VLOOKUP(CONCATENATE(I$11,"-",M17),$C$2:$G$71,4,FALSE)</f>
        <v>0.04</v>
      </c>
      <c r="R17" s="137">
        <f>VLOOKUP(CONCATENATE(I$11,"-",M17),$C$2:$G$71,5,FALSE)</f>
        <v>5.5E-2</v>
      </c>
    </row>
    <row r="18" spans="1:18" ht="15.75" hidden="1" customHeight="1">
      <c r="A18" s="15" t="str">
        <f t="shared" si="3"/>
        <v>Construção de Redes de Abastecimento de Água, Coleta de Esgoto</v>
      </c>
      <c r="B18" s="121" t="s">
        <v>99</v>
      </c>
      <c r="C18" s="15" t="str">
        <f t="shared" si="2"/>
        <v>Construção de Redes de Abastecimento de Água, Coleta de Esgoto-L</v>
      </c>
      <c r="D18" s="15"/>
      <c r="E18" s="122">
        <v>6.7400000000000002E-2</v>
      </c>
      <c r="F18" s="122">
        <v>8.0399999999999999E-2</v>
      </c>
      <c r="G18" s="122">
        <v>9.4E-2</v>
      </c>
      <c r="H18" s="15"/>
      <c r="I18" s="866" t="str">
        <f>IF($I$11=$A$80,"Administração Central da empresa ou consultoria - overhead","Seguro e Garantia")</f>
        <v>Seguro e Garantia</v>
      </c>
      <c r="J18" s="867"/>
      <c r="K18" s="867"/>
      <c r="L18" s="868"/>
      <c r="M18" s="133" t="str">
        <f>IF($I$11=$A$80,"K2","SG")</f>
        <v>SG</v>
      </c>
      <c r="N18" s="134">
        <v>8.0000000000000002E-3</v>
      </c>
      <c r="O18" s="135" t="s">
        <v>25144</v>
      </c>
      <c r="P18" s="136">
        <f>VLOOKUP(CONCATENATE(I$11,"-",M18),$C$2:$G$71,3,FALSE)</f>
        <v>8.0000000000000002E-3</v>
      </c>
      <c r="Q18" s="136">
        <f>VLOOKUP(CONCATENATE(I$11,"-",M18),$C$2:$G$71,4,FALSE)</f>
        <v>8.0000000000000002E-3</v>
      </c>
      <c r="R18" s="137">
        <f>VLOOKUP(CONCATENATE(I$11,"-",M18),$C$2:$G$71,5,FALSE)</f>
        <v>0.01</v>
      </c>
    </row>
    <row r="19" spans="1:18" ht="15.75" hidden="1" customHeight="1">
      <c r="A19" s="15" t="str">
        <f t="shared" si="3"/>
        <v>Construção de Redes de Abastecimento de Água, Coleta de Esgoto</v>
      </c>
      <c r="B19" s="129" t="s">
        <v>25129</v>
      </c>
      <c r="C19" s="15" t="str">
        <f t="shared" si="2"/>
        <v>Construção de Redes de Abastecimento de Água, Coleta de Esgoto-BDI PAD</v>
      </c>
      <c r="D19" s="15"/>
      <c r="E19" s="122">
        <v>0.20760000000000001</v>
      </c>
      <c r="F19" s="122">
        <v>0.24179999999999999</v>
      </c>
      <c r="G19" s="122">
        <v>0.26440000000000002</v>
      </c>
      <c r="H19" s="15"/>
      <c r="I19" s="866" t="str">
        <f>IF($I$11=$A$80,"","Risco")</f>
        <v>Risco</v>
      </c>
      <c r="J19" s="867"/>
      <c r="K19" s="867"/>
      <c r="L19" s="868"/>
      <c r="M19" s="133" t="str">
        <f>IF($I$11=$A$80,"","R")</f>
        <v>R</v>
      </c>
      <c r="N19" s="134">
        <v>1.2699999999999999E-2</v>
      </c>
      <c r="O19" s="135" t="s">
        <v>25144</v>
      </c>
      <c r="P19" s="136">
        <f>VLOOKUP(CONCATENATE(I$11,"-",M19),$C$2:$G$71,3,FALSE)</f>
        <v>9.7000000000000003E-3</v>
      </c>
      <c r="Q19" s="136">
        <f>VLOOKUP(CONCATENATE(I$11,"-",M19),$C$2:$G$71,4,FALSE)</f>
        <v>1.2699999999999999E-2</v>
      </c>
      <c r="R19" s="137">
        <f>VLOOKUP(CONCATENATE(I$11,"-",M19),$C$2:$G$71,5,FALSE)</f>
        <v>1.2699999999999999E-2</v>
      </c>
    </row>
    <row r="20" spans="1:18" ht="15.75" hidden="1" customHeight="1">
      <c r="A20" s="15" t="s">
        <v>25145</v>
      </c>
      <c r="B20" s="121" t="s">
        <v>25121</v>
      </c>
      <c r="C20" s="15" t="str">
        <f t="shared" si="2"/>
        <v>Construção e Manutenção de Estações e Redes de Distribuição de Energia Elétrica-AC</v>
      </c>
      <c r="D20" s="15"/>
      <c r="E20" s="122">
        <v>5.2900000000000003E-2</v>
      </c>
      <c r="F20" s="122">
        <v>5.9200000000000003E-2</v>
      </c>
      <c r="G20" s="122">
        <v>7.9299999999999995E-2</v>
      </c>
      <c r="H20" s="15"/>
      <c r="I20" s="866" t="str">
        <f>IF($I$11=$A$80,"","Despesas Financeiras")</f>
        <v>Despesas Financeiras</v>
      </c>
      <c r="J20" s="867"/>
      <c r="K20" s="867"/>
      <c r="L20" s="868"/>
      <c r="M20" s="133" t="str">
        <f>IF($I$11=$A$80,"","DF")</f>
        <v>DF</v>
      </c>
      <c r="N20" s="134">
        <v>1.23E-2</v>
      </c>
      <c r="O20" s="135" t="s">
        <v>25144</v>
      </c>
      <c r="P20" s="136">
        <f>VLOOKUP(CONCATENATE(I$11,"-",M20),$C$2:$G$71,3,FALSE)</f>
        <v>5.8999999999999999E-3</v>
      </c>
      <c r="Q20" s="136">
        <f>VLOOKUP(CONCATENATE(I$11,"-",M20),$C$2:$G$71,4,FALSE)</f>
        <v>1.23E-2</v>
      </c>
      <c r="R20" s="137">
        <f>VLOOKUP(CONCATENATE(I$11,"-",M20),$C$2:$G$71,5,FALSE)</f>
        <v>1.3899999999999999E-2</v>
      </c>
    </row>
    <row r="21" spans="1:18" ht="15.75" hidden="1" customHeight="1">
      <c r="A21" s="15" t="str">
        <f t="shared" ref="A21:A25" si="4">A20</f>
        <v>Construção e Manutenção de Estações e Redes de Distribuição de Energia Elétrica</v>
      </c>
      <c r="B21" s="121" t="s">
        <v>25123</v>
      </c>
      <c r="C21" s="15" t="str">
        <f t="shared" si="2"/>
        <v>Construção e Manutenção de Estações e Redes de Distribuição de Energia Elétrica-SG</v>
      </c>
      <c r="D21" s="15"/>
      <c r="E21" s="122">
        <v>2.5000000000000001E-3</v>
      </c>
      <c r="F21" s="122">
        <v>5.1000000000000004E-3</v>
      </c>
      <c r="G21" s="122">
        <v>5.5999999999999999E-3</v>
      </c>
      <c r="H21" s="15"/>
      <c r="I21" s="866" t="str">
        <f>IF($I$11=$A$80,"Margem bruta da empresa de consultoria","Lucro")</f>
        <v>Lucro</v>
      </c>
      <c r="J21" s="867"/>
      <c r="K21" s="867"/>
      <c r="L21" s="868"/>
      <c r="M21" s="133" t="str">
        <f>IF($I$11=$A$80,"K3","L")</f>
        <v>L</v>
      </c>
      <c r="N21" s="134">
        <v>7.3999999999999996E-2</v>
      </c>
      <c r="O21" s="135" t="s">
        <v>25144</v>
      </c>
      <c r="P21" s="136">
        <f>VLOOKUP(CONCATENATE(I$11,"-",M21),$C$2:$G$71,3,FALSE)</f>
        <v>6.1600000000000002E-2</v>
      </c>
      <c r="Q21" s="136">
        <f>VLOOKUP(CONCATENATE(I$11,"-",M21),$C$2:$G$71,4,FALSE)</f>
        <v>7.3999999999999996E-2</v>
      </c>
      <c r="R21" s="137">
        <f>VLOOKUP(CONCATENATE(I$11,"-",M21),$C$2:$G$71,5,FALSE)</f>
        <v>8.9599999999999999E-2</v>
      </c>
    </row>
    <row r="22" spans="1:18" ht="15.75" hidden="1" customHeight="1">
      <c r="A22" s="15" t="str">
        <f t="shared" si="4"/>
        <v>Construção e Manutenção de Estações e Redes de Distribuição de Energia Elétrica</v>
      </c>
      <c r="B22" s="121" t="s">
        <v>25125</v>
      </c>
      <c r="C22" s="15" t="str">
        <f t="shared" si="2"/>
        <v>Construção e Manutenção de Estações e Redes de Distribuição de Energia Elétrica-R</v>
      </c>
      <c r="D22" s="15"/>
      <c r="E22" s="122">
        <v>0.01</v>
      </c>
      <c r="F22" s="122">
        <v>1.4800000000000001E-2</v>
      </c>
      <c r="G22" s="122">
        <v>1.9699999999999999E-2</v>
      </c>
      <c r="H22" s="15"/>
      <c r="I22" s="869" t="s">
        <v>25146</v>
      </c>
      <c r="J22" s="870"/>
      <c r="K22" s="870"/>
      <c r="L22" s="871"/>
      <c r="M22" s="133" t="s">
        <v>25147</v>
      </c>
      <c r="N22" s="134">
        <v>3.6499999999999998E-2</v>
      </c>
      <c r="O22" s="135" t="s">
        <v>25144</v>
      </c>
      <c r="P22" s="136">
        <v>3.6499999999999998E-2</v>
      </c>
      <c r="Q22" s="136">
        <v>3.6499999999999998E-2</v>
      </c>
      <c r="R22" s="137">
        <v>3.6499999999999998E-2</v>
      </c>
    </row>
    <row r="23" spans="1:18" ht="15.75" hidden="1" customHeight="1">
      <c r="A23" s="15" t="str">
        <f t="shared" si="4"/>
        <v>Construção e Manutenção de Estações e Redes de Distribuição de Energia Elétrica</v>
      </c>
      <c r="B23" s="121" t="s">
        <v>25128</v>
      </c>
      <c r="C23" s="15" t="str">
        <f t="shared" si="2"/>
        <v>Construção e Manutenção de Estações e Redes de Distribuição de Energia Elétrica-DF</v>
      </c>
      <c r="D23" s="15"/>
      <c r="E23" s="122">
        <v>1.01E-2</v>
      </c>
      <c r="F23" s="122">
        <v>1.0699999999999999E-2</v>
      </c>
      <c r="G23" s="122">
        <v>1.11E-2</v>
      </c>
      <c r="H23" s="15"/>
      <c r="I23" s="866" t="s">
        <v>25148</v>
      </c>
      <c r="J23" s="867"/>
      <c r="K23" s="867"/>
      <c r="L23" s="868"/>
      <c r="M23" s="133" t="s">
        <v>25149</v>
      </c>
      <c r="N23" s="138">
        <f>IF(I11&lt;&gt;A79,Q13*Q12,0)</f>
        <v>2.0000000000000004E-2</v>
      </c>
      <c r="O23" s="135" t="s">
        <v>25144</v>
      </c>
      <c r="P23" s="136">
        <v>0</v>
      </c>
      <c r="Q23" s="136">
        <v>2.5000000000000001E-2</v>
      </c>
      <c r="R23" s="137">
        <v>0.05</v>
      </c>
    </row>
    <row r="24" spans="1:18" ht="39" hidden="1" customHeight="1">
      <c r="A24" s="15" t="str">
        <f t="shared" si="4"/>
        <v>Construção e Manutenção de Estações e Redes de Distribuição de Energia Elétrica</v>
      </c>
      <c r="B24" s="121" t="s">
        <v>99</v>
      </c>
      <c r="C24" s="15" t="str">
        <f t="shared" si="2"/>
        <v>Construção e Manutenção de Estações e Redes de Distribuição de Energia Elétrica-L</v>
      </c>
      <c r="D24" s="15"/>
      <c r="E24" s="122">
        <v>0.08</v>
      </c>
      <c r="F24" s="122">
        <v>8.3099999999999993E-2</v>
      </c>
      <c r="G24" s="122">
        <v>9.5100000000000004E-2</v>
      </c>
      <c r="H24" s="15"/>
      <c r="I24" s="866" t="s">
        <v>25150</v>
      </c>
      <c r="J24" s="867"/>
      <c r="K24" s="867"/>
      <c r="L24" s="868"/>
      <c r="M24" s="133" t="s">
        <v>25151</v>
      </c>
      <c r="N24" s="136">
        <f>IF(Q11="Sim",4.5%,0%)</f>
        <v>0</v>
      </c>
      <c r="O24" s="139" t="str">
        <f>IF(AND(N24&gt;=P24, N24&lt;=R24), "OK", "Não OK")</f>
        <v>OK</v>
      </c>
      <c r="P24" s="140">
        <v>0</v>
      </c>
      <c r="Q24" s="140">
        <v>4.4999999999999998E-2</v>
      </c>
      <c r="R24" s="141">
        <v>4.4999999999999998E-2</v>
      </c>
    </row>
    <row r="25" spans="1:18" ht="27" hidden="1" customHeight="1">
      <c r="A25" s="15" t="str">
        <f t="shared" si="4"/>
        <v>Construção e Manutenção de Estações e Redes de Distribuição de Energia Elétrica</v>
      </c>
      <c r="B25" s="129" t="s">
        <v>25129</v>
      </c>
      <c r="C25" s="15" t="str">
        <f t="shared" si="2"/>
        <v>Construção e Manutenção de Estações e Redes de Distribuição de Energia Elétrica-BDI PAD</v>
      </c>
      <c r="D25" s="15"/>
      <c r="E25" s="122">
        <v>0.24</v>
      </c>
      <c r="F25" s="122">
        <v>0.25840000000000002</v>
      </c>
      <c r="G25" s="122">
        <v>0.27860000000000001</v>
      </c>
      <c r="H25" s="15"/>
      <c r="I25" s="896" t="s">
        <v>25152</v>
      </c>
      <c r="J25" s="897"/>
      <c r="K25" s="897"/>
      <c r="L25" s="898"/>
      <c r="M25" s="142" t="s">
        <v>25129</v>
      </c>
      <c r="N25" s="143">
        <f>ROUND((((1+N17+N18+N19)*(1+N20)*(1+N21)/(1-(N22+N23)))-1),4)</f>
        <v>0.2223</v>
      </c>
      <c r="O25" s="139" t="str">
        <f>IF(OR($I$11=$A$80,AND(N25&gt;=P25, N25&lt;=R25)), "OK", "NÃO OK")</f>
        <v>OK</v>
      </c>
      <c r="P25" s="136">
        <f>VLOOKUP(CONCATENATE($I$11,"-",$M25),$C$2:$G$71,3,FALSE)</f>
        <v>0.2034</v>
      </c>
      <c r="Q25" s="136">
        <f>VLOOKUP(CONCATENATE($I$11,"-",$M25),$C$2:$G$71,4,FALSE)</f>
        <v>0.22120000000000001</v>
      </c>
      <c r="R25" s="137">
        <f>VLOOKUP(CONCATENATE($I$11,"-",$M25),$C$2:$G$71,5,FALSE)</f>
        <v>0.25</v>
      </c>
    </row>
    <row r="26" spans="1:18" ht="15.75" hidden="1" customHeight="1">
      <c r="A26" s="15"/>
      <c r="B26" s="121"/>
      <c r="C26" s="15"/>
      <c r="D26" s="15"/>
      <c r="E26" s="122"/>
      <c r="F26" s="122"/>
      <c r="G26" s="122"/>
      <c r="H26" s="15"/>
      <c r="I26" s="43"/>
      <c r="J26" s="41"/>
      <c r="K26" s="41"/>
      <c r="L26" s="41"/>
      <c r="M26" s="41"/>
      <c r="N26" s="144">
        <f>1+(ROUND((((1+N17+N18+N19)*(1+N20)*(1+N21)/(1-(N22+N23+N24)))-1),4))</f>
        <v>1.2222999999999999</v>
      </c>
      <c r="O26" s="41"/>
      <c r="P26" s="145"/>
      <c r="Q26" s="41"/>
      <c r="R26" s="44"/>
    </row>
    <row r="27" spans="1:18" ht="29.25" hidden="1" customHeight="1" outlineLevel="1">
      <c r="A27" s="15"/>
      <c r="B27" s="121"/>
      <c r="C27" s="15"/>
      <c r="D27" s="15"/>
      <c r="E27" s="122"/>
      <c r="F27" s="122"/>
      <c r="G27" s="122"/>
      <c r="H27" s="15"/>
      <c r="I27" s="899" t="s">
        <v>25153</v>
      </c>
      <c r="J27" s="900"/>
      <c r="K27" s="900"/>
      <c r="L27" s="900"/>
      <c r="M27" s="900"/>
      <c r="N27" s="900"/>
      <c r="O27" s="900"/>
      <c r="P27" s="900"/>
      <c r="Q27" s="900"/>
      <c r="R27" s="901"/>
    </row>
    <row r="28" spans="1:18" ht="15.75" hidden="1" customHeight="1" outlineLevel="1">
      <c r="A28" s="15"/>
      <c r="B28" s="121"/>
      <c r="C28" s="15"/>
      <c r="D28" s="15"/>
      <c r="E28" s="122"/>
      <c r="F28" s="122"/>
      <c r="G28" s="122"/>
      <c r="H28" s="15"/>
      <c r="I28" s="872" t="s">
        <v>25133</v>
      </c>
      <c r="J28" s="873"/>
      <c r="K28" s="873"/>
      <c r="L28" s="873"/>
      <c r="M28" s="873"/>
      <c r="N28" s="873"/>
      <c r="O28" s="873"/>
      <c r="P28" s="874"/>
      <c r="Q28" s="875" t="s">
        <v>25134</v>
      </c>
      <c r="R28" s="876"/>
    </row>
    <row r="29" spans="1:18" ht="15.75" hidden="1" customHeight="1" outlineLevel="1">
      <c r="A29" s="15"/>
      <c r="B29" s="121"/>
      <c r="C29" s="15"/>
      <c r="D29" s="15"/>
      <c r="E29" s="122"/>
      <c r="F29" s="122"/>
      <c r="G29" s="122"/>
      <c r="H29" s="15"/>
      <c r="I29" s="877" t="s">
        <v>25120</v>
      </c>
      <c r="J29" s="878"/>
      <c r="K29" s="878"/>
      <c r="L29" s="878"/>
      <c r="M29" s="878"/>
      <c r="N29" s="878"/>
      <c r="O29" s="878"/>
      <c r="P29" s="879"/>
      <c r="Q29" s="880" t="s">
        <v>25135</v>
      </c>
      <c r="R29" s="881"/>
    </row>
    <row r="30" spans="1:18" ht="15.75" hidden="1" customHeight="1" outlineLevel="1">
      <c r="A30" s="15"/>
      <c r="B30" s="121"/>
      <c r="C30" s="15"/>
      <c r="D30" s="15"/>
      <c r="E30" s="122"/>
      <c r="F30" s="122"/>
      <c r="G30" s="122"/>
      <c r="H30" s="15"/>
      <c r="I30" s="866" t="s">
        <v>25136</v>
      </c>
      <c r="J30" s="867"/>
      <c r="K30" s="867"/>
      <c r="L30" s="867"/>
      <c r="M30" s="867"/>
      <c r="N30" s="867"/>
      <c r="O30" s="867"/>
      <c r="P30" s="868"/>
      <c r="Q30" s="887">
        <v>0.4</v>
      </c>
      <c r="R30" s="888"/>
    </row>
    <row r="31" spans="1:18" ht="15.75" hidden="1" customHeight="1" outlineLevel="1">
      <c r="A31" s="15"/>
      <c r="B31" s="121"/>
      <c r="C31" s="15"/>
      <c r="D31" s="15"/>
      <c r="E31" s="122"/>
      <c r="F31" s="122"/>
      <c r="G31" s="122"/>
      <c r="H31" s="15"/>
      <c r="I31" s="869" t="s">
        <v>25138</v>
      </c>
      <c r="J31" s="870"/>
      <c r="K31" s="870"/>
      <c r="L31" s="870"/>
      <c r="M31" s="870"/>
      <c r="N31" s="870"/>
      <c r="O31" s="870"/>
      <c r="P31" s="871"/>
      <c r="Q31" s="887">
        <v>0.05</v>
      </c>
      <c r="R31" s="888"/>
    </row>
    <row r="32" spans="1:18" ht="15.75" hidden="1" customHeight="1" outlineLevel="1"/>
    <row r="33" spans="9:18" ht="15.75" hidden="1" customHeight="1" outlineLevel="1">
      <c r="I33" s="889" t="s">
        <v>25139</v>
      </c>
      <c r="J33" s="890"/>
      <c r="K33" s="890"/>
      <c r="L33" s="891"/>
      <c r="M33" s="894" t="s">
        <v>25140</v>
      </c>
      <c r="N33" s="882" t="s">
        <v>25141</v>
      </c>
      <c r="O33" s="882" t="s">
        <v>25142</v>
      </c>
      <c r="P33" s="884" t="s">
        <v>25143</v>
      </c>
      <c r="Q33" s="885"/>
      <c r="R33" s="886"/>
    </row>
    <row r="34" spans="9:18" ht="15.75" hidden="1" customHeight="1" outlineLevel="1">
      <c r="I34" s="892"/>
      <c r="J34" s="885"/>
      <c r="K34" s="885"/>
      <c r="L34" s="893"/>
      <c r="M34" s="895"/>
      <c r="N34" s="883"/>
      <c r="O34" s="883"/>
      <c r="P34" s="131" t="s">
        <v>24930</v>
      </c>
      <c r="Q34" s="131" t="s">
        <v>24931</v>
      </c>
      <c r="R34" s="132" t="s">
        <v>24932</v>
      </c>
    </row>
    <row r="35" spans="9:18" ht="15.75" hidden="1" customHeight="1" outlineLevel="1">
      <c r="I35" s="866" t="str">
        <f>IF($I$11=$A$80,"Encargos Sociais incidentes sobre a mão de obra","Administração Central")</f>
        <v>Administração Central</v>
      </c>
      <c r="J35" s="867"/>
      <c r="K35" s="867"/>
      <c r="L35" s="868"/>
      <c r="M35" s="133" t="str">
        <f>IF($I$11=$A$80,"K1","AC")</f>
        <v>AC</v>
      </c>
      <c r="N35" s="134">
        <v>4.2999999999999997E-2</v>
      </c>
      <c r="O35" s="135" t="s">
        <v>25144</v>
      </c>
      <c r="P35" s="136">
        <f>VLOOKUP(CONCATENATE(I$11,"-",M35),$C$2:$G$71,3,FALSE)</f>
        <v>0.03</v>
      </c>
      <c r="Q35" s="136">
        <f>VLOOKUP(CONCATENATE(I$11,"-",M35),$C$2:$G$71,4,FALSE)</f>
        <v>0.04</v>
      </c>
      <c r="R35" s="137">
        <f>VLOOKUP(CONCATENATE(I$11,"-",M35),$C$2:$G$71,5,FALSE)</f>
        <v>5.5E-2</v>
      </c>
    </row>
    <row r="36" spans="9:18" ht="15.75" hidden="1" customHeight="1" outlineLevel="1">
      <c r="I36" s="866" t="str">
        <f>IF($I$11=$A$80,"Administração Central da empresa ou consultoria - overhead","Seguro e Garantia")</f>
        <v>Seguro e Garantia</v>
      </c>
      <c r="J36" s="867"/>
      <c r="K36" s="867"/>
      <c r="L36" s="868"/>
      <c r="M36" s="133" t="str">
        <f>IF($I$11=$A$80,"K2","SG")</f>
        <v>SG</v>
      </c>
      <c r="N36" s="134">
        <v>0.01</v>
      </c>
      <c r="O36" s="135" t="s">
        <v>25144</v>
      </c>
      <c r="P36" s="136">
        <f>VLOOKUP(CONCATENATE(I$11,"-",M36),$C$2:$G$71,3,FALSE)</f>
        <v>8.0000000000000002E-3</v>
      </c>
      <c r="Q36" s="136">
        <f>VLOOKUP(CONCATENATE(I$11,"-",M36),$C$2:$G$71,4,FALSE)</f>
        <v>8.0000000000000002E-3</v>
      </c>
      <c r="R36" s="137">
        <f>VLOOKUP(CONCATENATE(I$11,"-",M36),$C$2:$G$71,5,FALSE)</f>
        <v>0.01</v>
      </c>
    </row>
    <row r="37" spans="9:18" ht="15.75" hidden="1" customHeight="1" outlineLevel="1">
      <c r="I37" s="866" t="str">
        <f>IF($I$11=$A$80,"","Risco")</f>
        <v>Risco</v>
      </c>
      <c r="J37" s="867"/>
      <c r="K37" s="867"/>
      <c r="L37" s="868"/>
      <c r="M37" s="133" t="str">
        <f>IF($I$11=$A$80,"","R")</f>
        <v>R</v>
      </c>
      <c r="N37" s="134">
        <v>1.2699999999999999E-2</v>
      </c>
      <c r="O37" s="135" t="s">
        <v>25144</v>
      </c>
      <c r="P37" s="136">
        <f>VLOOKUP(CONCATENATE(I$11,"-",M37),$C$2:$G$71,3,FALSE)</f>
        <v>9.7000000000000003E-3</v>
      </c>
      <c r="Q37" s="136">
        <f>VLOOKUP(CONCATENATE(I$11,"-",M37),$C$2:$G$71,4,FALSE)</f>
        <v>1.2699999999999999E-2</v>
      </c>
      <c r="R37" s="146">
        <f>VLOOKUP(CONCATENATE(I$11,"-",M37),$C$2:$G$71,5,FALSE)</f>
        <v>1.2699999999999999E-2</v>
      </c>
    </row>
    <row r="38" spans="9:18" ht="15.75" hidden="1" customHeight="1" outlineLevel="1">
      <c r="I38" s="866" t="str">
        <f>IF($I$11=$A$80,"","Despesas Financeiras")</f>
        <v>Despesas Financeiras</v>
      </c>
      <c r="J38" s="867"/>
      <c r="K38" s="867"/>
      <c r="L38" s="868"/>
      <c r="M38" s="133" t="str">
        <f>IF($I$11=$A$80,"","DF")</f>
        <v>DF</v>
      </c>
      <c r="N38" s="134">
        <v>1.3899999999999999E-2</v>
      </c>
      <c r="O38" s="135" t="s">
        <v>25144</v>
      </c>
      <c r="P38" s="136">
        <f>VLOOKUP(CONCATENATE(I$11,"-",M38),$C$2:$G$71,3,FALSE)</f>
        <v>5.8999999999999999E-3</v>
      </c>
      <c r="Q38" s="136">
        <f>VLOOKUP(CONCATENATE(I$11,"-",M38),$C$2:$G$71,4,FALSE)</f>
        <v>1.23E-2</v>
      </c>
      <c r="R38" s="137">
        <f>VLOOKUP(CONCATENATE(I$11,"-",M38),$C$2:$G$71,5,FALSE)</f>
        <v>1.3899999999999999E-2</v>
      </c>
    </row>
    <row r="39" spans="9:18" ht="15.75" hidden="1" customHeight="1" outlineLevel="1">
      <c r="I39" s="866" t="str">
        <f>IF($I$11=$A$80,"Margem bruta da empresa de consultoria","Lucro")</f>
        <v>Lucro</v>
      </c>
      <c r="J39" s="867"/>
      <c r="K39" s="867"/>
      <c r="L39" s="868"/>
      <c r="M39" s="133" t="str">
        <f>IF($I$11=$A$80,"K3","L")</f>
        <v>L</v>
      </c>
      <c r="N39" s="134">
        <v>8.1000000000000003E-2</v>
      </c>
      <c r="O39" s="135" t="s">
        <v>25144</v>
      </c>
      <c r="P39" s="136">
        <f>VLOOKUP(CONCATENATE(I$11,"-",M39),$C$2:$G$71,3,FALSE)</f>
        <v>6.1600000000000002E-2</v>
      </c>
      <c r="Q39" s="136">
        <f>VLOOKUP(CONCATENATE(I$11,"-",M39),$C$2:$G$71,4,FALSE)</f>
        <v>7.3999999999999996E-2</v>
      </c>
      <c r="R39" s="137">
        <f>VLOOKUP(CONCATENATE(I$11,"-",M39),$C$2:$G$71,5,FALSE)</f>
        <v>8.9599999999999999E-2</v>
      </c>
    </row>
    <row r="40" spans="9:18" ht="15.75" hidden="1" customHeight="1" outlineLevel="1">
      <c r="I40" s="869" t="s">
        <v>25146</v>
      </c>
      <c r="J40" s="870"/>
      <c r="K40" s="870"/>
      <c r="L40" s="871"/>
      <c r="M40" s="133" t="s">
        <v>25147</v>
      </c>
      <c r="N40" s="134">
        <v>3.6499999999999998E-2</v>
      </c>
      <c r="O40" s="135" t="s">
        <v>25144</v>
      </c>
      <c r="P40" s="136">
        <v>3.6499999999999998E-2</v>
      </c>
      <c r="Q40" s="136">
        <v>3.6499999999999998E-2</v>
      </c>
      <c r="R40" s="137">
        <v>3.6499999999999998E-2</v>
      </c>
    </row>
    <row r="41" spans="9:18" ht="15.75" hidden="1" customHeight="1" outlineLevel="1">
      <c r="I41" s="866" t="s">
        <v>25148</v>
      </c>
      <c r="J41" s="867"/>
      <c r="K41" s="867"/>
      <c r="L41" s="868"/>
      <c r="M41" s="133" t="s">
        <v>25149</v>
      </c>
      <c r="N41" s="138">
        <f>IF(I29&lt;&gt;A98,Q31*Q30,0)</f>
        <v>2.0000000000000004E-2</v>
      </c>
      <c r="O41" s="135" t="s">
        <v>25144</v>
      </c>
      <c r="P41" s="136">
        <v>0</v>
      </c>
      <c r="Q41" s="136">
        <v>2.5000000000000001E-2</v>
      </c>
      <c r="R41" s="137">
        <v>0.05</v>
      </c>
    </row>
    <row r="42" spans="9:18" ht="15.6" hidden="1" customHeight="1" outlineLevel="1">
      <c r="I42" s="866" t="s">
        <v>25150</v>
      </c>
      <c r="J42" s="867"/>
      <c r="K42" s="867"/>
      <c r="L42" s="868"/>
      <c r="M42" s="133" t="s">
        <v>25151</v>
      </c>
      <c r="N42" s="136">
        <f>IF(Q29="Sim",4.5%,0%)</f>
        <v>0</v>
      </c>
      <c r="O42" s="139" t="str">
        <f>IF(AND(N42&gt;=P42, N42&lt;=R42), "OK", "Não OK")</f>
        <v>OK</v>
      </c>
      <c r="P42" s="140">
        <v>0</v>
      </c>
      <c r="Q42" s="140">
        <v>4.4999999999999998E-2</v>
      </c>
      <c r="R42" s="141">
        <v>4.4999999999999998E-2</v>
      </c>
    </row>
    <row r="43" spans="9:18" ht="15.75" hidden="1" customHeight="1" outlineLevel="1">
      <c r="I43" s="930" t="s">
        <v>25152</v>
      </c>
      <c r="J43" s="745"/>
      <c r="K43" s="745"/>
      <c r="L43" s="911"/>
      <c r="M43" s="142" t="s">
        <v>25129</v>
      </c>
      <c r="N43" s="143">
        <f>ROUND((((1+N35+N36+N37)*(1+N38)*(1+N39)/(1-(N40+N41)))-1),4)</f>
        <v>0.23799999999999999</v>
      </c>
      <c r="O43" s="139" t="str">
        <f>IF(OR($I$11=$A$80,AND(N43&gt;=P43, N43&lt;=R43)), "OK", "NÃO OK")</f>
        <v>OK</v>
      </c>
      <c r="P43" s="136">
        <f>VLOOKUP(CONCATENATE($I$11,"-",$M43),$C$2:$G$71,3,FALSE)</f>
        <v>0.2034</v>
      </c>
      <c r="Q43" s="136">
        <f>VLOOKUP(CONCATENATE($I$11,"-",$M43),$C$2:$G$71,4,FALSE)</f>
        <v>0.22120000000000001</v>
      </c>
      <c r="R43" s="137">
        <f>VLOOKUP(CONCATENATE($I$11,"-",$M43),$C$2:$G$71,5,FALSE)</f>
        <v>0.25</v>
      </c>
    </row>
    <row r="44" spans="9:18" ht="15.75" hidden="1" customHeight="1" collapsed="1">
      <c r="I44" s="43"/>
      <c r="J44" s="41"/>
      <c r="K44" s="41"/>
      <c r="L44" s="41"/>
      <c r="M44" s="41"/>
      <c r="N44" s="144">
        <f>1+(ROUND((((1+N35+N36+N37)*(1+N38)*(1+N39)/(1-(N40+N41+N42)))-1),4))</f>
        <v>1.238</v>
      </c>
      <c r="O44" s="41"/>
      <c r="P44" s="41"/>
      <c r="Q44" s="41"/>
      <c r="R44" s="44"/>
    </row>
    <row r="45" spans="9:18" ht="53.1" customHeight="1" thickBot="1">
      <c r="I45" s="43"/>
      <c r="J45" s="41"/>
      <c r="K45" s="41"/>
      <c r="L45" s="41"/>
      <c r="M45" s="41"/>
      <c r="N45" s="144"/>
      <c r="O45" s="41"/>
      <c r="P45" s="41"/>
      <c r="Q45" s="41"/>
      <c r="R45" s="44"/>
    </row>
    <row r="46" spans="9:18" ht="30.75" customHeight="1" outlineLevel="1" thickTop="1">
      <c r="I46" s="899" t="s">
        <v>25154</v>
      </c>
      <c r="J46" s="946"/>
      <c r="K46" s="946"/>
      <c r="L46" s="946"/>
      <c r="M46" s="946"/>
      <c r="N46" s="946"/>
      <c r="O46" s="946"/>
      <c r="P46" s="946"/>
      <c r="Q46" s="946"/>
      <c r="R46" s="947"/>
    </row>
    <row r="47" spans="9:18" ht="15.75" customHeight="1" outlineLevel="1">
      <c r="I47" s="948" t="s">
        <v>25133</v>
      </c>
      <c r="J47" s="745"/>
      <c r="K47" s="745"/>
      <c r="L47" s="745"/>
      <c r="M47" s="745"/>
      <c r="N47" s="745"/>
      <c r="O47" s="745"/>
      <c r="P47" s="746"/>
      <c r="Q47" s="949" t="s">
        <v>25134</v>
      </c>
      <c r="R47" s="746"/>
    </row>
    <row r="48" spans="9:18" ht="15.75" customHeight="1" outlineLevel="1">
      <c r="I48" s="939" t="s">
        <v>25120</v>
      </c>
      <c r="J48" s="745"/>
      <c r="K48" s="745"/>
      <c r="L48" s="745"/>
      <c r="M48" s="745"/>
      <c r="N48" s="745"/>
      <c r="O48" s="745"/>
      <c r="P48" s="911"/>
      <c r="Q48" s="940" t="s">
        <v>25135</v>
      </c>
      <c r="R48" s="746"/>
    </row>
    <row r="49" spans="2:18" ht="15.75" customHeight="1" outlineLevel="1">
      <c r="B49" s="121"/>
      <c r="C49" s="15"/>
      <c r="D49" s="15"/>
      <c r="E49" s="122"/>
      <c r="F49" s="122"/>
      <c r="G49" s="122"/>
      <c r="H49" s="15"/>
      <c r="I49" s="912" t="s">
        <v>25136</v>
      </c>
      <c r="J49" s="745"/>
      <c r="K49" s="745"/>
      <c r="L49" s="745"/>
      <c r="M49" s="745"/>
      <c r="N49" s="745"/>
      <c r="O49" s="745"/>
      <c r="P49" s="911"/>
      <c r="Q49" s="943">
        <v>0.4</v>
      </c>
      <c r="R49" s="746"/>
    </row>
    <row r="50" spans="2:18" ht="15.75" customHeight="1" outlineLevel="1">
      <c r="B50" s="121"/>
      <c r="C50" s="15"/>
      <c r="D50" s="15"/>
      <c r="E50" s="122"/>
      <c r="F50" s="122"/>
      <c r="G50" s="122"/>
      <c r="H50" s="15"/>
      <c r="I50" s="910" t="s">
        <v>25138</v>
      </c>
      <c r="J50" s="745"/>
      <c r="K50" s="745"/>
      <c r="L50" s="745"/>
      <c r="M50" s="745"/>
      <c r="N50" s="745"/>
      <c r="O50" s="745"/>
      <c r="P50" s="911"/>
      <c r="Q50" s="943">
        <v>0.05</v>
      </c>
      <c r="R50" s="746"/>
    </row>
    <row r="51" spans="2:18" ht="15.75" customHeight="1" outlineLevel="1">
      <c r="B51" s="121"/>
      <c r="C51" s="15"/>
      <c r="D51" s="15"/>
      <c r="E51" s="122"/>
      <c r="F51" s="122"/>
      <c r="G51" s="122"/>
      <c r="H51" s="15"/>
      <c r="I51" s="45"/>
      <c r="J51" s="46"/>
      <c r="K51" s="46"/>
      <c r="L51" s="46"/>
      <c r="M51" s="46"/>
      <c r="N51" s="46"/>
      <c r="O51" s="46"/>
      <c r="P51" s="46"/>
      <c r="Q51" s="46"/>
      <c r="R51" s="130"/>
    </row>
    <row r="52" spans="2:18" ht="15.75" customHeight="1" outlineLevel="1">
      <c r="B52" s="121"/>
      <c r="C52" s="15"/>
      <c r="D52" s="15"/>
      <c r="E52" s="122"/>
      <c r="F52" s="122"/>
      <c r="G52" s="122"/>
      <c r="H52" s="15"/>
      <c r="I52" s="889" t="s">
        <v>25139</v>
      </c>
      <c r="J52" s="737"/>
      <c r="K52" s="737"/>
      <c r="L52" s="944"/>
      <c r="M52" s="891" t="s">
        <v>25140</v>
      </c>
      <c r="N52" s="941" t="s">
        <v>25141</v>
      </c>
      <c r="O52" s="941" t="s">
        <v>25142</v>
      </c>
      <c r="P52" s="942" t="s">
        <v>25143</v>
      </c>
      <c r="Q52" s="745"/>
      <c r="R52" s="746"/>
    </row>
    <row r="53" spans="2:18" ht="15.75" customHeight="1" outlineLevel="1">
      <c r="B53" s="121"/>
      <c r="C53" s="15"/>
      <c r="D53" s="15"/>
      <c r="E53" s="122"/>
      <c r="F53" s="122"/>
      <c r="G53" s="122"/>
      <c r="H53" s="15"/>
      <c r="I53" s="945"/>
      <c r="J53" s="745"/>
      <c r="K53" s="745"/>
      <c r="L53" s="911"/>
      <c r="M53" s="911"/>
      <c r="N53" s="911"/>
      <c r="O53" s="911"/>
      <c r="P53" s="131" t="s">
        <v>24930</v>
      </c>
      <c r="Q53" s="131" t="s">
        <v>24931</v>
      </c>
      <c r="R53" s="132" t="s">
        <v>24932</v>
      </c>
    </row>
    <row r="54" spans="2:18" ht="15.75" customHeight="1" outlineLevel="1">
      <c r="B54" s="121"/>
      <c r="C54" s="15"/>
      <c r="D54" s="15"/>
      <c r="E54" s="122"/>
      <c r="F54" s="122"/>
      <c r="G54" s="122"/>
      <c r="H54" s="15"/>
      <c r="I54" s="912" t="str">
        <f>IF($I$11=$A$80,"Encargos Sociais incidentes sobre a mão de obra","Administração Central")</f>
        <v>Administração Central</v>
      </c>
      <c r="J54" s="745"/>
      <c r="K54" s="745"/>
      <c r="L54" s="911"/>
      <c r="M54" s="133" t="str">
        <f>IF($I$11=$A$80,"K1","AC")</f>
        <v>AC</v>
      </c>
      <c r="N54" s="134">
        <v>5.2499999999999998E-2</v>
      </c>
      <c r="O54" s="135" t="s">
        <v>25144</v>
      </c>
      <c r="P54" s="136">
        <f>VLOOKUP(CONCATENATE(I$11,"-",M54),$C$2:$G$71,3,FALSE)</f>
        <v>0.03</v>
      </c>
      <c r="Q54" s="136">
        <f>VLOOKUP(CONCATENATE(I$11,"-",M54),$C$2:$G$71,4,FALSE)</f>
        <v>0.04</v>
      </c>
      <c r="R54" s="137">
        <f>VLOOKUP(CONCATENATE(I$11,"-",M54),$C$2:$G$71,5,FALSE)</f>
        <v>5.5E-2</v>
      </c>
    </row>
    <row r="55" spans="2:18" ht="15.75" customHeight="1" outlineLevel="1">
      <c r="B55" s="121"/>
      <c r="C55" s="15"/>
      <c r="D55" s="15"/>
      <c r="E55" s="122"/>
      <c r="F55" s="122"/>
      <c r="G55" s="122"/>
      <c r="H55" s="15"/>
      <c r="I55" s="912" t="str">
        <f>IF($I$11=$A$80,"Administração Central da empresa ou consultoria - overhead","Seguro e Garantia")</f>
        <v>Seguro e Garantia</v>
      </c>
      <c r="J55" s="745"/>
      <c r="K55" s="745"/>
      <c r="L55" s="911"/>
      <c r="M55" s="133" t="str">
        <f>IF($I$11=$A$80,"K2","SG")</f>
        <v>SG</v>
      </c>
      <c r="N55" s="134">
        <v>0.01</v>
      </c>
      <c r="O55" s="135" t="s">
        <v>25144</v>
      </c>
      <c r="P55" s="136">
        <f>VLOOKUP(CONCATENATE(I$11,"-",M55),$C$2:$G$71,3,FALSE)</f>
        <v>8.0000000000000002E-3</v>
      </c>
      <c r="Q55" s="136">
        <f>VLOOKUP(CONCATENATE(I$11,"-",M55),$C$2:$G$71,4,FALSE)</f>
        <v>8.0000000000000002E-3</v>
      </c>
      <c r="R55" s="137">
        <f>VLOOKUP(CONCATENATE(I$11,"-",M55),$C$2:$G$71,5,FALSE)</f>
        <v>0.01</v>
      </c>
    </row>
    <row r="56" spans="2:18" ht="15.75" customHeight="1" outlineLevel="1">
      <c r="B56" s="121"/>
      <c r="C56" s="15"/>
      <c r="D56" s="15"/>
      <c r="E56" s="122"/>
      <c r="F56" s="122"/>
      <c r="G56" s="122"/>
      <c r="H56" s="15"/>
      <c r="I56" s="912" t="str">
        <f>IF($I$11=$A$80,"","Risco")</f>
        <v>Risco</v>
      </c>
      <c r="J56" s="745"/>
      <c r="K56" s="745"/>
      <c r="L56" s="911"/>
      <c r="M56" s="133" t="str">
        <f>IF($I$11=$A$80,"","R")</f>
        <v>R</v>
      </c>
      <c r="N56" s="134">
        <v>1.2699999999999999E-2</v>
      </c>
      <c r="O56" s="135" t="s">
        <v>25144</v>
      </c>
      <c r="P56" s="136">
        <f>VLOOKUP(CONCATENATE(I$11,"-",M56),$C$2:$G$71,3,FALSE)</f>
        <v>9.7000000000000003E-3</v>
      </c>
      <c r="Q56" s="136">
        <f>VLOOKUP(CONCATENATE(I$11,"-",M56),$C$2:$G$71,4,FALSE)</f>
        <v>1.2699999999999999E-2</v>
      </c>
      <c r="R56" s="137">
        <f>VLOOKUP(CONCATENATE(I$11,"-",M56),$C$2:$G$71,5,FALSE)</f>
        <v>1.2699999999999999E-2</v>
      </c>
    </row>
    <row r="57" spans="2:18" ht="15.75" customHeight="1" outlineLevel="1">
      <c r="B57" s="121"/>
      <c r="C57" s="15"/>
      <c r="D57" s="15"/>
      <c r="E57" s="122"/>
      <c r="F57" s="122"/>
      <c r="G57" s="122"/>
      <c r="H57" s="15"/>
      <c r="I57" s="912" t="str">
        <f>IF($I$11=$A$80,"","Despesas Financeiras")</f>
        <v>Despesas Financeiras</v>
      </c>
      <c r="J57" s="745"/>
      <c r="K57" s="745"/>
      <c r="L57" s="911"/>
      <c r="M57" s="133" t="str">
        <f>IF($I$11=$A$80,"","DF")</f>
        <v>DF</v>
      </c>
      <c r="N57" s="134">
        <v>1.3899999999999999E-2</v>
      </c>
      <c r="O57" s="135" t="s">
        <v>25144</v>
      </c>
      <c r="P57" s="136">
        <f>VLOOKUP(CONCATENATE(I$11,"-",M57),$C$2:$G$71,3,FALSE)</f>
        <v>5.8999999999999999E-3</v>
      </c>
      <c r="Q57" s="136">
        <f>VLOOKUP(CONCATENATE(I$11,"-",M57),$C$2:$G$71,4,FALSE)</f>
        <v>1.23E-2</v>
      </c>
      <c r="R57" s="137">
        <f>VLOOKUP(CONCATENATE(I$11,"-",M57),$C$2:$G$71,5,FALSE)</f>
        <v>1.3899999999999999E-2</v>
      </c>
    </row>
    <row r="58" spans="2:18" ht="15.75" customHeight="1" outlineLevel="1">
      <c r="B58" s="121"/>
      <c r="C58" s="15"/>
      <c r="D58" s="15"/>
      <c r="E58" s="122"/>
      <c r="F58" s="122"/>
      <c r="G58" s="122"/>
      <c r="H58" s="15"/>
      <c r="I58" s="912" t="str">
        <f>IF($I$11=$A$80,"Margem bruta da empresa de consultoria","Lucro")</f>
        <v>Lucro</v>
      </c>
      <c r="J58" s="745"/>
      <c r="K58" s="745"/>
      <c r="L58" s="911"/>
      <c r="M58" s="133" t="str">
        <f>IF($I$11=$A$80,"K3","L")</f>
        <v>L</v>
      </c>
      <c r="N58" s="134">
        <v>8.2000000000000003E-2</v>
      </c>
      <c r="O58" s="135" t="s">
        <v>25144</v>
      </c>
      <c r="P58" s="136">
        <f>VLOOKUP(CONCATENATE(I$11,"-",M58),$C$2:$G$71,3,FALSE)</f>
        <v>6.1600000000000002E-2</v>
      </c>
      <c r="Q58" s="136">
        <f>VLOOKUP(CONCATENATE(I$11,"-",M58),$C$2:$G$71,4,FALSE)</f>
        <v>7.3999999999999996E-2</v>
      </c>
      <c r="R58" s="137">
        <f>VLOOKUP(CONCATENATE(I$11,"-",M58),$C$2:$G$71,5,FALSE)</f>
        <v>8.9599999999999999E-2</v>
      </c>
    </row>
    <row r="59" spans="2:18" ht="15.75" customHeight="1" outlineLevel="1">
      <c r="B59" s="121"/>
      <c r="C59" s="15"/>
      <c r="D59" s="15"/>
      <c r="E59" s="122"/>
      <c r="F59" s="122"/>
      <c r="G59" s="122"/>
      <c r="H59" s="15"/>
      <c r="I59" s="910" t="s">
        <v>25146</v>
      </c>
      <c r="J59" s="745"/>
      <c r="K59" s="745"/>
      <c r="L59" s="911"/>
      <c r="M59" s="133" t="s">
        <v>25147</v>
      </c>
      <c r="N59" s="134">
        <v>3.6499999999999998E-2</v>
      </c>
      <c r="O59" s="135" t="s">
        <v>25144</v>
      </c>
      <c r="P59" s="136">
        <v>3.6499999999999998E-2</v>
      </c>
      <c r="Q59" s="136">
        <v>3.6499999999999998E-2</v>
      </c>
      <c r="R59" s="137">
        <v>3.6499999999999998E-2</v>
      </c>
    </row>
    <row r="60" spans="2:18" ht="38.450000000000003" customHeight="1" outlineLevel="1">
      <c r="B60" s="121"/>
      <c r="C60" s="15"/>
      <c r="D60" s="15"/>
      <c r="E60" s="122"/>
      <c r="F60" s="122"/>
      <c r="G60" s="122"/>
      <c r="H60" s="15"/>
      <c r="I60" s="912" t="s">
        <v>25148</v>
      </c>
      <c r="J60" s="745"/>
      <c r="K60" s="745"/>
      <c r="L60" s="911"/>
      <c r="M60" s="133" t="s">
        <v>25149</v>
      </c>
      <c r="N60" s="138">
        <f>IF(I48&lt;&gt;A117,Q50*Q49,0)</f>
        <v>2.0000000000000004E-2</v>
      </c>
      <c r="O60" s="135" t="s">
        <v>25144</v>
      </c>
      <c r="P60" s="136">
        <v>0</v>
      </c>
      <c r="Q60" s="136">
        <v>2.5000000000000001E-2</v>
      </c>
      <c r="R60" s="137">
        <v>0.05</v>
      </c>
    </row>
    <row r="61" spans="2:18" ht="44.45" customHeight="1" outlineLevel="1">
      <c r="B61" s="121"/>
      <c r="C61" s="15"/>
      <c r="D61" s="15"/>
      <c r="E61" s="122"/>
      <c r="F61" s="122"/>
      <c r="G61" s="122"/>
      <c r="H61" s="15"/>
      <c r="I61" s="912" t="s">
        <v>25150</v>
      </c>
      <c r="J61" s="745"/>
      <c r="K61" s="745"/>
      <c r="L61" s="911"/>
      <c r="M61" s="133" t="s">
        <v>25151</v>
      </c>
      <c r="N61" s="136">
        <f>IF(Q48="Sim",4.5%,0%)</f>
        <v>0</v>
      </c>
      <c r="O61" s="139" t="str">
        <f>IF(AND(N61&gt;=P61, N61&lt;=R61), "OK", "Não OK")</f>
        <v>OK</v>
      </c>
      <c r="P61" s="140">
        <v>0</v>
      </c>
      <c r="Q61" s="140">
        <v>4.4999999999999998E-2</v>
      </c>
      <c r="R61" s="141">
        <v>4.4999999999999998E-2</v>
      </c>
    </row>
    <row r="62" spans="2:18" ht="15.75" customHeight="1" outlineLevel="1">
      <c r="B62" s="121"/>
      <c r="C62" s="15"/>
      <c r="D62" s="15"/>
      <c r="E62" s="122"/>
      <c r="F62" s="122"/>
      <c r="G62" s="122"/>
      <c r="H62" s="15"/>
      <c r="I62" s="930" t="s">
        <v>25152</v>
      </c>
      <c r="J62" s="745"/>
      <c r="K62" s="745"/>
      <c r="L62" s="911"/>
      <c r="M62" s="142" t="s">
        <v>25129</v>
      </c>
      <c r="N62" s="143">
        <f>ROUND((((1+N54+N55+N56)*(1+N57)*(1+N58)/(1-(N59+N60)))-1),4)</f>
        <v>0.25019999999999998</v>
      </c>
      <c r="O62" s="139" t="str">
        <f>IF(OR($I$11=$A$80,AND(N62&gt;=P62, N62&lt;=R62)), "OK", "NÃO OK")</f>
        <v>NÃO OK</v>
      </c>
      <c r="P62" s="136">
        <f>VLOOKUP(CONCATENATE($I$11,"-",$M62),$C$2:$G$71,3,FALSE)</f>
        <v>0.2034</v>
      </c>
      <c r="Q62" s="136">
        <f>VLOOKUP(CONCATENATE($I$11,"-",$M62),$C$2:$G$71,4,FALSE)</f>
        <v>0.22120000000000001</v>
      </c>
      <c r="R62" s="137">
        <f>VLOOKUP(CONCATENATE($I$11,"-",$M62),$C$2:$G$71,5,FALSE)</f>
        <v>0.25</v>
      </c>
    </row>
    <row r="63" spans="2:18" ht="15.75" customHeight="1">
      <c r="B63" s="121"/>
      <c r="C63" s="15"/>
      <c r="D63" s="15"/>
      <c r="E63" s="122"/>
      <c r="F63" s="122"/>
      <c r="G63" s="122"/>
      <c r="H63" s="15"/>
      <c r="I63" s="43"/>
      <c r="J63" s="41"/>
      <c r="K63" s="41"/>
      <c r="L63" s="41"/>
      <c r="M63" s="41"/>
      <c r="N63" s="144">
        <f>1+(ROUND((((1+N54+N55+N56)*(1+N57)*(1+N58)/(1-(N59+N60+N61)))-1),4))</f>
        <v>1.2502</v>
      </c>
      <c r="O63" s="41"/>
      <c r="P63" s="41"/>
      <c r="Q63" s="41"/>
      <c r="R63" s="44"/>
    </row>
    <row r="64" spans="2:18" ht="15.75" customHeight="1">
      <c r="B64" s="121" t="s">
        <v>25125</v>
      </c>
      <c r="C64" s="15"/>
      <c r="D64" s="15"/>
      <c r="E64" s="122">
        <v>1.46E-2</v>
      </c>
      <c r="F64" s="122">
        <v>2.3199999999999998E-2</v>
      </c>
      <c r="G64" s="122">
        <v>3.1600000000000003E-2</v>
      </c>
      <c r="H64" s="15"/>
      <c r="I64" s="931" t="s">
        <v>25155</v>
      </c>
      <c r="J64" s="932"/>
      <c r="K64" s="932"/>
      <c r="L64" s="932"/>
      <c r="M64" s="932"/>
      <c r="N64" s="932"/>
      <c r="O64" s="932"/>
      <c r="P64" s="932"/>
      <c r="Q64" s="932"/>
      <c r="R64" s="933"/>
    </row>
    <row r="65" spans="1:18" ht="15.75" customHeight="1">
      <c r="A65" s="15"/>
      <c r="B65" s="121"/>
      <c r="C65" s="15"/>
      <c r="D65" s="15"/>
      <c r="E65" s="122"/>
      <c r="F65" s="122"/>
      <c r="G65" s="122"/>
      <c r="H65" s="15"/>
      <c r="I65" s="913" t="str">
        <f>IF(Q11="Sim","BDI.DES =","BDI.PADRÃO (TCU) =")</f>
        <v>BDI.PADRÃO (TCU) =</v>
      </c>
      <c r="J65" s="737"/>
      <c r="K65" s="737"/>
      <c r="L65" s="737"/>
      <c r="M65" s="934" t="str">
        <f>IF($I$11=$A$80,"(1+K1+K2)*(1+K3)","(1+AC + S + R + G)*(1 + DF)*(1+L)")</f>
        <v>(1+AC + S + R + G)*(1 + DF)*(1+L)</v>
      </c>
      <c r="N65" s="737"/>
      <c r="O65" s="737"/>
      <c r="P65" s="935" t="s">
        <v>25156</v>
      </c>
      <c r="Q65" s="737"/>
      <c r="R65" s="936"/>
    </row>
    <row r="66" spans="1:18" ht="15.75" customHeight="1">
      <c r="A66" s="15"/>
      <c r="B66" s="121"/>
      <c r="C66" s="15"/>
      <c r="D66" s="15"/>
      <c r="E66" s="122"/>
      <c r="F66" s="122"/>
      <c r="G66" s="122"/>
      <c r="H66" s="15"/>
      <c r="I66" s="914"/>
      <c r="J66" s="737"/>
      <c r="K66" s="737"/>
      <c r="L66" s="737"/>
      <c r="M66" s="737"/>
      <c r="N66" s="737"/>
      <c r="O66" s="737"/>
      <c r="P66" s="737"/>
      <c r="Q66" s="737"/>
      <c r="R66" s="936"/>
    </row>
    <row r="67" spans="1:18" ht="15.75" customHeight="1">
      <c r="A67" s="15"/>
      <c r="B67" s="121"/>
      <c r="C67" s="15"/>
      <c r="D67" s="15"/>
      <c r="E67" s="122"/>
      <c r="F67" s="122"/>
      <c r="G67" s="122"/>
      <c r="H67" s="15"/>
      <c r="I67" s="914"/>
      <c r="J67" s="737"/>
      <c r="K67" s="737"/>
      <c r="L67" s="737"/>
      <c r="M67" s="938" t="str">
        <f>IF(Q11="Sim","(1-CP-ISS-CRPB)","(1-CP-ISS)")</f>
        <v>(1-CP-ISS)</v>
      </c>
      <c r="N67" s="737"/>
      <c r="O67" s="737"/>
      <c r="P67" s="737"/>
      <c r="Q67" s="737"/>
      <c r="R67" s="936"/>
    </row>
    <row r="68" spans="1:18" ht="15.75" customHeight="1" thickBot="1">
      <c r="A68" s="15"/>
      <c r="B68" s="121" t="s">
        <v>25157</v>
      </c>
      <c r="C68" s="15"/>
      <c r="D68" s="15"/>
      <c r="E68" s="122" t="s">
        <v>25144</v>
      </c>
      <c r="F68" s="122" t="s">
        <v>25144</v>
      </c>
      <c r="G68" s="122" t="s">
        <v>25144</v>
      </c>
      <c r="H68" s="15"/>
      <c r="I68" s="915"/>
      <c r="J68" s="755"/>
      <c r="K68" s="755"/>
      <c r="L68" s="755"/>
      <c r="M68" s="755"/>
      <c r="N68" s="755"/>
      <c r="O68" s="755"/>
      <c r="P68" s="755"/>
      <c r="Q68" s="755"/>
      <c r="R68" s="937"/>
    </row>
    <row r="69" spans="1:18" ht="15.75" hidden="1" customHeight="1">
      <c r="A69" s="15">
        <f t="shared" ref="A69:A71" si="5">A68</f>
        <v>0</v>
      </c>
      <c r="B69" s="121" t="s">
        <v>25157</v>
      </c>
      <c r="C69" s="15" t="str">
        <f t="shared" ref="C69:C71" si="6">CONCATENATE(A69,"-",B69)</f>
        <v>0-</v>
      </c>
      <c r="D69" s="15"/>
      <c r="E69" s="122" t="s">
        <v>25144</v>
      </c>
      <c r="F69" s="122" t="s">
        <v>25144</v>
      </c>
      <c r="G69" s="122" t="s">
        <v>25144</v>
      </c>
      <c r="H69" s="15"/>
      <c r="I69" s="15"/>
      <c r="J69" s="15"/>
      <c r="K69" s="15"/>
      <c r="L69" s="15"/>
      <c r="M69" s="15"/>
      <c r="N69" s="15"/>
      <c r="O69" s="15"/>
      <c r="P69" s="15"/>
      <c r="Q69" s="15"/>
      <c r="R69" s="15"/>
    </row>
    <row r="70" spans="1:18" ht="15.75" hidden="1" customHeight="1">
      <c r="A70" s="15">
        <f t="shared" si="5"/>
        <v>0</v>
      </c>
      <c r="B70" s="121" t="s">
        <v>25158</v>
      </c>
      <c r="C70" s="15" t="str">
        <f t="shared" si="6"/>
        <v>0-K3</v>
      </c>
      <c r="D70" s="15"/>
      <c r="E70" s="122" t="s">
        <v>25144</v>
      </c>
      <c r="F70" s="122">
        <v>0.12</v>
      </c>
      <c r="G70" s="122" t="s">
        <v>25144</v>
      </c>
      <c r="H70" s="15"/>
      <c r="I70" s="15"/>
      <c r="J70" s="15"/>
      <c r="K70" s="15"/>
      <c r="L70" s="15"/>
      <c r="M70" s="15"/>
      <c r="N70" s="15"/>
      <c r="O70" s="15"/>
      <c r="P70" s="15"/>
      <c r="Q70" s="15"/>
      <c r="R70" s="15"/>
    </row>
    <row r="71" spans="1:18" ht="15.75" hidden="1" customHeight="1">
      <c r="A71" s="15">
        <f t="shared" si="5"/>
        <v>0</v>
      </c>
      <c r="B71" s="129" t="s">
        <v>25129</v>
      </c>
      <c r="C71" s="15" t="str">
        <f t="shared" si="6"/>
        <v>0-BDI PAD</v>
      </c>
      <c r="D71" s="15"/>
      <c r="E71" s="122" t="s">
        <v>25144</v>
      </c>
      <c r="F71" s="122" t="s">
        <v>25144</v>
      </c>
      <c r="G71" s="122" t="s">
        <v>25144</v>
      </c>
      <c r="H71" s="15"/>
      <c r="I71" s="15"/>
      <c r="J71" s="15"/>
      <c r="K71" s="15"/>
      <c r="L71" s="15"/>
      <c r="M71" s="15"/>
      <c r="N71" s="15"/>
      <c r="O71" s="15"/>
      <c r="P71" s="15"/>
      <c r="Q71" s="15"/>
      <c r="R71" s="15"/>
    </row>
    <row r="72" spans="1:18" ht="15.75" hidden="1" customHeight="1">
      <c r="A72" s="15"/>
      <c r="B72" s="15"/>
      <c r="C72" s="15"/>
      <c r="D72" s="15"/>
      <c r="E72" s="15"/>
      <c r="F72" s="15"/>
      <c r="G72" s="15"/>
      <c r="H72" s="15"/>
      <c r="I72" s="15"/>
      <c r="J72" s="15"/>
      <c r="K72" s="15"/>
      <c r="L72" s="15"/>
      <c r="M72" s="15"/>
      <c r="N72" s="15"/>
      <c r="O72" s="15"/>
      <c r="P72" s="15"/>
      <c r="Q72" s="15"/>
      <c r="R72" s="15"/>
    </row>
    <row r="73" spans="1:18" ht="15.75" hidden="1" customHeight="1">
      <c r="A73" s="15"/>
      <c r="B73" s="15"/>
      <c r="C73" s="15"/>
      <c r="D73" s="15"/>
      <c r="E73" s="15"/>
      <c r="F73" s="15"/>
      <c r="G73" s="15"/>
      <c r="H73" s="15"/>
      <c r="I73" s="15"/>
      <c r="J73" s="15"/>
      <c r="K73" s="15"/>
      <c r="L73" s="15"/>
      <c r="M73" s="15"/>
      <c r="N73" s="15"/>
      <c r="O73" s="15"/>
      <c r="P73" s="15"/>
      <c r="Q73" s="15"/>
      <c r="R73" s="15"/>
    </row>
    <row r="74" spans="1:18" ht="15.75" hidden="1" customHeight="1">
      <c r="A74" s="15" t="s">
        <v>25120</v>
      </c>
      <c r="B74" s="15"/>
      <c r="C74" s="15"/>
      <c r="D74" s="15"/>
      <c r="E74" s="15"/>
      <c r="F74" s="15"/>
      <c r="G74" s="15"/>
      <c r="H74" s="15"/>
      <c r="I74" s="15"/>
      <c r="J74" s="15"/>
      <c r="K74" s="15"/>
      <c r="L74" s="15"/>
      <c r="M74" s="15"/>
      <c r="N74" s="15"/>
      <c r="O74" s="15"/>
      <c r="P74" s="15"/>
      <c r="Q74" s="15"/>
      <c r="R74" s="15"/>
    </row>
    <row r="75" spans="1:18" ht="15.75" hidden="1" customHeight="1">
      <c r="A75" s="15" t="s">
        <v>25131</v>
      </c>
      <c r="B75" s="15"/>
      <c r="C75" s="15"/>
      <c r="D75" s="15"/>
      <c r="E75" s="15"/>
      <c r="F75" s="15"/>
      <c r="G75" s="15"/>
      <c r="H75" s="15"/>
      <c r="I75" s="15"/>
      <c r="J75" s="15"/>
      <c r="K75" s="15"/>
      <c r="L75" s="15"/>
      <c r="M75" s="15"/>
      <c r="N75" s="15"/>
      <c r="O75" s="15"/>
      <c r="P75" s="15"/>
      <c r="Q75" s="15"/>
      <c r="R75" s="15"/>
    </row>
    <row r="76" spans="1:18" ht="15.75" hidden="1" customHeight="1">
      <c r="A76" s="15" t="s">
        <v>25137</v>
      </c>
      <c r="B76" s="15"/>
      <c r="C76" s="15"/>
      <c r="D76" s="15"/>
      <c r="E76" s="15"/>
      <c r="F76" s="15"/>
      <c r="G76" s="15"/>
      <c r="H76" s="15"/>
      <c r="I76" s="15"/>
      <c r="J76" s="15"/>
      <c r="K76" s="15"/>
      <c r="L76" s="15"/>
      <c r="M76" s="15"/>
      <c r="N76" s="15"/>
      <c r="O76" s="15"/>
      <c r="P76" s="15"/>
      <c r="Q76" s="15"/>
      <c r="R76" s="15"/>
    </row>
    <row r="77" spans="1:18" ht="15.75" hidden="1" customHeight="1">
      <c r="A77" s="15" t="s">
        <v>25145</v>
      </c>
      <c r="B77" s="15"/>
      <c r="C77" s="15"/>
      <c r="D77" s="15"/>
      <c r="E77" s="15"/>
      <c r="F77" s="15"/>
      <c r="G77" s="15"/>
      <c r="H77" s="15"/>
      <c r="I77" s="15"/>
      <c r="J77" s="15"/>
      <c r="K77" s="15"/>
      <c r="L77" s="15"/>
      <c r="M77" s="15"/>
      <c r="N77" s="15"/>
      <c r="O77" s="15"/>
      <c r="P77" s="15"/>
      <c r="Q77" s="15"/>
      <c r="R77" s="15"/>
    </row>
    <row r="78" spans="1:18" ht="15.75" hidden="1" customHeight="1">
      <c r="A78" s="15" t="s">
        <v>25159</v>
      </c>
      <c r="B78" s="15"/>
      <c r="C78" s="15"/>
      <c r="D78" s="15"/>
      <c r="E78" s="15"/>
      <c r="F78" s="15"/>
      <c r="G78" s="15"/>
      <c r="H78" s="15"/>
      <c r="I78" s="15"/>
      <c r="J78" s="15"/>
      <c r="K78" s="15"/>
      <c r="L78" s="15"/>
      <c r="M78" s="15"/>
      <c r="N78" s="15"/>
      <c r="O78" s="15"/>
      <c r="P78" s="15"/>
      <c r="Q78" s="15"/>
      <c r="R78" s="15"/>
    </row>
    <row r="79" spans="1:18" ht="15.75" hidden="1" customHeight="1">
      <c r="A79" s="15" t="s">
        <v>25160</v>
      </c>
      <c r="B79" s="15"/>
      <c r="C79" s="15"/>
      <c r="D79" s="15"/>
      <c r="E79" s="15"/>
      <c r="F79" s="15"/>
      <c r="G79" s="15"/>
      <c r="H79" s="15"/>
      <c r="I79" s="15"/>
      <c r="J79" s="15"/>
      <c r="K79" s="15"/>
      <c r="L79" s="15"/>
      <c r="M79" s="15"/>
      <c r="N79" s="15"/>
      <c r="O79" s="15"/>
      <c r="P79" s="15"/>
      <c r="Q79" s="15"/>
      <c r="R79" s="15"/>
    </row>
    <row r="80" spans="1:18" ht="15.75" hidden="1" customHeight="1">
      <c r="A80" s="15" t="s">
        <v>25161</v>
      </c>
      <c r="B80" s="15"/>
      <c r="C80" s="15"/>
      <c r="D80" s="15"/>
      <c r="E80" s="15"/>
      <c r="F80" s="15"/>
      <c r="G80" s="15"/>
      <c r="H80" s="15"/>
      <c r="I80" s="15"/>
      <c r="J80" s="15"/>
      <c r="K80" s="15"/>
      <c r="L80" s="15"/>
      <c r="M80" s="15"/>
      <c r="N80" s="15"/>
      <c r="O80" s="15"/>
      <c r="P80" s="15"/>
      <c r="Q80" s="15"/>
      <c r="R80" s="15"/>
    </row>
  </sheetData>
  <mergeCells count="83">
    <mergeCell ref="I42:L42"/>
    <mergeCell ref="I43:L43"/>
    <mergeCell ref="I46:R46"/>
    <mergeCell ref="I47:P47"/>
    <mergeCell ref="Q47:R47"/>
    <mergeCell ref="I48:P48"/>
    <mergeCell ref="Q48:R48"/>
    <mergeCell ref="O52:O53"/>
    <mergeCell ref="P52:R52"/>
    <mergeCell ref="I49:P49"/>
    <mergeCell ref="Q49:R49"/>
    <mergeCell ref="I50:P50"/>
    <mergeCell ref="Q50:R50"/>
    <mergeCell ref="I52:L53"/>
    <mergeCell ref="M52:M53"/>
    <mergeCell ref="N52:N53"/>
    <mergeCell ref="I61:L61"/>
    <mergeCell ref="I62:L62"/>
    <mergeCell ref="I64:R64"/>
    <mergeCell ref="M65:O66"/>
    <mergeCell ref="P65:R68"/>
    <mergeCell ref="M67:O68"/>
    <mergeCell ref="I54:L54"/>
    <mergeCell ref="I55:L55"/>
    <mergeCell ref="I56:L56"/>
    <mergeCell ref="I57:L57"/>
    <mergeCell ref="I58:L58"/>
    <mergeCell ref="I59:L59"/>
    <mergeCell ref="I60:L60"/>
    <mergeCell ref="I65:L68"/>
    <mergeCell ref="I1:R1"/>
    <mergeCell ref="Q2:R2"/>
    <mergeCell ref="Q3:R3"/>
    <mergeCell ref="I4:J4"/>
    <mergeCell ref="K4:R4"/>
    <mergeCell ref="I5:J5"/>
    <mergeCell ref="K5:R5"/>
    <mergeCell ref="I7:R7"/>
    <mergeCell ref="I8:R8"/>
    <mergeCell ref="I9:R9"/>
    <mergeCell ref="I10:P10"/>
    <mergeCell ref="Q10:R10"/>
    <mergeCell ref="I11:P11"/>
    <mergeCell ref="Q11:R11"/>
    <mergeCell ref="O15:O16"/>
    <mergeCell ref="P15:R15"/>
    <mergeCell ref="I12:P12"/>
    <mergeCell ref="Q12:R12"/>
    <mergeCell ref="I13:P13"/>
    <mergeCell ref="Q13:R13"/>
    <mergeCell ref="I15:L16"/>
    <mergeCell ref="M15:M16"/>
    <mergeCell ref="N15:N16"/>
    <mergeCell ref="I17:L17"/>
    <mergeCell ref="I18:L18"/>
    <mergeCell ref="I19:L19"/>
    <mergeCell ref="I20:L20"/>
    <mergeCell ref="I21:L21"/>
    <mergeCell ref="I22:L22"/>
    <mergeCell ref="I23:L23"/>
    <mergeCell ref="I24:L24"/>
    <mergeCell ref="I25:L25"/>
    <mergeCell ref="I27:R27"/>
    <mergeCell ref="I28:P28"/>
    <mergeCell ref="Q28:R28"/>
    <mergeCell ref="I29:P29"/>
    <mergeCell ref="Q29:R29"/>
    <mergeCell ref="I35:L35"/>
    <mergeCell ref="O33:O34"/>
    <mergeCell ref="P33:R33"/>
    <mergeCell ref="I30:P30"/>
    <mergeCell ref="Q30:R30"/>
    <mergeCell ref="I31:P31"/>
    <mergeCell ref="Q31:R31"/>
    <mergeCell ref="I33:L34"/>
    <mergeCell ref="M33:M34"/>
    <mergeCell ref="N33:N34"/>
    <mergeCell ref="I41:L41"/>
    <mergeCell ref="I36:L36"/>
    <mergeCell ref="I37:L37"/>
    <mergeCell ref="I38:L38"/>
    <mergeCell ref="I39:L39"/>
    <mergeCell ref="I40:L40"/>
  </mergeCells>
  <conditionalFormatting sqref="I25:N25 I43:N43 I62:N62">
    <cfRule type="expression" dxfId="5" priority="1" stopIfTrue="1">
      <formula>$Q$11="Não"</formula>
    </cfRule>
  </conditionalFormatting>
  <conditionalFormatting sqref="I30:P30 I49:P49 I12:P12">
    <cfRule type="expression" dxfId="4" priority="3" stopIfTrue="1">
      <formula>$I$11=$A$79</formula>
    </cfRule>
  </conditionalFormatting>
  <conditionalFormatting sqref="I31:P31 I50:P50 Q10 Q12:R13 I13:P13 Q28 Q30:R31 Q47 Q49:R50">
    <cfRule type="expression" dxfId="3" priority="6" stopIfTrue="1">
      <formula>$I$11=$A$79</formula>
    </cfRule>
  </conditionalFormatting>
  <conditionalFormatting sqref="J27:N43 I28:I43 J46:N62 I47:I62">
    <cfRule type="expression" dxfId="2" priority="2" stopIfTrue="1">
      <formula>$Q$11="sim"</formula>
    </cfRule>
  </conditionalFormatting>
  <conditionalFormatting sqref="O17:O25 O32:O43 O51:O62">
    <cfRule type="cellIs" dxfId="1" priority="4" stopIfTrue="1" operator="equal">
      <formula>"NÃO OK"</formula>
    </cfRule>
    <cfRule type="cellIs" dxfId="0" priority="5" stopIfTrue="1" operator="equal">
      <formula>"OK"</formula>
    </cfRule>
  </conditionalFormatting>
  <dataValidations count="6">
    <dataValidation type="decimal" allowBlank="1" showInputMessage="1" showErrorMessage="1" prompt="Erro de valores - Digite um valor entre 0% e 100%" sqref="N17:N22 N35:N40 N54:N59" xr:uid="{00000000-0002-0000-0700-000000000000}">
      <formula1>0</formula1>
      <formula2>1</formula2>
    </dataValidation>
    <dataValidation type="decimal" allowBlank="1" showInputMessage="1" showErrorMessage="1" prompt="Erro de valores - Digite um valor maior do que 0." sqref="N23 N41 N60" xr:uid="{00000000-0002-0000-0700-000001000000}">
      <formula1>0</formula1>
      <formula2>1</formula2>
    </dataValidation>
    <dataValidation type="list" allowBlank="1" showErrorMessage="1" sqref="I11 I48 I29" xr:uid="{00000000-0002-0000-0700-000002000000}">
      <formula1>$A$74:$A$80</formula1>
    </dataValidation>
    <dataValidation type="list" allowBlank="1" showErrorMessage="1" sqref="Q11 Q29 Q48" xr:uid="{00000000-0002-0000-0700-000003000000}">
      <formula1>"Sim,Não"</formula1>
    </dataValidation>
    <dataValidation type="decimal" operator="greaterThanOrEqual" allowBlank="1" showInputMessage="1" showErrorMessage="1" prompt="Valores comuns: - Normalmente entre 2 e 5%." sqref="Q13 Q31 Q50" xr:uid="{00000000-0002-0000-0700-000004000000}">
      <formula1>0</formula1>
    </dataValidation>
    <dataValidation type="decimal" allowBlank="1" showInputMessage="1" showErrorMessage="1" prompt="Valores admissíveis: - Insira valores entre 0 e 100%." sqref="Q12 Q30 Q49" xr:uid="{00000000-0002-0000-0700-000005000000}">
      <formula1>0</formula1>
      <formula2>1</formula2>
    </dataValidation>
  </dataValidations>
  <printOptions horizontalCentered="1"/>
  <pageMargins left="0.59055118110236227" right="0.51181102362204722" top="0.98425196850393704" bottom="0.59055118110236227" header="0" footer="0"/>
  <pageSetup paperSize="9" scale="85" orientation="portrait" r:id="rId1"/>
  <headerFooter>
    <oddHeader>&amp;C GOVERNO DO ESTADO DE MATO GROSSO MT PARTICIPAÇÕES E PROJETOS S/A - MTPAR</oddHeader>
    <oddFooter>&amp;CBDI&amp;RPágina &amp;P de</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92D050"/>
    <outlinePr summaryBelow="0" summaryRight="0"/>
    <pageSetUpPr fitToPage="1"/>
  </sheetPr>
  <dimension ref="A1:AA99"/>
  <sheetViews>
    <sheetView topLeftCell="A18" zoomScaleNormal="100" workbookViewId="0">
      <selection activeCell="E38" sqref="E38"/>
    </sheetView>
  </sheetViews>
  <sheetFormatPr defaultColWidth="12.5703125" defaultRowHeight="15" customHeight="1"/>
  <cols>
    <col min="1" max="1" width="18.85546875" customWidth="1"/>
    <col min="2" max="2" width="30.140625" customWidth="1"/>
    <col min="3" max="3" width="8.85546875" customWidth="1"/>
    <col min="4" max="4" width="12.5703125" customWidth="1"/>
    <col min="5" max="5" width="14.5703125" customWidth="1"/>
    <col min="6" max="6" width="12" customWidth="1"/>
    <col min="7" max="7" width="20.85546875" customWidth="1"/>
    <col min="8" max="8" width="45.5703125" customWidth="1"/>
    <col min="9" max="27" width="12.5703125" hidden="1"/>
  </cols>
  <sheetData>
    <row r="1" spans="1:10" ht="68.099999999999994" customHeight="1"/>
    <row r="2" spans="1:10" ht="34.5" customHeight="1" thickBot="1">
      <c r="A2" s="953" t="s">
        <v>25162</v>
      </c>
      <c r="B2" s="954"/>
      <c r="C2" s="954"/>
      <c r="D2" s="954"/>
      <c r="E2" s="954"/>
      <c r="F2" s="954"/>
      <c r="G2" s="954"/>
      <c r="H2" s="954"/>
      <c r="I2" s="954"/>
      <c r="J2" s="955"/>
    </row>
    <row r="3" spans="1:10" ht="15.75" thickTop="1">
      <c r="A3" s="491" t="str">
        <f>'02-ORÇ'!A2</f>
        <v>OBRA:</v>
      </c>
      <c r="B3" s="956" t="str">
        <f>'02-ORÇ'!B2</f>
        <v>CERCAMENTO EM GRADIL DAS ÁREAS VERDES E DE SERVIÇO DO PARQUE NOVO MATO GROSSO</v>
      </c>
      <c r="C3" s="719"/>
      <c r="D3" s="719"/>
      <c r="E3" s="719"/>
      <c r="F3" s="719"/>
      <c r="G3" s="719"/>
      <c r="H3" s="734"/>
      <c r="I3" s="492"/>
      <c r="J3" s="493"/>
    </row>
    <row r="4" spans="1:10">
      <c r="A4" s="491" t="str">
        <f>'02-ORÇ'!A3</f>
        <v xml:space="preserve">ENDEREÇO: </v>
      </c>
      <c r="B4" s="956" t="str">
        <f>'02-ORÇ'!B3</f>
        <v>MT 251, KM 11, S/N, ÁREA RURAL - PARQUE NOVO MATO GROSSO, CEP 78099-899</v>
      </c>
      <c r="C4" s="719"/>
      <c r="D4" s="719"/>
      <c r="E4" s="719"/>
      <c r="F4" s="719"/>
      <c r="G4" s="719"/>
      <c r="H4" s="734"/>
      <c r="I4" s="494"/>
      <c r="J4" s="495"/>
    </row>
    <row r="5" spans="1:10">
      <c r="A5" s="491" t="str">
        <f>'02-ORÇ'!A4</f>
        <v>MUNICÍPIO:</v>
      </c>
      <c r="B5" s="956" t="str">
        <f>'02-ORÇ'!B4</f>
        <v>CUIABÁ - MT</v>
      </c>
      <c r="C5" s="719"/>
      <c r="D5" s="719"/>
      <c r="E5" s="719"/>
      <c r="F5" s="719"/>
      <c r="G5" s="719"/>
      <c r="H5" s="734"/>
      <c r="I5" s="494"/>
      <c r="J5" s="495"/>
    </row>
    <row r="6" spans="1:10">
      <c r="A6" s="491" t="str">
        <f>'02-ORÇ'!A5</f>
        <v>OBJETO:</v>
      </c>
      <c r="B6" s="956" t="str">
        <f>'02-ORÇ'!B5</f>
        <v>CONTRATAÇÃO DE EMPRESA ESPECIALIZADA PARA EXECUÇÃO DAS OBRAS DO "CERCAMENTO EM GRADIL DAS ÁREAS VERDES E DE SERVIÇO DO PARQUE NOVO MATO GROSSO"</v>
      </c>
      <c r="C6" s="719"/>
      <c r="D6" s="719"/>
      <c r="E6" s="719"/>
      <c r="F6" s="719"/>
      <c r="G6" s="719"/>
      <c r="H6" s="734"/>
      <c r="I6" s="496"/>
      <c r="J6" s="497"/>
    </row>
    <row r="7" spans="1:10" ht="17.25">
      <c r="A7" s="498"/>
      <c r="B7" s="957"/>
      <c r="C7" s="958"/>
      <c r="D7" s="958"/>
      <c r="E7" s="958"/>
      <c r="F7" s="958"/>
      <c r="G7" s="958"/>
      <c r="H7" s="959"/>
      <c r="I7" s="499"/>
      <c r="J7" s="500"/>
    </row>
    <row r="8" spans="1:10" ht="190.5" customHeight="1">
      <c r="A8" s="950" t="s">
        <v>25163</v>
      </c>
      <c r="B8" s="726"/>
      <c r="C8" s="726"/>
      <c r="D8" s="726"/>
      <c r="E8" s="726"/>
      <c r="F8" s="726"/>
      <c r="G8" s="726"/>
      <c r="H8" s="726"/>
      <c r="I8" s="726"/>
      <c r="J8" s="730"/>
    </row>
    <row r="9" spans="1:10" ht="21" customHeight="1">
      <c r="A9" s="950" t="s">
        <v>25164</v>
      </c>
      <c r="B9" s="726"/>
      <c r="C9" s="726"/>
      <c r="D9" s="726"/>
      <c r="E9" s="726"/>
      <c r="F9" s="726"/>
      <c r="G9" s="726"/>
      <c r="H9" s="726"/>
      <c r="I9" s="726"/>
      <c r="J9" s="730"/>
    </row>
    <row r="10" spans="1:10" ht="45.75" customHeight="1" thickBot="1">
      <c r="A10" s="951" t="s">
        <v>25165</v>
      </c>
      <c r="B10" s="755"/>
      <c r="C10" s="755"/>
      <c r="D10" s="755"/>
      <c r="E10" s="755"/>
      <c r="F10" s="755"/>
      <c r="G10" s="755"/>
      <c r="H10" s="755"/>
      <c r="I10" s="755"/>
      <c r="J10" s="848"/>
    </row>
    <row r="11" spans="1:10" ht="33" customHeight="1" thickBot="1">
      <c r="A11" s="952" t="s">
        <v>25166</v>
      </c>
      <c r="B11" s="726"/>
      <c r="C11" s="726"/>
      <c r="D11" s="726"/>
      <c r="E11" s="726"/>
      <c r="F11" s="726"/>
      <c r="G11" s="726"/>
      <c r="H11" s="944"/>
      <c r="I11" s="147"/>
      <c r="J11" s="501"/>
    </row>
    <row r="12" spans="1:10" ht="32.25" thickTop="1">
      <c r="A12" s="502" t="s">
        <v>25107</v>
      </c>
      <c r="B12" s="149" t="s">
        <v>25167</v>
      </c>
      <c r="C12" s="148" t="s">
        <v>25168</v>
      </c>
      <c r="D12" s="150" t="s">
        <v>25169</v>
      </c>
      <c r="E12" s="148" t="s">
        <v>25170</v>
      </c>
      <c r="F12" s="149" t="s">
        <v>25171</v>
      </c>
      <c r="G12" s="148" t="s">
        <v>25172</v>
      </c>
      <c r="H12" s="149" t="s">
        <v>25173</v>
      </c>
      <c r="I12" s="490"/>
      <c r="J12" s="503"/>
    </row>
    <row r="13" spans="1:10" ht="30">
      <c r="A13" s="504" t="s">
        <v>25033</v>
      </c>
      <c r="B13" s="152" t="s">
        <v>25174</v>
      </c>
      <c r="C13" s="151" t="s">
        <v>2</v>
      </c>
      <c r="D13" s="153">
        <v>45393</v>
      </c>
      <c r="E13" s="154" t="s">
        <v>25175</v>
      </c>
      <c r="F13" s="154" t="s">
        <v>25176</v>
      </c>
      <c r="G13" s="151" t="s">
        <v>25177</v>
      </c>
      <c r="H13" s="152" t="s">
        <v>25178</v>
      </c>
      <c r="I13" s="490"/>
      <c r="J13" s="503"/>
    </row>
    <row r="14" spans="1:10" ht="45">
      <c r="A14" s="504" t="s">
        <v>25033</v>
      </c>
      <c r="B14" s="152" t="s">
        <v>25174</v>
      </c>
      <c r="C14" s="151" t="s">
        <v>2</v>
      </c>
      <c r="D14" s="153">
        <v>45264</v>
      </c>
      <c r="E14" s="154" t="s">
        <v>25179</v>
      </c>
      <c r="F14" s="154"/>
      <c r="G14" s="151" t="s">
        <v>25180</v>
      </c>
      <c r="H14" s="152" t="s">
        <v>25181</v>
      </c>
      <c r="I14" s="490"/>
      <c r="J14" s="503"/>
    </row>
    <row r="15" spans="1:10" ht="45">
      <c r="A15" s="504" t="s">
        <v>25033</v>
      </c>
      <c r="B15" s="152" t="s">
        <v>25174</v>
      </c>
      <c r="C15" s="151" t="s">
        <v>2</v>
      </c>
      <c r="D15" s="153">
        <v>45299</v>
      </c>
      <c r="E15" s="154" t="s">
        <v>25182</v>
      </c>
      <c r="F15" s="154"/>
      <c r="G15" s="151" t="s">
        <v>25183</v>
      </c>
      <c r="H15" s="152" t="s">
        <v>25184</v>
      </c>
      <c r="I15" s="490"/>
      <c r="J15" s="503"/>
    </row>
    <row r="16" spans="1:10">
      <c r="A16" s="505" t="s">
        <v>25034</v>
      </c>
      <c r="B16" s="155" t="s">
        <v>25185</v>
      </c>
      <c r="C16" s="156" t="s">
        <v>2723</v>
      </c>
      <c r="D16" s="157">
        <v>45374</v>
      </c>
      <c r="E16" s="158" t="s">
        <v>25186</v>
      </c>
      <c r="F16" s="158" t="s">
        <v>25187</v>
      </c>
      <c r="G16" s="156" t="s">
        <v>25177</v>
      </c>
      <c r="H16" s="155" t="s">
        <v>25178</v>
      </c>
      <c r="I16" s="490"/>
      <c r="J16" s="503"/>
    </row>
    <row r="17" spans="1:10" ht="45">
      <c r="A17" s="505" t="s">
        <v>25034</v>
      </c>
      <c r="B17" s="155" t="s">
        <v>25185</v>
      </c>
      <c r="C17" s="156" t="s">
        <v>2723</v>
      </c>
      <c r="D17" s="157">
        <v>45264</v>
      </c>
      <c r="E17" s="158" t="s">
        <v>25188</v>
      </c>
      <c r="F17" s="158"/>
      <c r="G17" s="156" t="s">
        <v>25180</v>
      </c>
      <c r="H17" s="155" t="s">
        <v>25181</v>
      </c>
      <c r="I17" s="490"/>
      <c r="J17" s="503"/>
    </row>
    <row r="18" spans="1:10" ht="45">
      <c r="A18" s="505" t="s">
        <v>25034</v>
      </c>
      <c r="B18" s="155" t="s">
        <v>25185</v>
      </c>
      <c r="C18" s="156" t="s">
        <v>2723</v>
      </c>
      <c r="D18" s="157">
        <v>45299</v>
      </c>
      <c r="E18" s="158" t="s">
        <v>25189</v>
      </c>
      <c r="F18" s="158"/>
      <c r="G18" s="156" t="s">
        <v>25183</v>
      </c>
      <c r="H18" s="155" t="s">
        <v>25184</v>
      </c>
      <c r="I18" s="490"/>
      <c r="J18" s="503"/>
    </row>
    <row r="19" spans="1:10">
      <c r="A19" s="504" t="s">
        <v>25035</v>
      </c>
      <c r="B19" s="152" t="s">
        <v>25190</v>
      </c>
      <c r="C19" s="151" t="s">
        <v>2</v>
      </c>
      <c r="D19" s="153">
        <v>45374</v>
      </c>
      <c r="E19" s="154" t="s">
        <v>25191</v>
      </c>
      <c r="F19" s="154" t="s">
        <v>25192</v>
      </c>
      <c r="G19" s="151" t="s">
        <v>25177</v>
      </c>
      <c r="H19" s="152" t="s">
        <v>25178</v>
      </c>
      <c r="I19" s="490"/>
      <c r="J19" s="503"/>
    </row>
    <row r="20" spans="1:10" ht="45">
      <c r="A20" s="504" t="s">
        <v>25035</v>
      </c>
      <c r="B20" s="152" t="s">
        <v>25190</v>
      </c>
      <c r="C20" s="151" t="s">
        <v>2</v>
      </c>
      <c r="D20" s="153">
        <v>45264</v>
      </c>
      <c r="E20" s="154" t="s">
        <v>25193</v>
      </c>
      <c r="F20" s="154"/>
      <c r="G20" s="151" t="s">
        <v>25180</v>
      </c>
      <c r="H20" s="152" t="s">
        <v>25181</v>
      </c>
      <c r="I20" s="490"/>
      <c r="J20" s="503"/>
    </row>
    <row r="21" spans="1:10" ht="45">
      <c r="A21" s="504" t="s">
        <v>25035</v>
      </c>
      <c r="B21" s="152" t="s">
        <v>25190</v>
      </c>
      <c r="C21" s="151" t="s">
        <v>2</v>
      </c>
      <c r="D21" s="153">
        <v>45299</v>
      </c>
      <c r="E21" s="154" t="s">
        <v>25194</v>
      </c>
      <c r="F21" s="154"/>
      <c r="G21" s="151" t="s">
        <v>25183</v>
      </c>
      <c r="H21" s="152" t="s">
        <v>25184</v>
      </c>
      <c r="I21" s="490"/>
      <c r="J21" s="503"/>
    </row>
    <row r="22" spans="1:10" ht="30">
      <c r="A22" s="506" t="s">
        <v>25046</v>
      </c>
      <c r="B22" s="155" t="s">
        <v>25195</v>
      </c>
      <c r="C22" s="156" t="s">
        <v>2</v>
      </c>
      <c r="D22" s="157">
        <v>45374</v>
      </c>
      <c r="E22" s="158" t="s">
        <v>25196</v>
      </c>
      <c r="F22" s="158" t="s">
        <v>25197</v>
      </c>
      <c r="G22" s="156" t="s">
        <v>25198</v>
      </c>
      <c r="H22" s="155" t="s">
        <v>25199</v>
      </c>
      <c r="I22" s="490"/>
      <c r="J22" s="503"/>
    </row>
    <row r="23" spans="1:10" ht="30">
      <c r="A23" s="506" t="s">
        <v>25046</v>
      </c>
      <c r="B23" s="155" t="s">
        <v>25195</v>
      </c>
      <c r="C23" s="156" t="s">
        <v>2</v>
      </c>
      <c r="D23" s="157">
        <v>45376</v>
      </c>
      <c r="E23" s="158" t="s">
        <v>25200</v>
      </c>
      <c r="F23" s="158"/>
      <c r="G23" s="156" t="s">
        <v>25201</v>
      </c>
      <c r="H23" s="155" t="s">
        <v>25202</v>
      </c>
      <c r="I23" s="490"/>
      <c r="J23" s="503"/>
    </row>
    <row r="24" spans="1:10" ht="30">
      <c r="A24" s="506" t="s">
        <v>25046</v>
      </c>
      <c r="B24" s="155" t="s">
        <v>25195</v>
      </c>
      <c r="C24" s="156" t="s">
        <v>2</v>
      </c>
      <c r="D24" s="157">
        <v>45376</v>
      </c>
      <c r="E24" s="158" t="s">
        <v>25203</v>
      </c>
      <c r="F24" s="158"/>
      <c r="G24" s="156" t="s">
        <v>25204</v>
      </c>
      <c r="H24" s="155" t="s">
        <v>25205</v>
      </c>
      <c r="I24" s="490"/>
      <c r="J24" s="503"/>
    </row>
    <row r="25" spans="1:10">
      <c r="A25" s="504"/>
      <c r="B25" s="152"/>
      <c r="C25" s="151"/>
      <c r="D25" s="153"/>
      <c r="E25" s="154"/>
      <c r="F25" s="154"/>
      <c r="G25" s="151"/>
      <c r="H25" s="152"/>
      <c r="I25" s="490"/>
      <c r="J25" s="503"/>
    </row>
    <row r="26" spans="1:10">
      <c r="A26" s="504"/>
      <c r="B26" s="152"/>
      <c r="C26" s="151"/>
      <c r="D26" s="153"/>
      <c r="E26" s="154"/>
      <c r="F26" s="154"/>
      <c r="G26" s="151"/>
      <c r="H26" s="152"/>
      <c r="I26" s="490"/>
      <c r="J26" s="503"/>
    </row>
    <row r="27" spans="1:10">
      <c r="A27" s="504"/>
      <c r="B27" s="152"/>
      <c r="C27" s="151"/>
      <c r="D27" s="153"/>
      <c r="E27" s="154"/>
      <c r="F27" s="154"/>
      <c r="G27" s="151"/>
      <c r="H27" s="152"/>
      <c r="I27" s="490"/>
      <c r="J27" s="503"/>
    </row>
    <row r="28" spans="1:10">
      <c r="A28" s="506"/>
      <c r="B28" s="155"/>
      <c r="C28" s="156"/>
      <c r="D28" s="157"/>
      <c r="E28" s="158"/>
      <c r="F28" s="158"/>
      <c r="G28" s="156"/>
      <c r="H28" s="155"/>
      <c r="I28" s="490"/>
      <c r="J28" s="503"/>
    </row>
    <row r="29" spans="1:10">
      <c r="A29" s="506"/>
      <c r="B29" s="155"/>
      <c r="C29" s="156"/>
      <c r="D29" s="157"/>
      <c r="E29" s="158"/>
      <c r="F29" s="158"/>
      <c r="G29" s="156"/>
      <c r="H29" s="155"/>
      <c r="I29" s="490"/>
      <c r="J29" s="503"/>
    </row>
    <row r="30" spans="1:10">
      <c r="A30" s="506"/>
      <c r="B30" s="155"/>
      <c r="C30" s="156"/>
      <c r="D30" s="157"/>
      <c r="E30" s="158"/>
      <c r="F30" s="158"/>
      <c r="G30" s="156"/>
      <c r="H30" s="155"/>
      <c r="I30" s="490"/>
      <c r="J30" s="503"/>
    </row>
    <row r="31" spans="1:10">
      <c r="A31" s="504"/>
      <c r="B31" s="152"/>
      <c r="C31" s="151"/>
      <c r="D31" s="153"/>
      <c r="E31" s="154"/>
      <c r="F31" s="154"/>
      <c r="G31" s="151"/>
      <c r="H31" s="152"/>
      <c r="I31" s="490"/>
      <c r="J31" s="503"/>
    </row>
    <row r="32" spans="1:10">
      <c r="A32" s="504"/>
      <c r="B32" s="152"/>
      <c r="C32" s="151"/>
      <c r="D32" s="153"/>
      <c r="E32" s="154"/>
      <c r="F32" s="154"/>
      <c r="G32" s="151"/>
      <c r="H32" s="152"/>
      <c r="I32" s="490"/>
      <c r="J32" s="503"/>
    </row>
    <row r="33" spans="1:8">
      <c r="A33" s="504"/>
      <c r="B33" s="152"/>
      <c r="C33" s="151"/>
      <c r="D33" s="153"/>
      <c r="E33" s="154"/>
      <c r="F33" s="154"/>
      <c r="G33" s="151"/>
      <c r="H33" s="152"/>
    </row>
    <row r="34" spans="1:8">
      <c r="A34" s="506"/>
      <c r="B34" s="155"/>
      <c r="C34" s="156"/>
      <c r="D34" s="157"/>
      <c r="E34" s="158"/>
      <c r="F34" s="158"/>
      <c r="G34" s="156"/>
      <c r="H34" s="155"/>
    </row>
    <row r="35" spans="1:8">
      <c r="A35" s="506"/>
      <c r="B35" s="155"/>
      <c r="C35" s="156"/>
      <c r="D35" s="157"/>
      <c r="E35" s="158"/>
      <c r="F35" s="158"/>
      <c r="G35" s="156"/>
      <c r="H35" s="155"/>
    </row>
    <row r="36" spans="1:8">
      <c r="A36" s="506"/>
      <c r="B36" s="155"/>
      <c r="C36" s="156"/>
      <c r="D36" s="157"/>
      <c r="E36" s="158"/>
      <c r="F36" s="158"/>
      <c r="G36" s="156"/>
      <c r="H36" s="155"/>
    </row>
    <row r="37" spans="1:8">
      <c r="A37" s="504"/>
      <c r="B37" s="152"/>
      <c r="C37" s="151"/>
      <c r="D37" s="153"/>
      <c r="E37" s="154"/>
      <c r="F37" s="154"/>
      <c r="G37" s="151"/>
      <c r="H37" s="152"/>
    </row>
    <row r="38" spans="1:8">
      <c r="A38" s="504"/>
      <c r="B38" s="152"/>
      <c r="C38" s="151"/>
      <c r="D38" s="153"/>
      <c r="E38" s="154"/>
      <c r="F38" s="154"/>
      <c r="G38" s="151"/>
      <c r="H38" s="152"/>
    </row>
    <row r="39" spans="1:8">
      <c r="A39" s="504"/>
      <c r="B39" s="152"/>
      <c r="C39" s="151"/>
      <c r="D39" s="153"/>
      <c r="E39" s="154"/>
      <c r="F39" s="154"/>
      <c r="G39" s="151"/>
      <c r="H39" s="152"/>
    </row>
    <row r="40" spans="1:8">
      <c r="A40" s="506"/>
      <c r="B40" s="155"/>
      <c r="C40" s="156"/>
      <c r="D40" s="157"/>
      <c r="E40" s="158"/>
      <c r="F40" s="158"/>
      <c r="G40" s="156"/>
      <c r="H40" s="155"/>
    </row>
    <row r="41" spans="1:8">
      <c r="A41" s="506"/>
      <c r="B41" s="155"/>
      <c r="C41" s="156"/>
      <c r="D41" s="157"/>
      <c r="E41" s="158"/>
      <c r="F41" s="158"/>
      <c r="G41" s="156"/>
      <c r="H41" s="155"/>
    </row>
    <row r="42" spans="1:8">
      <c r="A42" s="506"/>
      <c r="B42" s="155"/>
      <c r="C42" s="156"/>
      <c r="D42" s="157"/>
      <c r="E42" s="158"/>
      <c r="F42" s="158"/>
      <c r="G42" s="156"/>
      <c r="H42" s="155"/>
    </row>
    <row r="43" spans="1:8">
      <c r="A43" s="504"/>
      <c r="B43" s="152"/>
      <c r="C43" s="151"/>
      <c r="D43" s="153"/>
      <c r="E43" s="154"/>
      <c r="F43" s="154"/>
      <c r="G43" s="151"/>
      <c r="H43" s="152"/>
    </row>
    <row r="44" spans="1:8">
      <c r="A44" s="504"/>
      <c r="B44" s="152"/>
      <c r="C44" s="151"/>
      <c r="D44" s="153"/>
      <c r="E44" s="154"/>
      <c r="F44" s="154"/>
      <c r="G44" s="151"/>
      <c r="H44" s="152"/>
    </row>
    <row r="45" spans="1:8">
      <c r="A45" s="504"/>
      <c r="B45" s="152"/>
      <c r="C45" s="151"/>
      <c r="D45" s="153"/>
      <c r="E45" s="154"/>
      <c r="F45" s="154"/>
      <c r="G45" s="151"/>
      <c r="H45" s="152"/>
    </row>
    <row r="46" spans="1:8">
      <c r="A46" s="506"/>
      <c r="B46" s="155"/>
      <c r="C46" s="156"/>
      <c r="D46" s="157"/>
      <c r="E46" s="158"/>
      <c r="F46" s="158"/>
      <c r="G46" s="156"/>
      <c r="H46" s="155"/>
    </row>
    <row r="47" spans="1:8">
      <c r="A47" s="506"/>
      <c r="B47" s="155"/>
      <c r="C47" s="156"/>
      <c r="D47" s="157"/>
      <c r="E47" s="158"/>
      <c r="F47" s="158"/>
      <c r="G47" s="156"/>
      <c r="H47" s="155"/>
    </row>
    <row r="48" spans="1:8">
      <c r="A48" s="506"/>
      <c r="B48" s="155"/>
      <c r="C48" s="156"/>
      <c r="D48" s="157"/>
      <c r="E48" s="158"/>
      <c r="F48" s="158"/>
      <c r="G48" s="156"/>
      <c r="H48" s="155"/>
    </row>
    <row r="49" spans="1:8" ht="15.75" thickBot="1">
      <c r="A49" s="507"/>
      <c r="B49" s="508"/>
      <c r="C49" s="509"/>
      <c r="D49" s="510"/>
      <c r="E49" s="511"/>
      <c r="F49" s="511"/>
      <c r="G49" s="509"/>
      <c r="H49" s="508"/>
    </row>
    <row r="97" spans="9:9" ht="12.75" hidden="1">
      <c r="I97" s="16" t="s">
        <v>25206</v>
      </c>
    </row>
    <row r="98" spans="9:9" ht="12.75" hidden="1">
      <c r="I98" s="16" t="s">
        <v>25207</v>
      </c>
    </row>
    <row r="99" spans="9:9" ht="12.75" hidden="1">
      <c r="I99" s="16" t="s">
        <v>25208</v>
      </c>
    </row>
  </sheetData>
  <mergeCells count="10">
    <mergeCell ref="A9:J9"/>
    <mergeCell ref="A10:J10"/>
    <mergeCell ref="A11:H11"/>
    <mergeCell ref="A2:J2"/>
    <mergeCell ref="B3:H3"/>
    <mergeCell ref="B4:H4"/>
    <mergeCell ref="B5:H5"/>
    <mergeCell ref="B6:H6"/>
    <mergeCell ref="B7:H7"/>
    <mergeCell ref="A8:J8"/>
  </mergeCells>
  <hyperlinks>
    <hyperlink ref="A10" r:id="rId1" xr:uid="{00000000-0004-0000-0800-000000000000}"/>
  </hyperlinks>
  <pageMargins left="0.51181102362204722" right="0.51181102362204722" top="0.78740157480314965" bottom="0.78740157480314965" header="0" footer="0"/>
  <pageSetup paperSize="9" scale="57" fitToHeight="0" orientation="portrait" r:id="rId2"/>
  <headerFooter>
    <oddHeader>&amp;C GOVERNO DO ESTADO DE MATO GROSSO MT PARTICIPAÇÕES E PROJETOS S/A - MTPAR</oddHeader>
    <oddFooter>&amp;RPágina &amp;P de</oddFooter>
  </headerFooter>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92D050"/>
  </sheetPr>
  <dimension ref="A1:Z43"/>
  <sheetViews>
    <sheetView topLeftCell="A24" zoomScaleNormal="100" zoomScaleSheetLayoutView="100" workbookViewId="0">
      <selection activeCell="A44" sqref="A2:F44"/>
    </sheetView>
  </sheetViews>
  <sheetFormatPr defaultColWidth="12.5703125" defaultRowHeight="15" customHeight="1"/>
  <cols>
    <col min="1" max="1" width="11.7109375" customWidth="1"/>
    <col min="2" max="2" width="50.28515625" customWidth="1"/>
    <col min="3" max="3" width="8.7109375" customWidth="1"/>
    <col min="4" max="4" width="12.28515625" customWidth="1"/>
    <col min="5" max="5" width="8.7109375" customWidth="1"/>
    <col min="6" max="6" width="12.28515625" customWidth="1"/>
    <col min="7" max="26" width="9.140625" hidden="1" customWidth="1"/>
  </cols>
  <sheetData>
    <row r="1" spans="1:8" ht="60.95" customHeight="1"/>
    <row r="2" spans="1:8" ht="12.75" customHeight="1">
      <c r="A2" s="962" t="s">
        <v>25209</v>
      </c>
      <c r="B2" s="961"/>
      <c r="C2" s="962" t="s">
        <v>25210</v>
      </c>
      <c r="D2" s="773"/>
      <c r="E2" s="773"/>
      <c r="F2" s="961"/>
      <c r="G2" s="124"/>
      <c r="H2" s="124" t="s">
        <v>25211</v>
      </c>
    </row>
    <row r="3" spans="1:8" ht="28.5" customHeight="1">
      <c r="A3" s="963" t="s">
        <v>25212</v>
      </c>
      <c r="B3" s="773"/>
      <c r="C3" s="773"/>
      <c r="D3" s="773"/>
      <c r="E3" s="773"/>
      <c r="F3" s="961"/>
      <c r="G3" s="124"/>
      <c r="H3" s="124"/>
    </row>
    <row r="4" spans="1:8" ht="12.75" customHeight="1">
      <c r="A4" s="964" t="s">
        <v>24973</v>
      </c>
      <c r="B4" s="964" t="s">
        <v>25213</v>
      </c>
      <c r="C4" s="967" t="s">
        <v>25214</v>
      </c>
      <c r="D4" s="961"/>
      <c r="E4" s="967" t="s">
        <v>25215</v>
      </c>
      <c r="F4" s="961"/>
      <c r="G4" s="124"/>
      <c r="H4" s="124"/>
    </row>
    <row r="5" spans="1:8" ht="12.75" customHeight="1">
      <c r="A5" s="965"/>
      <c r="B5" s="965"/>
      <c r="C5" s="159" t="s">
        <v>25216</v>
      </c>
      <c r="D5" s="160" t="s">
        <v>25217</v>
      </c>
      <c r="E5" s="160" t="s">
        <v>25216</v>
      </c>
      <c r="F5" s="160" t="s">
        <v>25217</v>
      </c>
      <c r="G5" s="124"/>
      <c r="H5" s="124"/>
    </row>
    <row r="6" spans="1:8" ht="12.75" customHeight="1">
      <c r="A6" s="966"/>
      <c r="B6" s="966"/>
      <c r="C6" s="159" t="s">
        <v>25218</v>
      </c>
      <c r="D6" s="160" t="s">
        <v>25218</v>
      </c>
      <c r="E6" s="160" t="s">
        <v>25218</v>
      </c>
      <c r="F6" s="160" t="s">
        <v>25218</v>
      </c>
      <c r="G6" s="124"/>
      <c r="H6" s="124"/>
    </row>
    <row r="7" spans="1:8" ht="12.75" customHeight="1">
      <c r="A7" s="960" t="s">
        <v>25219</v>
      </c>
      <c r="B7" s="773"/>
      <c r="C7" s="773"/>
      <c r="D7" s="773"/>
      <c r="E7" s="773"/>
      <c r="F7" s="961"/>
      <c r="G7" s="124"/>
      <c r="H7" s="124"/>
    </row>
    <row r="8" spans="1:8" ht="12.75" customHeight="1">
      <c r="A8" s="161" t="s">
        <v>25220</v>
      </c>
      <c r="B8" s="162" t="s">
        <v>25221</v>
      </c>
      <c r="C8" s="163">
        <v>0</v>
      </c>
      <c r="D8" s="163">
        <v>0</v>
      </c>
      <c r="E8" s="163">
        <v>0.2</v>
      </c>
      <c r="F8" s="163">
        <v>0.2</v>
      </c>
      <c r="G8" s="124"/>
      <c r="H8" s="124"/>
    </row>
    <row r="9" spans="1:8" ht="12.75" customHeight="1">
      <c r="A9" s="164" t="s">
        <v>25222</v>
      </c>
      <c r="B9" s="165" t="s">
        <v>25223</v>
      </c>
      <c r="C9" s="166">
        <v>1.4999999999999999E-2</v>
      </c>
      <c r="D9" s="166">
        <v>1.4999999999999999E-2</v>
      </c>
      <c r="E9" s="166">
        <v>1.4999999999999999E-2</v>
      </c>
      <c r="F9" s="166">
        <v>1.4999999999999999E-2</v>
      </c>
      <c r="G9" s="124"/>
      <c r="H9" s="124"/>
    </row>
    <row r="10" spans="1:8" ht="12.75" customHeight="1">
      <c r="A10" s="161" t="s">
        <v>25224</v>
      </c>
      <c r="B10" s="162" t="s">
        <v>25225</v>
      </c>
      <c r="C10" s="163">
        <v>0.01</v>
      </c>
      <c r="D10" s="163">
        <v>0.01</v>
      </c>
      <c r="E10" s="163">
        <v>0.01</v>
      </c>
      <c r="F10" s="163">
        <v>0.01</v>
      </c>
      <c r="G10" s="124"/>
      <c r="H10" s="124"/>
    </row>
    <row r="11" spans="1:8" ht="12.75" customHeight="1">
      <c r="A11" s="164" t="s">
        <v>25226</v>
      </c>
      <c r="B11" s="165" t="s">
        <v>25227</v>
      </c>
      <c r="C11" s="166">
        <v>2E-3</v>
      </c>
      <c r="D11" s="166">
        <v>2E-3</v>
      </c>
      <c r="E11" s="166">
        <v>2E-3</v>
      </c>
      <c r="F11" s="166">
        <v>2E-3</v>
      </c>
      <c r="G11" s="124"/>
      <c r="H11" s="124"/>
    </row>
    <row r="12" spans="1:8" ht="12.75" customHeight="1">
      <c r="A12" s="161" t="s">
        <v>25228</v>
      </c>
      <c r="B12" s="162" t="s">
        <v>25229</v>
      </c>
      <c r="C12" s="163">
        <v>6.0000000000000001E-3</v>
      </c>
      <c r="D12" s="163">
        <v>6.0000000000000001E-3</v>
      </c>
      <c r="E12" s="163">
        <v>6.0000000000000001E-3</v>
      </c>
      <c r="F12" s="163">
        <v>6.0000000000000001E-3</v>
      </c>
      <c r="G12" s="124"/>
      <c r="H12" s="124"/>
    </row>
    <row r="13" spans="1:8" ht="12.75" customHeight="1">
      <c r="A13" s="164" t="s">
        <v>25230</v>
      </c>
      <c r="B13" s="165" t="s">
        <v>25231</v>
      </c>
      <c r="C13" s="166">
        <v>2.5000000000000001E-2</v>
      </c>
      <c r="D13" s="166">
        <v>2.5000000000000001E-2</v>
      </c>
      <c r="E13" s="166">
        <v>2.5000000000000001E-2</v>
      </c>
      <c r="F13" s="166">
        <v>2.5000000000000001E-2</v>
      </c>
      <c r="G13" s="124"/>
      <c r="H13" s="124"/>
    </row>
    <row r="14" spans="1:8" ht="12.75" customHeight="1">
      <c r="A14" s="161" t="s">
        <v>25232</v>
      </c>
      <c r="B14" s="162" t="s">
        <v>25233</v>
      </c>
      <c r="C14" s="163">
        <v>0.03</v>
      </c>
      <c r="D14" s="163">
        <v>0.03</v>
      </c>
      <c r="E14" s="163">
        <v>0.03</v>
      </c>
      <c r="F14" s="163">
        <v>0.03</v>
      </c>
      <c r="G14" s="124"/>
      <c r="H14" s="124"/>
    </row>
    <row r="15" spans="1:8" ht="12.75" customHeight="1">
      <c r="A15" s="164" t="s">
        <v>25234</v>
      </c>
      <c r="B15" s="165" t="s">
        <v>25235</v>
      </c>
      <c r="C15" s="166">
        <v>0.08</v>
      </c>
      <c r="D15" s="166">
        <v>0.08</v>
      </c>
      <c r="E15" s="166">
        <v>0.08</v>
      </c>
      <c r="F15" s="166">
        <v>0.08</v>
      </c>
      <c r="G15" s="124"/>
      <c r="H15" s="124"/>
    </row>
    <row r="16" spans="1:8" ht="12.75" customHeight="1">
      <c r="A16" s="161" t="s">
        <v>25236</v>
      </c>
      <c r="B16" s="162" t="s">
        <v>25237</v>
      </c>
      <c r="C16" s="163">
        <v>0</v>
      </c>
      <c r="D16" s="163">
        <v>0</v>
      </c>
      <c r="E16" s="163">
        <v>0</v>
      </c>
      <c r="F16" s="163">
        <v>0</v>
      </c>
      <c r="G16" s="124"/>
      <c r="H16" s="124"/>
    </row>
    <row r="17" spans="1:6" ht="12.75" customHeight="1">
      <c r="A17" s="164" t="s">
        <v>25238</v>
      </c>
      <c r="B17" s="167" t="s">
        <v>25093</v>
      </c>
      <c r="C17" s="168">
        <f t="shared" ref="C17:F17" si="0">SUM(C8:C16)</f>
        <v>0.16799999999999998</v>
      </c>
      <c r="D17" s="168">
        <f t="shared" si="0"/>
        <v>0.16799999999999998</v>
      </c>
      <c r="E17" s="168">
        <f t="shared" si="0"/>
        <v>0.36800000000000005</v>
      </c>
      <c r="F17" s="168">
        <f t="shared" si="0"/>
        <v>0.36800000000000005</v>
      </c>
    </row>
    <row r="18" spans="1:6" ht="12.75" customHeight="1">
      <c r="A18" s="960" t="s">
        <v>25239</v>
      </c>
      <c r="B18" s="773"/>
      <c r="C18" s="773"/>
      <c r="D18" s="773"/>
      <c r="E18" s="773"/>
      <c r="F18" s="961"/>
    </row>
    <row r="19" spans="1:6" ht="12.75" customHeight="1">
      <c r="A19" s="161" t="s">
        <v>25240</v>
      </c>
      <c r="B19" s="162" t="s">
        <v>25241</v>
      </c>
      <c r="C19" s="163">
        <v>0.1777</v>
      </c>
      <c r="D19" s="169" t="s">
        <v>25242</v>
      </c>
      <c r="E19" s="163">
        <v>0.1777</v>
      </c>
      <c r="F19" s="169" t="s">
        <v>25242</v>
      </c>
    </row>
    <row r="20" spans="1:6" ht="12.75" customHeight="1">
      <c r="A20" s="164" t="s">
        <v>25243</v>
      </c>
      <c r="B20" s="165" t="s">
        <v>25244</v>
      </c>
      <c r="C20" s="166">
        <v>3.6700000000000003E-2</v>
      </c>
      <c r="D20" s="170" t="s">
        <v>25242</v>
      </c>
      <c r="E20" s="166">
        <v>3.6700000000000003E-2</v>
      </c>
      <c r="F20" s="170" t="s">
        <v>25242</v>
      </c>
    </row>
    <row r="21" spans="1:6" ht="12.75" customHeight="1">
      <c r="A21" s="161" t="s">
        <v>25245</v>
      </c>
      <c r="B21" s="162" t="s">
        <v>25246</v>
      </c>
      <c r="C21" s="163">
        <v>8.8000000000000005E-3</v>
      </c>
      <c r="D21" s="163">
        <v>6.4000000000000003E-3</v>
      </c>
      <c r="E21" s="163">
        <v>8.8000000000000005E-3</v>
      </c>
      <c r="F21" s="163">
        <v>6.4000000000000003E-3</v>
      </c>
    </row>
    <row r="22" spans="1:6" ht="12.75" customHeight="1">
      <c r="A22" s="164" t="s">
        <v>25247</v>
      </c>
      <c r="B22" s="165" t="s">
        <v>25248</v>
      </c>
      <c r="C22" s="166">
        <v>0.1142</v>
      </c>
      <c r="D22" s="166">
        <v>8.3299999999999999E-2</v>
      </c>
      <c r="E22" s="166">
        <v>0.1142</v>
      </c>
      <c r="F22" s="166">
        <v>8.3299999999999999E-2</v>
      </c>
    </row>
    <row r="23" spans="1:6" ht="12.75" customHeight="1">
      <c r="A23" s="161" t="s">
        <v>25249</v>
      </c>
      <c r="B23" s="162" t="s">
        <v>25250</v>
      </c>
      <c r="C23" s="163">
        <v>5.9999999999999995E-4</v>
      </c>
      <c r="D23" s="163">
        <v>4.0000000000000002E-4</v>
      </c>
      <c r="E23" s="163">
        <v>5.9999999999999995E-4</v>
      </c>
      <c r="F23" s="163">
        <v>4.0000000000000002E-4</v>
      </c>
    </row>
    <row r="24" spans="1:6" ht="12.75" customHeight="1">
      <c r="A24" s="164" t="s">
        <v>25251</v>
      </c>
      <c r="B24" s="165" t="s">
        <v>25252</v>
      </c>
      <c r="C24" s="166">
        <v>7.6E-3</v>
      </c>
      <c r="D24" s="166">
        <v>5.5999999999999999E-3</v>
      </c>
      <c r="E24" s="166">
        <v>7.6E-3</v>
      </c>
      <c r="F24" s="166">
        <v>5.5999999999999999E-3</v>
      </c>
    </row>
    <row r="25" spans="1:6" ht="12.75" customHeight="1">
      <c r="A25" s="161" t="s">
        <v>25253</v>
      </c>
      <c r="B25" s="162" t="s">
        <v>25254</v>
      </c>
      <c r="C25" s="163">
        <v>1.12E-2</v>
      </c>
      <c r="D25" s="169" t="s">
        <v>25242</v>
      </c>
      <c r="E25" s="163">
        <v>1.12E-2</v>
      </c>
      <c r="F25" s="169" t="s">
        <v>25242</v>
      </c>
    </row>
    <row r="26" spans="1:6" ht="12.75" customHeight="1">
      <c r="A26" s="164" t="s">
        <v>25255</v>
      </c>
      <c r="B26" s="165" t="s">
        <v>25256</v>
      </c>
      <c r="C26" s="166">
        <v>1E-3</v>
      </c>
      <c r="D26" s="166">
        <v>8.0000000000000004E-4</v>
      </c>
      <c r="E26" s="166">
        <v>1E-3</v>
      </c>
      <c r="F26" s="166">
        <v>8.0000000000000004E-4</v>
      </c>
    </row>
    <row r="27" spans="1:6" ht="12.75" customHeight="1">
      <c r="A27" s="161" t="s">
        <v>25257</v>
      </c>
      <c r="B27" s="162" t="s">
        <v>25258</v>
      </c>
      <c r="C27" s="163">
        <v>0</v>
      </c>
      <c r="D27" s="163">
        <v>0</v>
      </c>
      <c r="E27" s="163">
        <v>0</v>
      </c>
      <c r="F27" s="163">
        <v>0</v>
      </c>
    </row>
    <row r="28" spans="1:6" ht="12.75" customHeight="1">
      <c r="A28" s="164" t="s">
        <v>25259</v>
      </c>
      <c r="B28" s="171" t="s">
        <v>25260</v>
      </c>
      <c r="C28" s="166">
        <v>4.0000000000000002E-4</v>
      </c>
      <c r="D28" s="166">
        <v>2.9999999999999997E-4</v>
      </c>
      <c r="E28" s="166">
        <v>4.0000000000000002E-4</v>
      </c>
      <c r="F28" s="166">
        <v>2.9999999999999997E-4</v>
      </c>
    </row>
    <row r="29" spans="1:6" ht="12.75" customHeight="1">
      <c r="A29" s="172" t="s">
        <v>25261</v>
      </c>
      <c r="B29" s="173" t="s">
        <v>25093</v>
      </c>
      <c r="C29" s="159">
        <f t="shared" ref="C29:F29" si="1">SUM(C19:C28)</f>
        <v>0.35820000000000002</v>
      </c>
      <c r="D29" s="159">
        <f t="shared" si="1"/>
        <v>9.6799999999999983E-2</v>
      </c>
      <c r="E29" s="159">
        <f t="shared" si="1"/>
        <v>0.35820000000000002</v>
      </c>
      <c r="F29" s="159">
        <f t="shared" si="1"/>
        <v>9.6799999999999983E-2</v>
      </c>
    </row>
    <row r="30" spans="1:6" ht="12.75" customHeight="1">
      <c r="A30" s="960" t="s">
        <v>25262</v>
      </c>
      <c r="B30" s="773"/>
      <c r="C30" s="773"/>
      <c r="D30" s="773"/>
      <c r="E30" s="773"/>
      <c r="F30" s="961"/>
    </row>
    <row r="31" spans="1:6" ht="12.75" customHeight="1">
      <c r="A31" s="161" t="s">
        <v>25263</v>
      </c>
      <c r="B31" s="162" t="s">
        <v>25264</v>
      </c>
      <c r="C31" s="163">
        <v>6.2300000000000001E-2</v>
      </c>
      <c r="D31" s="163">
        <v>4.5499999999999999E-2</v>
      </c>
      <c r="E31" s="163">
        <v>6.2300000000000001E-2</v>
      </c>
      <c r="F31" s="163">
        <v>4.5499999999999999E-2</v>
      </c>
    </row>
    <row r="32" spans="1:6" ht="12.75" customHeight="1">
      <c r="A32" s="164" t="s">
        <v>25265</v>
      </c>
      <c r="B32" s="165" t="s">
        <v>25266</v>
      </c>
      <c r="C32" s="166">
        <v>1.5E-3</v>
      </c>
      <c r="D32" s="166">
        <v>1.1000000000000001E-3</v>
      </c>
      <c r="E32" s="166">
        <v>1.5E-3</v>
      </c>
      <c r="F32" s="166">
        <v>1.1000000000000001E-3</v>
      </c>
    </row>
    <row r="33" spans="1:6" ht="12.75" customHeight="1">
      <c r="A33" s="161" t="s">
        <v>25267</v>
      </c>
      <c r="B33" s="162" t="s">
        <v>25268</v>
      </c>
      <c r="C33" s="163">
        <v>0.1147</v>
      </c>
      <c r="D33" s="163">
        <v>8.3699999999999997E-2</v>
      </c>
      <c r="E33" s="163">
        <v>0.1147</v>
      </c>
      <c r="F33" s="163">
        <v>8.3699999999999997E-2</v>
      </c>
    </row>
    <row r="34" spans="1:6" ht="12.75" customHeight="1">
      <c r="A34" s="164" t="s">
        <v>25269</v>
      </c>
      <c r="B34" s="165" t="s">
        <v>25270</v>
      </c>
      <c r="C34" s="166">
        <v>2.12E-2</v>
      </c>
      <c r="D34" s="166">
        <v>1.55E-2</v>
      </c>
      <c r="E34" s="166">
        <v>2.12E-2</v>
      </c>
      <c r="F34" s="166">
        <v>1.55E-2</v>
      </c>
    </row>
    <row r="35" spans="1:6" ht="12.75" customHeight="1">
      <c r="A35" s="161" t="s">
        <v>25271</v>
      </c>
      <c r="B35" s="162" t="s">
        <v>25272</v>
      </c>
      <c r="C35" s="163">
        <v>5.1999999999999998E-3</v>
      </c>
      <c r="D35" s="163">
        <v>3.8E-3</v>
      </c>
      <c r="E35" s="163">
        <v>5.1999999999999998E-3</v>
      </c>
      <c r="F35" s="163">
        <v>3.8E-3</v>
      </c>
    </row>
    <row r="36" spans="1:6" ht="12.75" customHeight="1">
      <c r="A36" s="174" t="s">
        <v>25273</v>
      </c>
      <c r="B36" s="167" t="s">
        <v>24944</v>
      </c>
      <c r="C36" s="168">
        <f t="shared" ref="C36:F36" si="2">SUM(C31:C35)</f>
        <v>0.2049</v>
      </c>
      <c r="D36" s="168">
        <f t="shared" si="2"/>
        <v>0.14959999999999998</v>
      </c>
      <c r="E36" s="168">
        <f t="shared" si="2"/>
        <v>0.2049</v>
      </c>
      <c r="F36" s="168">
        <f t="shared" si="2"/>
        <v>0.14959999999999998</v>
      </c>
    </row>
    <row r="37" spans="1:6" ht="12.75" customHeight="1">
      <c r="A37" s="960" t="s">
        <v>25274</v>
      </c>
      <c r="B37" s="773"/>
      <c r="C37" s="773"/>
      <c r="D37" s="773"/>
      <c r="E37" s="773"/>
      <c r="F37" s="961"/>
    </row>
    <row r="38" spans="1:6" ht="12.75" customHeight="1">
      <c r="A38" s="169" t="s">
        <v>25275</v>
      </c>
      <c r="B38" s="175" t="s">
        <v>25276</v>
      </c>
      <c r="C38" s="163">
        <v>6.0199999999999997E-2</v>
      </c>
      <c r="D38" s="163">
        <v>1.6299999999999999E-2</v>
      </c>
      <c r="E38" s="163">
        <v>0.1318</v>
      </c>
      <c r="F38" s="163">
        <v>3.56E-2</v>
      </c>
    </row>
    <row r="39" spans="1:6" ht="12.75" customHeight="1">
      <c r="A39" s="170" t="s">
        <v>25277</v>
      </c>
      <c r="B39" s="176" t="s">
        <v>25278</v>
      </c>
      <c r="C39" s="166">
        <v>5.1999999999999998E-3</v>
      </c>
      <c r="D39" s="166">
        <v>3.8E-3</v>
      </c>
      <c r="E39" s="166">
        <v>5.4999999999999997E-3</v>
      </c>
      <c r="F39" s="166">
        <v>4.0000000000000001E-3</v>
      </c>
    </row>
    <row r="40" spans="1:6" ht="12.75" customHeight="1">
      <c r="A40" s="172" t="s">
        <v>25279</v>
      </c>
      <c r="B40" s="173" t="s">
        <v>24944</v>
      </c>
      <c r="C40" s="159">
        <f t="shared" ref="C40:F40" si="3">SUM(C38:C39)</f>
        <v>6.54E-2</v>
      </c>
      <c r="D40" s="159">
        <f t="shared" si="3"/>
        <v>2.01E-2</v>
      </c>
      <c r="E40" s="159">
        <f t="shared" si="3"/>
        <v>0.13730000000000001</v>
      </c>
      <c r="F40" s="159">
        <f t="shared" si="3"/>
        <v>3.9599999999999996E-2</v>
      </c>
    </row>
    <row r="41" spans="1:6" ht="12.75" customHeight="1">
      <c r="A41" s="177"/>
      <c r="B41" s="178" t="s">
        <v>25280</v>
      </c>
      <c r="C41" s="179">
        <f t="shared" ref="C41:F41" si="4">C17+C29+C36+C40</f>
        <v>0.79649999999999999</v>
      </c>
      <c r="D41" s="179">
        <f t="shared" si="4"/>
        <v>0.4345</v>
      </c>
      <c r="E41" s="179">
        <f t="shared" si="4"/>
        <v>1.0684</v>
      </c>
      <c r="F41" s="179">
        <f t="shared" si="4"/>
        <v>0.65400000000000003</v>
      </c>
    </row>
    <row r="42" spans="1:6" ht="12.75" customHeight="1">
      <c r="A42" s="180" t="s">
        <v>25281</v>
      </c>
      <c r="B42" s="181" t="s">
        <v>25282</v>
      </c>
      <c r="C42" s="182"/>
      <c r="D42" s="182"/>
      <c r="E42" s="182"/>
      <c r="F42" s="183"/>
    </row>
    <row r="43" spans="1:6" ht="12.75" customHeight="1">
      <c r="A43" s="184"/>
      <c r="B43" s="185" t="s">
        <v>25283</v>
      </c>
      <c r="C43" s="186"/>
      <c r="D43" s="187"/>
      <c r="E43" s="187"/>
      <c r="F43" s="188"/>
    </row>
  </sheetData>
  <mergeCells count="11">
    <mergeCell ref="A7:F7"/>
    <mergeCell ref="A18:F18"/>
    <mergeCell ref="A30:F30"/>
    <mergeCell ref="A37:F37"/>
    <mergeCell ref="A2:B2"/>
    <mergeCell ref="C2:F2"/>
    <mergeCell ref="A3:F3"/>
    <mergeCell ref="A4:A6"/>
    <mergeCell ref="B4:B6"/>
    <mergeCell ref="C4:D4"/>
    <mergeCell ref="E4:F4"/>
  </mergeCells>
  <hyperlinks>
    <hyperlink ref="B42" r:id="rId1" xr:uid="{00000000-0004-0000-0900-000000000000}"/>
  </hyperlinks>
  <printOptions horizontalCentered="1"/>
  <pageMargins left="0.59055118110236227" right="0.39370078740157483" top="1.1811023622047245" bottom="0.78740157480314965" header="0" footer="0"/>
  <pageSetup paperSize="9" scale="89" orientation="portrait" r:id="rId2"/>
  <headerFooter>
    <oddHeader>&amp;C GOVERNO DO ESTADO DE MATO GROSSO MT PARTICIPAÇÕES E PROJETOS S/A - MTPAR</oddHeader>
    <oddFooter>&amp;CENCARGOS SOCIAIS&amp;RPágina &amp;P de</oddFooter>
  </headerFooter>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16</vt:i4>
      </vt:variant>
      <vt:variant>
        <vt:lpstr>Intervalos Nomeados</vt:lpstr>
      </vt:variant>
      <vt:variant>
        <vt:i4>11</vt:i4>
      </vt:variant>
    </vt:vector>
  </HeadingPairs>
  <TitlesOfParts>
    <vt:vector size="27" baseType="lpstr">
      <vt:lpstr>24.FEV N_DES</vt:lpstr>
      <vt:lpstr>00-INT</vt:lpstr>
      <vt:lpstr>01-RES</vt:lpstr>
      <vt:lpstr>03-CP</vt:lpstr>
      <vt:lpstr>04-CFF</vt:lpstr>
      <vt:lpstr>05 - ABC</vt:lpstr>
      <vt:lpstr>06- BDI</vt:lpstr>
      <vt:lpstr>07 - MC</vt:lpstr>
      <vt:lpstr>08 - ES</vt:lpstr>
      <vt:lpstr>09 - QT_AL</vt:lpstr>
      <vt:lpstr>10-EV</vt:lpstr>
      <vt:lpstr>02-ORÇ</vt:lpstr>
      <vt:lpstr>MODELO DE PLANILHA DE MEDIÇÃO</vt:lpstr>
      <vt:lpstr>CDHU</vt:lpstr>
      <vt:lpstr>• CIs EXT</vt:lpstr>
      <vt:lpstr>MC_SINT</vt:lpstr>
      <vt:lpstr>'02-ORÇ'!Area_de_impressao</vt:lpstr>
      <vt:lpstr>'03-CP'!Area_de_impressao</vt:lpstr>
      <vt:lpstr>'05 - ABC'!Area_de_impressao</vt:lpstr>
      <vt:lpstr>'07 - MC'!Area_de_impressao</vt:lpstr>
      <vt:lpstr>'09 - QT_AL'!Area_de_impressao</vt:lpstr>
      <vt:lpstr>'10-EV'!Area_de_impressao</vt:lpstr>
      <vt:lpstr>MCSINT</vt:lpstr>
      <vt:lpstr>'02-ORÇ'!Titulos_de_impressao</vt:lpstr>
      <vt:lpstr>'03-CP'!Titulos_de_impressao</vt:lpstr>
      <vt:lpstr>'05 - ABC'!Titulos_de_impressao</vt:lpstr>
      <vt:lpstr>'09 - QT_AL'!Titulos_de_impressao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Tatiane Santana</dc:creator>
  <cp:lastModifiedBy>DANNER KENNEDY MAGALHÃES DE MATOS</cp:lastModifiedBy>
  <cp:lastPrinted>2024-05-27T14:12:18Z</cp:lastPrinted>
  <dcterms:created xsi:type="dcterms:W3CDTF">2024-05-02T21:10:41Z</dcterms:created>
  <dcterms:modified xsi:type="dcterms:W3CDTF">2024-05-28T19:30:17Z</dcterms:modified>
</cp:coreProperties>
</file>